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2.xml" ContentType="application/vnd.openxmlformats-officedocument.spreadsheetml.table+xml"/>
  <Override PartName="/xl/charts/chartEx1.xml" ContentType="application/vnd.ms-office.chartex+xml"/>
  <Override PartName="/xl/charts/style2.xml" ContentType="application/vnd.ms-office.chartstyle+xml"/>
  <Override PartName="/xl/charts/colors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epenergy.sharepoint.com/sites/RegulatoryServices/OPCO/Kentucky Power/Other Filings/2026-00185 Affordability Investigation/03 Comments/Appendix Docs/"/>
    </mc:Choice>
  </mc:AlternateContent>
  <xr:revisionPtr revIDLastSave="24" documentId="13_ncr:1_{A2948B6D-7C36-4AE4-A594-82AA08A17198}" xr6:coauthVersionLast="47" xr6:coauthVersionMax="47" xr10:uidLastSave="{E8CA381C-6F78-4C9B-B3DC-CFD7100DB8F9}"/>
  <bookViews>
    <workbookView xWindow="28680" yWindow="-120" windowWidth="29040" windowHeight="15720" tabRatio="732" xr2:uid="{AAAF2ECB-9169-4D97-AAB0-967B24AA61C2}"/>
  </bookViews>
  <sheets>
    <sheet name="Glossary and Sources" sheetId="20" r:id="rId1"/>
    <sheet name="Peer Summary" sheetId="21" r:id="rId2"/>
    <sheet name="Summary" sheetId="2" r:id="rId3"/>
    <sheet name="Rural Electric Cooperatives" sheetId="8" state="hidden" r:id="rId4"/>
    <sheet name="Population Map" sheetId="22" r:id="rId5"/>
    <sheet name="Res Time Series" sheetId="13" r:id="rId6"/>
    <sheet name="Com Time Series" sheetId="14" r:id="rId7"/>
    <sheet name="Ind Time Series" sheetId="16" r:id="rId8"/>
    <sheet name="Emp Time Series" sheetId="18" r:id="rId9"/>
    <sheet name="Demo Time Series" sheetId="19" r:id="rId10"/>
    <sheet name="YP" sheetId="12" r:id="rId11"/>
    <sheet name="YPTRP" sheetId="10" r:id="rId12"/>
    <sheet name="MHHY" sheetId="7" r:id="rId13"/>
    <sheet name="POP" sheetId="4" r:id="rId14"/>
    <sheet name="HH" sheetId="9" r:id="rId15"/>
    <sheet name="LFT" sheetId="5" r:id="rId16"/>
    <sheet name="LFU" sheetId="11" r:id="rId17"/>
    <sheet name="Emp" sheetId="6" r:id="rId18"/>
    <sheet name="Inflation" sheetId="17" r:id="rId19"/>
  </sheets>
  <definedNames>
    <definedName name="_xlchart.v5.0" hidden="1">'Population Map'!$P$3:$Q$3</definedName>
    <definedName name="_xlchart.v5.1" hidden="1">'Population Map'!$P$4:$Q$123</definedName>
    <definedName name="_xlchart.v5.2" hidden="1">'Population Map'!$R$3</definedName>
    <definedName name="_xlchart.v5.3" hidden="1">'Population Map'!$R$4:$R$123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G23" i="21" l="1"/>
  <c r="A7" i="22"/>
  <c r="R123" i="22"/>
  <c r="R122" i="22"/>
  <c r="R121" i="22"/>
  <c r="R120" i="22"/>
  <c r="R119" i="22"/>
  <c r="R118" i="22"/>
  <c r="R117" i="22"/>
  <c r="R116" i="22"/>
  <c r="R115" i="22"/>
  <c r="R114" i="22"/>
  <c r="R113" i="22"/>
  <c r="R112" i="22"/>
  <c r="R111" i="22"/>
  <c r="R110" i="22"/>
  <c r="R109" i="22"/>
  <c r="R108" i="22"/>
  <c r="R107" i="22"/>
  <c r="R106" i="22"/>
  <c r="R105" i="22"/>
  <c r="R104" i="22"/>
  <c r="R103" i="22"/>
  <c r="R102" i="22"/>
  <c r="R101" i="22"/>
  <c r="R100" i="22"/>
  <c r="R99" i="22"/>
  <c r="R98" i="22"/>
  <c r="R97" i="22"/>
  <c r="R96" i="22"/>
  <c r="R95" i="22"/>
  <c r="R94" i="22"/>
  <c r="R93" i="22"/>
  <c r="R92" i="22"/>
  <c r="R91" i="22"/>
  <c r="R90" i="22"/>
  <c r="R89" i="22"/>
  <c r="R88" i="22"/>
  <c r="R87" i="22"/>
  <c r="R86" i="22"/>
  <c r="R85" i="22"/>
  <c r="R84" i="22"/>
  <c r="R83" i="22"/>
  <c r="R82" i="22"/>
  <c r="R81" i="22"/>
  <c r="R80" i="22"/>
  <c r="R79" i="22"/>
  <c r="R78" i="22"/>
  <c r="R77" i="22"/>
  <c r="R76" i="22"/>
  <c r="R75" i="22"/>
  <c r="R74" i="22"/>
  <c r="R73" i="22"/>
  <c r="R72" i="22"/>
  <c r="R71" i="22"/>
  <c r="R70" i="22"/>
  <c r="R69" i="22"/>
  <c r="R68" i="22"/>
  <c r="R67" i="22"/>
  <c r="R66" i="22"/>
  <c r="R65" i="22"/>
  <c r="R64" i="22"/>
  <c r="R63" i="22"/>
  <c r="R62" i="22"/>
  <c r="R61" i="22"/>
  <c r="R60" i="22"/>
  <c r="R59" i="22"/>
  <c r="R58" i="22"/>
  <c r="R57" i="22"/>
  <c r="R56" i="22"/>
  <c r="R55" i="22"/>
  <c r="R54" i="22"/>
  <c r="R53" i="22"/>
  <c r="R52" i="22"/>
  <c r="R51" i="22"/>
  <c r="R50" i="22"/>
  <c r="R49" i="22"/>
  <c r="R48" i="22"/>
  <c r="R47" i="22"/>
  <c r="R46" i="22"/>
  <c r="R45" i="22"/>
  <c r="R44" i="22"/>
  <c r="R43" i="22"/>
  <c r="R42" i="22"/>
  <c r="R41" i="22"/>
  <c r="R40" i="22"/>
  <c r="R39" i="22"/>
  <c r="R38" i="22"/>
  <c r="R37" i="22"/>
  <c r="R36" i="22"/>
  <c r="R35" i="22"/>
  <c r="R34" i="22"/>
  <c r="R33" i="22"/>
  <c r="R32" i="22"/>
  <c r="R31" i="22"/>
  <c r="R30" i="22"/>
  <c r="R29" i="22"/>
  <c r="R28" i="22"/>
  <c r="R27" i="22"/>
  <c r="R26" i="22"/>
  <c r="R25" i="22"/>
  <c r="R24" i="22"/>
  <c r="R23" i="22"/>
  <c r="R22" i="22"/>
  <c r="R21" i="22"/>
  <c r="R20" i="22"/>
  <c r="R19" i="22"/>
  <c r="R18" i="22"/>
  <c r="R17" i="22"/>
  <c r="R16" i="22"/>
  <c r="R15" i="22"/>
  <c r="R14" i="22"/>
  <c r="R13" i="22"/>
  <c r="R12" i="22"/>
  <c r="R11" i="22"/>
  <c r="R10" i="22"/>
  <c r="R9" i="22"/>
  <c r="R8" i="22"/>
  <c r="R7" i="22"/>
  <c r="R6" i="22"/>
  <c r="R5" i="22"/>
  <c r="R4" i="22"/>
  <c r="A2" i="22"/>
  <c r="G31" i="21"/>
  <c r="G30" i="21"/>
  <c r="G29" i="21"/>
  <c r="G28" i="21"/>
  <c r="G27" i="21"/>
  <c r="G26" i="21"/>
  <c r="G25" i="21"/>
  <c r="G24" i="21"/>
  <c r="H5" i="22" l="1"/>
  <c r="D5" i="22"/>
  <c r="A5" i="22"/>
  <c r="L49" i="19" a="1"/>
  <c r="L49" i="19" s="1"/>
  <c r="K49" i="19" a="1"/>
  <c r="K49" i="19" s="1"/>
  <c r="J49" i="19" a="1"/>
  <c r="J49" i="19" s="1"/>
  <c r="I49" i="19" a="1"/>
  <c r="I49" i="19" s="1"/>
  <c r="H49" i="19" a="1"/>
  <c r="H49" i="19" s="1"/>
  <c r="G49" i="19" a="1"/>
  <c r="G49" i="19" s="1"/>
  <c r="F49" i="19" a="1"/>
  <c r="F49" i="19" s="1"/>
  <c r="E49" i="19" a="1"/>
  <c r="E49" i="19" s="1"/>
  <c r="D49" i="19" a="1"/>
  <c r="D49" i="19" s="1"/>
  <c r="C49" i="19" a="1"/>
  <c r="C49" i="19" s="1"/>
  <c r="L48" i="19" a="1"/>
  <c r="L48" i="19" s="1"/>
  <c r="K48" i="19" a="1"/>
  <c r="K48" i="19" s="1"/>
  <c r="J48" i="19" a="1"/>
  <c r="J48" i="19" s="1"/>
  <c r="I48" i="19" a="1"/>
  <c r="I48" i="19" s="1"/>
  <c r="H48" i="19" a="1"/>
  <c r="H48" i="19" s="1"/>
  <c r="G48" i="19" a="1"/>
  <c r="G48" i="19" s="1"/>
  <c r="F48" i="19" a="1"/>
  <c r="F48" i="19" s="1"/>
  <c r="E48" i="19" a="1"/>
  <c r="E48" i="19" s="1"/>
  <c r="D48" i="19" a="1"/>
  <c r="D48" i="19" s="1"/>
  <c r="C48" i="19" a="1"/>
  <c r="C48" i="19" s="1"/>
  <c r="L47" i="19" a="1"/>
  <c r="L47" i="19" s="1"/>
  <c r="K47" i="19" a="1"/>
  <c r="K47" i="19" s="1"/>
  <c r="J47" i="19" a="1"/>
  <c r="J47" i="19" s="1"/>
  <c r="I47" i="19" a="1"/>
  <c r="I47" i="19" s="1"/>
  <c r="H47" i="19" a="1"/>
  <c r="H47" i="19" s="1"/>
  <c r="G47" i="19" a="1"/>
  <c r="G47" i="19" s="1"/>
  <c r="F47" i="19" a="1"/>
  <c r="F47" i="19" s="1"/>
  <c r="E47" i="19" a="1"/>
  <c r="E47" i="19" s="1"/>
  <c r="D47" i="19" a="1"/>
  <c r="D47" i="19" s="1"/>
  <c r="C47" i="19" a="1"/>
  <c r="C47" i="19" s="1"/>
  <c r="L46" i="19" a="1"/>
  <c r="L46" i="19" s="1"/>
  <c r="K46" i="19" a="1"/>
  <c r="K46" i="19" s="1"/>
  <c r="J46" i="19" a="1"/>
  <c r="J46" i="19" s="1"/>
  <c r="I46" i="19" a="1"/>
  <c r="I46" i="19" s="1"/>
  <c r="H46" i="19" a="1"/>
  <c r="H46" i="19" s="1"/>
  <c r="G46" i="19" a="1"/>
  <c r="G46" i="19" s="1"/>
  <c r="F46" i="19" a="1"/>
  <c r="F46" i="19" s="1"/>
  <c r="E46" i="19" a="1"/>
  <c r="E46" i="19" s="1"/>
  <c r="D46" i="19" a="1"/>
  <c r="D46" i="19" s="1"/>
  <c r="C46" i="19" a="1"/>
  <c r="C46" i="19" s="1"/>
  <c r="L45" i="19" a="1"/>
  <c r="L45" i="19" s="1"/>
  <c r="K45" i="19" a="1"/>
  <c r="K45" i="19" s="1"/>
  <c r="J45" i="19" a="1"/>
  <c r="J45" i="19" s="1"/>
  <c r="I45" i="19" a="1"/>
  <c r="I45" i="19" s="1"/>
  <c r="H45" i="19" a="1"/>
  <c r="H45" i="19" s="1"/>
  <c r="G45" i="19" a="1"/>
  <c r="G45" i="19" s="1"/>
  <c r="F45" i="19" a="1"/>
  <c r="F45" i="19" s="1"/>
  <c r="E45" i="19" a="1"/>
  <c r="E45" i="19" s="1"/>
  <c r="D45" i="19" a="1"/>
  <c r="D45" i="19" s="1"/>
  <c r="C45" i="19" a="1"/>
  <c r="C45" i="19" s="1"/>
  <c r="L44" i="19" a="1"/>
  <c r="L44" i="19" s="1"/>
  <c r="K44" i="19" a="1"/>
  <c r="K44" i="19" s="1"/>
  <c r="J44" i="19" a="1"/>
  <c r="J44" i="19" s="1"/>
  <c r="I44" i="19" a="1"/>
  <c r="I44" i="19" s="1"/>
  <c r="H44" i="19" a="1"/>
  <c r="H44" i="19" s="1"/>
  <c r="G44" i="19" a="1"/>
  <c r="G44" i="19" s="1"/>
  <c r="F44" i="19" a="1"/>
  <c r="F44" i="19" s="1"/>
  <c r="E44" i="19" a="1"/>
  <c r="E44" i="19" s="1"/>
  <c r="D44" i="19" a="1"/>
  <c r="D44" i="19" s="1"/>
  <c r="C44" i="19" a="1"/>
  <c r="C44" i="19" s="1"/>
  <c r="L43" i="19" a="1"/>
  <c r="L43" i="19" s="1"/>
  <c r="K43" i="19" a="1"/>
  <c r="K43" i="19" s="1"/>
  <c r="J43" i="19" a="1"/>
  <c r="J43" i="19" s="1"/>
  <c r="I43" i="19" a="1"/>
  <c r="I43" i="19" s="1"/>
  <c r="H43" i="19" a="1"/>
  <c r="H43" i="19" s="1"/>
  <c r="G43" i="19" a="1"/>
  <c r="G43" i="19" s="1"/>
  <c r="F43" i="19" a="1"/>
  <c r="F43" i="19" s="1"/>
  <c r="E43" i="19" a="1"/>
  <c r="E43" i="19" s="1"/>
  <c r="D43" i="19" a="1"/>
  <c r="D43" i="19" s="1"/>
  <c r="C43" i="19" a="1"/>
  <c r="C43" i="19" s="1"/>
  <c r="L42" i="19" a="1"/>
  <c r="L42" i="19" s="1"/>
  <c r="K42" i="19" a="1"/>
  <c r="K42" i="19" s="1"/>
  <c r="J42" i="19" a="1"/>
  <c r="J42" i="19" s="1"/>
  <c r="I42" i="19" a="1"/>
  <c r="I42" i="19" s="1"/>
  <c r="H42" i="19" a="1"/>
  <c r="H42" i="19" s="1"/>
  <c r="G42" i="19" a="1"/>
  <c r="G42" i="19" s="1"/>
  <c r="F42" i="19" a="1"/>
  <c r="F42" i="19" s="1"/>
  <c r="E42" i="19" a="1"/>
  <c r="E42" i="19" s="1"/>
  <c r="D42" i="19" a="1"/>
  <c r="D42" i="19" s="1"/>
  <c r="C42" i="19" a="1"/>
  <c r="C42" i="19" s="1"/>
  <c r="L41" i="19" a="1"/>
  <c r="L41" i="19" s="1"/>
  <c r="K41" i="19" a="1"/>
  <c r="K41" i="19" s="1"/>
  <c r="J41" i="19" a="1"/>
  <c r="J41" i="19" s="1"/>
  <c r="I41" i="19" a="1"/>
  <c r="I41" i="19" s="1"/>
  <c r="H41" i="19" a="1"/>
  <c r="H41" i="19" s="1"/>
  <c r="G41" i="19" a="1"/>
  <c r="G41" i="19" s="1"/>
  <c r="F41" i="19" a="1"/>
  <c r="F41" i="19" s="1"/>
  <c r="E41" i="19" a="1"/>
  <c r="E41" i="19" s="1"/>
  <c r="D41" i="19" a="1"/>
  <c r="D41" i="19" s="1"/>
  <c r="C41" i="19" a="1"/>
  <c r="C41" i="19" s="1"/>
  <c r="L40" i="19" a="1"/>
  <c r="L40" i="19" s="1"/>
  <c r="K40" i="19" a="1"/>
  <c r="K40" i="19" s="1"/>
  <c r="J40" i="19" a="1"/>
  <c r="J40" i="19" s="1"/>
  <c r="I40" i="19" a="1"/>
  <c r="I40" i="19" s="1"/>
  <c r="H40" i="19" a="1"/>
  <c r="H40" i="19" s="1"/>
  <c r="G40" i="19" a="1"/>
  <c r="G40" i="19" s="1"/>
  <c r="F40" i="19" a="1"/>
  <c r="F40" i="19" s="1"/>
  <c r="E40" i="19" a="1"/>
  <c r="E40" i="19" s="1"/>
  <c r="D40" i="19" a="1"/>
  <c r="D40" i="19" s="1"/>
  <c r="C40" i="19" a="1"/>
  <c r="C40" i="19" s="1"/>
  <c r="L39" i="19" a="1"/>
  <c r="L39" i="19" s="1"/>
  <c r="K39" i="19" a="1"/>
  <c r="K39" i="19" s="1"/>
  <c r="J39" i="19" a="1"/>
  <c r="J39" i="19" s="1"/>
  <c r="I39" i="19" a="1"/>
  <c r="I39" i="19" s="1"/>
  <c r="H39" i="19" a="1"/>
  <c r="H39" i="19" s="1"/>
  <c r="G39" i="19" a="1"/>
  <c r="G39" i="19" s="1"/>
  <c r="F39" i="19" a="1"/>
  <c r="F39" i="19" s="1"/>
  <c r="E39" i="19" a="1"/>
  <c r="E39" i="19" s="1"/>
  <c r="D39" i="19" a="1"/>
  <c r="D39" i="19" s="1"/>
  <c r="C39" i="19" a="1"/>
  <c r="C39" i="19" s="1"/>
  <c r="L38" i="19" a="1"/>
  <c r="L38" i="19" s="1"/>
  <c r="K38" i="19" a="1"/>
  <c r="K38" i="19" s="1"/>
  <c r="J38" i="19" a="1"/>
  <c r="J38" i="19" s="1"/>
  <c r="I38" i="19" a="1"/>
  <c r="I38" i="19" s="1"/>
  <c r="H38" i="19" a="1"/>
  <c r="H38" i="19" s="1"/>
  <c r="G38" i="19" a="1"/>
  <c r="G38" i="19" s="1"/>
  <c r="F38" i="19" a="1"/>
  <c r="F38" i="19" s="1"/>
  <c r="E38" i="19" a="1"/>
  <c r="E38" i="19" s="1"/>
  <c r="D38" i="19" a="1"/>
  <c r="D38" i="19" s="1"/>
  <c r="C38" i="19" a="1"/>
  <c r="C38" i="19" s="1"/>
  <c r="L37" i="19" a="1"/>
  <c r="L37" i="19" s="1"/>
  <c r="K37" i="19" a="1"/>
  <c r="K37" i="19" s="1"/>
  <c r="J37" i="19" a="1"/>
  <c r="J37" i="19" s="1"/>
  <c r="I37" i="19" a="1"/>
  <c r="I37" i="19" s="1"/>
  <c r="H37" i="19" a="1"/>
  <c r="H37" i="19" s="1"/>
  <c r="G37" i="19" a="1"/>
  <c r="G37" i="19" s="1"/>
  <c r="F37" i="19" a="1"/>
  <c r="F37" i="19" s="1"/>
  <c r="E37" i="19" a="1"/>
  <c r="E37" i="19" s="1"/>
  <c r="D37" i="19" a="1"/>
  <c r="D37" i="19" s="1"/>
  <c r="C37" i="19" a="1"/>
  <c r="C37" i="19" s="1"/>
  <c r="L36" i="19" a="1"/>
  <c r="L36" i="19" s="1"/>
  <c r="K36" i="19" a="1"/>
  <c r="K36" i="19" s="1"/>
  <c r="J36" i="19" a="1"/>
  <c r="J36" i="19" s="1"/>
  <c r="I36" i="19" a="1"/>
  <c r="I36" i="19" s="1"/>
  <c r="H36" i="19" a="1"/>
  <c r="H36" i="19" s="1"/>
  <c r="G36" i="19" a="1"/>
  <c r="G36" i="19" s="1"/>
  <c r="F36" i="19" a="1"/>
  <c r="F36" i="19" s="1"/>
  <c r="E36" i="19" a="1"/>
  <c r="E36" i="19" s="1"/>
  <c r="D36" i="19" a="1"/>
  <c r="D36" i="19" s="1"/>
  <c r="C36" i="19" a="1"/>
  <c r="C36" i="19" s="1"/>
  <c r="L35" i="19" a="1"/>
  <c r="L35" i="19" s="1"/>
  <c r="K35" i="19" a="1"/>
  <c r="K35" i="19" s="1"/>
  <c r="J35" i="19" a="1"/>
  <c r="J35" i="19" s="1"/>
  <c r="I35" i="19" a="1"/>
  <c r="I35" i="19" s="1"/>
  <c r="H35" i="19" a="1"/>
  <c r="H35" i="19" s="1"/>
  <c r="G35" i="19" a="1"/>
  <c r="G35" i="19" s="1"/>
  <c r="F35" i="19" a="1"/>
  <c r="F35" i="19" s="1"/>
  <c r="E35" i="19" a="1"/>
  <c r="E35" i="19" s="1"/>
  <c r="D35" i="19" a="1"/>
  <c r="D35" i="19" s="1"/>
  <c r="C35" i="19" a="1"/>
  <c r="C35" i="19" s="1"/>
  <c r="L34" i="19" a="1"/>
  <c r="L34" i="19" s="1"/>
  <c r="K34" i="19" a="1"/>
  <c r="K34" i="19" s="1"/>
  <c r="J34" i="19" a="1"/>
  <c r="J34" i="19" s="1"/>
  <c r="I34" i="19" a="1"/>
  <c r="I34" i="19" s="1"/>
  <c r="H34" i="19" a="1"/>
  <c r="H34" i="19" s="1"/>
  <c r="G34" i="19" a="1"/>
  <c r="G34" i="19" s="1"/>
  <c r="F34" i="19" a="1"/>
  <c r="F34" i="19" s="1"/>
  <c r="E34" i="19" a="1"/>
  <c r="E34" i="19" s="1"/>
  <c r="D34" i="19" a="1"/>
  <c r="D34" i="19" s="1"/>
  <c r="C34" i="19" a="1"/>
  <c r="C34" i="19" s="1"/>
  <c r="L33" i="19" a="1"/>
  <c r="L33" i="19" s="1"/>
  <c r="K33" i="19" a="1"/>
  <c r="K33" i="19" s="1"/>
  <c r="J33" i="19" a="1"/>
  <c r="J33" i="19" s="1"/>
  <c r="I33" i="19" a="1"/>
  <c r="I33" i="19" s="1"/>
  <c r="H33" i="19" a="1"/>
  <c r="H33" i="19" s="1"/>
  <c r="G33" i="19" a="1"/>
  <c r="G33" i="19" s="1"/>
  <c r="F33" i="19" a="1"/>
  <c r="F33" i="19" s="1"/>
  <c r="E33" i="19" a="1"/>
  <c r="E33" i="19" s="1"/>
  <c r="D33" i="19" a="1"/>
  <c r="D33" i="19" s="1"/>
  <c r="C33" i="19" a="1"/>
  <c r="C33" i="19" s="1"/>
  <c r="L32" i="19" a="1"/>
  <c r="L32" i="19" s="1"/>
  <c r="K32" i="19" a="1"/>
  <c r="K32" i="19" s="1"/>
  <c r="J32" i="19" a="1"/>
  <c r="J32" i="19" s="1"/>
  <c r="I32" i="19" a="1"/>
  <c r="I32" i="19" s="1"/>
  <c r="H32" i="19" a="1"/>
  <c r="H32" i="19" s="1"/>
  <c r="G32" i="19" a="1"/>
  <c r="G32" i="19" s="1"/>
  <c r="F32" i="19" a="1"/>
  <c r="F32" i="19" s="1"/>
  <c r="E32" i="19" a="1"/>
  <c r="E32" i="19" s="1"/>
  <c r="D32" i="19" a="1"/>
  <c r="D32" i="19" s="1"/>
  <c r="C32" i="19" a="1"/>
  <c r="C32" i="19" s="1"/>
  <c r="L31" i="19" a="1"/>
  <c r="L31" i="19" s="1"/>
  <c r="K31" i="19" a="1"/>
  <c r="K31" i="19" s="1"/>
  <c r="J31" i="19" a="1"/>
  <c r="J31" i="19" s="1"/>
  <c r="I31" i="19" a="1"/>
  <c r="I31" i="19" s="1"/>
  <c r="H31" i="19" a="1"/>
  <c r="H31" i="19" s="1"/>
  <c r="G31" i="19" a="1"/>
  <c r="G31" i="19" s="1"/>
  <c r="F31" i="19" a="1"/>
  <c r="F31" i="19" s="1"/>
  <c r="E31" i="19" a="1"/>
  <c r="E31" i="19" s="1"/>
  <c r="D31" i="19" a="1"/>
  <c r="D31" i="19" s="1"/>
  <c r="C31" i="19" a="1"/>
  <c r="C31" i="19" s="1"/>
  <c r="L30" i="19" a="1"/>
  <c r="L30" i="19" s="1"/>
  <c r="K30" i="19" a="1"/>
  <c r="K30" i="19" s="1"/>
  <c r="J30" i="19" a="1"/>
  <c r="J30" i="19" s="1"/>
  <c r="I30" i="19" a="1"/>
  <c r="I30" i="19" s="1"/>
  <c r="H30" i="19" a="1"/>
  <c r="H30" i="19" s="1"/>
  <c r="G30" i="19" a="1"/>
  <c r="G30" i="19" s="1"/>
  <c r="F30" i="19" a="1"/>
  <c r="F30" i="19" s="1"/>
  <c r="E30" i="19" a="1"/>
  <c r="E30" i="19" s="1"/>
  <c r="D30" i="19" a="1"/>
  <c r="D30" i="19" s="1"/>
  <c r="C30" i="19" a="1"/>
  <c r="C30" i="19" s="1"/>
  <c r="L29" i="19" a="1"/>
  <c r="L29" i="19" s="1"/>
  <c r="K29" i="19" a="1"/>
  <c r="K29" i="19" s="1"/>
  <c r="J29" i="19" a="1"/>
  <c r="J29" i="19" s="1"/>
  <c r="I29" i="19" a="1"/>
  <c r="I29" i="19" s="1"/>
  <c r="H29" i="19" a="1"/>
  <c r="H29" i="19" s="1"/>
  <c r="G29" i="19" a="1"/>
  <c r="G29" i="19" s="1"/>
  <c r="F29" i="19" a="1"/>
  <c r="F29" i="19" s="1"/>
  <c r="E29" i="19" a="1"/>
  <c r="E29" i="19" s="1"/>
  <c r="D29" i="19" a="1"/>
  <c r="D29" i="19" s="1"/>
  <c r="C29" i="19" a="1"/>
  <c r="C29" i="19" s="1"/>
  <c r="L28" i="19" a="1"/>
  <c r="L28" i="19" s="1"/>
  <c r="K28" i="19" a="1"/>
  <c r="K28" i="19" s="1"/>
  <c r="J28" i="19" a="1"/>
  <c r="J28" i="19" s="1"/>
  <c r="I28" i="19" a="1"/>
  <c r="I28" i="19" s="1"/>
  <c r="H28" i="19" a="1"/>
  <c r="H28" i="19" s="1"/>
  <c r="G28" i="19" a="1"/>
  <c r="G28" i="19" s="1"/>
  <c r="F28" i="19" a="1"/>
  <c r="F28" i="19" s="1"/>
  <c r="E28" i="19" a="1"/>
  <c r="E28" i="19" s="1"/>
  <c r="D28" i="19" a="1"/>
  <c r="D28" i="19" s="1"/>
  <c r="C28" i="19" a="1"/>
  <c r="C28" i="19" s="1"/>
  <c r="L25" i="19" a="1"/>
  <c r="L25" i="19" s="1"/>
  <c r="K25" i="19" a="1"/>
  <c r="K25" i="19" s="1"/>
  <c r="J25" i="19" a="1"/>
  <c r="J25" i="19" s="1"/>
  <c r="I25" i="19" a="1"/>
  <c r="I25" i="19" s="1"/>
  <c r="H25" i="19" a="1"/>
  <c r="H25" i="19" s="1"/>
  <c r="G25" i="19" a="1"/>
  <c r="G25" i="19" s="1"/>
  <c r="F25" i="19" a="1"/>
  <c r="F25" i="19" s="1"/>
  <c r="E25" i="19" a="1"/>
  <c r="E25" i="19" s="1"/>
  <c r="D25" i="19" a="1"/>
  <c r="D25" i="19" s="1"/>
  <c r="C25" i="19" a="1"/>
  <c r="C25" i="19" s="1"/>
  <c r="L24" i="19" a="1"/>
  <c r="L24" i="19" s="1"/>
  <c r="K24" i="19" a="1"/>
  <c r="K24" i="19" s="1"/>
  <c r="J24" i="19" a="1"/>
  <c r="J24" i="19" s="1"/>
  <c r="I24" i="19" a="1"/>
  <c r="I24" i="19" s="1"/>
  <c r="H24" i="19" a="1"/>
  <c r="H24" i="19" s="1"/>
  <c r="G24" i="19" a="1"/>
  <c r="G24" i="19" s="1"/>
  <c r="F24" i="19" a="1"/>
  <c r="F24" i="19" s="1"/>
  <c r="E24" i="19" a="1"/>
  <c r="E24" i="19" s="1"/>
  <c r="D24" i="19" a="1"/>
  <c r="D24" i="19" s="1"/>
  <c r="C24" i="19" a="1"/>
  <c r="C24" i="19" s="1"/>
  <c r="L23" i="19" a="1"/>
  <c r="L23" i="19" s="1"/>
  <c r="K23" i="19" a="1"/>
  <c r="K23" i="19" s="1"/>
  <c r="J23" i="19" a="1"/>
  <c r="J23" i="19" s="1"/>
  <c r="I23" i="19" a="1"/>
  <c r="I23" i="19" s="1"/>
  <c r="H23" i="19" a="1"/>
  <c r="H23" i="19" s="1"/>
  <c r="G23" i="19" a="1"/>
  <c r="G23" i="19" s="1"/>
  <c r="F23" i="19" a="1"/>
  <c r="F23" i="19" s="1"/>
  <c r="E23" i="19" a="1"/>
  <c r="E23" i="19" s="1"/>
  <c r="D23" i="19" a="1"/>
  <c r="D23" i="19" s="1"/>
  <c r="C23" i="19" a="1"/>
  <c r="C23" i="19" s="1"/>
  <c r="L22" i="19" a="1"/>
  <c r="L22" i="19" s="1"/>
  <c r="K22" i="19" a="1"/>
  <c r="K22" i="19" s="1"/>
  <c r="J22" i="19" a="1"/>
  <c r="J22" i="19" s="1"/>
  <c r="I22" i="19" a="1"/>
  <c r="I22" i="19" s="1"/>
  <c r="H22" i="19" a="1"/>
  <c r="H22" i="19" s="1"/>
  <c r="G22" i="19" a="1"/>
  <c r="G22" i="19" s="1"/>
  <c r="F22" i="19" a="1"/>
  <c r="F22" i="19" s="1"/>
  <c r="E22" i="19" a="1"/>
  <c r="E22" i="19" s="1"/>
  <c r="D22" i="19" a="1"/>
  <c r="D22" i="19" s="1"/>
  <c r="C22" i="19" a="1"/>
  <c r="C22" i="19" s="1"/>
  <c r="L21" i="19" a="1"/>
  <c r="L21" i="19" s="1"/>
  <c r="K21" i="19" a="1"/>
  <c r="K21" i="19" s="1"/>
  <c r="J21" i="19" a="1"/>
  <c r="J21" i="19" s="1"/>
  <c r="I21" i="19" a="1"/>
  <c r="I21" i="19" s="1"/>
  <c r="H21" i="19" a="1"/>
  <c r="H21" i="19" s="1"/>
  <c r="G21" i="19" a="1"/>
  <c r="G21" i="19" s="1"/>
  <c r="F21" i="19" a="1"/>
  <c r="F21" i="19" s="1"/>
  <c r="E21" i="19" a="1"/>
  <c r="E21" i="19" s="1"/>
  <c r="D21" i="19" a="1"/>
  <c r="D21" i="19" s="1"/>
  <c r="C21" i="19" a="1"/>
  <c r="C21" i="19" s="1"/>
  <c r="L20" i="19" a="1"/>
  <c r="L20" i="19" s="1"/>
  <c r="K20" i="19" a="1"/>
  <c r="K20" i="19" s="1"/>
  <c r="J20" i="19" a="1"/>
  <c r="J20" i="19" s="1"/>
  <c r="I20" i="19" a="1"/>
  <c r="I20" i="19" s="1"/>
  <c r="H20" i="19" a="1"/>
  <c r="H20" i="19" s="1"/>
  <c r="G20" i="19" a="1"/>
  <c r="G20" i="19" s="1"/>
  <c r="F20" i="19" a="1"/>
  <c r="F20" i="19" s="1"/>
  <c r="E20" i="19" a="1"/>
  <c r="E20" i="19" s="1"/>
  <c r="D20" i="19" a="1"/>
  <c r="D20" i="19" s="1"/>
  <c r="C20" i="19" a="1"/>
  <c r="C20" i="19" s="1"/>
  <c r="L19" i="19" a="1"/>
  <c r="L19" i="19" s="1"/>
  <c r="K19" i="19" a="1"/>
  <c r="K19" i="19" s="1"/>
  <c r="J19" i="19" a="1"/>
  <c r="J19" i="19" s="1"/>
  <c r="I19" i="19" a="1"/>
  <c r="I19" i="19" s="1"/>
  <c r="H19" i="19" a="1"/>
  <c r="H19" i="19" s="1"/>
  <c r="G19" i="19" a="1"/>
  <c r="G19" i="19" s="1"/>
  <c r="F19" i="19" a="1"/>
  <c r="F19" i="19" s="1"/>
  <c r="E19" i="19" a="1"/>
  <c r="E19" i="19" s="1"/>
  <c r="D19" i="19" a="1"/>
  <c r="D19" i="19" s="1"/>
  <c r="C19" i="19" a="1"/>
  <c r="C19" i="19" s="1"/>
  <c r="L18" i="19" a="1"/>
  <c r="L18" i="19" s="1"/>
  <c r="K18" i="19"/>
  <c r="K18" i="19" a="1"/>
  <c r="J18" i="19" a="1"/>
  <c r="J18" i="19" s="1"/>
  <c r="I18" i="19" a="1"/>
  <c r="I18" i="19" s="1"/>
  <c r="H18" i="19" a="1"/>
  <c r="H18" i="19" s="1"/>
  <c r="G18" i="19" a="1"/>
  <c r="G18" i="19" s="1"/>
  <c r="F18" i="19" a="1"/>
  <c r="F18" i="19" s="1"/>
  <c r="E18" i="19" a="1"/>
  <c r="E18" i="19" s="1"/>
  <c r="D18" i="19" a="1"/>
  <c r="D18" i="19" s="1"/>
  <c r="C18" i="19"/>
  <c r="C18" i="19" a="1"/>
  <c r="L17" i="19" a="1"/>
  <c r="L17" i="19" s="1"/>
  <c r="K17" i="19" a="1"/>
  <c r="K17" i="19" s="1"/>
  <c r="J17" i="19" a="1"/>
  <c r="J17" i="19" s="1"/>
  <c r="I17" i="19" a="1"/>
  <c r="I17" i="19" s="1"/>
  <c r="H17" i="19" a="1"/>
  <c r="H17" i="19" s="1"/>
  <c r="G17" i="19" a="1"/>
  <c r="G17" i="19" s="1"/>
  <c r="F17" i="19" a="1"/>
  <c r="F17" i="19" s="1"/>
  <c r="E17" i="19" a="1"/>
  <c r="E17" i="19" s="1"/>
  <c r="D17" i="19" a="1"/>
  <c r="D17" i="19" s="1"/>
  <c r="C17" i="19" a="1"/>
  <c r="C17" i="19" s="1"/>
  <c r="L16" i="19" a="1"/>
  <c r="L16" i="19" s="1"/>
  <c r="K16" i="19" a="1"/>
  <c r="K16" i="19" s="1"/>
  <c r="J16" i="19" a="1"/>
  <c r="J16" i="19" s="1"/>
  <c r="I16" i="19" a="1"/>
  <c r="I16" i="19" s="1"/>
  <c r="H16" i="19" a="1"/>
  <c r="H16" i="19" s="1"/>
  <c r="G16" i="19" a="1"/>
  <c r="G16" i="19" s="1"/>
  <c r="F16" i="19" a="1"/>
  <c r="F16" i="19" s="1"/>
  <c r="E16" i="19" a="1"/>
  <c r="E16" i="19" s="1"/>
  <c r="D16" i="19" a="1"/>
  <c r="D16" i="19" s="1"/>
  <c r="C16" i="19" a="1"/>
  <c r="C16" i="19" s="1"/>
  <c r="L15" i="19" a="1"/>
  <c r="L15" i="19" s="1"/>
  <c r="K15" i="19" a="1"/>
  <c r="K15" i="19" s="1"/>
  <c r="J15" i="19" a="1"/>
  <c r="J15" i="19" s="1"/>
  <c r="I15" i="19"/>
  <c r="I15" i="19" a="1"/>
  <c r="H15" i="19" a="1"/>
  <c r="H15" i="19" s="1"/>
  <c r="G15" i="19" a="1"/>
  <c r="G15" i="19" s="1"/>
  <c r="F15" i="19" a="1"/>
  <c r="F15" i="19" s="1"/>
  <c r="E15" i="19" a="1"/>
  <c r="E15" i="19" s="1"/>
  <c r="D15" i="19" a="1"/>
  <c r="D15" i="19" s="1"/>
  <c r="C15" i="19" a="1"/>
  <c r="C15" i="19" s="1"/>
  <c r="L14" i="19" a="1"/>
  <c r="L14" i="19" s="1"/>
  <c r="K14" i="19"/>
  <c r="K14" i="19" a="1"/>
  <c r="J14" i="19" a="1"/>
  <c r="J14" i="19" s="1"/>
  <c r="I14" i="19" a="1"/>
  <c r="I14" i="19" s="1"/>
  <c r="H14" i="19" a="1"/>
  <c r="H14" i="19" s="1"/>
  <c r="G14" i="19" a="1"/>
  <c r="G14" i="19" s="1"/>
  <c r="F14" i="19" a="1"/>
  <c r="F14" i="19" s="1"/>
  <c r="E14" i="19" a="1"/>
  <c r="E14" i="19" s="1"/>
  <c r="D14" i="19" a="1"/>
  <c r="D14" i="19" s="1"/>
  <c r="C14" i="19"/>
  <c r="C14" i="19" a="1"/>
  <c r="L13" i="19" a="1"/>
  <c r="L13" i="19" s="1"/>
  <c r="K13" i="19" a="1"/>
  <c r="K13" i="19" s="1"/>
  <c r="J13" i="19" a="1"/>
  <c r="J13" i="19" s="1"/>
  <c r="I13" i="19" a="1"/>
  <c r="I13" i="19" s="1"/>
  <c r="H13" i="19" a="1"/>
  <c r="H13" i="19" s="1"/>
  <c r="G13" i="19" a="1"/>
  <c r="G13" i="19" s="1"/>
  <c r="F13" i="19" a="1"/>
  <c r="F13" i="19" s="1"/>
  <c r="E13" i="19" a="1"/>
  <c r="E13" i="19" s="1"/>
  <c r="D13" i="19" a="1"/>
  <c r="D13" i="19" s="1"/>
  <c r="C13" i="19" a="1"/>
  <c r="C13" i="19" s="1"/>
  <c r="L12" i="19" a="1"/>
  <c r="L12" i="19" s="1"/>
  <c r="K12" i="19" a="1"/>
  <c r="K12" i="19" s="1"/>
  <c r="J12" i="19" a="1"/>
  <c r="J12" i="19" s="1"/>
  <c r="I12" i="19" a="1"/>
  <c r="I12" i="19" s="1"/>
  <c r="H12" i="19" a="1"/>
  <c r="H12" i="19" s="1"/>
  <c r="G12" i="19" a="1"/>
  <c r="G12" i="19" s="1"/>
  <c r="F12" i="19" a="1"/>
  <c r="F12" i="19" s="1"/>
  <c r="E12" i="19" a="1"/>
  <c r="E12" i="19" s="1"/>
  <c r="D12" i="19" a="1"/>
  <c r="D12" i="19" s="1"/>
  <c r="C12" i="19" a="1"/>
  <c r="C12" i="19" s="1"/>
  <c r="L11" i="19" a="1"/>
  <c r="L11" i="19" s="1"/>
  <c r="K11" i="19" a="1"/>
  <c r="K11" i="19" s="1"/>
  <c r="J11" i="19" a="1"/>
  <c r="J11" i="19" s="1"/>
  <c r="I11" i="19" a="1"/>
  <c r="I11" i="19" s="1"/>
  <c r="H11" i="19" a="1"/>
  <c r="H11" i="19" s="1"/>
  <c r="G11" i="19" a="1"/>
  <c r="G11" i="19" s="1"/>
  <c r="F11" i="19" a="1"/>
  <c r="F11" i="19" s="1"/>
  <c r="E11" i="19" a="1"/>
  <c r="E11" i="19" s="1"/>
  <c r="D11" i="19" a="1"/>
  <c r="D11" i="19" s="1"/>
  <c r="C11" i="19" a="1"/>
  <c r="C11" i="19" s="1"/>
  <c r="L10" i="19" a="1"/>
  <c r="L10" i="19" s="1"/>
  <c r="K10" i="19" a="1"/>
  <c r="K10" i="19" s="1"/>
  <c r="J10" i="19" a="1"/>
  <c r="J10" i="19" s="1"/>
  <c r="I10" i="19" a="1"/>
  <c r="I10" i="19" s="1"/>
  <c r="H10" i="19" a="1"/>
  <c r="H10" i="19" s="1"/>
  <c r="G10" i="19" a="1"/>
  <c r="G10" i="19" s="1"/>
  <c r="F10" i="19" a="1"/>
  <c r="F10" i="19" s="1"/>
  <c r="E10" i="19" a="1"/>
  <c r="E10" i="19" s="1"/>
  <c r="D10" i="19" a="1"/>
  <c r="D10" i="19" s="1"/>
  <c r="C10" i="19" a="1"/>
  <c r="C10" i="19" s="1"/>
  <c r="L9" i="19" a="1"/>
  <c r="L9" i="19" s="1"/>
  <c r="K9" i="19" a="1"/>
  <c r="K9" i="19" s="1"/>
  <c r="J9" i="19" a="1"/>
  <c r="J9" i="19" s="1"/>
  <c r="I9" i="19" a="1"/>
  <c r="I9" i="19" s="1"/>
  <c r="H9" i="19" a="1"/>
  <c r="H9" i="19" s="1"/>
  <c r="G9" i="19" a="1"/>
  <c r="G9" i="19" s="1"/>
  <c r="F9" i="19" a="1"/>
  <c r="F9" i="19" s="1"/>
  <c r="E9" i="19" a="1"/>
  <c r="E9" i="19" s="1"/>
  <c r="D9" i="19" a="1"/>
  <c r="D9" i="19" s="1"/>
  <c r="C9" i="19" a="1"/>
  <c r="C9" i="19" s="1"/>
  <c r="L8" i="19" a="1"/>
  <c r="L8" i="19" s="1"/>
  <c r="K8" i="19" a="1"/>
  <c r="K8" i="19" s="1"/>
  <c r="J8" i="19" a="1"/>
  <c r="J8" i="19" s="1"/>
  <c r="I8" i="19" a="1"/>
  <c r="I8" i="19" s="1"/>
  <c r="H8" i="19" a="1"/>
  <c r="H8" i="19" s="1"/>
  <c r="G8" i="19" a="1"/>
  <c r="G8" i="19" s="1"/>
  <c r="F8" i="19" a="1"/>
  <c r="F8" i="19" s="1"/>
  <c r="E8" i="19" a="1"/>
  <c r="E8" i="19" s="1"/>
  <c r="D8" i="19" a="1"/>
  <c r="D8" i="19" s="1"/>
  <c r="C8" i="19" a="1"/>
  <c r="C8" i="19" s="1"/>
  <c r="L7" i="19" a="1"/>
  <c r="L7" i="19" s="1"/>
  <c r="K7" i="19" a="1"/>
  <c r="K7" i="19" s="1"/>
  <c r="J7" i="19" a="1"/>
  <c r="J7" i="19" s="1"/>
  <c r="I7" i="19" a="1"/>
  <c r="I7" i="19" s="1"/>
  <c r="H7" i="19" a="1"/>
  <c r="H7" i="19" s="1"/>
  <c r="G7" i="19" a="1"/>
  <c r="G7" i="19" s="1"/>
  <c r="F7" i="19" a="1"/>
  <c r="F7" i="19" s="1"/>
  <c r="E7" i="19" a="1"/>
  <c r="E7" i="19" s="1"/>
  <c r="D7" i="19" a="1"/>
  <c r="D7" i="19" s="1"/>
  <c r="C7" i="19" a="1"/>
  <c r="C7" i="19" s="1"/>
  <c r="L6" i="19" a="1"/>
  <c r="L6" i="19" s="1"/>
  <c r="K6" i="19" a="1"/>
  <c r="K6" i="19" s="1"/>
  <c r="J6" i="19" a="1"/>
  <c r="J6" i="19" s="1"/>
  <c r="I6" i="19" a="1"/>
  <c r="I6" i="19" s="1"/>
  <c r="H6" i="19" a="1"/>
  <c r="H6" i="19" s="1"/>
  <c r="G6" i="19" a="1"/>
  <c r="G6" i="19" s="1"/>
  <c r="F6" i="19" a="1"/>
  <c r="F6" i="19" s="1"/>
  <c r="E6" i="19" a="1"/>
  <c r="E6" i="19" s="1"/>
  <c r="D6" i="19" a="1"/>
  <c r="D6" i="19" s="1"/>
  <c r="C6" i="19" a="1"/>
  <c r="C6" i="19" s="1"/>
  <c r="L5" i="19" a="1"/>
  <c r="L5" i="19" s="1"/>
  <c r="K5" i="19" a="1"/>
  <c r="K5" i="19" s="1"/>
  <c r="J5" i="19" a="1"/>
  <c r="J5" i="19" s="1"/>
  <c r="I5" i="19" a="1"/>
  <c r="I5" i="19" s="1"/>
  <c r="H5" i="19" a="1"/>
  <c r="H5" i="19" s="1"/>
  <c r="G5" i="19" a="1"/>
  <c r="G5" i="19" s="1"/>
  <c r="F5" i="19" a="1"/>
  <c r="F5" i="19" s="1"/>
  <c r="E5" i="19" a="1"/>
  <c r="E5" i="19" s="1"/>
  <c r="D5" i="19" a="1"/>
  <c r="D5" i="19" s="1"/>
  <c r="C5" i="19" a="1"/>
  <c r="C5" i="19" s="1"/>
  <c r="L4" i="19" a="1"/>
  <c r="L4" i="19" s="1"/>
  <c r="K4" i="19" a="1"/>
  <c r="K4" i="19" s="1"/>
  <c r="J4" i="19" a="1"/>
  <c r="J4" i="19" s="1"/>
  <c r="I4" i="19" a="1"/>
  <c r="I4" i="19" s="1"/>
  <c r="H4" i="19" a="1"/>
  <c r="H4" i="19" s="1"/>
  <c r="G4" i="19" a="1"/>
  <c r="G4" i="19" s="1"/>
  <c r="F4" i="19" a="1"/>
  <c r="F4" i="19" s="1"/>
  <c r="E4" i="19" a="1"/>
  <c r="E4" i="19" s="1"/>
  <c r="D4" i="19" a="1"/>
  <c r="D4" i="19" s="1"/>
  <c r="C4" i="19" a="1"/>
  <c r="C4" i="19" s="1"/>
  <c r="L49" i="18" a="1"/>
  <c r="L49" i="18" s="1"/>
  <c r="K49" i="18"/>
  <c r="K49" i="18" a="1"/>
  <c r="J49" i="18" a="1"/>
  <c r="J49" i="18" s="1"/>
  <c r="I49" i="18"/>
  <c r="I49" i="18" a="1"/>
  <c r="H49" i="18" a="1"/>
  <c r="H49" i="18" s="1"/>
  <c r="G49" i="18" a="1"/>
  <c r="G49" i="18" s="1"/>
  <c r="F49" i="18" a="1"/>
  <c r="F49" i="18" s="1"/>
  <c r="E49" i="18" a="1"/>
  <c r="E49" i="18" s="1"/>
  <c r="D49" i="18" a="1"/>
  <c r="D49" i="18" s="1"/>
  <c r="C49" i="18" a="1"/>
  <c r="C49" i="18" s="1"/>
  <c r="L48" i="18" a="1"/>
  <c r="L48" i="18" s="1"/>
  <c r="K48" i="18" a="1"/>
  <c r="K48" i="18" s="1"/>
  <c r="J48" i="18" a="1"/>
  <c r="J48" i="18" s="1"/>
  <c r="I48" i="18" a="1"/>
  <c r="I48" i="18" s="1"/>
  <c r="H48" i="18" a="1"/>
  <c r="H48" i="18" s="1"/>
  <c r="G48" i="18" a="1"/>
  <c r="G48" i="18" s="1"/>
  <c r="F48" i="18" a="1"/>
  <c r="F48" i="18" s="1"/>
  <c r="E48" i="18" a="1"/>
  <c r="E48" i="18" s="1"/>
  <c r="D48" i="18" a="1"/>
  <c r="D48" i="18" s="1"/>
  <c r="C48" i="18" a="1"/>
  <c r="C48" i="18" s="1"/>
  <c r="L47" i="18" a="1"/>
  <c r="L47" i="18" s="1"/>
  <c r="K47" i="18" a="1"/>
  <c r="K47" i="18" s="1"/>
  <c r="J47" i="18" a="1"/>
  <c r="J47" i="18" s="1"/>
  <c r="I47" i="18" a="1"/>
  <c r="I47" i="18" s="1"/>
  <c r="H47" i="18" a="1"/>
  <c r="H47" i="18" s="1"/>
  <c r="G47" i="18" a="1"/>
  <c r="G47" i="18" s="1"/>
  <c r="F47" i="18" a="1"/>
  <c r="F47" i="18" s="1"/>
  <c r="E47" i="18" a="1"/>
  <c r="E47" i="18" s="1"/>
  <c r="D47" i="18" a="1"/>
  <c r="D47" i="18" s="1"/>
  <c r="C47" i="18" a="1"/>
  <c r="C47" i="18" s="1"/>
  <c r="L46" i="18" a="1"/>
  <c r="L46" i="18" s="1"/>
  <c r="K46" i="18" a="1"/>
  <c r="K46" i="18" s="1"/>
  <c r="J46" i="18" a="1"/>
  <c r="J46" i="18" s="1"/>
  <c r="I46" i="18" a="1"/>
  <c r="I46" i="18" s="1"/>
  <c r="H46" i="18" a="1"/>
  <c r="H46" i="18" s="1"/>
  <c r="G46" i="18" a="1"/>
  <c r="G46" i="18" s="1"/>
  <c r="F46" i="18" a="1"/>
  <c r="F46" i="18" s="1"/>
  <c r="E46" i="18" a="1"/>
  <c r="E46" i="18" s="1"/>
  <c r="D46" i="18" a="1"/>
  <c r="D46" i="18" s="1"/>
  <c r="C46" i="18" a="1"/>
  <c r="C46" i="18" s="1"/>
  <c r="L45" i="18" a="1"/>
  <c r="L45" i="18" s="1"/>
  <c r="K45" i="18" a="1"/>
  <c r="K45" i="18" s="1"/>
  <c r="J45" i="18" a="1"/>
  <c r="J45" i="18" s="1"/>
  <c r="I45" i="18" a="1"/>
  <c r="I45" i="18" s="1"/>
  <c r="H45" i="18" a="1"/>
  <c r="H45" i="18" s="1"/>
  <c r="G45" i="18" a="1"/>
  <c r="G45" i="18" s="1"/>
  <c r="F45" i="18" a="1"/>
  <c r="F45" i="18" s="1"/>
  <c r="E45" i="18" a="1"/>
  <c r="E45" i="18" s="1"/>
  <c r="D45" i="18" a="1"/>
  <c r="D45" i="18" s="1"/>
  <c r="C45" i="18" a="1"/>
  <c r="C45" i="18" s="1"/>
  <c r="L44" i="18" a="1"/>
  <c r="L44" i="18" s="1"/>
  <c r="K44" i="18" a="1"/>
  <c r="K44" i="18" s="1"/>
  <c r="J44" i="18" a="1"/>
  <c r="J44" i="18" s="1"/>
  <c r="I44" i="18" a="1"/>
  <c r="I44" i="18" s="1"/>
  <c r="H44" i="18" a="1"/>
  <c r="H44" i="18" s="1"/>
  <c r="G44" i="18" a="1"/>
  <c r="G44" i="18" s="1"/>
  <c r="F44" i="18" a="1"/>
  <c r="F44" i="18" s="1"/>
  <c r="E44" i="18" a="1"/>
  <c r="E44" i="18" s="1"/>
  <c r="D44" i="18" a="1"/>
  <c r="D44" i="18" s="1"/>
  <c r="C44" i="18" a="1"/>
  <c r="C44" i="18" s="1"/>
  <c r="L43" i="18" a="1"/>
  <c r="L43" i="18" s="1"/>
  <c r="K43" i="18" a="1"/>
  <c r="K43" i="18" s="1"/>
  <c r="J43" i="18" a="1"/>
  <c r="J43" i="18" s="1"/>
  <c r="I43" i="18" a="1"/>
  <c r="I43" i="18" s="1"/>
  <c r="H43" i="18" a="1"/>
  <c r="H43" i="18" s="1"/>
  <c r="G43" i="18" a="1"/>
  <c r="G43" i="18" s="1"/>
  <c r="F43" i="18" a="1"/>
  <c r="F43" i="18" s="1"/>
  <c r="E43" i="18" a="1"/>
  <c r="E43" i="18" s="1"/>
  <c r="D43" i="18" a="1"/>
  <c r="D43" i="18" s="1"/>
  <c r="C43" i="18" a="1"/>
  <c r="C43" i="18" s="1"/>
  <c r="L42" i="18" a="1"/>
  <c r="L42" i="18" s="1"/>
  <c r="K42" i="18" a="1"/>
  <c r="K42" i="18" s="1"/>
  <c r="J42" i="18" a="1"/>
  <c r="J42" i="18" s="1"/>
  <c r="I42" i="18"/>
  <c r="I42" i="18" a="1"/>
  <c r="H42" i="18" a="1"/>
  <c r="H42" i="18" s="1"/>
  <c r="G42" i="18" a="1"/>
  <c r="G42" i="18" s="1"/>
  <c r="F42" i="18" a="1"/>
  <c r="F42" i="18" s="1"/>
  <c r="E42" i="18" a="1"/>
  <c r="E42" i="18" s="1"/>
  <c r="D42" i="18" a="1"/>
  <c r="D42" i="18" s="1"/>
  <c r="C42" i="18" a="1"/>
  <c r="C42" i="18" s="1"/>
  <c r="L41" i="18" a="1"/>
  <c r="L41" i="18" s="1"/>
  <c r="K41" i="18"/>
  <c r="K41" i="18" a="1"/>
  <c r="J41" i="18" a="1"/>
  <c r="J41" i="18" s="1"/>
  <c r="I41" i="18" a="1"/>
  <c r="I41" i="18" s="1"/>
  <c r="H41" i="18" a="1"/>
  <c r="H41" i="18" s="1"/>
  <c r="G41" i="18" a="1"/>
  <c r="G41" i="18" s="1"/>
  <c r="F41" i="18" a="1"/>
  <c r="F41" i="18" s="1"/>
  <c r="E41" i="18" a="1"/>
  <c r="E41" i="18" s="1"/>
  <c r="D41" i="18" a="1"/>
  <c r="D41" i="18" s="1"/>
  <c r="C41" i="18"/>
  <c r="C41" i="18" a="1"/>
  <c r="L40" i="18" a="1"/>
  <c r="L40" i="18" s="1"/>
  <c r="K40" i="18" a="1"/>
  <c r="K40" i="18" s="1"/>
  <c r="J40" i="18" a="1"/>
  <c r="J40" i="18" s="1"/>
  <c r="I40" i="18" a="1"/>
  <c r="I40" i="18" s="1"/>
  <c r="H40" i="18" a="1"/>
  <c r="H40" i="18" s="1"/>
  <c r="G40" i="18" a="1"/>
  <c r="G40" i="18" s="1"/>
  <c r="F40" i="18" a="1"/>
  <c r="F40" i="18" s="1"/>
  <c r="E40" i="18"/>
  <c r="E40" i="18" a="1"/>
  <c r="D40" i="18" a="1"/>
  <c r="D40" i="18" s="1"/>
  <c r="C40" i="18" a="1"/>
  <c r="C40" i="18" s="1"/>
  <c r="L39" i="18" a="1"/>
  <c r="L39" i="18" s="1"/>
  <c r="K39" i="18" a="1"/>
  <c r="K39" i="18" s="1"/>
  <c r="J39" i="18" a="1"/>
  <c r="J39" i="18" s="1"/>
  <c r="I39" i="18" a="1"/>
  <c r="I39" i="18" s="1"/>
  <c r="H39" i="18" a="1"/>
  <c r="H39" i="18" s="1"/>
  <c r="G39" i="18" a="1"/>
  <c r="G39" i="18" s="1"/>
  <c r="F39" i="18" a="1"/>
  <c r="F39" i="18" s="1"/>
  <c r="E39" i="18" a="1"/>
  <c r="E39" i="18" s="1"/>
  <c r="D39" i="18" a="1"/>
  <c r="D39" i="18" s="1"/>
  <c r="C39" i="18" a="1"/>
  <c r="C39" i="18" s="1"/>
  <c r="L38" i="18" a="1"/>
  <c r="L38" i="18" s="1"/>
  <c r="K38" i="18" a="1"/>
  <c r="K38" i="18" s="1"/>
  <c r="J38" i="18" a="1"/>
  <c r="J38" i="18" s="1"/>
  <c r="I38" i="18" a="1"/>
  <c r="I38" i="18" s="1"/>
  <c r="H38" i="18" a="1"/>
  <c r="H38" i="18" s="1"/>
  <c r="G38" i="18" a="1"/>
  <c r="G38" i="18" s="1"/>
  <c r="F38" i="18" a="1"/>
  <c r="F38" i="18" s="1"/>
  <c r="E38" i="18" a="1"/>
  <c r="E38" i="18" s="1"/>
  <c r="D38" i="18" a="1"/>
  <c r="D38" i="18" s="1"/>
  <c r="C38" i="18" a="1"/>
  <c r="C38" i="18" s="1"/>
  <c r="L37" i="18" a="1"/>
  <c r="L37" i="18" s="1"/>
  <c r="K37" i="18" a="1"/>
  <c r="K37" i="18" s="1"/>
  <c r="J37" i="18" a="1"/>
  <c r="J37" i="18" s="1"/>
  <c r="I37" i="18" a="1"/>
  <c r="I37" i="18" s="1"/>
  <c r="H37" i="18" a="1"/>
  <c r="H37" i="18" s="1"/>
  <c r="G37" i="18" a="1"/>
  <c r="G37" i="18" s="1"/>
  <c r="F37" i="18" a="1"/>
  <c r="F37" i="18" s="1"/>
  <c r="E37" i="18" a="1"/>
  <c r="E37" i="18" s="1"/>
  <c r="D37" i="18" a="1"/>
  <c r="D37" i="18" s="1"/>
  <c r="C37" i="18" a="1"/>
  <c r="C37" i="18" s="1"/>
  <c r="L36" i="18" a="1"/>
  <c r="L36" i="18" s="1"/>
  <c r="K36" i="18" a="1"/>
  <c r="K36" i="18" s="1"/>
  <c r="J36" i="18" a="1"/>
  <c r="J36" i="18" s="1"/>
  <c r="I36" i="18" a="1"/>
  <c r="I36" i="18" s="1"/>
  <c r="H36" i="18" a="1"/>
  <c r="H36" i="18" s="1"/>
  <c r="G36" i="18" a="1"/>
  <c r="G36" i="18" s="1"/>
  <c r="F36" i="18" a="1"/>
  <c r="F36" i="18" s="1"/>
  <c r="E36" i="18" a="1"/>
  <c r="E36" i="18" s="1"/>
  <c r="D36" i="18" a="1"/>
  <c r="D36" i="18" s="1"/>
  <c r="C36" i="18" a="1"/>
  <c r="C36" i="18" s="1"/>
  <c r="L35" i="18" a="1"/>
  <c r="L35" i="18" s="1"/>
  <c r="K35" i="18" a="1"/>
  <c r="K35" i="18" s="1"/>
  <c r="J35" i="18" a="1"/>
  <c r="J35" i="18" s="1"/>
  <c r="I35" i="18" a="1"/>
  <c r="I35" i="18" s="1"/>
  <c r="H35" i="18" a="1"/>
  <c r="H35" i="18" s="1"/>
  <c r="G35" i="18" a="1"/>
  <c r="G35" i="18" s="1"/>
  <c r="F35" i="18" a="1"/>
  <c r="F35" i="18" s="1"/>
  <c r="E35" i="18" a="1"/>
  <c r="E35" i="18" s="1"/>
  <c r="D35" i="18" a="1"/>
  <c r="D35" i="18" s="1"/>
  <c r="C35" i="18" a="1"/>
  <c r="C35" i="18" s="1"/>
  <c r="L34" i="18" a="1"/>
  <c r="L34" i="18" s="1"/>
  <c r="K34" i="18" a="1"/>
  <c r="K34" i="18" s="1"/>
  <c r="J34" i="18" a="1"/>
  <c r="J34" i="18" s="1"/>
  <c r="I34" i="18" a="1"/>
  <c r="I34" i="18" s="1"/>
  <c r="H34" i="18" a="1"/>
  <c r="H34" i="18" s="1"/>
  <c r="G34" i="18" a="1"/>
  <c r="G34" i="18" s="1"/>
  <c r="F34" i="18" a="1"/>
  <c r="F34" i="18" s="1"/>
  <c r="E34" i="18" a="1"/>
  <c r="E34" i="18" s="1"/>
  <c r="D34" i="18" a="1"/>
  <c r="D34" i="18" s="1"/>
  <c r="C34" i="18" a="1"/>
  <c r="C34" i="18" s="1"/>
  <c r="L33" i="18" a="1"/>
  <c r="L33" i="18" s="1"/>
  <c r="K33" i="18" a="1"/>
  <c r="K33" i="18" s="1"/>
  <c r="J33" i="18" a="1"/>
  <c r="J33" i="18" s="1"/>
  <c r="I33" i="18" a="1"/>
  <c r="I33" i="18" s="1"/>
  <c r="H33" i="18" a="1"/>
  <c r="H33" i="18" s="1"/>
  <c r="G33" i="18" a="1"/>
  <c r="G33" i="18" s="1"/>
  <c r="F33" i="18" a="1"/>
  <c r="F33" i="18" s="1"/>
  <c r="E33" i="18" a="1"/>
  <c r="E33" i="18" s="1"/>
  <c r="D33" i="18" a="1"/>
  <c r="D33" i="18" s="1"/>
  <c r="C33" i="18" a="1"/>
  <c r="C33" i="18" s="1"/>
  <c r="L32" i="18" a="1"/>
  <c r="L32" i="18" s="1"/>
  <c r="K32" i="18" a="1"/>
  <c r="K32" i="18" s="1"/>
  <c r="J32" i="18" a="1"/>
  <c r="J32" i="18" s="1"/>
  <c r="I32" i="18" a="1"/>
  <c r="I32" i="18" s="1"/>
  <c r="H32" i="18" a="1"/>
  <c r="H32" i="18" s="1"/>
  <c r="G32" i="18" a="1"/>
  <c r="G32" i="18" s="1"/>
  <c r="F32" i="18" a="1"/>
  <c r="F32" i="18" s="1"/>
  <c r="E32" i="18" a="1"/>
  <c r="E32" i="18" s="1"/>
  <c r="D32" i="18" a="1"/>
  <c r="D32" i="18" s="1"/>
  <c r="C32" i="18" a="1"/>
  <c r="C32" i="18" s="1"/>
  <c r="L31" i="18" a="1"/>
  <c r="L31" i="18" s="1"/>
  <c r="K31" i="18" a="1"/>
  <c r="K31" i="18" s="1"/>
  <c r="J31" i="18" a="1"/>
  <c r="J31" i="18" s="1"/>
  <c r="I31" i="18" a="1"/>
  <c r="I31" i="18" s="1"/>
  <c r="H31" i="18" a="1"/>
  <c r="H31" i="18" s="1"/>
  <c r="G31" i="18" a="1"/>
  <c r="G31" i="18" s="1"/>
  <c r="F31" i="18" a="1"/>
  <c r="F31" i="18" s="1"/>
  <c r="E31" i="18" a="1"/>
  <c r="E31" i="18" s="1"/>
  <c r="D31" i="18" a="1"/>
  <c r="D31" i="18" s="1"/>
  <c r="C31" i="18" a="1"/>
  <c r="C31" i="18" s="1"/>
  <c r="L30" i="18" a="1"/>
  <c r="L30" i="18" s="1"/>
  <c r="K30" i="18" a="1"/>
  <c r="K30" i="18" s="1"/>
  <c r="J30" i="18" a="1"/>
  <c r="J30" i="18" s="1"/>
  <c r="I30" i="18" a="1"/>
  <c r="I30" i="18" s="1"/>
  <c r="H30" i="18" a="1"/>
  <c r="H30" i="18" s="1"/>
  <c r="G30" i="18" a="1"/>
  <c r="G30" i="18" s="1"/>
  <c r="F30" i="18" a="1"/>
  <c r="F30" i="18" s="1"/>
  <c r="E30" i="18" a="1"/>
  <c r="E30" i="18" s="1"/>
  <c r="D30" i="18" a="1"/>
  <c r="D30" i="18" s="1"/>
  <c r="C30" i="18" a="1"/>
  <c r="C30" i="18" s="1"/>
  <c r="L29" i="18" a="1"/>
  <c r="L29" i="18" s="1"/>
  <c r="K29" i="18" a="1"/>
  <c r="K29" i="18" s="1"/>
  <c r="J29" i="18" a="1"/>
  <c r="J29" i="18" s="1"/>
  <c r="I29" i="18" a="1"/>
  <c r="I29" i="18" s="1"/>
  <c r="H29" i="18" a="1"/>
  <c r="H29" i="18" s="1"/>
  <c r="G29" i="18" a="1"/>
  <c r="G29" i="18" s="1"/>
  <c r="F29" i="18" a="1"/>
  <c r="F29" i="18" s="1"/>
  <c r="E29" i="18" a="1"/>
  <c r="E29" i="18" s="1"/>
  <c r="D29" i="18" a="1"/>
  <c r="D29" i="18" s="1"/>
  <c r="C29" i="18" a="1"/>
  <c r="C29" i="18" s="1"/>
  <c r="L28" i="18" a="1"/>
  <c r="L28" i="18" s="1"/>
  <c r="K28" i="18" a="1"/>
  <c r="K28" i="18" s="1"/>
  <c r="J28" i="18" a="1"/>
  <c r="J28" i="18" s="1"/>
  <c r="I28" i="18" a="1"/>
  <c r="I28" i="18" s="1"/>
  <c r="H28" i="18" a="1"/>
  <c r="H28" i="18" s="1"/>
  <c r="G28" i="18" a="1"/>
  <c r="G28" i="18" s="1"/>
  <c r="F28" i="18" a="1"/>
  <c r="F28" i="18" s="1"/>
  <c r="E28" i="18" a="1"/>
  <c r="E28" i="18" s="1"/>
  <c r="D28" i="18" a="1"/>
  <c r="D28" i="18" s="1"/>
  <c r="C28" i="18" a="1"/>
  <c r="C28" i="18" s="1"/>
  <c r="D4" i="18" a="1"/>
  <c r="D4" i="18" s="1"/>
  <c r="E4" i="18" a="1"/>
  <c r="E4" i="18" s="1"/>
  <c r="F4" i="18" a="1"/>
  <c r="F4" i="18" s="1"/>
  <c r="G4" i="18" a="1"/>
  <c r="G4" i="18" s="1"/>
  <c r="H4" i="18" a="1"/>
  <c r="H4" i="18" s="1"/>
  <c r="I4" i="18" a="1"/>
  <c r="I4" i="18" s="1"/>
  <c r="J4" i="18" a="1"/>
  <c r="J4" i="18" s="1"/>
  <c r="K4" i="18" a="1"/>
  <c r="K4" i="18" s="1"/>
  <c r="L4" i="18" a="1"/>
  <c r="L4" i="18" s="1"/>
  <c r="D5" i="18" a="1"/>
  <c r="D5" i="18" s="1"/>
  <c r="E5" i="18" a="1"/>
  <c r="E5" i="18" s="1"/>
  <c r="F5" i="18" a="1"/>
  <c r="F5" i="18" s="1"/>
  <c r="G5" i="18" a="1"/>
  <c r="G5" i="18" s="1"/>
  <c r="H5" i="18" a="1"/>
  <c r="H5" i="18" s="1"/>
  <c r="I5" i="18" a="1"/>
  <c r="I5" i="18" s="1"/>
  <c r="J5" i="18" a="1"/>
  <c r="J5" i="18" s="1"/>
  <c r="K5" i="18" a="1"/>
  <c r="K5" i="18" s="1"/>
  <c r="L5" i="18" a="1"/>
  <c r="L5" i="18" s="1"/>
  <c r="D6" i="18" a="1"/>
  <c r="D6" i="18" s="1"/>
  <c r="E6" i="18" a="1"/>
  <c r="E6" i="18" s="1"/>
  <c r="F6" i="18" a="1"/>
  <c r="F6" i="18" s="1"/>
  <c r="G6" i="18" a="1"/>
  <c r="G6" i="18" s="1"/>
  <c r="H6" i="18" a="1"/>
  <c r="H6" i="18" s="1"/>
  <c r="I6" i="18" a="1"/>
  <c r="I6" i="18" s="1"/>
  <c r="J6" i="18" a="1"/>
  <c r="J6" i="18" s="1"/>
  <c r="K6" i="18" a="1"/>
  <c r="K6" i="18" s="1"/>
  <c r="L6" i="18" a="1"/>
  <c r="L6" i="18" s="1"/>
  <c r="D7" i="18" a="1"/>
  <c r="D7" i="18" s="1"/>
  <c r="E7" i="18" a="1"/>
  <c r="E7" i="18" s="1"/>
  <c r="F7" i="18" a="1"/>
  <c r="F7" i="18" s="1"/>
  <c r="G7" i="18" a="1"/>
  <c r="G7" i="18" s="1"/>
  <c r="H7" i="18" a="1"/>
  <c r="H7" i="18" s="1"/>
  <c r="I7" i="18" a="1"/>
  <c r="I7" i="18" s="1"/>
  <c r="J7" i="18" a="1"/>
  <c r="J7" i="18" s="1"/>
  <c r="K7" i="18" a="1"/>
  <c r="K7" i="18" s="1"/>
  <c r="L7" i="18" a="1"/>
  <c r="L7" i="18" s="1"/>
  <c r="D8" i="18" a="1"/>
  <c r="D8" i="18" s="1"/>
  <c r="E8" i="18" a="1"/>
  <c r="E8" i="18" s="1"/>
  <c r="F8" i="18" a="1"/>
  <c r="F8" i="18" s="1"/>
  <c r="G8" i="18" a="1"/>
  <c r="G8" i="18" s="1"/>
  <c r="H8" i="18" a="1"/>
  <c r="H8" i="18" s="1"/>
  <c r="I8" i="18" a="1"/>
  <c r="I8" i="18" s="1"/>
  <c r="J8" i="18" a="1"/>
  <c r="J8" i="18" s="1"/>
  <c r="K8" i="18" a="1"/>
  <c r="K8" i="18" s="1"/>
  <c r="M8" i="18" s="1"/>
  <c r="L8" i="18" a="1"/>
  <c r="L8" i="18" s="1"/>
  <c r="D9" i="18" a="1"/>
  <c r="D9" i="18" s="1"/>
  <c r="E9" i="18" a="1"/>
  <c r="E9" i="18" s="1"/>
  <c r="F9" i="18" a="1"/>
  <c r="F9" i="18" s="1"/>
  <c r="G9" i="18" a="1"/>
  <c r="G9" i="18" s="1"/>
  <c r="H9" i="18" a="1"/>
  <c r="H9" i="18" s="1"/>
  <c r="I9" i="18" a="1"/>
  <c r="I9" i="18" s="1"/>
  <c r="J9" i="18" a="1"/>
  <c r="J9" i="18" s="1"/>
  <c r="K9" i="18" a="1"/>
  <c r="K9" i="18" s="1"/>
  <c r="L9" i="18" a="1"/>
  <c r="L9" i="18" s="1"/>
  <c r="D10" i="18" a="1"/>
  <c r="D10" i="18" s="1"/>
  <c r="E10" i="18" a="1"/>
  <c r="E10" i="18" s="1"/>
  <c r="F10" i="18" a="1"/>
  <c r="F10" i="18" s="1"/>
  <c r="G10" i="18" a="1"/>
  <c r="G10" i="18" s="1"/>
  <c r="H10" i="18" a="1"/>
  <c r="H10" i="18" s="1"/>
  <c r="I10" i="18" a="1"/>
  <c r="I10" i="18" s="1"/>
  <c r="J10" i="18" a="1"/>
  <c r="J10" i="18" s="1"/>
  <c r="K10" i="18" a="1"/>
  <c r="K10" i="18" s="1"/>
  <c r="L10" i="18" a="1"/>
  <c r="L10" i="18" s="1"/>
  <c r="D11" i="18" a="1"/>
  <c r="D11" i="18" s="1"/>
  <c r="E11" i="18" a="1"/>
  <c r="E11" i="18" s="1"/>
  <c r="F11" i="18" a="1"/>
  <c r="F11" i="18" s="1"/>
  <c r="G11" i="18" a="1"/>
  <c r="G11" i="18" s="1"/>
  <c r="H11" i="18" a="1"/>
  <c r="H11" i="18" s="1"/>
  <c r="I11" i="18" a="1"/>
  <c r="I11" i="18" s="1"/>
  <c r="J11" i="18" a="1"/>
  <c r="J11" i="18" s="1"/>
  <c r="K11" i="18" a="1"/>
  <c r="K11" i="18" s="1"/>
  <c r="L11" i="18" a="1"/>
  <c r="L11" i="18" s="1"/>
  <c r="M11" i="18" s="1"/>
  <c r="D12" i="18" a="1"/>
  <c r="D12" i="18" s="1"/>
  <c r="E12" i="18" a="1"/>
  <c r="E12" i="18" s="1"/>
  <c r="F12" i="18" a="1"/>
  <c r="F12" i="18" s="1"/>
  <c r="G12" i="18" a="1"/>
  <c r="G12" i="18" s="1"/>
  <c r="H12" i="18" a="1"/>
  <c r="H12" i="18" s="1"/>
  <c r="I12" i="18" a="1"/>
  <c r="I12" i="18" s="1"/>
  <c r="J12" i="18" a="1"/>
  <c r="J12" i="18" s="1"/>
  <c r="K12" i="18" a="1"/>
  <c r="K12" i="18" s="1"/>
  <c r="L12" i="18" a="1"/>
  <c r="L12" i="18" s="1"/>
  <c r="M12" i="18" s="1"/>
  <c r="D13" i="18" a="1"/>
  <c r="D13" i="18" s="1"/>
  <c r="E13" i="18" a="1"/>
  <c r="E13" i="18" s="1"/>
  <c r="F13" i="18" a="1"/>
  <c r="F13" i="18" s="1"/>
  <c r="G13" i="18" a="1"/>
  <c r="G13" i="18" s="1"/>
  <c r="H13" i="18" a="1"/>
  <c r="H13" i="18" s="1"/>
  <c r="I13" i="18" a="1"/>
  <c r="I13" i="18" s="1"/>
  <c r="J13" i="18" a="1"/>
  <c r="J13" i="18" s="1"/>
  <c r="K13" i="18" a="1"/>
  <c r="K13" i="18" s="1"/>
  <c r="L13" i="18" a="1"/>
  <c r="L13" i="18" s="1"/>
  <c r="M13" i="18" s="1"/>
  <c r="D14" i="18" a="1"/>
  <c r="D14" i="18" s="1"/>
  <c r="E14" i="18" a="1"/>
  <c r="E14" i="18" s="1"/>
  <c r="F14" i="18" a="1"/>
  <c r="F14" i="18" s="1"/>
  <c r="G14" i="18" a="1"/>
  <c r="G14" i="18" s="1"/>
  <c r="H14" i="18" a="1"/>
  <c r="H14" i="18" s="1"/>
  <c r="I14" i="18" a="1"/>
  <c r="I14" i="18" s="1"/>
  <c r="J14" i="18" a="1"/>
  <c r="J14" i="18" s="1"/>
  <c r="K14" i="18" a="1"/>
  <c r="K14" i="18" s="1"/>
  <c r="L14" i="18" a="1"/>
  <c r="L14" i="18" s="1"/>
  <c r="M14" i="18" s="1"/>
  <c r="D15" i="18" a="1"/>
  <c r="D15" i="18" s="1"/>
  <c r="E15" i="18" a="1"/>
  <c r="E15" i="18" s="1"/>
  <c r="F15" i="18" a="1"/>
  <c r="F15" i="18" s="1"/>
  <c r="G15" i="18" a="1"/>
  <c r="G15" i="18" s="1"/>
  <c r="H15" i="18" a="1"/>
  <c r="H15" i="18" s="1"/>
  <c r="I15" i="18" a="1"/>
  <c r="I15" i="18" s="1"/>
  <c r="J15" i="18" a="1"/>
  <c r="J15" i="18" s="1"/>
  <c r="K15" i="18" a="1"/>
  <c r="K15" i="18" s="1"/>
  <c r="L15" i="18" a="1"/>
  <c r="L15" i="18" s="1"/>
  <c r="M15" i="18" s="1"/>
  <c r="D16" i="18" a="1"/>
  <c r="D16" i="18" s="1"/>
  <c r="E16" i="18" a="1"/>
  <c r="E16" i="18" s="1"/>
  <c r="F16" i="18" a="1"/>
  <c r="F16" i="18" s="1"/>
  <c r="G16" i="18" a="1"/>
  <c r="G16" i="18" s="1"/>
  <c r="H16" i="18" a="1"/>
  <c r="H16" i="18" s="1"/>
  <c r="I16" i="18" a="1"/>
  <c r="I16" i="18" s="1"/>
  <c r="J16" i="18" a="1"/>
  <c r="J16" i="18" s="1"/>
  <c r="K16" i="18" a="1"/>
  <c r="K16" i="18" s="1"/>
  <c r="L16" i="18" a="1"/>
  <c r="L16" i="18" s="1"/>
  <c r="M16" i="18" s="1"/>
  <c r="D17" i="18" a="1"/>
  <c r="D17" i="18" s="1"/>
  <c r="E17" i="18" a="1"/>
  <c r="E17" i="18" s="1"/>
  <c r="F17" i="18" a="1"/>
  <c r="F17" i="18" s="1"/>
  <c r="G17" i="18" a="1"/>
  <c r="G17" i="18" s="1"/>
  <c r="H17" i="18" a="1"/>
  <c r="H17" i="18" s="1"/>
  <c r="I17" i="18" a="1"/>
  <c r="I17" i="18" s="1"/>
  <c r="J17" i="18" a="1"/>
  <c r="J17" i="18" s="1"/>
  <c r="K17" i="18" a="1"/>
  <c r="K17" i="18" s="1"/>
  <c r="L17" i="18" a="1"/>
  <c r="L17" i="18" s="1"/>
  <c r="M17" i="18" s="1"/>
  <c r="D18" i="18" a="1"/>
  <c r="D18" i="18" s="1"/>
  <c r="E18" i="18" a="1"/>
  <c r="E18" i="18" s="1"/>
  <c r="F18" i="18" a="1"/>
  <c r="F18" i="18" s="1"/>
  <c r="G18" i="18" a="1"/>
  <c r="G18" i="18" s="1"/>
  <c r="H18" i="18" a="1"/>
  <c r="H18" i="18" s="1"/>
  <c r="I18" i="18" a="1"/>
  <c r="I18" i="18" s="1"/>
  <c r="J18" i="18" a="1"/>
  <c r="J18" i="18" s="1"/>
  <c r="K18" i="18" a="1"/>
  <c r="K18" i="18" s="1"/>
  <c r="L18" i="18" a="1"/>
  <c r="L18" i="18" s="1"/>
  <c r="M18" i="18" s="1"/>
  <c r="D19" i="18" a="1"/>
  <c r="D19" i="18" s="1"/>
  <c r="E19" i="18" a="1"/>
  <c r="E19" i="18" s="1"/>
  <c r="F19" i="18" a="1"/>
  <c r="F19" i="18" s="1"/>
  <c r="G19" i="18" a="1"/>
  <c r="G19" i="18" s="1"/>
  <c r="H19" i="18" a="1"/>
  <c r="H19" i="18" s="1"/>
  <c r="I19" i="18" a="1"/>
  <c r="I19" i="18" s="1"/>
  <c r="J19" i="18" a="1"/>
  <c r="J19" i="18" s="1"/>
  <c r="K19" i="18" a="1"/>
  <c r="K19" i="18" s="1"/>
  <c r="L19" i="18" a="1"/>
  <c r="L19" i="18" s="1"/>
  <c r="M19" i="18" s="1"/>
  <c r="D20" i="18" a="1"/>
  <c r="D20" i="18" s="1"/>
  <c r="E20" i="18" a="1"/>
  <c r="E20" i="18" s="1"/>
  <c r="F20" i="18" a="1"/>
  <c r="F20" i="18" s="1"/>
  <c r="G20" i="18" a="1"/>
  <c r="G20" i="18" s="1"/>
  <c r="H20" i="18" a="1"/>
  <c r="H20" i="18" s="1"/>
  <c r="I20" i="18" a="1"/>
  <c r="I20" i="18" s="1"/>
  <c r="J20" i="18" a="1"/>
  <c r="J20" i="18" s="1"/>
  <c r="K20" i="18" a="1"/>
  <c r="K20" i="18" s="1"/>
  <c r="L20" i="18" a="1"/>
  <c r="L20" i="18" s="1"/>
  <c r="M20" i="18" s="1"/>
  <c r="D21" i="18" a="1"/>
  <c r="D21" i="18" s="1"/>
  <c r="E21" i="18" a="1"/>
  <c r="E21" i="18" s="1"/>
  <c r="F21" i="18" a="1"/>
  <c r="F21" i="18" s="1"/>
  <c r="G21" i="18" a="1"/>
  <c r="G21" i="18" s="1"/>
  <c r="H21" i="18" a="1"/>
  <c r="H21" i="18" s="1"/>
  <c r="I21" i="18" a="1"/>
  <c r="I21" i="18" s="1"/>
  <c r="J21" i="18" a="1"/>
  <c r="J21" i="18" s="1"/>
  <c r="K21" i="18" a="1"/>
  <c r="K21" i="18" s="1"/>
  <c r="L21" i="18" a="1"/>
  <c r="L21" i="18" s="1"/>
  <c r="M21" i="18" s="1"/>
  <c r="D22" i="18" a="1"/>
  <c r="D22" i="18" s="1"/>
  <c r="E22" i="18" a="1"/>
  <c r="E22" i="18" s="1"/>
  <c r="F22" i="18" a="1"/>
  <c r="F22" i="18" s="1"/>
  <c r="G22" i="18" a="1"/>
  <c r="G22" i="18" s="1"/>
  <c r="H22" i="18" a="1"/>
  <c r="H22" i="18" s="1"/>
  <c r="I22" i="18" a="1"/>
  <c r="I22" i="18" s="1"/>
  <c r="J22" i="18" a="1"/>
  <c r="J22" i="18" s="1"/>
  <c r="K22" i="18" a="1"/>
  <c r="K22" i="18" s="1"/>
  <c r="L22" i="18" a="1"/>
  <c r="L22" i="18" s="1"/>
  <c r="M22" i="18" s="1"/>
  <c r="D23" i="18" a="1"/>
  <c r="D23" i="18" s="1"/>
  <c r="E23" i="18" a="1"/>
  <c r="E23" i="18" s="1"/>
  <c r="F23" i="18" a="1"/>
  <c r="F23" i="18" s="1"/>
  <c r="G23" i="18" a="1"/>
  <c r="G23" i="18" s="1"/>
  <c r="H23" i="18" a="1"/>
  <c r="H23" i="18" s="1"/>
  <c r="I23" i="18" a="1"/>
  <c r="I23" i="18" s="1"/>
  <c r="J23" i="18" a="1"/>
  <c r="J23" i="18" s="1"/>
  <c r="K23" i="18" a="1"/>
  <c r="K23" i="18" s="1"/>
  <c r="L23" i="18" a="1"/>
  <c r="L23" i="18" s="1"/>
  <c r="M23" i="18" s="1"/>
  <c r="D24" i="18" a="1"/>
  <c r="D24" i="18" s="1"/>
  <c r="E24" i="18" a="1"/>
  <c r="E24" i="18" s="1"/>
  <c r="F24" i="18" a="1"/>
  <c r="F24" i="18" s="1"/>
  <c r="G24" i="18" a="1"/>
  <c r="G24" i="18" s="1"/>
  <c r="H24" i="18" a="1"/>
  <c r="H24" i="18" s="1"/>
  <c r="I24" i="18" a="1"/>
  <c r="I24" i="18" s="1"/>
  <c r="J24" i="18" a="1"/>
  <c r="J24" i="18" s="1"/>
  <c r="K24" i="18" a="1"/>
  <c r="K24" i="18" s="1"/>
  <c r="M24" i="18" s="1"/>
  <c r="L24" i="18" a="1"/>
  <c r="L24" i="18" s="1"/>
  <c r="D25" i="18" a="1"/>
  <c r="D25" i="18" s="1"/>
  <c r="E25" i="18" a="1"/>
  <c r="E25" i="18" s="1"/>
  <c r="F25" i="18" a="1"/>
  <c r="F25" i="18" s="1"/>
  <c r="G25" i="18" a="1"/>
  <c r="G25" i="18" s="1"/>
  <c r="H25" i="18" a="1"/>
  <c r="H25" i="18" s="1"/>
  <c r="I25" i="18" a="1"/>
  <c r="I25" i="18" s="1"/>
  <c r="J25" i="18" a="1"/>
  <c r="J25" i="18" s="1"/>
  <c r="K25" i="18" a="1"/>
  <c r="K25" i="18" s="1"/>
  <c r="L25" i="18" a="1"/>
  <c r="L25" i="18" s="1"/>
  <c r="M25" i="18" s="1"/>
  <c r="C25" i="18" a="1"/>
  <c r="C25" i="18" s="1"/>
  <c r="C9" i="18" a="1"/>
  <c r="C9" i="18" s="1"/>
  <c r="M9" i="18" s="1"/>
  <c r="C10" i="18" a="1"/>
  <c r="C10" i="18" s="1"/>
  <c r="M10" i="18" s="1"/>
  <c r="C11" i="18" a="1"/>
  <c r="C11" i="18" s="1"/>
  <c r="C12" i="18" a="1"/>
  <c r="C12" i="18" s="1"/>
  <c r="C13" i="18" a="1"/>
  <c r="C13" i="18" s="1"/>
  <c r="C14" i="18" a="1"/>
  <c r="C14" i="18" s="1"/>
  <c r="C15" i="18" a="1"/>
  <c r="C15" i="18" s="1"/>
  <c r="C16" i="18" a="1"/>
  <c r="C16" i="18" s="1"/>
  <c r="C17" i="18" a="1"/>
  <c r="C17" i="18" s="1"/>
  <c r="C18" i="18" a="1"/>
  <c r="C18" i="18" s="1"/>
  <c r="C19" i="18" a="1"/>
  <c r="C19" i="18" s="1"/>
  <c r="C20" i="18" a="1"/>
  <c r="C20" i="18" s="1"/>
  <c r="C21" i="18" a="1"/>
  <c r="C21" i="18" s="1"/>
  <c r="C22" i="18" a="1"/>
  <c r="C22" i="18" s="1"/>
  <c r="C23" i="18" a="1"/>
  <c r="C23" i="18" s="1"/>
  <c r="C24" i="18" a="1"/>
  <c r="C24" i="18" s="1"/>
  <c r="C8" i="18" a="1"/>
  <c r="C8" i="18" s="1"/>
  <c r="C5" i="18" a="1"/>
  <c r="C5" i="18" s="1"/>
  <c r="C6" i="18" a="1"/>
  <c r="C6" i="18" s="1"/>
  <c r="C7" i="18" a="1"/>
  <c r="C7" i="18" s="1"/>
  <c r="C4" i="18" a="1"/>
  <c r="C4" i="18" s="1"/>
  <c r="X63" i="16"/>
  <c r="W63" i="16"/>
  <c r="V63" i="16"/>
  <c r="U63" i="16"/>
  <c r="T63" i="16"/>
  <c r="S63" i="16"/>
  <c r="R63" i="16"/>
  <c r="Q63" i="16"/>
  <c r="P63" i="16"/>
  <c r="O63" i="16"/>
  <c r="X63" i="14"/>
  <c r="W63" i="14"/>
  <c r="V63" i="14"/>
  <c r="U63" i="14"/>
  <c r="T63" i="14"/>
  <c r="S63" i="14"/>
  <c r="R63" i="14"/>
  <c r="Q63" i="14"/>
  <c r="P63" i="14"/>
  <c r="O63" i="14"/>
  <c r="M15" i="14"/>
  <c r="R111" i="13"/>
  <c r="X111" i="13"/>
  <c r="W111" i="13"/>
  <c r="V111" i="13"/>
  <c r="U111" i="13"/>
  <c r="T111" i="13"/>
  <c r="S111" i="13"/>
  <c r="Q111" i="13"/>
  <c r="P111" i="13"/>
  <c r="O111" i="13"/>
  <c r="L39" i="13" a="1"/>
  <c r="L39" i="13" s="1"/>
  <c r="L135" i="13" s="1"/>
  <c r="K39" i="13" a="1"/>
  <c r="K39" i="13" s="1"/>
  <c r="J39" i="13" a="1"/>
  <c r="J39" i="13" s="1"/>
  <c r="I39" i="13" a="1"/>
  <c r="I39" i="13" s="1"/>
  <c r="H39" i="13" a="1"/>
  <c r="H39" i="13" s="1"/>
  <c r="G39" i="13" a="1"/>
  <c r="G39" i="13" s="1"/>
  <c r="F39" i="13" a="1"/>
  <c r="F39" i="13" s="1"/>
  <c r="E39" i="13" a="1"/>
  <c r="E39" i="13" s="1"/>
  <c r="D39" i="13" a="1"/>
  <c r="D39" i="13" s="1"/>
  <c r="C39" i="13" a="1"/>
  <c r="C39" i="13" s="1"/>
  <c r="L15" i="13" a="1"/>
  <c r="L15" i="13" s="1"/>
  <c r="K15" i="13" a="1"/>
  <c r="K15" i="13" s="1"/>
  <c r="W15" i="13" s="1"/>
  <c r="J15" i="13" a="1"/>
  <c r="J15" i="13" s="1"/>
  <c r="V15" i="13" s="1"/>
  <c r="I15" i="13" a="1"/>
  <c r="I15" i="13" s="1"/>
  <c r="U15" i="13" s="1"/>
  <c r="H15" i="13" a="1"/>
  <c r="H15" i="13" s="1"/>
  <c r="T15" i="13" s="1"/>
  <c r="G15" i="13" a="1"/>
  <c r="G15" i="13" s="1"/>
  <c r="S15" i="13" s="1"/>
  <c r="F15" i="13" a="1"/>
  <c r="F15" i="13" s="1"/>
  <c r="R15" i="13" s="1"/>
  <c r="E15" i="13" a="1"/>
  <c r="E15" i="13" s="1"/>
  <c r="Q15" i="13" s="1"/>
  <c r="D15" i="13" a="1"/>
  <c r="D15" i="13" s="1"/>
  <c r="P15" i="13" s="1"/>
  <c r="C15" i="13" a="1"/>
  <c r="C15" i="13" s="1"/>
  <c r="O15" i="13" s="1"/>
  <c r="G40" i="2"/>
  <c r="G41" i="2"/>
  <c r="G42" i="2"/>
  <c r="G43" i="2"/>
  <c r="G44" i="2"/>
  <c r="G45" i="2"/>
  <c r="G46" i="2"/>
  <c r="G47" i="2"/>
  <c r="G48" i="2"/>
  <c r="S15" i="2"/>
  <c r="P15" i="2" a="1"/>
  <c r="P15" i="2" s="1"/>
  <c r="O15" i="2" a="1"/>
  <c r="O15" i="2" s="1"/>
  <c r="N15" i="2" a="1"/>
  <c r="N15" i="2" s="1"/>
  <c r="M15" i="2" a="1"/>
  <c r="M15" i="2" s="1"/>
  <c r="L15" i="2" a="1"/>
  <c r="L15" i="2" s="1"/>
  <c r="K15" i="2" a="1"/>
  <c r="K15" i="2" s="1"/>
  <c r="J15" i="2" a="1"/>
  <c r="J15" i="2" s="1"/>
  <c r="I15" i="2" a="1"/>
  <c r="I15" i="2" s="1"/>
  <c r="V15" i="2" s="1"/>
  <c r="H15" i="2" a="1"/>
  <c r="H15" i="2" s="1"/>
  <c r="S16" i="2"/>
  <c r="P16" i="2" a="1"/>
  <c r="P16" i="2" s="1"/>
  <c r="O16" i="2" a="1"/>
  <c r="O16" i="2" s="1"/>
  <c r="N16" i="2" a="1"/>
  <c r="N16" i="2" s="1"/>
  <c r="M16" i="2" a="1"/>
  <c r="M16" i="2" s="1"/>
  <c r="L16" i="2" a="1"/>
  <c r="L16" i="2" s="1"/>
  <c r="K16" i="2" a="1"/>
  <c r="K16" i="2" s="1"/>
  <c r="J16" i="2" a="1"/>
  <c r="J16" i="2" s="1"/>
  <c r="I16" i="2" a="1"/>
  <c r="I16" i="2" s="1"/>
  <c r="V16" i="2" s="1"/>
  <c r="H16" i="2" a="1"/>
  <c r="H16" i="2" s="1"/>
  <c r="P17" i="2" a="1"/>
  <c r="P17" i="2" s="1"/>
  <c r="O17" i="2" a="1"/>
  <c r="O17" i="2" s="1"/>
  <c r="N17" i="2" a="1"/>
  <c r="N17" i="2" s="1"/>
  <c r="M17" i="2" a="1"/>
  <c r="M17" i="2" s="1"/>
  <c r="L17" i="2" a="1"/>
  <c r="L17" i="2" s="1"/>
  <c r="K17" i="2" a="1"/>
  <c r="K17" i="2" s="1"/>
  <c r="J17" i="2" a="1"/>
  <c r="J17" i="2" s="1"/>
  <c r="I17" i="2" a="1"/>
  <c r="I17" i="2" s="1"/>
  <c r="V17" i="2" s="1"/>
  <c r="H17" i="2" a="1"/>
  <c r="H17" i="2" s="1"/>
  <c r="P18" i="2" a="1"/>
  <c r="P18" i="2" s="1"/>
  <c r="O18" i="2" a="1"/>
  <c r="O18" i="2" s="1"/>
  <c r="N18" i="2" a="1"/>
  <c r="N18" i="2" s="1"/>
  <c r="M18" i="2" a="1"/>
  <c r="M18" i="2" s="1"/>
  <c r="L18" i="2" a="1"/>
  <c r="L18" i="2" s="1"/>
  <c r="K18" i="2" a="1"/>
  <c r="K18" i="2" s="1"/>
  <c r="J18" i="2" a="1"/>
  <c r="J18" i="2" s="1"/>
  <c r="I18" i="2" a="1"/>
  <c r="I18" i="2" s="1"/>
  <c r="V18" i="2" s="1"/>
  <c r="H18" i="2" a="1"/>
  <c r="H18" i="2" s="1"/>
  <c r="P19" i="2" a="1"/>
  <c r="P19" i="2" s="1"/>
  <c r="O19" i="2" a="1"/>
  <c r="O19" i="2" s="1"/>
  <c r="N19" i="2" a="1"/>
  <c r="N19" i="2" s="1"/>
  <c r="M19" i="2" a="1"/>
  <c r="M19" i="2" s="1"/>
  <c r="L19" i="2" a="1"/>
  <c r="L19" i="2" s="1"/>
  <c r="K19" i="2" a="1"/>
  <c r="K19" i="2" s="1"/>
  <c r="J19" i="2" a="1"/>
  <c r="J19" i="2" s="1"/>
  <c r="I19" i="2" a="1"/>
  <c r="I19" i="2" s="1"/>
  <c r="V19" i="2" s="1"/>
  <c r="H19" i="2" a="1"/>
  <c r="H19" i="2" s="1"/>
  <c r="S20" i="2"/>
  <c r="P20" i="2" a="1"/>
  <c r="P20" i="2" s="1"/>
  <c r="O20" i="2" a="1"/>
  <c r="O20" i="2" s="1"/>
  <c r="N20" i="2" a="1"/>
  <c r="N20" i="2" s="1"/>
  <c r="M20" i="2" a="1"/>
  <c r="M20" i="2" s="1"/>
  <c r="L20" i="2" a="1"/>
  <c r="L20" i="2" s="1"/>
  <c r="K20" i="2" a="1"/>
  <c r="K20" i="2" s="1"/>
  <c r="J20" i="2" a="1"/>
  <c r="J20" i="2" s="1"/>
  <c r="I20" i="2" a="1"/>
  <c r="I20" i="2" s="1"/>
  <c r="V20" i="2" s="1"/>
  <c r="H20" i="2" a="1"/>
  <c r="H20" i="2" s="1"/>
  <c r="S21" i="2"/>
  <c r="P21" i="2" a="1"/>
  <c r="P21" i="2" s="1"/>
  <c r="O21" i="2" a="1"/>
  <c r="O21" i="2" s="1"/>
  <c r="N21" i="2" a="1"/>
  <c r="N21" i="2" s="1"/>
  <c r="M21" i="2" a="1"/>
  <c r="M21" i="2" s="1"/>
  <c r="L21" i="2" a="1"/>
  <c r="L21" i="2" s="1"/>
  <c r="K21" i="2" a="1"/>
  <c r="K21" i="2" s="1"/>
  <c r="J21" i="2" a="1"/>
  <c r="J21" i="2" s="1"/>
  <c r="I21" i="2" a="1"/>
  <c r="I21" i="2" s="1"/>
  <c r="H21" i="2" a="1"/>
  <c r="H21" i="2" s="1"/>
  <c r="P22" i="2" a="1"/>
  <c r="P22" i="2" s="1"/>
  <c r="O22" i="2" a="1"/>
  <c r="O22" i="2" s="1"/>
  <c r="N22" i="2" a="1"/>
  <c r="N22" i="2" s="1"/>
  <c r="M22" i="2" a="1"/>
  <c r="M22" i="2" s="1"/>
  <c r="L22" i="2" a="1"/>
  <c r="L22" i="2" s="1"/>
  <c r="K22" i="2" a="1"/>
  <c r="K22" i="2" s="1"/>
  <c r="J22" i="2" a="1"/>
  <c r="J22" i="2" s="1"/>
  <c r="I22" i="2" a="1"/>
  <c r="I22" i="2" s="1"/>
  <c r="V22" i="2" s="1"/>
  <c r="H22" i="2" a="1"/>
  <c r="H22" i="2" s="1"/>
  <c r="P23" i="2" a="1"/>
  <c r="P23" i="2" s="1"/>
  <c r="O23" i="2" a="1"/>
  <c r="O23" i="2" s="1"/>
  <c r="N23" i="2" a="1"/>
  <c r="N23" i="2" s="1"/>
  <c r="M23" i="2" a="1"/>
  <c r="M23" i="2" s="1"/>
  <c r="L23" i="2" a="1"/>
  <c r="L23" i="2" s="1"/>
  <c r="K23" i="2" a="1"/>
  <c r="K23" i="2" s="1"/>
  <c r="J23" i="2" a="1"/>
  <c r="J23" i="2" s="1"/>
  <c r="I23" i="2" a="1"/>
  <c r="I23" i="2" s="1"/>
  <c r="V23" i="2" s="1"/>
  <c r="H23" i="2" a="1"/>
  <c r="H23" i="2" s="1"/>
  <c r="P24" i="2" a="1"/>
  <c r="P24" i="2" s="1"/>
  <c r="O24" i="2" a="1"/>
  <c r="O24" i="2" s="1"/>
  <c r="N24" i="2" a="1"/>
  <c r="N24" i="2" s="1"/>
  <c r="M24" i="2" a="1"/>
  <c r="M24" i="2" s="1"/>
  <c r="L24" i="2" a="1"/>
  <c r="L24" i="2" s="1"/>
  <c r="K24" i="2" a="1"/>
  <c r="K24" i="2" s="1"/>
  <c r="J24" i="2" a="1"/>
  <c r="J24" i="2" s="1"/>
  <c r="I24" i="2" a="1"/>
  <c r="I24" i="2" s="1"/>
  <c r="V24" i="2" s="1"/>
  <c r="H24" i="2" a="1"/>
  <c r="H24" i="2" s="1"/>
  <c r="P25" i="2" a="1"/>
  <c r="P25" i="2" s="1"/>
  <c r="O25" i="2" a="1"/>
  <c r="O25" i="2" s="1"/>
  <c r="N25" i="2" a="1"/>
  <c r="N25" i="2" s="1"/>
  <c r="M25" i="2" a="1"/>
  <c r="M25" i="2" s="1"/>
  <c r="L25" i="2" a="1"/>
  <c r="L25" i="2" s="1"/>
  <c r="K25" i="2" a="1"/>
  <c r="K25" i="2" s="1"/>
  <c r="J25" i="2" a="1"/>
  <c r="J25" i="2" s="1"/>
  <c r="I25" i="2" a="1"/>
  <c r="I25" i="2" s="1"/>
  <c r="H25" i="2" a="1"/>
  <c r="H25" i="2" s="1"/>
  <c r="G29" i="2"/>
  <c r="G30" i="2"/>
  <c r="G31" i="2"/>
  <c r="G32" i="2"/>
  <c r="G33" i="2"/>
  <c r="G34" i="2"/>
  <c r="G35" i="2"/>
  <c r="G36" i="2"/>
  <c r="G37" i="2"/>
  <c r="G38" i="2"/>
  <c r="G28" i="2"/>
  <c r="O56" i="16"/>
  <c r="P56" i="16"/>
  <c r="Q56" i="16"/>
  <c r="R56" i="16"/>
  <c r="S56" i="16"/>
  <c r="T56" i="16"/>
  <c r="U56" i="16"/>
  <c r="V56" i="16"/>
  <c r="W56" i="16"/>
  <c r="O57" i="16"/>
  <c r="P57" i="16"/>
  <c r="Q57" i="16"/>
  <c r="R57" i="16"/>
  <c r="S57" i="16"/>
  <c r="T57" i="16"/>
  <c r="U57" i="16"/>
  <c r="V57" i="16"/>
  <c r="W57" i="16"/>
  <c r="X57" i="16"/>
  <c r="O58" i="16"/>
  <c r="P58" i="16"/>
  <c r="Q58" i="16"/>
  <c r="R58" i="16"/>
  <c r="S58" i="16"/>
  <c r="T58" i="16"/>
  <c r="U58" i="16"/>
  <c r="V58" i="16"/>
  <c r="W58" i="16"/>
  <c r="O59" i="16"/>
  <c r="P59" i="16"/>
  <c r="Q59" i="16"/>
  <c r="R59" i="16"/>
  <c r="S59" i="16"/>
  <c r="T59" i="16"/>
  <c r="U59" i="16"/>
  <c r="V59" i="16"/>
  <c r="W59" i="16"/>
  <c r="O60" i="16"/>
  <c r="P60" i="16"/>
  <c r="Q60" i="16"/>
  <c r="R60" i="16"/>
  <c r="S60" i="16"/>
  <c r="T60" i="16"/>
  <c r="U60" i="16"/>
  <c r="V60" i="16"/>
  <c r="W60" i="16"/>
  <c r="O61" i="16"/>
  <c r="P61" i="16"/>
  <c r="Q61" i="16"/>
  <c r="R61" i="16"/>
  <c r="S61" i="16"/>
  <c r="T61" i="16"/>
  <c r="U61" i="16"/>
  <c r="V61" i="16"/>
  <c r="W61" i="16"/>
  <c r="O62" i="16"/>
  <c r="P62" i="16"/>
  <c r="Q62" i="16"/>
  <c r="R62" i="16"/>
  <c r="S62" i="16"/>
  <c r="T62" i="16"/>
  <c r="U62" i="16"/>
  <c r="V62" i="16"/>
  <c r="W62" i="16"/>
  <c r="O64" i="16"/>
  <c r="P64" i="16"/>
  <c r="Q64" i="16"/>
  <c r="R64" i="16"/>
  <c r="S64" i="16"/>
  <c r="T64" i="16"/>
  <c r="U64" i="16"/>
  <c r="V64" i="16"/>
  <c r="W64" i="16"/>
  <c r="O65" i="16"/>
  <c r="P65" i="16"/>
  <c r="Q65" i="16"/>
  <c r="R65" i="16"/>
  <c r="S65" i="16"/>
  <c r="T65" i="16"/>
  <c r="U65" i="16"/>
  <c r="V65" i="16"/>
  <c r="W65" i="16"/>
  <c r="O66" i="16"/>
  <c r="P66" i="16"/>
  <c r="Q66" i="16"/>
  <c r="R66" i="16"/>
  <c r="S66" i="16"/>
  <c r="T66" i="16"/>
  <c r="U66" i="16"/>
  <c r="V66" i="16"/>
  <c r="W66" i="16"/>
  <c r="X66" i="16"/>
  <c r="O67" i="16"/>
  <c r="P67" i="16"/>
  <c r="Q67" i="16"/>
  <c r="R67" i="16"/>
  <c r="S67" i="16"/>
  <c r="T67" i="16"/>
  <c r="U67" i="16"/>
  <c r="V67" i="16"/>
  <c r="W67" i="16"/>
  <c r="O68" i="16"/>
  <c r="P68" i="16"/>
  <c r="Q68" i="16"/>
  <c r="R68" i="16"/>
  <c r="S68" i="16"/>
  <c r="T68" i="16"/>
  <c r="U68" i="16"/>
  <c r="V68" i="16"/>
  <c r="W68" i="16"/>
  <c r="O69" i="16"/>
  <c r="P69" i="16"/>
  <c r="Q69" i="16"/>
  <c r="R69" i="16"/>
  <c r="S69" i="16"/>
  <c r="T69" i="16"/>
  <c r="U69" i="16"/>
  <c r="V69" i="16"/>
  <c r="W69" i="16"/>
  <c r="O70" i="16"/>
  <c r="P70" i="16"/>
  <c r="Q70" i="16"/>
  <c r="R70" i="16"/>
  <c r="S70" i="16"/>
  <c r="T70" i="16"/>
  <c r="U70" i="16"/>
  <c r="V70" i="16"/>
  <c r="W70" i="16"/>
  <c r="O71" i="16"/>
  <c r="P71" i="16"/>
  <c r="Q71" i="16"/>
  <c r="R71" i="16"/>
  <c r="S71" i="16"/>
  <c r="T71" i="16"/>
  <c r="U71" i="16"/>
  <c r="V71" i="16"/>
  <c r="W71" i="16"/>
  <c r="O72" i="16"/>
  <c r="P72" i="16"/>
  <c r="Q72" i="16"/>
  <c r="R72" i="16"/>
  <c r="S72" i="16"/>
  <c r="T72" i="16"/>
  <c r="U72" i="16"/>
  <c r="V72" i="16"/>
  <c r="W72" i="16"/>
  <c r="X72" i="16"/>
  <c r="O56" i="14"/>
  <c r="P56" i="14"/>
  <c r="Q56" i="14"/>
  <c r="R56" i="14"/>
  <c r="S56" i="14"/>
  <c r="T56" i="14"/>
  <c r="U56" i="14"/>
  <c r="V56" i="14"/>
  <c r="W56" i="14"/>
  <c r="X56" i="14"/>
  <c r="O57" i="14"/>
  <c r="P57" i="14"/>
  <c r="Q57" i="14"/>
  <c r="R57" i="14"/>
  <c r="S57" i="14"/>
  <c r="T57" i="14"/>
  <c r="U57" i="14"/>
  <c r="V57" i="14"/>
  <c r="W57" i="14"/>
  <c r="O58" i="14"/>
  <c r="P58" i="14"/>
  <c r="Q58" i="14"/>
  <c r="R58" i="14"/>
  <c r="S58" i="14"/>
  <c r="T58" i="14"/>
  <c r="U58" i="14"/>
  <c r="V58" i="14"/>
  <c r="W58" i="14"/>
  <c r="O59" i="14"/>
  <c r="P59" i="14"/>
  <c r="Q59" i="14"/>
  <c r="R59" i="14"/>
  <c r="S59" i="14"/>
  <c r="T59" i="14"/>
  <c r="U59" i="14"/>
  <c r="V59" i="14"/>
  <c r="W59" i="14"/>
  <c r="X59" i="14"/>
  <c r="O60" i="14"/>
  <c r="P60" i="14"/>
  <c r="Q60" i="14"/>
  <c r="R60" i="14"/>
  <c r="S60" i="14"/>
  <c r="T60" i="14"/>
  <c r="U60" i="14"/>
  <c r="V60" i="14"/>
  <c r="W60" i="14"/>
  <c r="O61" i="14"/>
  <c r="P61" i="14"/>
  <c r="Q61" i="14"/>
  <c r="R61" i="14"/>
  <c r="S61" i="14"/>
  <c r="T61" i="14"/>
  <c r="U61" i="14"/>
  <c r="V61" i="14"/>
  <c r="W61" i="14"/>
  <c r="O62" i="14"/>
  <c r="P62" i="14"/>
  <c r="Q62" i="14"/>
  <c r="R62" i="14"/>
  <c r="S62" i="14"/>
  <c r="T62" i="14"/>
  <c r="U62" i="14"/>
  <c r="V62" i="14"/>
  <c r="W62" i="14"/>
  <c r="O64" i="14"/>
  <c r="P64" i="14"/>
  <c r="Q64" i="14"/>
  <c r="R64" i="14"/>
  <c r="S64" i="14"/>
  <c r="T64" i="14"/>
  <c r="U64" i="14"/>
  <c r="V64" i="14"/>
  <c r="W64" i="14"/>
  <c r="X64" i="14"/>
  <c r="O65" i="14"/>
  <c r="P65" i="14"/>
  <c r="Q65" i="14"/>
  <c r="R65" i="14"/>
  <c r="S65" i="14"/>
  <c r="T65" i="14"/>
  <c r="U65" i="14"/>
  <c r="V65" i="14"/>
  <c r="W65" i="14"/>
  <c r="X65" i="14"/>
  <c r="O66" i="14"/>
  <c r="P66" i="14"/>
  <c r="Q66" i="14"/>
  <c r="R66" i="14"/>
  <c r="S66" i="14"/>
  <c r="T66" i="14"/>
  <c r="U66" i="14"/>
  <c r="V66" i="14"/>
  <c r="W66" i="14"/>
  <c r="X66" i="14"/>
  <c r="O67" i="14"/>
  <c r="P67" i="14"/>
  <c r="Q67" i="14"/>
  <c r="R67" i="14"/>
  <c r="S67" i="14"/>
  <c r="T67" i="14"/>
  <c r="U67" i="14"/>
  <c r="V67" i="14"/>
  <c r="W67" i="14"/>
  <c r="X67" i="14"/>
  <c r="O68" i="14"/>
  <c r="P68" i="14"/>
  <c r="Q68" i="14"/>
  <c r="R68" i="14"/>
  <c r="S68" i="14"/>
  <c r="T68" i="14"/>
  <c r="U68" i="14"/>
  <c r="V68" i="14"/>
  <c r="W68" i="14"/>
  <c r="O69" i="14"/>
  <c r="P69" i="14"/>
  <c r="Q69" i="14"/>
  <c r="R69" i="14"/>
  <c r="S69" i="14"/>
  <c r="T69" i="14"/>
  <c r="U69" i="14"/>
  <c r="V69" i="14"/>
  <c r="W69" i="14"/>
  <c r="O70" i="14"/>
  <c r="P70" i="14"/>
  <c r="Q70" i="14"/>
  <c r="R70" i="14"/>
  <c r="S70" i="14"/>
  <c r="T70" i="14"/>
  <c r="U70" i="14"/>
  <c r="V70" i="14"/>
  <c r="W70" i="14"/>
  <c r="X70" i="14"/>
  <c r="O71" i="14"/>
  <c r="P71" i="14"/>
  <c r="Q71" i="14"/>
  <c r="R71" i="14"/>
  <c r="S71" i="14"/>
  <c r="T71" i="14"/>
  <c r="U71" i="14"/>
  <c r="V71" i="14"/>
  <c r="W71" i="14"/>
  <c r="O72" i="14"/>
  <c r="P72" i="14"/>
  <c r="Q72" i="14"/>
  <c r="R72" i="14"/>
  <c r="S72" i="14"/>
  <c r="T72" i="14"/>
  <c r="U72" i="14"/>
  <c r="V72" i="14"/>
  <c r="W72" i="14"/>
  <c r="X72" i="14"/>
  <c r="L48" i="13" a="1"/>
  <c r="L48" i="13" s="1"/>
  <c r="K48" i="13" a="1"/>
  <c r="K48" i="13" s="1"/>
  <c r="J48" i="13" a="1"/>
  <c r="J48" i="13" s="1"/>
  <c r="I48" i="13" a="1"/>
  <c r="I48" i="13" s="1"/>
  <c r="H48" i="13" a="1"/>
  <c r="H48" i="13" s="1"/>
  <c r="G48" i="13" a="1"/>
  <c r="G48" i="13" s="1"/>
  <c r="F48" i="13" a="1"/>
  <c r="F48" i="13" s="1"/>
  <c r="E48" i="13" a="1"/>
  <c r="E48" i="13" s="1"/>
  <c r="D48" i="13" a="1"/>
  <c r="D48" i="13" s="1"/>
  <c r="C48" i="13" a="1"/>
  <c r="C48" i="13" s="1"/>
  <c r="L47" i="13" a="1"/>
  <c r="L47" i="13" s="1"/>
  <c r="L143" i="13" s="1"/>
  <c r="K47" i="13" a="1"/>
  <c r="K47" i="13" s="1"/>
  <c r="J47" i="13" a="1"/>
  <c r="J47" i="13" s="1"/>
  <c r="I47" i="13" a="1"/>
  <c r="I47" i="13" s="1"/>
  <c r="H47" i="13" a="1"/>
  <c r="H47" i="13" s="1"/>
  <c r="G47" i="13" a="1"/>
  <c r="G47" i="13" s="1"/>
  <c r="F47" i="13" a="1"/>
  <c r="F47" i="13" s="1"/>
  <c r="E47" i="13" a="1"/>
  <c r="E47" i="13" s="1"/>
  <c r="D47" i="13" a="1"/>
  <c r="D47" i="13" s="1"/>
  <c r="C47" i="13" a="1"/>
  <c r="C47" i="13" s="1"/>
  <c r="L46" i="13" a="1"/>
  <c r="L46" i="13" s="1"/>
  <c r="L142" i="13" s="1"/>
  <c r="K46" i="13" a="1"/>
  <c r="K46" i="13" s="1"/>
  <c r="J46" i="13" a="1"/>
  <c r="J46" i="13" s="1"/>
  <c r="I46" i="13" a="1"/>
  <c r="I46" i="13" s="1"/>
  <c r="H46" i="13" a="1"/>
  <c r="H46" i="13" s="1"/>
  <c r="G46" i="13" a="1"/>
  <c r="G46" i="13" s="1"/>
  <c r="F46" i="13" a="1"/>
  <c r="F46" i="13" s="1"/>
  <c r="E46" i="13" a="1"/>
  <c r="E46" i="13" s="1"/>
  <c r="D46" i="13" a="1"/>
  <c r="D46" i="13" s="1"/>
  <c r="C46" i="13" a="1"/>
  <c r="C46" i="13" s="1"/>
  <c r="L45" i="13" a="1"/>
  <c r="L45" i="13" s="1"/>
  <c r="L141" i="13" s="1"/>
  <c r="K45" i="13" a="1"/>
  <c r="K45" i="13" s="1"/>
  <c r="J45" i="13" a="1"/>
  <c r="J45" i="13" s="1"/>
  <c r="I45" i="13" a="1"/>
  <c r="I45" i="13" s="1"/>
  <c r="H45" i="13" a="1"/>
  <c r="H45" i="13" s="1"/>
  <c r="G45" i="13" a="1"/>
  <c r="G45" i="13" s="1"/>
  <c r="F45" i="13" a="1"/>
  <c r="F45" i="13" s="1"/>
  <c r="E45" i="13" a="1"/>
  <c r="E45" i="13" s="1"/>
  <c r="D45" i="13" a="1"/>
  <c r="D45" i="13" s="1"/>
  <c r="C45" i="13" a="1"/>
  <c r="C45" i="13" s="1"/>
  <c r="L44" i="13" a="1"/>
  <c r="L44" i="13" s="1"/>
  <c r="L140" i="13" s="1"/>
  <c r="K44" i="13" a="1"/>
  <c r="K44" i="13" s="1"/>
  <c r="J44" i="13" a="1"/>
  <c r="J44" i="13" s="1"/>
  <c r="I44" i="13" a="1"/>
  <c r="I44" i="13" s="1"/>
  <c r="H44" i="13" a="1"/>
  <c r="H44" i="13" s="1"/>
  <c r="G44" i="13" a="1"/>
  <c r="G44" i="13" s="1"/>
  <c r="F44" i="13" a="1"/>
  <c r="F44" i="13" s="1"/>
  <c r="E44" i="13" a="1"/>
  <c r="E44" i="13" s="1"/>
  <c r="D44" i="13" a="1"/>
  <c r="D44" i="13" s="1"/>
  <c r="C44" i="13" a="1"/>
  <c r="C44" i="13" s="1"/>
  <c r="L43" i="13" a="1"/>
  <c r="L43" i="13" s="1"/>
  <c r="K43" i="13" a="1"/>
  <c r="K43" i="13" s="1"/>
  <c r="J43" i="13" a="1"/>
  <c r="J43" i="13" s="1"/>
  <c r="I43" i="13" a="1"/>
  <c r="I43" i="13" s="1"/>
  <c r="H43" i="13" a="1"/>
  <c r="H43" i="13" s="1"/>
  <c r="G43" i="13" a="1"/>
  <c r="G43" i="13" s="1"/>
  <c r="F43" i="13" a="1"/>
  <c r="F43" i="13" s="1"/>
  <c r="E43" i="13" a="1"/>
  <c r="E43" i="13" s="1"/>
  <c r="D43" i="13" a="1"/>
  <c r="D43" i="13" s="1"/>
  <c r="C43" i="13" a="1"/>
  <c r="C43" i="13" s="1"/>
  <c r="L42" i="13" a="1"/>
  <c r="L42" i="13" s="1"/>
  <c r="L138" i="13" s="1"/>
  <c r="K42" i="13" a="1"/>
  <c r="K42" i="13" s="1"/>
  <c r="J42" i="13" a="1"/>
  <c r="J42" i="13" s="1"/>
  <c r="I42" i="13" a="1"/>
  <c r="I42" i="13" s="1"/>
  <c r="H42" i="13" a="1"/>
  <c r="H42" i="13" s="1"/>
  <c r="G42" i="13" a="1"/>
  <c r="G42" i="13" s="1"/>
  <c r="F42" i="13" a="1"/>
  <c r="F42" i="13" s="1"/>
  <c r="E42" i="13" a="1"/>
  <c r="E42" i="13" s="1"/>
  <c r="D42" i="13" a="1"/>
  <c r="D42" i="13" s="1"/>
  <c r="C42" i="13" a="1"/>
  <c r="C42" i="13" s="1"/>
  <c r="L41" i="13" a="1"/>
  <c r="L41" i="13" s="1"/>
  <c r="L137" i="13" s="1"/>
  <c r="K41" i="13" a="1"/>
  <c r="K41" i="13" s="1"/>
  <c r="J41" i="13" a="1"/>
  <c r="J41" i="13" s="1"/>
  <c r="I41" i="13" a="1"/>
  <c r="I41" i="13" s="1"/>
  <c r="H41" i="13" a="1"/>
  <c r="H41" i="13" s="1"/>
  <c r="G41" i="13" a="1"/>
  <c r="G41" i="13" s="1"/>
  <c r="F41" i="13" a="1"/>
  <c r="F41" i="13" s="1"/>
  <c r="E41" i="13" a="1"/>
  <c r="E41" i="13" s="1"/>
  <c r="D41" i="13" a="1"/>
  <c r="D41" i="13" s="1"/>
  <c r="C41" i="13" a="1"/>
  <c r="C41" i="13" s="1"/>
  <c r="L40" i="13" a="1"/>
  <c r="L40" i="13" s="1"/>
  <c r="K40" i="13" a="1"/>
  <c r="K40" i="13" s="1"/>
  <c r="J40" i="13" a="1"/>
  <c r="J40" i="13" s="1"/>
  <c r="I40" i="13" a="1"/>
  <c r="I40" i="13" s="1"/>
  <c r="H40" i="13" a="1"/>
  <c r="H40" i="13" s="1"/>
  <c r="G40" i="13" a="1"/>
  <c r="G40" i="13" s="1"/>
  <c r="F40" i="13" a="1"/>
  <c r="F40" i="13" s="1"/>
  <c r="E40" i="13" a="1"/>
  <c r="E40" i="13" s="1"/>
  <c r="D40" i="13" a="1"/>
  <c r="D40" i="13" s="1"/>
  <c r="C40" i="13" a="1"/>
  <c r="C40" i="13" s="1"/>
  <c r="L38" i="13" a="1"/>
  <c r="L38" i="13" s="1"/>
  <c r="L134" i="13" s="1"/>
  <c r="K38" i="13" a="1"/>
  <c r="K38" i="13" s="1"/>
  <c r="J38" i="13" a="1"/>
  <c r="J38" i="13" s="1"/>
  <c r="I38" i="13" a="1"/>
  <c r="I38" i="13" s="1"/>
  <c r="H38" i="13" a="1"/>
  <c r="H38" i="13" s="1"/>
  <c r="G38" i="13" a="1"/>
  <c r="G38" i="13" s="1"/>
  <c r="F38" i="13" a="1"/>
  <c r="F38" i="13" s="1"/>
  <c r="E38" i="13" a="1"/>
  <c r="E38" i="13" s="1"/>
  <c r="D38" i="13" a="1"/>
  <c r="D38" i="13" s="1"/>
  <c r="C38" i="13" a="1"/>
  <c r="C38" i="13" s="1"/>
  <c r="L37" i="13" a="1"/>
  <c r="L37" i="13" s="1"/>
  <c r="K37" i="13" a="1"/>
  <c r="K37" i="13" s="1"/>
  <c r="J37" i="13" a="1"/>
  <c r="J37" i="13" s="1"/>
  <c r="I37" i="13" a="1"/>
  <c r="I37" i="13" s="1"/>
  <c r="H37" i="13" a="1"/>
  <c r="H37" i="13" s="1"/>
  <c r="G37" i="13" a="1"/>
  <c r="G37" i="13" s="1"/>
  <c r="F37" i="13" a="1"/>
  <c r="F37" i="13" s="1"/>
  <c r="E37" i="13" a="1"/>
  <c r="E37" i="13" s="1"/>
  <c r="D37" i="13" a="1"/>
  <c r="D37" i="13" s="1"/>
  <c r="C37" i="13" a="1"/>
  <c r="C37" i="13" s="1"/>
  <c r="L36" i="13" a="1"/>
  <c r="L36" i="13" s="1"/>
  <c r="L132" i="13" s="1"/>
  <c r="K36" i="13" a="1"/>
  <c r="K36" i="13" s="1"/>
  <c r="J36" i="13" a="1"/>
  <c r="J36" i="13" s="1"/>
  <c r="I36" i="13" a="1"/>
  <c r="I36" i="13" s="1"/>
  <c r="H36" i="13" a="1"/>
  <c r="H36" i="13" s="1"/>
  <c r="G36" i="13" a="1"/>
  <c r="G36" i="13" s="1"/>
  <c r="F36" i="13" a="1"/>
  <c r="F36" i="13" s="1"/>
  <c r="E36" i="13" a="1"/>
  <c r="E36" i="13" s="1"/>
  <c r="D36" i="13" a="1"/>
  <c r="D36" i="13" s="1"/>
  <c r="C36" i="13" a="1"/>
  <c r="C36" i="13" s="1"/>
  <c r="L35" i="13" a="1"/>
  <c r="L35" i="13" s="1"/>
  <c r="K35" i="13" a="1"/>
  <c r="K35" i="13" s="1"/>
  <c r="J35" i="13" a="1"/>
  <c r="J35" i="13" s="1"/>
  <c r="I35" i="13" a="1"/>
  <c r="I35" i="13" s="1"/>
  <c r="H35" i="13" a="1"/>
  <c r="H35" i="13" s="1"/>
  <c r="G35" i="13" a="1"/>
  <c r="G35" i="13" s="1"/>
  <c r="F35" i="13" a="1"/>
  <c r="F35" i="13" s="1"/>
  <c r="E35" i="13" a="1"/>
  <c r="E35" i="13" s="1"/>
  <c r="D35" i="13" a="1"/>
  <c r="D35" i="13" s="1"/>
  <c r="C35" i="13" a="1"/>
  <c r="C35" i="13" s="1"/>
  <c r="L34" i="13" a="1"/>
  <c r="L34" i="13" s="1"/>
  <c r="K34" i="13" a="1"/>
  <c r="K34" i="13" s="1"/>
  <c r="J34" i="13" a="1"/>
  <c r="J34" i="13" s="1"/>
  <c r="I34" i="13" a="1"/>
  <c r="I34" i="13" s="1"/>
  <c r="H34" i="13" a="1"/>
  <c r="H34" i="13" s="1"/>
  <c r="G34" i="13" a="1"/>
  <c r="G34" i="13" s="1"/>
  <c r="F34" i="13" a="1"/>
  <c r="F34" i="13" s="1"/>
  <c r="E34" i="13" a="1"/>
  <c r="E34" i="13" s="1"/>
  <c r="D34" i="13" a="1"/>
  <c r="D34" i="13" s="1"/>
  <c r="C34" i="13" a="1"/>
  <c r="C34" i="13" s="1"/>
  <c r="L33" i="13" a="1"/>
  <c r="L33" i="13" s="1"/>
  <c r="K33" i="13" a="1"/>
  <c r="K33" i="13" s="1"/>
  <c r="J33" i="13" a="1"/>
  <c r="J33" i="13" s="1"/>
  <c r="I33" i="13" a="1"/>
  <c r="I33" i="13" s="1"/>
  <c r="H33" i="13" a="1"/>
  <c r="H33" i="13" s="1"/>
  <c r="G33" i="13" a="1"/>
  <c r="G33" i="13" s="1"/>
  <c r="F33" i="13" a="1"/>
  <c r="F33" i="13" s="1"/>
  <c r="E33" i="13" a="1"/>
  <c r="E33" i="13" s="1"/>
  <c r="D33" i="13" a="1"/>
  <c r="D33" i="13" s="1"/>
  <c r="C33" i="13" a="1"/>
  <c r="C33" i="13" s="1"/>
  <c r="L32" i="13" a="1"/>
  <c r="L32" i="13" s="1"/>
  <c r="K32" i="13" a="1"/>
  <c r="K32" i="13" s="1"/>
  <c r="J32" i="13" a="1"/>
  <c r="J32" i="13" s="1"/>
  <c r="I32" i="13" a="1"/>
  <c r="I32" i="13" s="1"/>
  <c r="H32" i="13" a="1"/>
  <c r="H32" i="13" s="1"/>
  <c r="G32" i="13" a="1"/>
  <c r="G32" i="13" s="1"/>
  <c r="F32" i="13" a="1"/>
  <c r="F32" i="13" s="1"/>
  <c r="E32" i="13" a="1"/>
  <c r="E32" i="13" s="1"/>
  <c r="D32" i="13" a="1"/>
  <c r="D32" i="13" s="1"/>
  <c r="C32" i="13" a="1"/>
  <c r="C32" i="13" s="1"/>
  <c r="L24" i="13" a="1"/>
  <c r="L24" i="13" s="1"/>
  <c r="X24" i="13" s="1"/>
  <c r="K24" i="13" a="1"/>
  <c r="K24" i="13" s="1"/>
  <c r="W24" i="13" s="1"/>
  <c r="J24" i="13" a="1"/>
  <c r="J24" i="13" s="1"/>
  <c r="V24" i="13" s="1"/>
  <c r="I24" i="13" a="1"/>
  <c r="I24" i="13" s="1"/>
  <c r="U24" i="13" s="1"/>
  <c r="H24" i="13" a="1"/>
  <c r="H24" i="13" s="1"/>
  <c r="T24" i="13" s="1"/>
  <c r="G24" i="13" a="1"/>
  <c r="G24" i="13" s="1"/>
  <c r="S24" i="13" s="1"/>
  <c r="F24" i="13" a="1"/>
  <c r="F24" i="13" s="1"/>
  <c r="R24" i="13" s="1"/>
  <c r="E24" i="13" a="1"/>
  <c r="E24" i="13" s="1"/>
  <c r="Q24" i="13" s="1"/>
  <c r="D24" i="13" a="1"/>
  <c r="D24" i="13" s="1"/>
  <c r="P24" i="13" s="1"/>
  <c r="C24" i="13" a="1"/>
  <c r="C24" i="13" s="1"/>
  <c r="O24" i="13" s="1"/>
  <c r="L23" i="13" a="1"/>
  <c r="L23" i="13" s="1"/>
  <c r="X23" i="13" s="1"/>
  <c r="K23" i="13" a="1"/>
  <c r="K23" i="13" s="1"/>
  <c r="W23" i="13" s="1"/>
  <c r="J23" i="13" a="1"/>
  <c r="J23" i="13" s="1"/>
  <c r="V23" i="13" s="1"/>
  <c r="I23" i="13" a="1"/>
  <c r="I23" i="13" s="1"/>
  <c r="U23" i="13" s="1"/>
  <c r="H23" i="13" a="1"/>
  <c r="H23" i="13" s="1"/>
  <c r="T23" i="13" s="1"/>
  <c r="G23" i="13" a="1"/>
  <c r="G23" i="13" s="1"/>
  <c r="S23" i="13" s="1"/>
  <c r="F23" i="13" a="1"/>
  <c r="F23" i="13" s="1"/>
  <c r="R23" i="13" s="1"/>
  <c r="E23" i="13" a="1"/>
  <c r="E23" i="13" s="1"/>
  <c r="Q23" i="13" s="1"/>
  <c r="D23" i="13" a="1"/>
  <c r="D23" i="13" s="1"/>
  <c r="P23" i="13" s="1"/>
  <c r="C23" i="13" a="1"/>
  <c r="C23" i="13" s="1"/>
  <c r="O23" i="13" s="1"/>
  <c r="L22" i="13" a="1"/>
  <c r="L22" i="13" s="1"/>
  <c r="X22" i="13" s="1"/>
  <c r="K22" i="13" a="1"/>
  <c r="K22" i="13" s="1"/>
  <c r="W22" i="13" s="1"/>
  <c r="J22" i="13" a="1"/>
  <c r="J22" i="13" s="1"/>
  <c r="V22" i="13" s="1"/>
  <c r="I22" i="13" a="1"/>
  <c r="I22" i="13" s="1"/>
  <c r="U22" i="13" s="1"/>
  <c r="H22" i="13" a="1"/>
  <c r="H22" i="13" s="1"/>
  <c r="T22" i="13" s="1"/>
  <c r="G22" i="13" a="1"/>
  <c r="G22" i="13" s="1"/>
  <c r="S22" i="13" s="1"/>
  <c r="F22" i="13" a="1"/>
  <c r="F22" i="13" s="1"/>
  <c r="R22" i="13" s="1"/>
  <c r="E22" i="13" a="1"/>
  <c r="E22" i="13" s="1"/>
  <c r="Q22" i="13" s="1"/>
  <c r="D22" i="13" a="1"/>
  <c r="D22" i="13" s="1"/>
  <c r="P22" i="13" s="1"/>
  <c r="C22" i="13" a="1"/>
  <c r="C22" i="13" s="1"/>
  <c r="O22" i="13" s="1"/>
  <c r="L21" i="13" a="1"/>
  <c r="L21" i="13" s="1"/>
  <c r="X21" i="13" s="1"/>
  <c r="K21" i="13" a="1"/>
  <c r="K21" i="13" s="1"/>
  <c r="W21" i="13" s="1"/>
  <c r="J21" i="13" a="1"/>
  <c r="J21" i="13" s="1"/>
  <c r="V21" i="13" s="1"/>
  <c r="I21" i="13" a="1"/>
  <c r="I21" i="13" s="1"/>
  <c r="U21" i="13" s="1"/>
  <c r="H21" i="13" a="1"/>
  <c r="H21" i="13" s="1"/>
  <c r="T21" i="13" s="1"/>
  <c r="G21" i="13" a="1"/>
  <c r="G21" i="13" s="1"/>
  <c r="S21" i="13" s="1"/>
  <c r="F21" i="13" a="1"/>
  <c r="F21" i="13" s="1"/>
  <c r="R21" i="13" s="1"/>
  <c r="E21" i="13" a="1"/>
  <c r="E21" i="13" s="1"/>
  <c r="Q21" i="13" s="1"/>
  <c r="D21" i="13" a="1"/>
  <c r="D21" i="13" s="1"/>
  <c r="P21" i="13" s="1"/>
  <c r="C21" i="13" a="1"/>
  <c r="C21" i="13" s="1"/>
  <c r="O21" i="13" s="1"/>
  <c r="L20" i="13" a="1"/>
  <c r="L20" i="13" s="1"/>
  <c r="K20" i="13" a="1"/>
  <c r="K20" i="13" s="1"/>
  <c r="W20" i="13" s="1"/>
  <c r="J20" i="13" a="1"/>
  <c r="J20" i="13" s="1"/>
  <c r="V20" i="13" s="1"/>
  <c r="I20" i="13" a="1"/>
  <c r="I20" i="13" s="1"/>
  <c r="U20" i="13" s="1"/>
  <c r="H20" i="13" a="1"/>
  <c r="H20" i="13" s="1"/>
  <c r="T20" i="13" s="1"/>
  <c r="G20" i="13" a="1"/>
  <c r="G20" i="13" s="1"/>
  <c r="S20" i="13" s="1"/>
  <c r="F20" i="13" a="1"/>
  <c r="F20" i="13" s="1"/>
  <c r="R20" i="13" s="1"/>
  <c r="E20" i="13" a="1"/>
  <c r="E20" i="13" s="1"/>
  <c r="Q20" i="13" s="1"/>
  <c r="D20" i="13" a="1"/>
  <c r="D20" i="13" s="1"/>
  <c r="P20" i="13" s="1"/>
  <c r="C20" i="13" a="1"/>
  <c r="C20" i="13" s="1"/>
  <c r="O20" i="13" s="1"/>
  <c r="L19" i="13" a="1"/>
  <c r="L19" i="13" s="1"/>
  <c r="X19" i="13" s="1"/>
  <c r="K19" i="13" a="1"/>
  <c r="K19" i="13" s="1"/>
  <c r="W19" i="13" s="1"/>
  <c r="J19" i="13" a="1"/>
  <c r="J19" i="13" s="1"/>
  <c r="V19" i="13" s="1"/>
  <c r="I19" i="13" a="1"/>
  <c r="I19" i="13" s="1"/>
  <c r="U19" i="13" s="1"/>
  <c r="H19" i="13" a="1"/>
  <c r="H19" i="13" s="1"/>
  <c r="T19" i="13" s="1"/>
  <c r="G19" i="13" a="1"/>
  <c r="G19" i="13" s="1"/>
  <c r="S19" i="13" s="1"/>
  <c r="F19" i="13" a="1"/>
  <c r="F19" i="13" s="1"/>
  <c r="R19" i="13" s="1"/>
  <c r="E19" i="13" a="1"/>
  <c r="E19" i="13" s="1"/>
  <c r="Q19" i="13" s="1"/>
  <c r="D19" i="13" a="1"/>
  <c r="D19" i="13" s="1"/>
  <c r="P19" i="13" s="1"/>
  <c r="C19" i="13" a="1"/>
  <c r="C19" i="13" s="1"/>
  <c r="O19" i="13" s="1"/>
  <c r="L18" i="13" a="1"/>
  <c r="L18" i="13" s="1"/>
  <c r="K18" i="13" a="1"/>
  <c r="K18" i="13" s="1"/>
  <c r="W18" i="13" s="1"/>
  <c r="J18" i="13" a="1"/>
  <c r="J18" i="13" s="1"/>
  <c r="V18" i="13" s="1"/>
  <c r="I18" i="13" a="1"/>
  <c r="I18" i="13" s="1"/>
  <c r="U18" i="13" s="1"/>
  <c r="H18" i="13" a="1"/>
  <c r="H18" i="13" s="1"/>
  <c r="T18" i="13" s="1"/>
  <c r="G18" i="13" a="1"/>
  <c r="G18" i="13" s="1"/>
  <c r="S18" i="13" s="1"/>
  <c r="F18" i="13" a="1"/>
  <c r="F18" i="13" s="1"/>
  <c r="R18" i="13" s="1"/>
  <c r="E18" i="13" a="1"/>
  <c r="E18" i="13" s="1"/>
  <c r="Q18" i="13" s="1"/>
  <c r="D18" i="13" a="1"/>
  <c r="D18" i="13" s="1"/>
  <c r="P18" i="13" s="1"/>
  <c r="C18" i="13" a="1"/>
  <c r="C18" i="13" s="1"/>
  <c r="O18" i="13" s="1"/>
  <c r="L17" i="13" a="1"/>
  <c r="L17" i="13" s="1"/>
  <c r="K17" i="13" a="1"/>
  <c r="K17" i="13" s="1"/>
  <c r="W17" i="13" s="1"/>
  <c r="J17" i="13" a="1"/>
  <c r="J17" i="13" s="1"/>
  <c r="V17" i="13" s="1"/>
  <c r="I17" i="13" a="1"/>
  <c r="I17" i="13" s="1"/>
  <c r="U17" i="13" s="1"/>
  <c r="H17" i="13" a="1"/>
  <c r="H17" i="13" s="1"/>
  <c r="T17" i="13" s="1"/>
  <c r="G17" i="13" a="1"/>
  <c r="G17" i="13" s="1"/>
  <c r="S17" i="13" s="1"/>
  <c r="F17" i="13" a="1"/>
  <c r="F17" i="13" s="1"/>
  <c r="R17" i="13" s="1"/>
  <c r="E17" i="13" a="1"/>
  <c r="E17" i="13" s="1"/>
  <c r="Q17" i="13" s="1"/>
  <c r="D17" i="13" a="1"/>
  <c r="D17" i="13" s="1"/>
  <c r="P17" i="13" s="1"/>
  <c r="C17" i="13" a="1"/>
  <c r="C17" i="13" s="1"/>
  <c r="O17" i="13" s="1"/>
  <c r="L16" i="13" a="1"/>
  <c r="L16" i="13" s="1"/>
  <c r="X16" i="13" s="1"/>
  <c r="K16" i="13" a="1"/>
  <c r="K16" i="13" s="1"/>
  <c r="W16" i="13" s="1"/>
  <c r="J16" i="13" a="1"/>
  <c r="J16" i="13" s="1"/>
  <c r="V16" i="13" s="1"/>
  <c r="I16" i="13" a="1"/>
  <c r="I16" i="13" s="1"/>
  <c r="U16" i="13" s="1"/>
  <c r="H16" i="13" a="1"/>
  <c r="H16" i="13" s="1"/>
  <c r="T16" i="13" s="1"/>
  <c r="G16" i="13" a="1"/>
  <c r="G16" i="13" s="1"/>
  <c r="S16" i="13" s="1"/>
  <c r="F16" i="13" a="1"/>
  <c r="F16" i="13" s="1"/>
  <c r="R16" i="13" s="1"/>
  <c r="E16" i="13" a="1"/>
  <c r="E16" i="13" s="1"/>
  <c r="Q16" i="13" s="1"/>
  <c r="D16" i="13" a="1"/>
  <c r="D16" i="13" s="1"/>
  <c r="P16" i="13" s="1"/>
  <c r="C16" i="13" a="1"/>
  <c r="C16" i="13" s="1"/>
  <c r="O16" i="13" s="1"/>
  <c r="L14" i="13" a="1"/>
  <c r="L14" i="13" s="1"/>
  <c r="K14" i="13" a="1"/>
  <c r="K14" i="13" s="1"/>
  <c r="W14" i="13" s="1"/>
  <c r="J14" i="13" a="1"/>
  <c r="J14" i="13" s="1"/>
  <c r="V14" i="13" s="1"/>
  <c r="I14" i="13" a="1"/>
  <c r="I14" i="13" s="1"/>
  <c r="U14" i="13" s="1"/>
  <c r="H14" i="13" a="1"/>
  <c r="H14" i="13" s="1"/>
  <c r="T14" i="13" s="1"/>
  <c r="G14" i="13" a="1"/>
  <c r="G14" i="13" s="1"/>
  <c r="S14" i="13" s="1"/>
  <c r="F14" i="13" a="1"/>
  <c r="F14" i="13" s="1"/>
  <c r="R14" i="13" s="1"/>
  <c r="E14" i="13" a="1"/>
  <c r="E14" i="13" s="1"/>
  <c r="Q14" i="13" s="1"/>
  <c r="D14" i="13" a="1"/>
  <c r="D14" i="13" s="1"/>
  <c r="P14" i="13" s="1"/>
  <c r="C14" i="13" a="1"/>
  <c r="C14" i="13" s="1"/>
  <c r="O14" i="13" s="1"/>
  <c r="L13" i="13" a="1"/>
  <c r="L13" i="13" s="1"/>
  <c r="X13" i="13" s="1"/>
  <c r="K13" i="13" a="1"/>
  <c r="K13" i="13" s="1"/>
  <c r="W13" i="13" s="1"/>
  <c r="J13" i="13" a="1"/>
  <c r="J13" i="13" s="1"/>
  <c r="V13" i="13" s="1"/>
  <c r="I13" i="13" a="1"/>
  <c r="I13" i="13" s="1"/>
  <c r="U13" i="13" s="1"/>
  <c r="H13" i="13" a="1"/>
  <c r="H13" i="13" s="1"/>
  <c r="T13" i="13" s="1"/>
  <c r="G13" i="13" a="1"/>
  <c r="G13" i="13" s="1"/>
  <c r="S13" i="13" s="1"/>
  <c r="F13" i="13" a="1"/>
  <c r="F13" i="13" s="1"/>
  <c r="R13" i="13" s="1"/>
  <c r="E13" i="13" a="1"/>
  <c r="E13" i="13" s="1"/>
  <c r="Q13" i="13" s="1"/>
  <c r="D13" i="13" a="1"/>
  <c r="D13" i="13" s="1"/>
  <c r="P13" i="13" s="1"/>
  <c r="C13" i="13" a="1"/>
  <c r="C13" i="13" s="1"/>
  <c r="O13" i="13" s="1"/>
  <c r="L12" i="13" a="1"/>
  <c r="L12" i="13" s="1"/>
  <c r="K12" i="13" a="1"/>
  <c r="K12" i="13" s="1"/>
  <c r="W12" i="13" s="1"/>
  <c r="J12" i="13" a="1"/>
  <c r="J12" i="13" s="1"/>
  <c r="V12" i="13" s="1"/>
  <c r="I12" i="13" a="1"/>
  <c r="I12" i="13" s="1"/>
  <c r="U12" i="13" s="1"/>
  <c r="H12" i="13" a="1"/>
  <c r="H12" i="13" s="1"/>
  <c r="T12" i="13" s="1"/>
  <c r="G12" i="13" a="1"/>
  <c r="G12" i="13" s="1"/>
  <c r="S12" i="13" s="1"/>
  <c r="F12" i="13" a="1"/>
  <c r="F12" i="13" s="1"/>
  <c r="R12" i="13" s="1"/>
  <c r="E12" i="13" a="1"/>
  <c r="E12" i="13" s="1"/>
  <c r="Q12" i="13" s="1"/>
  <c r="D12" i="13" a="1"/>
  <c r="D12" i="13" s="1"/>
  <c r="P12" i="13" s="1"/>
  <c r="C12" i="13" a="1"/>
  <c r="C12" i="13" s="1"/>
  <c r="O12" i="13" s="1"/>
  <c r="L11" i="13" a="1"/>
  <c r="L11" i="13" s="1"/>
  <c r="K11" i="13" a="1"/>
  <c r="K11" i="13" s="1"/>
  <c r="W11" i="13" s="1"/>
  <c r="J11" i="13" a="1"/>
  <c r="J11" i="13" s="1"/>
  <c r="V11" i="13" s="1"/>
  <c r="I11" i="13" a="1"/>
  <c r="I11" i="13" s="1"/>
  <c r="U11" i="13" s="1"/>
  <c r="H11" i="13" a="1"/>
  <c r="H11" i="13" s="1"/>
  <c r="T11" i="13" s="1"/>
  <c r="G11" i="13" a="1"/>
  <c r="G11" i="13" s="1"/>
  <c r="S11" i="13" s="1"/>
  <c r="F11" i="13" a="1"/>
  <c r="F11" i="13" s="1"/>
  <c r="R11" i="13" s="1"/>
  <c r="E11" i="13" a="1"/>
  <c r="E11" i="13" s="1"/>
  <c r="Q11" i="13" s="1"/>
  <c r="D11" i="13" a="1"/>
  <c r="D11" i="13" s="1"/>
  <c r="P11" i="13" s="1"/>
  <c r="C11" i="13" a="1"/>
  <c r="C11" i="13" s="1"/>
  <c r="O11" i="13" s="1"/>
  <c r="L10" i="13" a="1"/>
  <c r="L10" i="13" s="1"/>
  <c r="K10" i="13" a="1"/>
  <c r="K10" i="13" s="1"/>
  <c r="W10" i="13" s="1"/>
  <c r="J10" i="13" a="1"/>
  <c r="J10" i="13" s="1"/>
  <c r="V10" i="13" s="1"/>
  <c r="I10" i="13" a="1"/>
  <c r="I10" i="13" s="1"/>
  <c r="U10" i="13" s="1"/>
  <c r="H10" i="13" a="1"/>
  <c r="H10" i="13" s="1"/>
  <c r="T10" i="13" s="1"/>
  <c r="G10" i="13" a="1"/>
  <c r="G10" i="13" s="1"/>
  <c r="S10" i="13" s="1"/>
  <c r="F10" i="13" a="1"/>
  <c r="F10" i="13" s="1"/>
  <c r="R10" i="13" s="1"/>
  <c r="E10" i="13" a="1"/>
  <c r="E10" i="13" s="1"/>
  <c r="Q10" i="13" s="1"/>
  <c r="D10" i="13" a="1"/>
  <c r="D10" i="13" s="1"/>
  <c r="P10" i="13" s="1"/>
  <c r="C10" i="13" a="1"/>
  <c r="C10" i="13" s="1"/>
  <c r="O10" i="13" s="1"/>
  <c r="L9" i="13" a="1"/>
  <c r="L9" i="13" s="1"/>
  <c r="X9" i="13" s="1"/>
  <c r="K9" i="13" a="1"/>
  <c r="K9" i="13" s="1"/>
  <c r="W9" i="13" s="1"/>
  <c r="J9" i="13" a="1"/>
  <c r="J9" i="13" s="1"/>
  <c r="V9" i="13" s="1"/>
  <c r="I9" i="13" a="1"/>
  <c r="I9" i="13" s="1"/>
  <c r="U9" i="13" s="1"/>
  <c r="H9" i="13" a="1"/>
  <c r="H9" i="13" s="1"/>
  <c r="T9" i="13" s="1"/>
  <c r="G9" i="13" a="1"/>
  <c r="G9" i="13" s="1"/>
  <c r="S9" i="13" s="1"/>
  <c r="F9" i="13" a="1"/>
  <c r="F9" i="13" s="1"/>
  <c r="R9" i="13" s="1"/>
  <c r="E9" i="13" a="1"/>
  <c r="E9" i="13" s="1"/>
  <c r="Q9" i="13" s="1"/>
  <c r="D9" i="13" a="1"/>
  <c r="D9" i="13" s="1"/>
  <c r="P9" i="13" s="1"/>
  <c r="C9" i="13" a="1"/>
  <c r="C9" i="13" s="1"/>
  <c r="O9" i="13" s="1"/>
  <c r="L8" i="13" a="1"/>
  <c r="L8" i="13" s="1"/>
  <c r="K8" i="13" a="1"/>
  <c r="K8" i="13" s="1"/>
  <c r="W8" i="13" s="1"/>
  <c r="J8" i="13" a="1"/>
  <c r="J8" i="13" s="1"/>
  <c r="V8" i="13" s="1"/>
  <c r="I8" i="13" a="1"/>
  <c r="I8" i="13" s="1"/>
  <c r="U8" i="13" s="1"/>
  <c r="H8" i="13" a="1"/>
  <c r="H8" i="13" s="1"/>
  <c r="T8" i="13" s="1"/>
  <c r="G8" i="13" a="1"/>
  <c r="G8" i="13" s="1"/>
  <c r="S8" i="13" s="1"/>
  <c r="F8" i="13" a="1"/>
  <c r="F8" i="13" s="1"/>
  <c r="R8" i="13" s="1"/>
  <c r="E8" i="13" a="1"/>
  <c r="E8" i="13" s="1"/>
  <c r="Q8" i="13" s="1"/>
  <c r="D8" i="13" a="1"/>
  <c r="D8" i="13" s="1"/>
  <c r="P8" i="13" s="1"/>
  <c r="C8" i="13" a="1"/>
  <c r="C8" i="13" s="1"/>
  <c r="O8" i="13" s="1"/>
  <c r="O104" i="13"/>
  <c r="P104" i="13"/>
  <c r="Q104" i="13"/>
  <c r="R104" i="13"/>
  <c r="S104" i="13"/>
  <c r="T104" i="13"/>
  <c r="U104" i="13"/>
  <c r="V104" i="13"/>
  <c r="W104" i="13"/>
  <c r="X104" i="13"/>
  <c r="O105" i="13"/>
  <c r="P105" i="13"/>
  <c r="Q105" i="13"/>
  <c r="R105" i="13"/>
  <c r="S105" i="13"/>
  <c r="T105" i="13"/>
  <c r="U105" i="13"/>
  <c r="V105" i="13"/>
  <c r="W105" i="13"/>
  <c r="O106" i="13"/>
  <c r="P106" i="13"/>
  <c r="Q106" i="13"/>
  <c r="R106" i="13"/>
  <c r="S106" i="13"/>
  <c r="T106" i="13"/>
  <c r="U106" i="13"/>
  <c r="V106" i="13"/>
  <c r="W106" i="13"/>
  <c r="O107" i="13"/>
  <c r="P107" i="13"/>
  <c r="Q107" i="13"/>
  <c r="R107" i="13"/>
  <c r="S107" i="13"/>
  <c r="T107" i="13"/>
  <c r="U107" i="13"/>
  <c r="V107" i="13"/>
  <c r="W107" i="13"/>
  <c r="O108" i="13"/>
  <c r="P108" i="13"/>
  <c r="Q108" i="13"/>
  <c r="R108" i="13"/>
  <c r="S108" i="13"/>
  <c r="T108" i="13"/>
  <c r="U108" i="13"/>
  <c r="V108" i="13"/>
  <c r="W108" i="13"/>
  <c r="O109" i="13"/>
  <c r="P109" i="13"/>
  <c r="Q109" i="13"/>
  <c r="R109" i="13"/>
  <c r="S109" i="13"/>
  <c r="T109" i="13"/>
  <c r="U109" i="13"/>
  <c r="V109" i="13"/>
  <c r="W109" i="13"/>
  <c r="O110" i="13"/>
  <c r="P110" i="13"/>
  <c r="Q110" i="13"/>
  <c r="R110" i="13"/>
  <c r="S110" i="13"/>
  <c r="T110" i="13"/>
  <c r="U110" i="13"/>
  <c r="V110" i="13"/>
  <c r="W110" i="13"/>
  <c r="O112" i="13"/>
  <c r="P112" i="13"/>
  <c r="Q112" i="13"/>
  <c r="R112" i="13"/>
  <c r="S112" i="13"/>
  <c r="T112" i="13"/>
  <c r="U112" i="13"/>
  <c r="V112" i="13"/>
  <c r="W112" i="13"/>
  <c r="O113" i="13"/>
  <c r="P113" i="13"/>
  <c r="Q113" i="13"/>
  <c r="R113" i="13"/>
  <c r="S113" i="13"/>
  <c r="T113" i="13"/>
  <c r="U113" i="13"/>
  <c r="V113" i="13"/>
  <c r="W113" i="13"/>
  <c r="O114" i="13"/>
  <c r="P114" i="13"/>
  <c r="Q114" i="13"/>
  <c r="R114" i="13"/>
  <c r="S114" i="13"/>
  <c r="T114" i="13"/>
  <c r="U114" i="13"/>
  <c r="V114" i="13"/>
  <c r="W114" i="13"/>
  <c r="O115" i="13"/>
  <c r="P115" i="13"/>
  <c r="Q115" i="13"/>
  <c r="R115" i="13"/>
  <c r="S115" i="13"/>
  <c r="T115" i="13"/>
  <c r="U115" i="13"/>
  <c r="V115" i="13"/>
  <c r="W115" i="13"/>
  <c r="O116" i="13"/>
  <c r="P116" i="13"/>
  <c r="Q116" i="13"/>
  <c r="R116" i="13"/>
  <c r="S116" i="13"/>
  <c r="T116" i="13"/>
  <c r="U116" i="13"/>
  <c r="V116" i="13"/>
  <c r="W116" i="13"/>
  <c r="O117" i="13"/>
  <c r="P117" i="13"/>
  <c r="Q117" i="13"/>
  <c r="R117" i="13"/>
  <c r="S117" i="13"/>
  <c r="T117" i="13"/>
  <c r="U117" i="13"/>
  <c r="V117" i="13"/>
  <c r="W117" i="13"/>
  <c r="O118" i="13"/>
  <c r="P118" i="13"/>
  <c r="Q118" i="13"/>
  <c r="R118" i="13"/>
  <c r="S118" i="13"/>
  <c r="T118" i="13"/>
  <c r="U118" i="13"/>
  <c r="V118" i="13"/>
  <c r="W118" i="13"/>
  <c r="O119" i="13"/>
  <c r="P119" i="13"/>
  <c r="Q119" i="13"/>
  <c r="R119" i="13"/>
  <c r="S119" i="13"/>
  <c r="T119" i="13"/>
  <c r="U119" i="13"/>
  <c r="V119" i="13"/>
  <c r="W119" i="13"/>
  <c r="X119" i="13"/>
  <c r="O120" i="13"/>
  <c r="P120" i="13"/>
  <c r="Q120" i="13"/>
  <c r="R120" i="13"/>
  <c r="S120" i="13"/>
  <c r="T120" i="13"/>
  <c r="U120" i="13"/>
  <c r="V120" i="13"/>
  <c r="W120" i="13"/>
  <c r="P14" i="2" a="1"/>
  <c r="P14" i="2" s="1"/>
  <c r="O14" i="2" a="1"/>
  <c r="O14" i="2" s="1"/>
  <c r="N14" i="2" a="1"/>
  <c r="N14" i="2" s="1"/>
  <c r="M14" i="2" a="1"/>
  <c r="M14" i="2" s="1"/>
  <c r="L14" i="2" a="1"/>
  <c r="L14" i="2" s="1"/>
  <c r="K14" i="2" a="1"/>
  <c r="K14" i="2" s="1"/>
  <c r="J14" i="2" a="1"/>
  <c r="J14" i="2" s="1"/>
  <c r="I14" i="2" a="1"/>
  <c r="I14" i="2" s="1"/>
  <c r="H14" i="2" a="1"/>
  <c r="H14" i="2" s="1"/>
  <c r="P13" i="2" a="1"/>
  <c r="P13" i="2" s="1"/>
  <c r="O13" i="2" a="1"/>
  <c r="O13" i="2" s="1"/>
  <c r="N13" i="2" a="1"/>
  <c r="N13" i="2" s="1"/>
  <c r="M13" i="2" a="1"/>
  <c r="M13" i="2" s="1"/>
  <c r="L13" i="2" a="1"/>
  <c r="L13" i="2" s="1"/>
  <c r="K13" i="2" a="1"/>
  <c r="K13" i="2" s="1"/>
  <c r="J13" i="2" a="1"/>
  <c r="J13" i="2" s="1"/>
  <c r="I13" i="2" a="1"/>
  <c r="I13" i="2" s="1"/>
  <c r="H13" i="2" a="1"/>
  <c r="H13" i="2" s="1"/>
  <c r="P12" i="2" a="1"/>
  <c r="P12" i="2" s="1"/>
  <c r="O12" i="2" a="1"/>
  <c r="O12" i="2" s="1"/>
  <c r="N12" i="2" a="1"/>
  <c r="N12" i="2" s="1"/>
  <c r="M12" i="2" a="1"/>
  <c r="M12" i="2" s="1"/>
  <c r="L12" i="2" a="1"/>
  <c r="L12" i="2" s="1"/>
  <c r="K12" i="2" a="1"/>
  <c r="K12" i="2" s="1"/>
  <c r="J12" i="2" a="1"/>
  <c r="J12" i="2" s="1"/>
  <c r="I12" i="2" a="1"/>
  <c r="I12" i="2" s="1"/>
  <c r="H12" i="2" a="1"/>
  <c r="H12" i="2" s="1"/>
  <c r="P11" i="2" a="1"/>
  <c r="P11" i="2" s="1"/>
  <c r="O11" i="2" a="1"/>
  <c r="O11" i="2" s="1"/>
  <c r="N11" i="2" a="1"/>
  <c r="N11" i="2" s="1"/>
  <c r="M11" i="2" a="1"/>
  <c r="M11" i="2" s="1"/>
  <c r="L11" i="2" a="1"/>
  <c r="L11" i="2" s="1"/>
  <c r="K11" i="2" a="1"/>
  <c r="K11" i="2" s="1"/>
  <c r="J11" i="2" a="1"/>
  <c r="J11" i="2" s="1"/>
  <c r="I11" i="2" a="1"/>
  <c r="I11" i="2" s="1"/>
  <c r="H11" i="2" a="1"/>
  <c r="H11" i="2" s="1"/>
  <c r="P10" i="2" a="1"/>
  <c r="P10" i="2" s="1"/>
  <c r="O10" i="2" a="1"/>
  <c r="O10" i="2" s="1"/>
  <c r="N10" i="2" a="1"/>
  <c r="N10" i="2" s="1"/>
  <c r="M10" i="2" a="1"/>
  <c r="M10" i="2" s="1"/>
  <c r="L10" i="2" a="1"/>
  <c r="L10" i="2" s="1"/>
  <c r="K10" i="2" a="1"/>
  <c r="K10" i="2" s="1"/>
  <c r="J10" i="2" a="1"/>
  <c r="J10" i="2" s="1"/>
  <c r="I10" i="2" a="1"/>
  <c r="I10" i="2" s="1"/>
  <c r="H10" i="2" a="1"/>
  <c r="H10" i="2" s="1"/>
  <c r="P9" i="2" a="1"/>
  <c r="P9" i="2" s="1"/>
  <c r="O9" i="2" a="1"/>
  <c r="O9" i="2" s="1"/>
  <c r="N9" i="2" a="1"/>
  <c r="N9" i="2" s="1"/>
  <c r="M9" i="2" a="1"/>
  <c r="M9" i="2" s="1"/>
  <c r="L9" i="2" a="1"/>
  <c r="L9" i="2" s="1"/>
  <c r="K9" i="2" a="1"/>
  <c r="K9" i="2" s="1"/>
  <c r="J9" i="2" a="1"/>
  <c r="J9" i="2" s="1"/>
  <c r="I9" i="2" a="1"/>
  <c r="I9" i="2" s="1"/>
  <c r="H9" i="2" a="1"/>
  <c r="H9" i="2" s="1"/>
  <c r="P8" i="2" a="1"/>
  <c r="P8" i="2" s="1"/>
  <c r="O8" i="2" a="1"/>
  <c r="O8" i="2" s="1"/>
  <c r="N8" i="2" a="1"/>
  <c r="N8" i="2" s="1"/>
  <c r="M8" i="2" a="1"/>
  <c r="M8" i="2" s="1"/>
  <c r="L8" i="2" a="1"/>
  <c r="L8" i="2" s="1"/>
  <c r="K8" i="2" a="1"/>
  <c r="K8" i="2" s="1"/>
  <c r="J8" i="2" a="1"/>
  <c r="J8" i="2" s="1"/>
  <c r="I8" i="2" a="1"/>
  <c r="I8" i="2" s="1"/>
  <c r="H8" i="2" a="1"/>
  <c r="H8" i="2" s="1"/>
  <c r="P73" i="16"/>
  <c r="Q73" i="16"/>
  <c r="R73" i="16"/>
  <c r="S73" i="16"/>
  <c r="T73" i="16"/>
  <c r="U73" i="16"/>
  <c r="V73" i="16"/>
  <c r="W73" i="16"/>
  <c r="O73" i="16"/>
  <c r="O53" i="16"/>
  <c r="O54" i="16"/>
  <c r="O55" i="16"/>
  <c r="O52" i="16"/>
  <c r="X55" i="16"/>
  <c r="W55" i="16"/>
  <c r="V55" i="16"/>
  <c r="U55" i="16"/>
  <c r="T55" i="16"/>
  <c r="S55" i="16"/>
  <c r="R55" i="16"/>
  <c r="P55" i="16"/>
  <c r="W54" i="16"/>
  <c r="U54" i="16"/>
  <c r="S54" i="16"/>
  <c r="R54" i="16"/>
  <c r="Q54" i="16"/>
  <c r="P54" i="16"/>
  <c r="W53" i="16"/>
  <c r="V53" i="16"/>
  <c r="U53" i="16"/>
  <c r="T53" i="16"/>
  <c r="S53" i="16"/>
  <c r="Q53" i="16"/>
  <c r="W52" i="16"/>
  <c r="U52" i="16"/>
  <c r="T52" i="16"/>
  <c r="Q52" i="16"/>
  <c r="P52" i="16"/>
  <c r="X73" i="14"/>
  <c r="W73" i="14"/>
  <c r="V73" i="14"/>
  <c r="U73" i="14"/>
  <c r="T73" i="14"/>
  <c r="S73" i="14"/>
  <c r="R73" i="14"/>
  <c r="Q73" i="14"/>
  <c r="P73" i="14"/>
  <c r="X55" i="14"/>
  <c r="W55" i="14"/>
  <c r="V55" i="14"/>
  <c r="U55" i="14"/>
  <c r="T55" i="14"/>
  <c r="S55" i="14"/>
  <c r="R55" i="14"/>
  <c r="Q55" i="14"/>
  <c r="P55" i="14"/>
  <c r="X54" i="14"/>
  <c r="W54" i="14"/>
  <c r="V54" i="14"/>
  <c r="U54" i="14"/>
  <c r="T54" i="14"/>
  <c r="S54" i="14"/>
  <c r="R54" i="14"/>
  <c r="Q54" i="14"/>
  <c r="P54" i="14"/>
  <c r="W53" i="14"/>
  <c r="U53" i="14"/>
  <c r="T53" i="14"/>
  <c r="S53" i="14"/>
  <c r="R53" i="14"/>
  <c r="Q53" i="14"/>
  <c r="P53" i="14"/>
  <c r="X52" i="14"/>
  <c r="W52" i="14"/>
  <c r="V52" i="14"/>
  <c r="U52" i="14"/>
  <c r="T52" i="14"/>
  <c r="R52" i="14"/>
  <c r="Q52" i="14"/>
  <c r="P52" i="14"/>
  <c r="O73" i="14"/>
  <c r="O53" i="14"/>
  <c r="O54" i="14"/>
  <c r="O55" i="14"/>
  <c r="O52" i="14"/>
  <c r="P100" i="13"/>
  <c r="Q100" i="13"/>
  <c r="R100" i="13"/>
  <c r="S100" i="13"/>
  <c r="T100" i="13"/>
  <c r="U100" i="13"/>
  <c r="V100" i="13"/>
  <c r="W100" i="13"/>
  <c r="X100" i="13"/>
  <c r="P101" i="13"/>
  <c r="Q101" i="13"/>
  <c r="R101" i="13"/>
  <c r="S101" i="13"/>
  <c r="T101" i="13"/>
  <c r="U101" i="13"/>
  <c r="V101" i="13"/>
  <c r="W101" i="13"/>
  <c r="P102" i="13"/>
  <c r="Q102" i="13"/>
  <c r="R102" i="13"/>
  <c r="S102" i="13"/>
  <c r="T102" i="13"/>
  <c r="U102" i="13"/>
  <c r="V102" i="13"/>
  <c r="W102" i="13"/>
  <c r="X102" i="13"/>
  <c r="P103" i="13"/>
  <c r="Q103" i="13"/>
  <c r="R103" i="13"/>
  <c r="S103" i="13"/>
  <c r="T103" i="13"/>
  <c r="U103" i="13"/>
  <c r="V103" i="13"/>
  <c r="W103" i="13"/>
  <c r="P121" i="13"/>
  <c r="Q121" i="13"/>
  <c r="R121" i="13"/>
  <c r="S121" i="13"/>
  <c r="T121" i="13"/>
  <c r="U121" i="13"/>
  <c r="V121" i="13"/>
  <c r="T25" i="2"/>
  <c r="O101" i="13"/>
  <c r="O102" i="13"/>
  <c r="O103" i="13"/>
  <c r="O100" i="13"/>
  <c r="O121" i="13"/>
  <c r="R25" i="2"/>
  <c r="Q25" i="2"/>
  <c r="D28" i="13" a="1"/>
  <c r="D28" i="13" s="1"/>
  <c r="E28" i="13" a="1"/>
  <c r="E28" i="13" s="1"/>
  <c r="F28" i="13" a="1"/>
  <c r="F28" i="13" s="1"/>
  <c r="G28" i="13" a="1"/>
  <c r="G28" i="13" s="1"/>
  <c r="H28" i="13" a="1"/>
  <c r="H28" i="13" s="1"/>
  <c r="I28" i="13" a="1"/>
  <c r="I28" i="13" s="1"/>
  <c r="J28" i="13" a="1"/>
  <c r="J28" i="13" s="1"/>
  <c r="K28" i="13" a="1"/>
  <c r="K28" i="13" s="1"/>
  <c r="L28" i="13" a="1"/>
  <c r="L28" i="13" s="1"/>
  <c r="D29" i="13" a="1"/>
  <c r="D29" i="13" s="1"/>
  <c r="E29" i="13" a="1"/>
  <c r="E29" i="13" s="1"/>
  <c r="F29" i="13" a="1"/>
  <c r="F29" i="13" s="1"/>
  <c r="G29" i="13" a="1"/>
  <c r="G29" i="13" s="1"/>
  <c r="H29" i="13" a="1"/>
  <c r="H29" i="13" s="1"/>
  <c r="I29" i="13" a="1"/>
  <c r="I29" i="13" s="1"/>
  <c r="J29" i="13" a="1"/>
  <c r="J29" i="13" s="1"/>
  <c r="K29" i="13" a="1"/>
  <c r="K29" i="13" s="1"/>
  <c r="L29" i="13" a="1"/>
  <c r="L29" i="13" s="1"/>
  <c r="L125" i="13" s="1"/>
  <c r="D30" i="13" a="1"/>
  <c r="D30" i="13" s="1"/>
  <c r="E30" i="13" a="1"/>
  <c r="E30" i="13" s="1"/>
  <c r="F30" i="13" a="1"/>
  <c r="F30" i="13" s="1"/>
  <c r="G30" i="13" a="1"/>
  <c r="G30" i="13" s="1"/>
  <c r="H30" i="13" a="1"/>
  <c r="H30" i="13" s="1"/>
  <c r="I30" i="13" a="1"/>
  <c r="I30" i="13" s="1"/>
  <c r="J30" i="13" a="1"/>
  <c r="J30" i="13" s="1"/>
  <c r="K30" i="13" a="1"/>
  <c r="K30" i="13" s="1"/>
  <c r="L30" i="13" a="1"/>
  <c r="L30" i="13" s="1"/>
  <c r="D31" i="13" a="1"/>
  <c r="D31" i="13" s="1"/>
  <c r="E31" i="13" a="1"/>
  <c r="E31" i="13" s="1"/>
  <c r="F31" i="13" a="1"/>
  <c r="F31" i="13" s="1"/>
  <c r="G31" i="13" a="1"/>
  <c r="G31" i="13" s="1"/>
  <c r="H31" i="13" a="1"/>
  <c r="H31" i="13" s="1"/>
  <c r="I31" i="13" a="1"/>
  <c r="I31" i="13" s="1"/>
  <c r="J31" i="13" a="1"/>
  <c r="J31" i="13" s="1"/>
  <c r="K31" i="13" a="1"/>
  <c r="K31" i="13" s="1"/>
  <c r="L31" i="13" a="1"/>
  <c r="L31" i="13" s="1"/>
  <c r="L127" i="13" s="1"/>
  <c r="D49" i="13" a="1"/>
  <c r="D49" i="13" s="1"/>
  <c r="E49" i="13" a="1"/>
  <c r="E49" i="13" s="1"/>
  <c r="F49" i="13" a="1"/>
  <c r="F49" i="13" s="1"/>
  <c r="G49" i="13" a="1"/>
  <c r="G49" i="13" s="1"/>
  <c r="H49" i="13" a="1"/>
  <c r="H49" i="13" s="1"/>
  <c r="I49" i="13" a="1"/>
  <c r="I49" i="13" s="1"/>
  <c r="J49" i="13" a="1"/>
  <c r="J49" i="13" s="1"/>
  <c r="K49" i="13" a="1"/>
  <c r="K49" i="13" s="1"/>
  <c r="L49" i="13" a="1"/>
  <c r="L49" i="13" s="1"/>
  <c r="L145" i="13" s="1"/>
  <c r="C49" i="13" a="1"/>
  <c r="C49" i="13" s="1"/>
  <c r="C29" i="13" a="1"/>
  <c r="C29" i="13" s="1"/>
  <c r="C30" i="13" a="1"/>
  <c r="C30" i="13" s="1"/>
  <c r="C31" i="13" a="1"/>
  <c r="C31" i="13" s="1"/>
  <c r="C28" i="13" a="1"/>
  <c r="C28" i="13" s="1"/>
  <c r="D4" i="13" a="1"/>
  <c r="D4" i="13" s="1"/>
  <c r="P4" i="13" s="1"/>
  <c r="E4" i="13" a="1"/>
  <c r="E4" i="13" s="1"/>
  <c r="Q4" i="13" s="1"/>
  <c r="F4" i="13" a="1"/>
  <c r="F4" i="13" s="1"/>
  <c r="R4" i="13" s="1"/>
  <c r="G4" i="13" a="1"/>
  <c r="G4" i="13" s="1"/>
  <c r="S4" i="13" s="1"/>
  <c r="H4" i="13" a="1"/>
  <c r="H4" i="13" s="1"/>
  <c r="T4" i="13" s="1"/>
  <c r="I4" i="13" a="1"/>
  <c r="I4" i="13" s="1"/>
  <c r="U4" i="13" s="1"/>
  <c r="J4" i="13" a="1"/>
  <c r="J4" i="13" s="1"/>
  <c r="V4" i="13" s="1"/>
  <c r="K4" i="13" a="1"/>
  <c r="K4" i="13" s="1"/>
  <c r="W4" i="13" s="1"/>
  <c r="L4" i="13" a="1"/>
  <c r="L4" i="13" s="1"/>
  <c r="D5" i="13" a="1"/>
  <c r="D5" i="13" s="1"/>
  <c r="P5" i="13" s="1"/>
  <c r="E5" i="13" a="1"/>
  <c r="E5" i="13" s="1"/>
  <c r="Q5" i="13" s="1"/>
  <c r="F5" i="13" a="1"/>
  <c r="F5" i="13" s="1"/>
  <c r="R5" i="13" s="1"/>
  <c r="G5" i="13" a="1"/>
  <c r="G5" i="13" s="1"/>
  <c r="S5" i="13" s="1"/>
  <c r="H5" i="13" a="1"/>
  <c r="H5" i="13" s="1"/>
  <c r="T5" i="13" s="1"/>
  <c r="I5" i="13" a="1"/>
  <c r="I5" i="13" s="1"/>
  <c r="U5" i="13" s="1"/>
  <c r="J5" i="13" a="1"/>
  <c r="J5" i="13" s="1"/>
  <c r="V5" i="13" s="1"/>
  <c r="K5" i="13" a="1"/>
  <c r="K5" i="13" s="1"/>
  <c r="W5" i="13" s="1"/>
  <c r="L5" i="13" a="1"/>
  <c r="L5" i="13" s="1"/>
  <c r="D6" i="13" a="1"/>
  <c r="D6" i="13" s="1"/>
  <c r="P6" i="13" s="1"/>
  <c r="E6" i="13" a="1"/>
  <c r="E6" i="13" s="1"/>
  <c r="Q6" i="13" s="1"/>
  <c r="F6" i="13" a="1"/>
  <c r="F6" i="13" s="1"/>
  <c r="R6" i="13" s="1"/>
  <c r="G6" i="13" a="1"/>
  <c r="G6" i="13" s="1"/>
  <c r="S6" i="13" s="1"/>
  <c r="H6" i="13" a="1"/>
  <c r="H6" i="13" s="1"/>
  <c r="T6" i="13" s="1"/>
  <c r="I6" i="13" a="1"/>
  <c r="I6" i="13" s="1"/>
  <c r="U6" i="13" s="1"/>
  <c r="J6" i="13" a="1"/>
  <c r="J6" i="13" s="1"/>
  <c r="V6" i="13" s="1"/>
  <c r="K6" i="13" a="1"/>
  <c r="K6" i="13" s="1"/>
  <c r="W6" i="13" s="1"/>
  <c r="L6" i="13" a="1"/>
  <c r="L6" i="13" s="1"/>
  <c r="X6" i="13" s="1"/>
  <c r="D7" i="13" a="1"/>
  <c r="D7" i="13" s="1"/>
  <c r="P7" i="13" s="1"/>
  <c r="E7" i="13" a="1"/>
  <c r="E7" i="13" s="1"/>
  <c r="Q7" i="13" s="1"/>
  <c r="F7" i="13" a="1"/>
  <c r="F7" i="13" s="1"/>
  <c r="R7" i="13" s="1"/>
  <c r="G7" i="13" a="1"/>
  <c r="G7" i="13" s="1"/>
  <c r="S7" i="13" s="1"/>
  <c r="H7" i="13" a="1"/>
  <c r="H7" i="13" s="1"/>
  <c r="T7" i="13" s="1"/>
  <c r="I7" i="13" a="1"/>
  <c r="I7" i="13" s="1"/>
  <c r="U7" i="13" s="1"/>
  <c r="J7" i="13" a="1"/>
  <c r="J7" i="13" s="1"/>
  <c r="V7" i="13" s="1"/>
  <c r="K7" i="13" a="1"/>
  <c r="K7" i="13" s="1"/>
  <c r="W7" i="13" s="1"/>
  <c r="L7" i="13" a="1"/>
  <c r="L7" i="13" s="1"/>
  <c r="D25" i="13" a="1"/>
  <c r="D25" i="13" s="1"/>
  <c r="P25" i="13" s="1"/>
  <c r="E25" i="13" a="1"/>
  <c r="E25" i="13" s="1"/>
  <c r="Q25" i="13" s="1"/>
  <c r="F25" i="13" a="1"/>
  <c r="F25" i="13" s="1"/>
  <c r="R25" i="13" s="1"/>
  <c r="G25" i="13" a="1"/>
  <c r="G25" i="13" s="1"/>
  <c r="S25" i="13" s="1"/>
  <c r="H25" i="13" a="1"/>
  <c r="H25" i="13" s="1"/>
  <c r="T25" i="13" s="1"/>
  <c r="I25" i="13" a="1"/>
  <c r="I25" i="13" s="1"/>
  <c r="U25" i="13" s="1"/>
  <c r="J25" i="13" a="1"/>
  <c r="J25" i="13" s="1"/>
  <c r="V25" i="13" s="1"/>
  <c r="K25" i="13" a="1"/>
  <c r="K25" i="13" s="1"/>
  <c r="W25" i="13" s="1"/>
  <c r="L25" i="13" a="1"/>
  <c r="L25" i="13" s="1"/>
  <c r="X25" i="13" s="1"/>
  <c r="C5" i="13" a="1"/>
  <c r="C5" i="13" s="1"/>
  <c r="O5" i="13" s="1"/>
  <c r="C6" i="13" a="1"/>
  <c r="C6" i="13" s="1"/>
  <c r="O6" i="13" s="1"/>
  <c r="C7" i="13" a="1"/>
  <c r="C7" i="13" s="1"/>
  <c r="O7" i="13" s="1"/>
  <c r="H4" i="2" a="1"/>
  <c r="H4" i="2" s="1"/>
  <c r="C4" i="13" a="1"/>
  <c r="C4" i="13" s="1"/>
  <c r="O4" i="13" s="1"/>
  <c r="C25" i="13" a="1"/>
  <c r="C25" i="13" s="1"/>
  <c r="O25" i="13" s="1"/>
  <c r="S33" i="13" l="1"/>
  <c r="G129" i="13"/>
  <c r="O49" i="13"/>
  <c r="C145" i="13"/>
  <c r="S49" i="13"/>
  <c r="G145" i="13"/>
  <c r="U30" i="13"/>
  <c r="I126" i="13"/>
  <c r="W28" i="13"/>
  <c r="K124" i="13"/>
  <c r="Q33" i="13"/>
  <c r="E129" i="13"/>
  <c r="W34" i="13"/>
  <c r="K130" i="13"/>
  <c r="S36" i="13"/>
  <c r="G132" i="13"/>
  <c r="O38" i="13"/>
  <c r="C134" i="13"/>
  <c r="U40" i="13"/>
  <c r="I136" i="13"/>
  <c r="Q42" i="13"/>
  <c r="E138" i="13"/>
  <c r="W43" i="13"/>
  <c r="K139" i="13"/>
  <c r="S45" i="13"/>
  <c r="G141" i="13"/>
  <c r="O47" i="13"/>
  <c r="C143" i="13"/>
  <c r="U48" i="13"/>
  <c r="I144" i="13"/>
  <c r="V40" i="13"/>
  <c r="Y40" i="13" s="1"/>
  <c r="J136" i="13"/>
  <c r="Q38" i="13"/>
  <c r="E134" i="13"/>
  <c r="P49" i="13"/>
  <c r="D145" i="13"/>
  <c r="R30" i="13"/>
  <c r="F126" i="13"/>
  <c r="T28" i="13"/>
  <c r="H124" i="13"/>
  <c r="T33" i="13"/>
  <c r="H129" i="13"/>
  <c r="P35" i="13"/>
  <c r="D131" i="13"/>
  <c r="V36" i="13"/>
  <c r="J132" i="13"/>
  <c r="R38" i="13"/>
  <c r="F134" i="13"/>
  <c r="X40" i="13"/>
  <c r="L136" i="13"/>
  <c r="T42" i="13"/>
  <c r="H138" i="13"/>
  <c r="P44" i="13"/>
  <c r="D140" i="13"/>
  <c r="V45" i="13"/>
  <c r="J141" i="13"/>
  <c r="R47" i="13"/>
  <c r="F143" i="13"/>
  <c r="X48" i="13"/>
  <c r="L144" i="13"/>
  <c r="X34" i="13"/>
  <c r="L130" i="13"/>
  <c r="P47" i="13"/>
  <c r="D143" i="13"/>
  <c r="Q30" i="13"/>
  <c r="E126" i="13"/>
  <c r="S28" i="13"/>
  <c r="G124" i="13"/>
  <c r="O32" i="13"/>
  <c r="C128" i="13"/>
  <c r="U33" i="13"/>
  <c r="I129" i="13"/>
  <c r="Q35" i="13"/>
  <c r="E131" i="13"/>
  <c r="W36" i="13"/>
  <c r="K132" i="13"/>
  <c r="S38" i="13"/>
  <c r="G134" i="13"/>
  <c r="O41" i="13"/>
  <c r="C137" i="13"/>
  <c r="U42" i="13"/>
  <c r="I138" i="13"/>
  <c r="Q44" i="13"/>
  <c r="E140" i="13"/>
  <c r="W45" i="13"/>
  <c r="K141" i="13"/>
  <c r="S47" i="13"/>
  <c r="G143" i="13"/>
  <c r="O39" i="13"/>
  <c r="C135" i="13"/>
  <c r="T36" i="13"/>
  <c r="H132" i="13"/>
  <c r="W48" i="13"/>
  <c r="K144" i="13"/>
  <c r="W31" i="13"/>
  <c r="K127" i="13"/>
  <c r="P30" i="13"/>
  <c r="D126" i="13"/>
  <c r="R28" i="13"/>
  <c r="F124" i="13"/>
  <c r="P32" i="13"/>
  <c r="D128" i="13"/>
  <c r="V33" i="13"/>
  <c r="J129" i="13"/>
  <c r="R35" i="13"/>
  <c r="F131" i="13"/>
  <c r="T38" i="13"/>
  <c r="H134" i="13"/>
  <c r="P41" i="13"/>
  <c r="D137" i="13"/>
  <c r="V42" i="13"/>
  <c r="J138" i="13"/>
  <c r="R44" i="13"/>
  <c r="F140" i="13"/>
  <c r="T47" i="13"/>
  <c r="H143" i="13"/>
  <c r="P39" i="13"/>
  <c r="D135" i="13"/>
  <c r="R33" i="13"/>
  <c r="F129" i="13"/>
  <c r="V48" i="13"/>
  <c r="J144" i="13"/>
  <c r="U45" i="13"/>
  <c r="I141" i="13"/>
  <c r="O28" i="13"/>
  <c r="C124" i="13"/>
  <c r="V31" i="13"/>
  <c r="J127" i="13"/>
  <c r="Q28" i="13"/>
  <c r="E124" i="13"/>
  <c r="Q32" i="13"/>
  <c r="E128" i="13"/>
  <c r="W33" i="13"/>
  <c r="K129" i="13"/>
  <c r="S35" i="13"/>
  <c r="G131" i="13"/>
  <c r="O37" i="13"/>
  <c r="C133" i="13"/>
  <c r="U38" i="13"/>
  <c r="I134" i="13"/>
  <c r="Q41" i="13"/>
  <c r="E137" i="13"/>
  <c r="W42" i="13"/>
  <c r="K138" i="13"/>
  <c r="S44" i="13"/>
  <c r="G140" i="13"/>
  <c r="O46" i="13"/>
  <c r="C142" i="13"/>
  <c r="U47" i="13"/>
  <c r="I143" i="13"/>
  <c r="Q39" i="13"/>
  <c r="E135" i="13"/>
  <c r="O31" i="13"/>
  <c r="C127" i="13"/>
  <c r="U31" i="13"/>
  <c r="I127" i="13"/>
  <c r="W29" i="13"/>
  <c r="K125" i="13"/>
  <c r="P28" i="13"/>
  <c r="Y28" i="13" s="1"/>
  <c r="D124" i="13"/>
  <c r="R32" i="13"/>
  <c r="F128" i="13"/>
  <c r="X33" i="13"/>
  <c r="L129" i="13"/>
  <c r="T35" i="13"/>
  <c r="H131" i="13"/>
  <c r="P37" i="13"/>
  <c r="D133" i="13"/>
  <c r="V38" i="13"/>
  <c r="J134" i="13"/>
  <c r="R41" i="13"/>
  <c r="F137" i="13"/>
  <c r="T44" i="13"/>
  <c r="H140" i="13"/>
  <c r="P46" i="13"/>
  <c r="D142" i="13"/>
  <c r="V47" i="13"/>
  <c r="J143" i="13"/>
  <c r="R39" i="13"/>
  <c r="F135" i="13"/>
  <c r="S30" i="13"/>
  <c r="G126" i="13"/>
  <c r="W40" i="13"/>
  <c r="K136" i="13"/>
  <c r="O30" i="13"/>
  <c r="C126" i="13"/>
  <c r="T31" i="13"/>
  <c r="H127" i="13"/>
  <c r="V29" i="13"/>
  <c r="J125" i="13"/>
  <c r="S32" i="13"/>
  <c r="Y32" i="13" s="1"/>
  <c r="G128" i="13"/>
  <c r="O34" i="13"/>
  <c r="C130" i="13"/>
  <c r="U35" i="13"/>
  <c r="I131" i="13"/>
  <c r="Q37" i="13"/>
  <c r="E133" i="13"/>
  <c r="W38" i="13"/>
  <c r="K134" i="13"/>
  <c r="S41" i="13"/>
  <c r="G137" i="13"/>
  <c r="O43" i="13"/>
  <c r="C139" i="13"/>
  <c r="U44" i="13"/>
  <c r="I140" i="13"/>
  <c r="Q46" i="13"/>
  <c r="E142" i="13"/>
  <c r="W47" i="13"/>
  <c r="K143" i="13"/>
  <c r="S39" i="13"/>
  <c r="G135" i="13"/>
  <c r="R42" i="13"/>
  <c r="F138" i="13"/>
  <c r="O44" i="13"/>
  <c r="C140" i="13"/>
  <c r="O29" i="13"/>
  <c r="C125" i="13"/>
  <c r="S31" i="13"/>
  <c r="G127" i="13"/>
  <c r="U29" i="13"/>
  <c r="I125" i="13"/>
  <c r="T32" i="13"/>
  <c r="H128" i="13"/>
  <c r="P34" i="13"/>
  <c r="D130" i="13"/>
  <c r="V35" i="13"/>
  <c r="J131" i="13"/>
  <c r="R37" i="13"/>
  <c r="F133" i="13"/>
  <c r="T41" i="13"/>
  <c r="H137" i="13"/>
  <c r="P43" i="13"/>
  <c r="D139" i="13"/>
  <c r="V44" i="13"/>
  <c r="J140" i="13"/>
  <c r="R46" i="13"/>
  <c r="F142" i="13"/>
  <c r="T39" i="13"/>
  <c r="H135" i="13"/>
  <c r="T30" i="13"/>
  <c r="H126" i="13"/>
  <c r="Q49" i="13"/>
  <c r="E145" i="13"/>
  <c r="U32" i="13"/>
  <c r="I128" i="13"/>
  <c r="Q34" i="13"/>
  <c r="E130" i="13"/>
  <c r="W35" i="13"/>
  <c r="K131" i="13"/>
  <c r="S37" i="13"/>
  <c r="G133" i="13"/>
  <c r="O40" i="13"/>
  <c r="C136" i="13"/>
  <c r="U41" i="13"/>
  <c r="I137" i="13"/>
  <c r="Q43" i="13"/>
  <c r="E139" i="13"/>
  <c r="W44" i="13"/>
  <c r="K140" i="13"/>
  <c r="S46" i="13"/>
  <c r="G142" i="13"/>
  <c r="O48" i="13"/>
  <c r="C144" i="13"/>
  <c r="U39" i="13"/>
  <c r="I135" i="13"/>
  <c r="R49" i="13"/>
  <c r="F145" i="13"/>
  <c r="T45" i="13"/>
  <c r="H141" i="13"/>
  <c r="S42" i="13"/>
  <c r="G138" i="13"/>
  <c r="Q31" i="13"/>
  <c r="E127" i="13"/>
  <c r="S29" i="13"/>
  <c r="G125" i="13"/>
  <c r="V32" i="13"/>
  <c r="J128" i="13"/>
  <c r="R34" i="13"/>
  <c r="F130" i="13"/>
  <c r="X35" i="13"/>
  <c r="L131" i="13"/>
  <c r="T37" i="13"/>
  <c r="H133" i="13"/>
  <c r="P40" i="13"/>
  <c r="D136" i="13"/>
  <c r="V41" i="13"/>
  <c r="J137" i="13"/>
  <c r="R43" i="13"/>
  <c r="F139" i="13"/>
  <c r="T46" i="13"/>
  <c r="H142" i="13"/>
  <c r="P48" i="13"/>
  <c r="D144" i="13"/>
  <c r="V39" i="13"/>
  <c r="J135" i="13"/>
  <c r="X43" i="13"/>
  <c r="L139" i="13"/>
  <c r="Q47" i="13"/>
  <c r="E143" i="13"/>
  <c r="T29" i="13"/>
  <c r="H125" i="13"/>
  <c r="W49" i="13"/>
  <c r="K145" i="13"/>
  <c r="P31" i="13"/>
  <c r="D127" i="13"/>
  <c r="R29" i="13"/>
  <c r="F125" i="13"/>
  <c r="W32" i="13"/>
  <c r="K128" i="13"/>
  <c r="S34" i="13"/>
  <c r="G130" i="13"/>
  <c r="O36" i="13"/>
  <c r="C132" i="13"/>
  <c r="U37" i="13"/>
  <c r="I133" i="13"/>
  <c r="Q40" i="13"/>
  <c r="E136" i="13"/>
  <c r="W41" i="13"/>
  <c r="K137" i="13"/>
  <c r="S43" i="13"/>
  <c r="G139" i="13"/>
  <c r="O45" i="13"/>
  <c r="C141" i="13"/>
  <c r="U46" i="13"/>
  <c r="I142" i="13"/>
  <c r="Q48" i="13"/>
  <c r="E144" i="13"/>
  <c r="W39" i="13"/>
  <c r="K135" i="13"/>
  <c r="V49" i="13"/>
  <c r="J145" i="13"/>
  <c r="X30" i="13"/>
  <c r="L126" i="13"/>
  <c r="Q29" i="13"/>
  <c r="E125" i="13"/>
  <c r="X32" i="13"/>
  <c r="L128" i="13"/>
  <c r="T34" i="13"/>
  <c r="H130" i="13"/>
  <c r="P36" i="13"/>
  <c r="D132" i="13"/>
  <c r="V37" i="13"/>
  <c r="J133" i="13"/>
  <c r="R40" i="13"/>
  <c r="F136" i="13"/>
  <c r="T43" i="13"/>
  <c r="H139" i="13"/>
  <c r="P45" i="13"/>
  <c r="D141" i="13"/>
  <c r="V46" i="13"/>
  <c r="J142" i="13"/>
  <c r="R48" i="13"/>
  <c r="F144" i="13"/>
  <c r="P38" i="13"/>
  <c r="D134" i="13"/>
  <c r="U36" i="13"/>
  <c r="I132" i="13"/>
  <c r="R31" i="13"/>
  <c r="F127" i="13"/>
  <c r="U49" i="13"/>
  <c r="I145" i="13"/>
  <c r="W30" i="13"/>
  <c r="K126" i="13"/>
  <c r="P29" i="13"/>
  <c r="D125" i="13"/>
  <c r="O33" i="13"/>
  <c r="Y33" i="13" s="1"/>
  <c r="C129" i="13"/>
  <c r="U34" i="13"/>
  <c r="I130" i="13"/>
  <c r="Q36" i="13"/>
  <c r="E132" i="13"/>
  <c r="W37" i="13"/>
  <c r="K133" i="13"/>
  <c r="S40" i="13"/>
  <c r="G136" i="13"/>
  <c r="O42" i="13"/>
  <c r="C138" i="13"/>
  <c r="U43" i="13"/>
  <c r="I139" i="13"/>
  <c r="Q45" i="13"/>
  <c r="E141" i="13"/>
  <c r="W46" i="13"/>
  <c r="K142" i="13"/>
  <c r="S48" i="13"/>
  <c r="G144" i="13"/>
  <c r="V28" i="13"/>
  <c r="J124" i="13"/>
  <c r="U28" i="13"/>
  <c r="I124" i="13"/>
  <c r="O35" i="13"/>
  <c r="C131" i="13"/>
  <c r="T49" i="13"/>
  <c r="H145" i="13"/>
  <c r="V30" i="13"/>
  <c r="J126" i="13"/>
  <c r="X28" i="13"/>
  <c r="L124" i="13"/>
  <c r="P33" i="13"/>
  <c r="D129" i="13"/>
  <c r="V34" i="13"/>
  <c r="J130" i="13"/>
  <c r="R36" i="13"/>
  <c r="F132" i="13"/>
  <c r="X37" i="13"/>
  <c r="L133" i="13"/>
  <c r="T40" i="13"/>
  <c r="H136" i="13"/>
  <c r="P42" i="13"/>
  <c r="D138" i="13"/>
  <c r="V43" i="13"/>
  <c r="J139" i="13"/>
  <c r="R45" i="13"/>
  <c r="F141" i="13"/>
  <c r="T48" i="13"/>
  <c r="Y48" i="13" s="1"/>
  <c r="H144" i="13"/>
  <c r="M6" i="18"/>
  <c r="H34" i="2"/>
  <c r="V10" i="2"/>
  <c r="H38" i="2"/>
  <c r="V14" i="2"/>
  <c r="M4" i="18"/>
  <c r="H33" i="2"/>
  <c r="V9" i="2"/>
  <c r="H36" i="2"/>
  <c r="V12" i="2"/>
  <c r="U25" i="2"/>
  <c r="AA25" i="2" s="1"/>
  <c r="AB25" i="2" s="1"/>
  <c r="V25" i="2"/>
  <c r="H35" i="2"/>
  <c r="V11" i="2"/>
  <c r="M7" i="18"/>
  <c r="U23" i="2"/>
  <c r="J47" i="2" s="1"/>
  <c r="H37" i="2"/>
  <c r="V13" i="2"/>
  <c r="H45" i="2"/>
  <c r="V21" i="2"/>
  <c r="M5" i="18"/>
  <c r="H32" i="2"/>
  <c r="V8" i="2"/>
  <c r="W20" i="2"/>
  <c r="M18" i="19"/>
  <c r="H40" i="2"/>
  <c r="M44" i="18"/>
  <c r="H48" i="2"/>
  <c r="H43" i="2"/>
  <c r="H46" i="2"/>
  <c r="H41" i="2"/>
  <c r="W24" i="2"/>
  <c r="H44" i="2"/>
  <c r="H39" i="2"/>
  <c r="H47" i="2"/>
  <c r="H42" i="2"/>
  <c r="M43" i="19"/>
  <c r="M37" i="19"/>
  <c r="M31" i="19"/>
  <c r="M8" i="19"/>
  <c r="M11" i="19"/>
  <c r="M21" i="19"/>
  <c r="M23" i="19"/>
  <c r="M15" i="19"/>
  <c r="M9" i="19"/>
  <c r="M16" i="19"/>
  <c r="M19" i="19"/>
  <c r="M36" i="19"/>
  <c r="M30" i="19"/>
  <c r="M42" i="19"/>
  <c r="M48" i="19"/>
  <c r="M14" i="19"/>
  <c r="M17" i="19"/>
  <c r="M29" i="19"/>
  <c r="M6" i="19"/>
  <c r="M7" i="19"/>
  <c r="M28" i="19"/>
  <c r="M35" i="19"/>
  <c r="M34" i="19"/>
  <c r="M40" i="19"/>
  <c r="M41" i="19"/>
  <c r="M47" i="19"/>
  <c r="M12" i="19"/>
  <c r="M24" i="19"/>
  <c r="M46" i="19"/>
  <c r="M13" i="19"/>
  <c r="M25" i="19"/>
  <c r="M4" i="19"/>
  <c r="M5" i="19"/>
  <c r="M10" i="19"/>
  <c r="M22" i="19"/>
  <c r="M33" i="19"/>
  <c r="M38" i="19"/>
  <c r="M39" i="19"/>
  <c r="M20" i="19"/>
  <c r="M32" i="19"/>
  <c r="M44" i="19"/>
  <c r="M45" i="19"/>
  <c r="M49" i="19"/>
  <c r="M45" i="18"/>
  <c r="M30" i="18"/>
  <c r="M37" i="18"/>
  <c r="M34" i="18"/>
  <c r="M35" i="18"/>
  <c r="M42" i="18"/>
  <c r="M48" i="18"/>
  <c r="M29" i="18"/>
  <c r="M43" i="18"/>
  <c r="M28" i="18"/>
  <c r="M40" i="18"/>
  <c r="M32" i="18"/>
  <c r="M33" i="18"/>
  <c r="M41" i="18"/>
  <c r="M47" i="18"/>
  <c r="M38" i="18"/>
  <c r="M39" i="18"/>
  <c r="M46" i="18"/>
  <c r="M31" i="18"/>
  <c r="M36" i="18"/>
  <c r="M49" i="18"/>
  <c r="Y63" i="16"/>
  <c r="M63" i="16"/>
  <c r="M39" i="16"/>
  <c r="M15" i="16"/>
  <c r="M5" i="16"/>
  <c r="M31" i="16"/>
  <c r="M29" i="16"/>
  <c r="M30" i="16"/>
  <c r="M28" i="16"/>
  <c r="M4" i="16"/>
  <c r="M53" i="16"/>
  <c r="M7" i="16"/>
  <c r="M9" i="16"/>
  <c r="P53" i="16"/>
  <c r="V54" i="16"/>
  <c r="M25" i="16"/>
  <c r="M54" i="16"/>
  <c r="M6" i="16"/>
  <c r="M49" i="16"/>
  <c r="M73" i="16"/>
  <c r="R53" i="16"/>
  <c r="X54" i="16"/>
  <c r="M23" i="16"/>
  <c r="M14" i="16"/>
  <c r="M47" i="16"/>
  <c r="M38" i="16"/>
  <c r="M33" i="16"/>
  <c r="Q55" i="16"/>
  <c r="X73" i="16"/>
  <c r="M21" i="16"/>
  <c r="M12" i="16"/>
  <c r="M45" i="16"/>
  <c r="M36" i="16"/>
  <c r="R52" i="16"/>
  <c r="X53" i="16"/>
  <c r="M52" i="16"/>
  <c r="S52" i="16"/>
  <c r="M19" i="16"/>
  <c r="M58" i="16"/>
  <c r="M55" i="16"/>
  <c r="V52" i="16"/>
  <c r="X52" i="16"/>
  <c r="T54" i="16"/>
  <c r="Y63" i="14"/>
  <c r="M63" i="14"/>
  <c r="M39" i="14"/>
  <c r="M53" i="14"/>
  <c r="M28" i="14"/>
  <c r="M23" i="14"/>
  <c r="M47" i="14"/>
  <c r="M38" i="14"/>
  <c r="M71" i="14"/>
  <c r="M62" i="14"/>
  <c r="M42" i="14"/>
  <c r="M7" i="14"/>
  <c r="M5" i="14"/>
  <c r="M31" i="14"/>
  <c r="M29" i="14"/>
  <c r="M25" i="14"/>
  <c r="M6" i="14"/>
  <c r="M49" i="14"/>
  <c r="M4" i="14"/>
  <c r="M30" i="14"/>
  <c r="Y55" i="14"/>
  <c r="Y54" i="14"/>
  <c r="Y73" i="14"/>
  <c r="M54" i="14"/>
  <c r="M55" i="14"/>
  <c r="M73" i="14"/>
  <c r="M14" i="14"/>
  <c r="V53" i="14"/>
  <c r="M21" i="14"/>
  <c r="M12" i="14"/>
  <c r="M45" i="14"/>
  <c r="M36" i="14"/>
  <c r="M69" i="14"/>
  <c r="M60" i="14"/>
  <c r="X53" i="14"/>
  <c r="S52" i="14"/>
  <c r="M10" i="14"/>
  <c r="M13" i="14"/>
  <c r="M52" i="14"/>
  <c r="Y111" i="13"/>
  <c r="M111" i="13"/>
  <c r="M87" i="13"/>
  <c r="M63" i="13"/>
  <c r="X39" i="13"/>
  <c r="M39" i="13"/>
  <c r="X15" i="13"/>
  <c r="Y15" i="13" s="1"/>
  <c r="M15" i="13"/>
  <c r="M54" i="13"/>
  <c r="M76" i="13"/>
  <c r="M5" i="13"/>
  <c r="M31" i="13"/>
  <c r="M52" i="13"/>
  <c r="M79" i="13"/>
  <c r="M77" i="13"/>
  <c r="M103" i="13"/>
  <c r="M49" i="13"/>
  <c r="M55" i="13"/>
  <c r="M101" i="13"/>
  <c r="M53" i="13"/>
  <c r="M97" i="13"/>
  <c r="M73" i="13"/>
  <c r="M78" i="13"/>
  <c r="M121" i="13"/>
  <c r="Y100" i="13"/>
  <c r="Y102" i="13"/>
  <c r="Y25" i="13"/>
  <c r="S25" i="2"/>
  <c r="X49" i="13"/>
  <c r="N47" i="2"/>
  <c r="N39" i="2"/>
  <c r="M7" i="13"/>
  <c r="W121" i="13"/>
  <c r="N34" i="2"/>
  <c r="M85" i="13"/>
  <c r="X121" i="13"/>
  <c r="X101" i="13"/>
  <c r="M29" i="13"/>
  <c r="N37" i="2"/>
  <c r="M25" i="13"/>
  <c r="M110" i="13"/>
  <c r="X103" i="13"/>
  <c r="N41" i="2"/>
  <c r="M100" i="13"/>
  <c r="M102" i="13"/>
  <c r="M4" i="13"/>
  <c r="M60" i="13"/>
  <c r="M93" i="13"/>
  <c r="M84" i="13"/>
  <c r="N46" i="2"/>
  <c r="N42" i="2"/>
  <c r="M64" i="13"/>
  <c r="N35" i="2"/>
  <c r="Y30" i="13"/>
  <c r="Y6" i="13"/>
  <c r="U20" i="2"/>
  <c r="J44" i="2" s="1"/>
  <c r="X4" i="13"/>
  <c r="Y4" i="13" s="1"/>
  <c r="S23" i="2"/>
  <c r="S18" i="2"/>
  <c r="X7" i="13"/>
  <c r="Y7" i="13" s="1"/>
  <c r="X29" i="13"/>
  <c r="U16" i="2"/>
  <c r="S24" i="2"/>
  <c r="S19" i="2"/>
  <c r="N48" i="2"/>
  <c r="M28" i="13"/>
  <c r="U22" i="2"/>
  <c r="J46" i="2" s="1"/>
  <c r="U21" i="2"/>
  <c r="J45" i="2" s="1"/>
  <c r="U17" i="2"/>
  <c r="J41" i="2" s="1"/>
  <c r="X5" i="13"/>
  <c r="Y5" i="13" s="1"/>
  <c r="X31" i="13"/>
  <c r="M30" i="13"/>
  <c r="W25" i="2"/>
  <c r="U18" i="2"/>
  <c r="M6" i="13"/>
  <c r="U19" i="2"/>
  <c r="J43" i="2" s="1"/>
  <c r="U24" i="2"/>
  <c r="S22" i="2"/>
  <c r="S17" i="2"/>
  <c r="N44" i="2"/>
  <c r="N33" i="2"/>
  <c r="N40" i="2"/>
  <c r="N38" i="2"/>
  <c r="N45" i="2"/>
  <c r="N36" i="2"/>
  <c r="N43" i="2"/>
  <c r="N32" i="2"/>
  <c r="U15" i="2"/>
  <c r="W15" i="2"/>
  <c r="X15" i="2"/>
  <c r="W16" i="2"/>
  <c r="X16" i="2"/>
  <c r="W17" i="2"/>
  <c r="X17" i="2"/>
  <c r="W18" i="2"/>
  <c r="K42" i="2" s="1"/>
  <c r="X18" i="2"/>
  <c r="W19" i="2"/>
  <c r="X19" i="2"/>
  <c r="X20" i="2"/>
  <c r="W21" i="2"/>
  <c r="X21" i="2"/>
  <c r="W22" i="2"/>
  <c r="X22" i="2"/>
  <c r="W23" i="2"/>
  <c r="X23" i="2"/>
  <c r="X24" i="2"/>
  <c r="AA24" i="2"/>
  <c r="AB24" i="2" s="1"/>
  <c r="X25" i="2"/>
  <c r="Y56" i="14"/>
  <c r="Y59" i="14"/>
  <c r="Y66" i="14"/>
  <c r="Y66" i="16"/>
  <c r="Y57" i="16"/>
  <c r="Y65" i="14"/>
  <c r="Y119" i="13"/>
  <c r="Y104" i="13"/>
  <c r="Y72" i="14"/>
  <c r="Y64" i="14"/>
  <c r="Y67" i="14"/>
  <c r="X69" i="14"/>
  <c r="X110" i="13"/>
  <c r="M58" i="13"/>
  <c r="M91" i="13"/>
  <c r="M82" i="13"/>
  <c r="X115" i="13"/>
  <c r="M115" i="13"/>
  <c r="M106" i="13"/>
  <c r="X106" i="13"/>
  <c r="M19" i="14"/>
  <c r="M43" i="14"/>
  <c r="M34" i="14"/>
  <c r="M58" i="14"/>
  <c r="M10" i="16"/>
  <c r="M43" i="16"/>
  <c r="M34" i="16"/>
  <c r="M67" i="16"/>
  <c r="X71" i="14"/>
  <c r="M67" i="13"/>
  <c r="M61" i="13"/>
  <c r="M94" i="13"/>
  <c r="X118" i="13"/>
  <c r="M118" i="13"/>
  <c r="X109" i="13"/>
  <c r="M109" i="13"/>
  <c r="M22" i="14"/>
  <c r="M46" i="14"/>
  <c r="M37" i="14"/>
  <c r="Y70" i="14"/>
  <c r="M61" i="14"/>
  <c r="M22" i="16"/>
  <c r="M13" i="16"/>
  <c r="M46" i="16"/>
  <c r="M37" i="16"/>
  <c r="M70" i="16"/>
  <c r="X70" i="16"/>
  <c r="M61" i="16"/>
  <c r="X61" i="16"/>
  <c r="M70" i="13"/>
  <c r="M65" i="13"/>
  <c r="M56" i="13"/>
  <c r="M89" i="13"/>
  <c r="M80" i="13"/>
  <c r="M113" i="13"/>
  <c r="M104" i="13"/>
  <c r="M17" i="14"/>
  <c r="M8" i="14"/>
  <c r="M41" i="14"/>
  <c r="M32" i="14"/>
  <c r="M65" i="14"/>
  <c r="M56" i="14"/>
  <c r="M17" i="16"/>
  <c r="M8" i="16"/>
  <c r="M41" i="16"/>
  <c r="M32" i="16"/>
  <c r="X65" i="16"/>
  <c r="M65" i="16"/>
  <c r="X56" i="16"/>
  <c r="M56" i="16"/>
  <c r="X61" i="14"/>
  <c r="M67" i="14"/>
  <c r="X113" i="13"/>
  <c r="M70" i="14"/>
  <c r="M68" i="13"/>
  <c r="M59" i="13"/>
  <c r="M92" i="13"/>
  <c r="M83" i="13"/>
  <c r="M116" i="13"/>
  <c r="X116" i="13"/>
  <c r="M107" i="13"/>
  <c r="X107" i="13"/>
  <c r="M20" i="14"/>
  <c r="M11" i="14"/>
  <c r="M44" i="14"/>
  <c r="M35" i="14"/>
  <c r="X68" i="14"/>
  <c r="M68" i="14"/>
  <c r="M59" i="14"/>
  <c r="M20" i="16"/>
  <c r="M11" i="16"/>
  <c r="M44" i="16"/>
  <c r="M35" i="16"/>
  <c r="M68" i="16"/>
  <c r="X68" i="16"/>
  <c r="X59" i="16"/>
  <c r="M59" i="16"/>
  <c r="X58" i="14"/>
  <c r="M62" i="13"/>
  <c r="M95" i="13"/>
  <c r="M86" i="13"/>
  <c r="M119" i="13"/>
  <c r="X71" i="16"/>
  <c r="M71" i="16"/>
  <c r="X62" i="16"/>
  <c r="M62" i="16"/>
  <c r="X67" i="16"/>
  <c r="M71" i="13"/>
  <c r="M66" i="13"/>
  <c r="M57" i="13"/>
  <c r="M90" i="13"/>
  <c r="M81" i="13"/>
  <c r="M114" i="13"/>
  <c r="X114" i="13"/>
  <c r="M105" i="13"/>
  <c r="X105" i="13"/>
  <c r="M18" i="14"/>
  <c r="M9" i="14"/>
  <c r="M33" i="14"/>
  <c r="M66" i="14"/>
  <c r="M57" i="14"/>
  <c r="M18" i="16"/>
  <c r="M42" i="16"/>
  <c r="M66" i="16"/>
  <c r="M57" i="16"/>
  <c r="X60" i="14"/>
  <c r="X58" i="16"/>
  <c r="M117" i="13"/>
  <c r="X117" i="13"/>
  <c r="X108" i="13"/>
  <c r="M108" i="13"/>
  <c r="M69" i="16"/>
  <c r="X69" i="16"/>
  <c r="M60" i="16"/>
  <c r="X60" i="16"/>
  <c r="X57" i="14"/>
  <c r="M69" i="13"/>
  <c r="M72" i="13"/>
  <c r="M96" i="13"/>
  <c r="M88" i="13"/>
  <c r="X120" i="13"/>
  <c r="M120" i="13"/>
  <c r="X112" i="13"/>
  <c r="M112" i="13"/>
  <c r="M24" i="14"/>
  <c r="M16" i="14"/>
  <c r="M48" i="14"/>
  <c r="M40" i="14"/>
  <c r="M72" i="14"/>
  <c r="M64" i="14"/>
  <c r="M24" i="16"/>
  <c r="M16" i="16"/>
  <c r="M48" i="16"/>
  <c r="M40" i="16"/>
  <c r="Y72" i="16"/>
  <c r="M64" i="16"/>
  <c r="X64" i="16"/>
  <c r="X62" i="14"/>
  <c r="M72" i="16"/>
  <c r="M12" i="13"/>
  <c r="M41" i="13"/>
  <c r="Y19" i="13"/>
  <c r="Y22" i="13"/>
  <c r="Y37" i="13"/>
  <c r="M46" i="13"/>
  <c r="M14" i="13"/>
  <c r="M11" i="13"/>
  <c r="M42" i="13"/>
  <c r="M38" i="13"/>
  <c r="M8" i="13"/>
  <c r="M47" i="13"/>
  <c r="M44" i="13"/>
  <c r="M10" i="13"/>
  <c r="Y34" i="13"/>
  <c r="Y43" i="13"/>
  <c r="Y24" i="13"/>
  <c r="Y9" i="13"/>
  <c r="M18" i="13"/>
  <c r="M36" i="13"/>
  <c r="Y21" i="13"/>
  <c r="M45" i="13"/>
  <c r="M20" i="13"/>
  <c r="Y23" i="13"/>
  <c r="M17" i="13"/>
  <c r="X17" i="13"/>
  <c r="Y17" i="13" s="1"/>
  <c r="Y35" i="13"/>
  <c r="Y13" i="13"/>
  <c r="Y16" i="13"/>
  <c r="M9" i="13"/>
  <c r="M48" i="13"/>
  <c r="X8" i="13"/>
  <c r="Y8" i="13" s="1"/>
  <c r="X36" i="13"/>
  <c r="X45" i="13"/>
  <c r="Y45" i="13" s="1"/>
  <c r="M32" i="13"/>
  <c r="M24" i="13"/>
  <c r="M33" i="13"/>
  <c r="X20" i="13"/>
  <c r="Y20" i="13" s="1"/>
  <c r="X11" i="13"/>
  <c r="Y11" i="13" s="1"/>
  <c r="X42" i="13"/>
  <c r="M23" i="13"/>
  <c r="M34" i="13"/>
  <c r="M22" i="13"/>
  <c r="M35" i="13"/>
  <c r="X14" i="13"/>
  <c r="Y14" i="13" s="1"/>
  <c r="X38" i="13"/>
  <c r="X47" i="13"/>
  <c r="M21" i="13"/>
  <c r="M37" i="13"/>
  <c r="X18" i="13"/>
  <c r="Y18" i="13" s="1"/>
  <c r="X44" i="13"/>
  <c r="Y44" i="13" s="1"/>
  <c r="M19" i="13"/>
  <c r="M40" i="13"/>
  <c r="X12" i="13"/>
  <c r="Y12" i="13" s="1"/>
  <c r="X41" i="13"/>
  <c r="M16" i="13"/>
  <c r="X46" i="13"/>
  <c r="M43" i="13"/>
  <c r="M13" i="13"/>
  <c r="X10" i="13"/>
  <c r="Y10" i="13" s="1"/>
  <c r="S8" i="2"/>
  <c r="S9" i="2"/>
  <c r="S10" i="2"/>
  <c r="S11" i="2"/>
  <c r="S12" i="2"/>
  <c r="L36" i="2" s="1"/>
  <c r="S13" i="2"/>
  <c r="S14" i="2"/>
  <c r="L38" i="2" s="1"/>
  <c r="X9" i="2"/>
  <c r="X13" i="2"/>
  <c r="X14" i="2"/>
  <c r="X8" i="2"/>
  <c r="U10" i="2"/>
  <c r="J34" i="2" s="1"/>
  <c r="W13" i="2"/>
  <c r="W8" i="2"/>
  <c r="K32" i="2" s="1"/>
  <c r="W14" i="2"/>
  <c r="K38" i="2" s="1"/>
  <c r="U12" i="2"/>
  <c r="J36" i="2" s="1"/>
  <c r="W11" i="2"/>
  <c r="K35" i="2" s="1"/>
  <c r="U11" i="2"/>
  <c r="J35" i="2" s="1"/>
  <c r="W9" i="2"/>
  <c r="K33" i="2" s="1"/>
  <c r="U14" i="2"/>
  <c r="J38" i="2" s="1"/>
  <c r="U13" i="2"/>
  <c r="J37" i="2" s="1"/>
  <c r="X10" i="2"/>
  <c r="W10" i="2"/>
  <c r="X11" i="2"/>
  <c r="U8" i="2"/>
  <c r="X12" i="2"/>
  <c r="W12" i="2"/>
  <c r="U9" i="2"/>
  <c r="Z20" i="2" l="1"/>
  <c r="L34" i="2"/>
  <c r="L33" i="2"/>
  <c r="AA23" i="2"/>
  <c r="AB23" i="2" s="1"/>
  <c r="J33" i="2"/>
  <c r="K36" i="2"/>
  <c r="K37" i="2"/>
  <c r="J48" i="2"/>
  <c r="Z25" i="2"/>
  <c r="AD25" i="2" s="1"/>
  <c r="J39" i="2"/>
  <c r="Z23" i="2"/>
  <c r="AD23" i="2" s="1"/>
  <c r="AE23" i="2" s="1"/>
  <c r="AF23" i="2" s="1"/>
  <c r="J32" i="2"/>
  <c r="J40" i="2"/>
  <c r="K34" i="2"/>
  <c r="J42" i="2"/>
  <c r="Y46" i="13"/>
  <c r="Y42" i="13"/>
  <c r="Y41" i="13"/>
  <c r="Y29" i="13"/>
  <c r="Y49" i="13"/>
  <c r="Y36" i="13"/>
  <c r="Y31" i="13"/>
  <c r="Y47" i="13"/>
  <c r="Y38" i="13"/>
  <c r="Y39" i="13"/>
  <c r="K47" i="2"/>
  <c r="K45" i="2"/>
  <c r="Z15" i="2"/>
  <c r="AD15" i="2" s="1"/>
  <c r="AE15" i="2" s="1"/>
  <c r="AF15" i="2" s="1"/>
  <c r="AA20" i="2"/>
  <c r="AB20" i="2" s="1"/>
  <c r="K43" i="2"/>
  <c r="Z17" i="2"/>
  <c r="Z21" i="2"/>
  <c r="AD21" i="2" s="1"/>
  <c r="AE21" i="2" s="1"/>
  <c r="AF21" i="2" s="1"/>
  <c r="AA21" i="2"/>
  <c r="AB21" i="2" s="1"/>
  <c r="AA16" i="2"/>
  <c r="AB16" i="2" s="1"/>
  <c r="Z24" i="2"/>
  <c r="AD24" i="2" s="1"/>
  <c r="AE24" i="2" s="1"/>
  <c r="AF24" i="2" s="1"/>
  <c r="K40" i="2"/>
  <c r="L32" i="2"/>
  <c r="Z22" i="2"/>
  <c r="AD22" i="2" s="1"/>
  <c r="AE22" i="2" s="1"/>
  <c r="AF22" i="2" s="1"/>
  <c r="K44" i="2"/>
  <c r="K41" i="2"/>
  <c r="Z18" i="2"/>
  <c r="AD18" i="2" s="1"/>
  <c r="AE18" i="2" s="1"/>
  <c r="AF18" i="2" s="1"/>
  <c r="AA15" i="2"/>
  <c r="AB15" i="2" s="1"/>
  <c r="K46" i="2"/>
  <c r="K39" i="2"/>
  <c r="AA18" i="2"/>
  <c r="AB18" i="2" s="1"/>
  <c r="Y55" i="16"/>
  <c r="Y52" i="16"/>
  <c r="Y54" i="16"/>
  <c r="Y53" i="16"/>
  <c r="Y73" i="16"/>
  <c r="Y53" i="14"/>
  <c r="Y52" i="14"/>
  <c r="AE25" i="2"/>
  <c r="AF25" i="2" s="1"/>
  <c r="M48" i="2"/>
  <c r="L44" i="2"/>
  <c r="L40" i="2"/>
  <c r="L42" i="2"/>
  <c r="L48" i="2"/>
  <c r="Y101" i="13"/>
  <c r="Y103" i="13"/>
  <c r="Y121" i="13"/>
  <c r="I46" i="2"/>
  <c r="I43" i="2"/>
  <c r="I40" i="2"/>
  <c r="I48" i="2"/>
  <c r="I45" i="2"/>
  <c r="I39" i="2"/>
  <c r="I36" i="2"/>
  <c r="I42" i="2"/>
  <c r="I33" i="2"/>
  <c r="I47" i="2"/>
  <c r="AA17" i="2"/>
  <c r="AB17" i="2" s="1"/>
  <c r="I32" i="2"/>
  <c r="I44" i="2"/>
  <c r="I41" i="2"/>
  <c r="Z19" i="2"/>
  <c r="I34" i="2"/>
  <c r="I38" i="2"/>
  <c r="I37" i="2"/>
  <c r="Z16" i="2"/>
  <c r="AD16" i="2" s="1"/>
  <c r="AE16" i="2" s="1"/>
  <c r="AF16" i="2" s="1"/>
  <c r="K48" i="2"/>
  <c r="I35" i="2"/>
  <c r="AA22" i="2"/>
  <c r="AB22" i="2" s="1"/>
  <c r="AA19" i="2"/>
  <c r="AB19" i="2" s="1"/>
  <c r="L47" i="2"/>
  <c r="L45" i="2"/>
  <c r="L43" i="2"/>
  <c r="L41" i="2"/>
  <c r="L39" i="2"/>
  <c r="L37" i="2"/>
  <c r="L46" i="2"/>
  <c r="L35" i="2"/>
  <c r="Y62" i="14"/>
  <c r="Y59" i="16"/>
  <c r="Y116" i="13"/>
  <c r="Y70" i="16"/>
  <c r="Y110" i="13"/>
  <c r="Y105" i="13"/>
  <c r="Y65" i="16"/>
  <c r="Y69" i="14"/>
  <c r="Y64" i="16"/>
  <c r="Y57" i="14"/>
  <c r="Y108" i="13"/>
  <c r="Y68" i="14"/>
  <c r="Y109" i="13"/>
  <c r="Y62" i="16"/>
  <c r="Y106" i="13"/>
  <c r="Y58" i="16"/>
  <c r="Y60" i="16"/>
  <c r="Y117" i="13"/>
  <c r="Y114" i="13"/>
  <c r="Y68" i="16"/>
  <c r="Y60" i="14"/>
  <c r="Y113" i="13"/>
  <c r="Y61" i="16"/>
  <c r="Y118" i="13"/>
  <c r="Y58" i="14"/>
  <c r="Y112" i="13"/>
  <c r="Y61" i="14"/>
  <c r="Y71" i="14"/>
  <c r="Y115" i="13"/>
  <c r="Y67" i="16"/>
  <c r="Y107" i="13"/>
  <c r="Y56" i="16"/>
  <c r="Y69" i="16"/>
  <c r="Y71" i="16"/>
  <c r="Y120" i="13"/>
  <c r="AA11" i="2"/>
  <c r="AB11" i="2" s="1"/>
  <c r="AA10" i="2"/>
  <c r="AB10" i="2" s="1"/>
  <c r="AA12" i="2"/>
  <c r="AB12" i="2" s="1"/>
  <c r="AA8" i="2"/>
  <c r="AB8" i="2" s="1"/>
  <c r="Z10" i="2"/>
  <c r="AD10" i="2" s="1"/>
  <c r="AE10" i="2" s="1"/>
  <c r="Z12" i="2"/>
  <c r="AD12" i="2" s="1"/>
  <c r="AE12" i="2" s="1"/>
  <c r="Z8" i="2"/>
  <c r="AD8" i="2" s="1"/>
  <c r="AE8" i="2" s="1"/>
  <c r="Z11" i="2"/>
  <c r="Z13" i="2"/>
  <c r="AA13" i="2"/>
  <c r="AB13" i="2" s="1"/>
  <c r="Z14" i="2"/>
  <c r="AA14" i="2"/>
  <c r="AB14" i="2" s="1"/>
  <c r="Z9" i="2"/>
  <c r="AD9" i="2" s="1"/>
  <c r="AE9" i="2" s="1"/>
  <c r="AA9" i="2"/>
  <c r="AB9" i="2" s="1"/>
  <c r="AD19" i="2" l="1"/>
  <c r="AE19" i="2" s="1"/>
  <c r="AF19" i="2" s="1"/>
  <c r="AD14" i="2"/>
  <c r="AE14" i="2" s="1"/>
  <c r="AD17" i="2"/>
  <c r="AE17" i="2" s="1"/>
  <c r="AF17" i="2" s="1"/>
  <c r="AD13" i="2"/>
  <c r="AE13" i="2" s="1"/>
  <c r="AD11" i="2"/>
  <c r="AE11" i="2" s="1"/>
  <c r="AD20" i="2"/>
  <c r="AE20" i="2" s="1"/>
  <c r="AF20" i="2" s="1"/>
  <c r="M35" i="2"/>
  <c r="M37" i="2"/>
  <c r="M42" i="2"/>
  <c r="M32" i="2"/>
  <c r="M36" i="2"/>
  <c r="M44" i="2"/>
  <c r="M33" i="2"/>
  <c r="M40" i="2"/>
  <c r="M47" i="2"/>
  <c r="M38" i="2"/>
  <c r="M45" i="2"/>
  <c r="M43" i="2"/>
  <c r="M34" i="2"/>
  <c r="M39" i="2"/>
  <c r="M46" i="2"/>
  <c r="M41" i="2"/>
  <c r="N29" i="2"/>
  <c r="N30" i="2"/>
  <c r="N31" i="2"/>
  <c r="I4" i="2" a="1"/>
  <c r="I4" i="2" s="1"/>
  <c r="I5" i="2" a="1"/>
  <c r="I5" i="2" s="1"/>
  <c r="I6" i="2" a="1"/>
  <c r="I6" i="2" s="1"/>
  <c r="I7" i="2" a="1"/>
  <c r="I7" i="2" s="1"/>
  <c r="H5" i="2" a="1"/>
  <c r="H5" i="2" s="1"/>
  <c r="H6" i="2" a="1"/>
  <c r="H6" i="2" s="1"/>
  <c r="H7" i="2" a="1"/>
  <c r="H7" i="2" s="1"/>
  <c r="P7" i="2" a="1"/>
  <c r="P7" i="2" s="1"/>
  <c r="P6" i="2" a="1"/>
  <c r="P6" i="2" s="1"/>
  <c r="P5" i="2" a="1"/>
  <c r="P5" i="2" s="1"/>
  <c r="P4" i="2" a="1"/>
  <c r="P4" i="2" s="1"/>
  <c r="O7" i="2" a="1"/>
  <c r="O7" i="2" s="1"/>
  <c r="O6" i="2" a="1"/>
  <c r="O6" i="2" s="1"/>
  <c r="O5" i="2" a="1"/>
  <c r="O5" i="2" s="1"/>
  <c r="O4" i="2" a="1"/>
  <c r="O4" i="2" s="1"/>
  <c r="N7" i="2" a="1"/>
  <c r="N7" i="2" s="1"/>
  <c r="N6" i="2" a="1"/>
  <c r="N6" i="2" s="1"/>
  <c r="N5" i="2" a="1"/>
  <c r="N5" i="2" s="1"/>
  <c r="N4" i="2" a="1"/>
  <c r="N4" i="2" s="1"/>
  <c r="M7" i="2" a="1"/>
  <c r="M7" i="2" s="1"/>
  <c r="M6" i="2" a="1"/>
  <c r="M6" i="2" s="1"/>
  <c r="M5" i="2" a="1"/>
  <c r="M5" i="2" s="1"/>
  <c r="M4" i="2" a="1"/>
  <c r="M4" i="2" s="1"/>
  <c r="J7" i="2" a="1"/>
  <c r="J7" i="2" s="1"/>
  <c r="J6" i="2" a="1"/>
  <c r="J6" i="2" s="1"/>
  <c r="J5" i="2" a="1"/>
  <c r="J5" i="2" s="1"/>
  <c r="J4" i="2" a="1"/>
  <c r="J4" i="2" s="1"/>
  <c r="L7" i="2" a="1"/>
  <c r="L7" i="2" s="1"/>
  <c r="L6" i="2" a="1"/>
  <c r="L6" i="2" s="1"/>
  <c r="L5" i="2" a="1"/>
  <c r="L5" i="2" s="1"/>
  <c r="L4" i="2" a="1"/>
  <c r="L4" i="2" s="1"/>
  <c r="K5" i="2" a="1"/>
  <c r="K5" i="2" s="1"/>
  <c r="K6" i="2" a="1"/>
  <c r="K6" i="2" s="1"/>
  <c r="K7" i="2" a="1"/>
  <c r="K7" i="2" s="1"/>
  <c r="K4" i="2" a="1"/>
  <c r="K4" i="2" s="1"/>
  <c r="H31" i="2" l="1"/>
  <c r="V7" i="2"/>
  <c r="H30" i="2"/>
  <c r="V6" i="2"/>
  <c r="H29" i="2"/>
  <c r="V5" i="2"/>
  <c r="H28" i="2"/>
  <c r="V4" i="2"/>
  <c r="S4" i="2"/>
  <c r="L28" i="2" s="1"/>
  <c r="N28" i="2"/>
  <c r="U6" i="2"/>
  <c r="U5" i="2"/>
  <c r="U7" i="2"/>
  <c r="J31" i="2" s="1"/>
  <c r="S5" i="2"/>
  <c r="L29" i="2" s="1"/>
  <c r="S6" i="2"/>
  <c r="L30" i="2" s="1"/>
  <c r="S7" i="2"/>
  <c r="L31" i="2" s="1"/>
  <c r="W7" i="2"/>
  <c r="K31" i="2" s="1"/>
  <c r="W4" i="2"/>
  <c r="K28" i="2" s="1"/>
  <c r="U4" i="2"/>
  <c r="J28" i="2" s="1"/>
  <c r="W5" i="2"/>
  <c r="K29" i="2" s="1"/>
  <c r="W6" i="2"/>
  <c r="K30" i="2" s="1"/>
  <c r="X4" i="2"/>
  <c r="I28" i="2" s="1"/>
  <c r="X5" i="2"/>
  <c r="I29" i="2" s="1"/>
  <c r="X6" i="2"/>
  <c r="I30" i="2" s="1"/>
  <c r="X7" i="2"/>
  <c r="I31" i="2" s="1"/>
  <c r="AA6" i="2" l="1"/>
  <c r="AB6" i="2" s="1"/>
  <c r="J30" i="2"/>
  <c r="Z5" i="2"/>
  <c r="AD5" i="2" s="1"/>
  <c r="AE5" i="2" s="1"/>
  <c r="J29" i="2"/>
  <c r="Z6" i="2"/>
  <c r="AD6" i="2" s="1"/>
  <c r="AE6" i="2" s="1"/>
  <c r="AA5" i="2"/>
  <c r="AB5" i="2" s="1"/>
  <c r="M28" i="2"/>
  <c r="M30" i="2"/>
  <c r="Z7" i="2"/>
  <c r="AD7" i="2" s="1"/>
  <c r="AE7" i="2" s="1"/>
  <c r="Z4" i="2"/>
  <c r="AD4" i="2" s="1"/>
  <c r="AE4" i="2" s="1"/>
  <c r="AA7" i="2"/>
  <c r="AB7" i="2" s="1"/>
  <c r="AA4" i="2"/>
  <c r="AB4" i="2" s="1"/>
  <c r="M31" i="2"/>
  <c r="M29" i="2"/>
  <c r="AF5" i="2" l="1"/>
  <c r="AF12" i="2"/>
  <c r="AF10" i="2"/>
  <c r="AF13" i="2"/>
  <c r="AF8" i="2"/>
  <c r="AF14" i="2"/>
  <c r="AF11" i="2"/>
  <c r="AF9" i="2"/>
  <c r="AF7" i="2"/>
  <c r="AF4" i="2"/>
  <c r="AF6"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<sst xmlns="http://schemas.openxmlformats.org/spreadsheetml/2006/main" count="5048" uniqueCount="2380">
  <si>
    <t>Duke Energy Kentucky</t>
  </si>
  <si>
    <t>Boone</t>
  </si>
  <si>
    <t>Campbell</t>
  </si>
  <si>
    <t>Grant</t>
  </si>
  <si>
    <t>Kenton</t>
  </si>
  <si>
    <t>Pendleton</t>
  </si>
  <si>
    <t>Kentucky Utilites</t>
  </si>
  <si>
    <t>Ballard</t>
  </si>
  <si>
    <t>McCracken</t>
  </si>
  <si>
    <t>Crittenden</t>
  </si>
  <si>
    <t>Lyon</t>
  </si>
  <si>
    <t>Caldwell</t>
  </si>
  <si>
    <t>Union</t>
  </si>
  <si>
    <t>Webster</t>
  </si>
  <si>
    <t>Hopkins</t>
  </si>
  <si>
    <t>Muhlenberg</t>
  </si>
  <si>
    <t>McLean</t>
  </si>
  <si>
    <t>Ohio</t>
  </si>
  <si>
    <t>Edmonson</t>
  </si>
  <si>
    <t>Hardin</t>
  </si>
  <si>
    <t>Nelson</t>
  </si>
  <si>
    <t>Washington</t>
  </si>
  <si>
    <t>Marion</t>
  </si>
  <si>
    <t>Lincoln</t>
  </si>
  <si>
    <t>Boyle</t>
  </si>
  <si>
    <t>Mercer</t>
  </si>
  <si>
    <t>Woodford</t>
  </si>
  <si>
    <t>Shelby</t>
  </si>
  <si>
    <t>Henry</t>
  </si>
  <si>
    <t>Oldham</t>
  </si>
  <si>
    <t>Trimble</t>
  </si>
  <si>
    <t>Carroll</t>
  </si>
  <si>
    <t>Owen</t>
  </si>
  <si>
    <t>Franklin</t>
  </si>
  <si>
    <t>Scott</t>
  </si>
  <si>
    <t>Fayette</t>
  </si>
  <si>
    <t>Bourbon</t>
  </si>
  <si>
    <t>Clark</t>
  </si>
  <si>
    <t>Madison</t>
  </si>
  <si>
    <t>Bracken</t>
  </si>
  <si>
    <t>Nicholas</t>
  </si>
  <si>
    <t>Montgomery</t>
  </si>
  <si>
    <t>Bell</t>
  </si>
  <si>
    <t>Harlan</t>
  </si>
  <si>
    <t>Mason</t>
  </si>
  <si>
    <t>Laurel</t>
  </si>
  <si>
    <t>Rowan</t>
  </si>
  <si>
    <t>Pulaski</t>
  </si>
  <si>
    <t>Louisville Gas &amp; Electric</t>
  </si>
  <si>
    <t>Jefferson</t>
  </si>
  <si>
    <t>Bullitt</t>
  </si>
  <si>
    <t>Meade</t>
  </si>
  <si>
    <t>Estill</t>
  </si>
  <si>
    <t>Rockcastle</t>
  </si>
  <si>
    <t>Bath</t>
  </si>
  <si>
    <t>Robertson</t>
  </si>
  <si>
    <t>Whitley</t>
  </si>
  <si>
    <t>Mnemonic:</t>
  </si>
  <si>
    <t>Description:</t>
  </si>
  <si>
    <t>Geography:</t>
  </si>
  <si>
    <t>Download Date:</t>
  </si>
  <si>
    <t>FETA.KY029</t>
  </si>
  <si>
    <t>Baseline Scenario (July 2026): Employment: Total nonfarm payroll, (Ths. #, SA)</t>
  </si>
  <si>
    <t>FETA.KY093</t>
  </si>
  <si>
    <t>FETA.KY111</t>
  </si>
  <si>
    <t>FETA.KY163</t>
  </si>
  <si>
    <t>FETA.KY185</t>
  </si>
  <si>
    <t>FYHHMEDA.KY015</t>
  </si>
  <si>
    <t>Baseline Scenario (July 2026): Income: Median Household, (USD)</t>
  </si>
  <si>
    <t>FYHHMEDA.KY037</t>
  </si>
  <si>
    <t>FYHHMEDA.KY081</t>
  </si>
  <si>
    <t>FYHHMEDA.KY117</t>
  </si>
  <si>
    <t>FYHHMEDA.KY191</t>
  </si>
  <si>
    <t>FPOPA.KY015</t>
  </si>
  <si>
    <t>Baseline Scenario (July 2026): Total Population, (Ths.)</t>
  </si>
  <si>
    <t>FPOPA.KY037</t>
  </si>
  <si>
    <t>FPOPA.KY081</t>
  </si>
  <si>
    <t>FPOPA.KY117</t>
  </si>
  <si>
    <t>FPOPA.KY191</t>
  </si>
  <si>
    <t>FLBFA.KY015</t>
  </si>
  <si>
    <t>Baseline Scenario (July 2026): Labor Force, (Ths.)</t>
  </si>
  <si>
    <t>FLBFA.KY037</t>
  </si>
  <si>
    <t>FLBFA.KY081</t>
  </si>
  <si>
    <t>FLBFA.KY117</t>
  </si>
  <si>
    <t>FLBFA.KY191</t>
  </si>
  <si>
    <t>FETA.KY015</t>
  </si>
  <si>
    <t>FETA.KY037</t>
  </si>
  <si>
    <t>FETA.KY081</t>
  </si>
  <si>
    <t>FETA.KY117</t>
  </si>
  <si>
    <t>FETA.KY191</t>
  </si>
  <si>
    <t>FYPA.KY001</t>
  </si>
  <si>
    <t>Baseline Scenario (July 2026): Income: Total Personal, (Mil. USD)</t>
  </si>
  <si>
    <t>Adair</t>
  </si>
  <si>
    <t>FYPA.KY003</t>
  </si>
  <si>
    <t>Allen</t>
  </si>
  <si>
    <t>FYPA.KY005</t>
  </si>
  <si>
    <t>Anderson</t>
  </si>
  <si>
    <t>FYPA.KY007</t>
  </si>
  <si>
    <t>FYPA.KY009</t>
  </si>
  <si>
    <t>Barren</t>
  </si>
  <si>
    <t>FYPA.KY011</t>
  </si>
  <si>
    <t>FYPA.KY013</t>
  </si>
  <si>
    <t>FYPA.KY015</t>
  </si>
  <si>
    <t>FYPA.KY017</t>
  </si>
  <si>
    <t>FYPA.KY019</t>
  </si>
  <si>
    <t>Boyd</t>
  </si>
  <si>
    <t>FYPA.KY021</t>
  </si>
  <si>
    <t>FYPA.KY023</t>
  </si>
  <si>
    <t>FYPA.KY025</t>
  </si>
  <si>
    <t>Breathitt</t>
  </si>
  <si>
    <t>FYPA.KY027</t>
  </si>
  <si>
    <t>Breckinridge</t>
  </si>
  <si>
    <t>FYPA.KY029</t>
  </si>
  <si>
    <t>FYPA.KY031</t>
  </si>
  <si>
    <t>Butler</t>
  </si>
  <si>
    <t>FYPA.KY033</t>
  </si>
  <si>
    <t>FYPA.KY035</t>
  </si>
  <si>
    <t>Calloway</t>
  </si>
  <si>
    <t>FYPA.KY037</t>
  </si>
  <si>
    <t>FYPA.KY039</t>
  </si>
  <si>
    <t>Carlisle</t>
  </si>
  <si>
    <t>FYPA.KY041</t>
  </si>
  <si>
    <t>FYPA.KY043</t>
  </si>
  <si>
    <t>Carter</t>
  </si>
  <si>
    <t>FYPA.KY045</t>
  </si>
  <si>
    <t>Casey</t>
  </si>
  <si>
    <t>FYPA.KY047</t>
  </si>
  <si>
    <t>Christian</t>
  </si>
  <si>
    <t>FYPA.KY049</t>
  </si>
  <si>
    <t>FYPA.KY051</t>
  </si>
  <si>
    <t>Clay</t>
  </si>
  <si>
    <t>FYPA.KY053</t>
  </si>
  <si>
    <t>Clinton</t>
  </si>
  <si>
    <t>FYPA.KY055</t>
  </si>
  <si>
    <t>FYPA.KY057</t>
  </si>
  <si>
    <t>Cumberland</t>
  </si>
  <si>
    <t>FYPA.KY059</t>
  </si>
  <si>
    <t>Daviess</t>
  </si>
  <si>
    <t>FYPA.KY061</t>
  </si>
  <si>
    <t>FYPA.KY063</t>
  </si>
  <si>
    <t>Elliott</t>
  </si>
  <si>
    <t>FYPA.KY065</t>
  </si>
  <si>
    <t>FYPA.KY067</t>
  </si>
  <si>
    <t>FYPA.KY069</t>
  </si>
  <si>
    <t>Fleming</t>
  </si>
  <si>
    <t>FYPA.KY071</t>
  </si>
  <si>
    <t>Floyd</t>
  </si>
  <si>
    <t>FYPA.KY073</t>
  </si>
  <si>
    <t>FYPA.KY075</t>
  </si>
  <si>
    <t>Fulton</t>
  </si>
  <si>
    <t>FYPA.KY077</t>
  </si>
  <si>
    <t>Gallatin</t>
  </si>
  <si>
    <t>FYPA.KY079</t>
  </si>
  <si>
    <t>Garrard</t>
  </si>
  <si>
    <t>FYPA.KY081</t>
  </si>
  <si>
    <t>FYPA.KY083</t>
  </si>
  <si>
    <t>Graves</t>
  </si>
  <si>
    <t>FYPA.KY085</t>
  </si>
  <si>
    <t>Grayson</t>
  </si>
  <si>
    <t>FYPA.KY087</t>
  </si>
  <si>
    <t>Green</t>
  </si>
  <si>
    <t>FYPA.KY089</t>
  </si>
  <si>
    <t>Greenup</t>
  </si>
  <si>
    <t>FYPA.KY091</t>
  </si>
  <si>
    <t>Hancock</t>
  </si>
  <si>
    <t>FYPA.KY093</t>
  </si>
  <si>
    <t>FYPA.KY095</t>
  </si>
  <si>
    <t>FYPA.KY097</t>
  </si>
  <si>
    <t>Harrison</t>
  </si>
  <si>
    <t>FYPA.KY099</t>
  </si>
  <si>
    <t>Hart</t>
  </si>
  <si>
    <t>FYPA.KY101</t>
  </si>
  <si>
    <t>Henderson</t>
  </si>
  <si>
    <t>FYPA.KY103</t>
  </si>
  <si>
    <t>FYPA.KY105</t>
  </si>
  <si>
    <t>Hickman</t>
  </si>
  <si>
    <t>FYPA.KY107</t>
  </si>
  <si>
    <t>FYPA.KY109</t>
  </si>
  <si>
    <t>Jackson</t>
  </si>
  <si>
    <t>FYPA.KY111</t>
  </si>
  <si>
    <t>FYPA.KY113</t>
  </si>
  <si>
    <t>Jessamine</t>
  </si>
  <si>
    <t>FYPA.KY115</t>
  </si>
  <si>
    <t>Johnson</t>
  </si>
  <si>
    <t>FYPA.KY117</t>
  </si>
  <si>
    <t>FYPA.KY119</t>
  </si>
  <si>
    <t>Knott</t>
  </si>
  <si>
    <t>FYPA.KY121</t>
  </si>
  <si>
    <t>Knox</t>
  </si>
  <si>
    <t>FYPA.KY123</t>
  </si>
  <si>
    <t>Larue</t>
  </si>
  <si>
    <t>FYPA.KY125</t>
  </si>
  <si>
    <t>FYPA.KY127</t>
  </si>
  <si>
    <t>Lawrence</t>
  </si>
  <si>
    <t>FYPA.KY129</t>
  </si>
  <si>
    <t>Lee</t>
  </si>
  <si>
    <t>FYPA.KY131</t>
  </si>
  <si>
    <t>Leslie</t>
  </si>
  <si>
    <t>FYPA.KY133</t>
  </si>
  <si>
    <t>Letcher</t>
  </si>
  <si>
    <t>FYPA.KY135</t>
  </si>
  <si>
    <t>Lewis</t>
  </si>
  <si>
    <t>FYPA.KY137</t>
  </si>
  <si>
    <t>FYPA.KY139</t>
  </si>
  <si>
    <t>Livingston</t>
  </si>
  <si>
    <t>FYPA.KY141</t>
  </si>
  <si>
    <t>Logan</t>
  </si>
  <si>
    <t>FYPA.KY143</t>
  </si>
  <si>
    <t>FYPA.KY151</t>
  </si>
  <si>
    <t>FYPA.KY153</t>
  </si>
  <si>
    <t>Magoffin</t>
  </si>
  <si>
    <t>FYPA.KY155</t>
  </si>
  <si>
    <t>FYPA.KY157</t>
  </si>
  <si>
    <t>Marshall</t>
  </si>
  <si>
    <t>FYPA.KY159</t>
  </si>
  <si>
    <t>Martin</t>
  </si>
  <si>
    <t>FYPA.KY161</t>
  </si>
  <si>
    <t>FYPA.KY145</t>
  </si>
  <si>
    <t>FYPA.KY147</t>
  </si>
  <si>
    <t>McCreary</t>
  </si>
  <si>
    <t>FYPA.KY149</t>
  </si>
  <si>
    <t>FYPA.KY163</t>
  </si>
  <si>
    <t>FYPA.KY165</t>
  </si>
  <si>
    <t>Menifee</t>
  </si>
  <si>
    <t>FYPA.KY167</t>
  </si>
  <si>
    <t>FYPA.KY169</t>
  </si>
  <si>
    <t>Metcalfe</t>
  </si>
  <si>
    <t>FYPA.KY171</t>
  </si>
  <si>
    <t>Monroe</t>
  </si>
  <si>
    <t>FYPA.KY173</t>
  </si>
  <si>
    <t>FYPA.KY175</t>
  </si>
  <si>
    <t>Morgan</t>
  </si>
  <si>
    <t>FYPA.KY177</t>
  </si>
  <si>
    <t>FYPA.KY179</t>
  </si>
  <si>
    <t>FYPA.KY181</t>
  </si>
  <si>
    <t>FYPA.KY183</t>
  </si>
  <si>
    <t>FYPA.KY185</t>
  </si>
  <si>
    <t>FYPA.KY187</t>
  </si>
  <si>
    <t>FYPA.KY189</t>
  </si>
  <si>
    <t>Owsley</t>
  </si>
  <si>
    <t>FYPA.KY191</t>
  </si>
  <si>
    <t>FYPA.KY193</t>
  </si>
  <si>
    <t>Perry</t>
  </si>
  <si>
    <t>FYPA.KY195</t>
  </si>
  <si>
    <t>Pike</t>
  </si>
  <si>
    <t>FYPA.KY197</t>
  </si>
  <si>
    <t>Powell</t>
  </si>
  <si>
    <t>FYPA.KY199</t>
  </si>
  <si>
    <t>FYPA.KY201</t>
  </si>
  <si>
    <t>FYPA.KY203</t>
  </si>
  <si>
    <t>FYPA.KY205</t>
  </si>
  <si>
    <t>FYPA.KY207</t>
  </si>
  <si>
    <t>Russell</t>
  </si>
  <si>
    <t>FYPA.KY209</t>
  </si>
  <si>
    <t>FYPA.KY211</t>
  </si>
  <si>
    <t>FYPA.KY213</t>
  </si>
  <si>
    <t>Simpson</t>
  </si>
  <si>
    <t>FYPA.KY215</t>
  </si>
  <si>
    <t>Spencer</t>
  </si>
  <si>
    <t>FYPA.KY217</t>
  </si>
  <si>
    <t>Taylor</t>
  </si>
  <si>
    <t>FYPA.KY219</t>
  </si>
  <si>
    <t>Todd</t>
  </si>
  <si>
    <t>FYPA.KY221</t>
  </si>
  <si>
    <t>Trigg</t>
  </si>
  <si>
    <t>FYPA.KY223</t>
  </si>
  <si>
    <t>FYPA.KY225</t>
  </si>
  <si>
    <t>FYPA.KY227</t>
  </si>
  <si>
    <t>Warren</t>
  </si>
  <si>
    <t>FYPA.KY229</t>
  </si>
  <si>
    <t>FYPA.KY231</t>
  </si>
  <si>
    <t>Wayne</t>
  </si>
  <si>
    <t>FYPA.KY233</t>
  </si>
  <si>
    <t>FYPA.KY235</t>
  </si>
  <si>
    <t>FYPA.KY237</t>
  </si>
  <si>
    <t>Wolfe</t>
  </si>
  <si>
    <t>FYPA.KY239</t>
  </si>
  <si>
    <t>FYPTRPA.KY001</t>
  </si>
  <si>
    <t>Baseline Scenario (July 2026): Income: Transfer Payments, (Mil. USD)</t>
  </si>
  <si>
    <t>FYPTRPA.KY003</t>
  </si>
  <si>
    <t>FYPTRPA.KY005</t>
  </si>
  <si>
    <t>FYPTRPA.KY007</t>
  </si>
  <si>
    <t>FYPTRPA.KY009</t>
  </si>
  <si>
    <t>FYPTRPA.KY011</t>
  </si>
  <si>
    <t>FYPTRPA.KY013</t>
  </si>
  <si>
    <t>FYPTRPA.KY015</t>
  </si>
  <si>
    <t>FYPTRPA.KY017</t>
  </si>
  <si>
    <t>FYPTRPA.KY019</t>
  </si>
  <si>
    <t>FYPTRPA.KY021</t>
  </si>
  <si>
    <t>FYPTRPA.KY023</t>
  </si>
  <si>
    <t>FYPTRPA.KY025</t>
  </si>
  <si>
    <t>FYPTRPA.KY027</t>
  </si>
  <si>
    <t>FYPTRPA.KY029</t>
  </si>
  <si>
    <t>FYPTRPA.KY031</t>
  </si>
  <si>
    <t>FYPTRPA.KY033</t>
  </si>
  <si>
    <t>FYPTRPA.KY035</t>
  </si>
  <si>
    <t>FYPTRPA.KY037</t>
  </si>
  <si>
    <t>FYPTRPA.KY039</t>
  </si>
  <si>
    <t>FYPTRPA.KY041</t>
  </si>
  <si>
    <t>FYPTRPA.KY043</t>
  </si>
  <si>
    <t>FYPTRPA.KY045</t>
  </si>
  <si>
    <t>FYPTRPA.KY047</t>
  </si>
  <si>
    <t>FYPTRPA.KY049</t>
  </si>
  <si>
    <t>FYPTRPA.KY051</t>
  </si>
  <si>
    <t>FYPTRPA.KY053</t>
  </si>
  <si>
    <t>FYPTRPA.KY055</t>
  </si>
  <si>
    <t>FYPTRPA.KY057</t>
  </si>
  <si>
    <t>FYPTRPA.KY059</t>
  </si>
  <si>
    <t>FYPTRPA.KY061</t>
  </si>
  <si>
    <t>FYPTRPA.KY063</t>
  </si>
  <si>
    <t>FYPTRPA.KY065</t>
  </si>
  <si>
    <t>FYPTRPA.KY067</t>
  </si>
  <si>
    <t>FYPTRPA.KY069</t>
  </si>
  <si>
    <t>FYPTRPA.KY071</t>
  </si>
  <si>
    <t>FYPTRPA.KY073</t>
  </si>
  <si>
    <t>FYPTRPA.KY075</t>
  </si>
  <si>
    <t>FYPTRPA.KY077</t>
  </si>
  <si>
    <t>FYPTRPA.KY079</t>
  </si>
  <si>
    <t>FYPTRPA.KY081</t>
  </si>
  <si>
    <t>FYPTRPA.KY083</t>
  </si>
  <si>
    <t>FYPTRPA.KY085</t>
  </si>
  <si>
    <t>FYPTRPA.KY087</t>
  </si>
  <si>
    <t>FYPTRPA.KY089</t>
  </si>
  <si>
    <t>FYPTRPA.KY091</t>
  </si>
  <si>
    <t>FYPTRPA.KY093</t>
  </si>
  <si>
    <t>FYPTRPA.KY095</t>
  </si>
  <si>
    <t>FYPTRPA.KY097</t>
  </si>
  <si>
    <t>FYPTRPA.KY099</t>
  </si>
  <si>
    <t>FYPTRPA.KY101</t>
  </si>
  <si>
    <t>FYPTRPA.KY103</t>
  </si>
  <si>
    <t>FYPTRPA.KY105</t>
  </si>
  <si>
    <t>FYPTRPA.KY107</t>
  </si>
  <si>
    <t>FYPTRPA.KY109</t>
  </si>
  <si>
    <t>FYPTRPA.KY111</t>
  </si>
  <si>
    <t>FYPTRPA.KY113</t>
  </si>
  <si>
    <t>FYPTRPA.KY115</t>
  </si>
  <si>
    <t>FYPTRPA.KY117</t>
  </si>
  <si>
    <t>FYPTRPA.KY119</t>
  </si>
  <si>
    <t>FYPTRPA.KY121</t>
  </si>
  <si>
    <t>FYPTRPA.KY123</t>
  </si>
  <si>
    <t>FYPTRPA.KY125</t>
  </si>
  <si>
    <t>FYPTRPA.KY127</t>
  </si>
  <si>
    <t>FYPTRPA.KY129</t>
  </si>
  <si>
    <t>FYPTRPA.KY131</t>
  </si>
  <si>
    <t>FYPTRPA.KY133</t>
  </si>
  <si>
    <t>FYPTRPA.KY135</t>
  </si>
  <si>
    <t>FYPTRPA.KY137</t>
  </si>
  <si>
    <t>FYPTRPA.KY139</t>
  </si>
  <si>
    <t>FYPTRPA.KY141</t>
  </si>
  <si>
    <t>FYPTRPA.KY143</t>
  </si>
  <si>
    <t>FYPTRPA.KY151</t>
  </si>
  <si>
    <t>FYPTRPA.KY153</t>
  </si>
  <si>
    <t>FYPTRPA.KY155</t>
  </si>
  <si>
    <t>FYPTRPA.KY157</t>
  </si>
  <si>
    <t>FYPTRPA.KY159</t>
  </si>
  <si>
    <t>FYPTRPA.KY161</t>
  </si>
  <si>
    <t>FYPTRPA.KY145</t>
  </si>
  <si>
    <t>FYPTRPA.KY147</t>
  </si>
  <si>
    <t>FYPTRPA.KY149</t>
  </si>
  <si>
    <t>FYPTRPA.KY163</t>
  </si>
  <si>
    <t>FYPTRPA.KY165</t>
  </si>
  <si>
    <t>FYPTRPA.KY167</t>
  </si>
  <si>
    <t>FYPTRPA.KY169</t>
  </si>
  <si>
    <t>FYPTRPA.KY171</t>
  </si>
  <si>
    <t>FYPTRPA.KY173</t>
  </si>
  <si>
    <t>FYPTRPA.KY175</t>
  </si>
  <si>
    <t>FYPTRPA.KY177</t>
  </si>
  <si>
    <t>FYPTRPA.KY179</t>
  </si>
  <si>
    <t>FYPTRPA.KY181</t>
  </si>
  <si>
    <t>FYPTRPA.KY183</t>
  </si>
  <si>
    <t>FYPTRPA.KY185</t>
  </si>
  <si>
    <t>FYPTRPA.KY187</t>
  </si>
  <si>
    <t>FYPTRPA.KY189</t>
  </si>
  <si>
    <t>FYPTRPA.KY191</t>
  </si>
  <si>
    <t>FYPTRPA.KY193</t>
  </si>
  <si>
    <t>FYPTRPA.KY195</t>
  </si>
  <si>
    <t>FYPTRPA.KY197</t>
  </si>
  <si>
    <t>FYPTRPA.KY199</t>
  </si>
  <si>
    <t>FYPTRPA.KY201</t>
  </si>
  <si>
    <t>FYPTRPA.KY203</t>
  </si>
  <si>
    <t>FYPTRPA.KY205</t>
  </si>
  <si>
    <t>FYPTRPA.KY207</t>
  </si>
  <si>
    <t>FYPTRPA.KY209</t>
  </si>
  <si>
    <t>FYPTRPA.KY211</t>
  </si>
  <si>
    <t>FYPTRPA.KY213</t>
  </si>
  <si>
    <t>FYPTRPA.KY215</t>
  </si>
  <si>
    <t>FYPTRPA.KY217</t>
  </si>
  <si>
    <t>FYPTRPA.KY219</t>
  </si>
  <si>
    <t>FYPTRPA.KY221</t>
  </si>
  <si>
    <t>FYPTRPA.KY223</t>
  </si>
  <si>
    <t>FYPTRPA.KY225</t>
  </si>
  <si>
    <t>FYPTRPA.KY227</t>
  </si>
  <si>
    <t>FYPTRPA.KY229</t>
  </si>
  <si>
    <t>FYPTRPA.KY231</t>
  </si>
  <si>
    <t>FYPTRPA.KY233</t>
  </si>
  <si>
    <t>FYPTRPA.KY235</t>
  </si>
  <si>
    <t>FYPTRPA.KY237</t>
  </si>
  <si>
    <t>FYPTRPA.KY239</t>
  </si>
  <si>
    <t>FYHHMEDA.KY001</t>
  </si>
  <si>
    <t>FYHHMEDA.KY003</t>
  </si>
  <si>
    <t>FYHHMEDA.KY005</t>
  </si>
  <si>
    <t>FYHHMEDA.KY007</t>
  </si>
  <si>
    <t>FYHHMEDA.KY009</t>
  </si>
  <si>
    <t>FYHHMEDA.KY011</t>
  </si>
  <si>
    <t>FYHHMEDA.KY013</t>
  </si>
  <si>
    <t>FYHHMEDA.KY017</t>
  </si>
  <si>
    <t>FYHHMEDA.KY019</t>
  </si>
  <si>
    <t>FYHHMEDA.KY021</t>
  </si>
  <si>
    <t>FYHHMEDA.KY023</t>
  </si>
  <si>
    <t>FYHHMEDA.KY025</t>
  </si>
  <si>
    <t>FYHHMEDA.KY027</t>
  </si>
  <si>
    <t>FYHHMEDA.KY029</t>
  </si>
  <si>
    <t>FYHHMEDA.KY031</t>
  </si>
  <si>
    <t>FYHHMEDA.KY033</t>
  </si>
  <si>
    <t>FYHHMEDA.KY035</t>
  </si>
  <si>
    <t>FYHHMEDA.KY039</t>
  </si>
  <si>
    <t>FYHHMEDA.KY041</t>
  </si>
  <si>
    <t>FYHHMEDA.KY043</t>
  </si>
  <si>
    <t>FYHHMEDA.KY045</t>
  </si>
  <si>
    <t>FYHHMEDA.KY047</t>
  </si>
  <si>
    <t>FYHHMEDA.KY049</t>
  </si>
  <si>
    <t>FYHHMEDA.KY051</t>
  </si>
  <si>
    <t>FYHHMEDA.KY053</t>
  </si>
  <si>
    <t>FYHHMEDA.KY055</t>
  </si>
  <si>
    <t>FYHHMEDA.KY057</t>
  </si>
  <si>
    <t>FYHHMEDA.KY059</t>
  </si>
  <si>
    <t>FYHHMEDA.KY061</t>
  </si>
  <si>
    <t>FYHHMEDA.KY063</t>
  </si>
  <si>
    <t>FYHHMEDA.KY065</t>
  </si>
  <si>
    <t>FYHHMEDA.KY067</t>
  </si>
  <si>
    <t>FYHHMEDA.KY069</t>
  </si>
  <si>
    <t>FYHHMEDA.KY071</t>
  </si>
  <si>
    <t>FYHHMEDA.KY073</t>
  </si>
  <si>
    <t>FYHHMEDA.KY075</t>
  </si>
  <si>
    <t>FYHHMEDA.KY077</t>
  </si>
  <si>
    <t>FYHHMEDA.KY079</t>
  </si>
  <si>
    <t>FYHHMEDA.KY083</t>
  </si>
  <si>
    <t>FYHHMEDA.KY085</t>
  </si>
  <si>
    <t>FYHHMEDA.KY087</t>
  </si>
  <si>
    <t>FYHHMEDA.KY089</t>
  </si>
  <si>
    <t>FYHHMEDA.KY091</t>
  </si>
  <si>
    <t>FYHHMEDA.KY093</t>
  </si>
  <si>
    <t>FYHHMEDA.KY095</t>
  </si>
  <si>
    <t>FYHHMEDA.KY097</t>
  </si>
  <si>
    <t>FYHHMEDA.KY099</t>
  </si>
  <si>
    <t>FYHHMEDA.KY101</t>
  </si>
  <si>
    <t>FYHHMEDA.KY103</t>
  </si>
  <si>
    <t>FYHHMEDA.KY105</t>
  </si>
  <si>
    <t>FYHHMEDA.KY107</t>
  </si>
  <si>
    <t>FYHHMEDA.KY109</t>
  </si>
  <si>
    <t>FYHHMEDA.KY111</t>
  </si>
  <si>
    <t>FYHHMEDA.KY113</t>
  </si>
  <si>
    <t>FYHHMEDA.KY115</t>
  </si>
  <si>
    <t>FYHHMEDA.KY119</t>
  </si>
  <si>
    <t>FYHHMEDA.KY121</t>
  </si>
  <si>
    <t>FYHHMEDA.KY123</t>
  </si>
  <si>
    <t>FYHHMEDA.KY125</t>
  </si>
  <si>
    <t>FYHHMEDA.KY127</t>
  </si>
  <si>
    <t>FYHHMEDA.KY129</t>
  </si>
  <si>
    <t>FYHHMEDA.KY131</t>
  </si>
  <si>
    <t>FYHHMEDA.KY133</t>
  </si>
  <si>
    <t>FYHHMEDA.KY135</t>
  </si>
  <si>
    <t>FYHHMEDA.KY137</t>
  </si>
  <si>
    <t>FYHHMEDA.KY139</t>
  </si>
  <si>
    <t>FYHHMEDA.KY141</t>
  </si>
  <si>
    <t>FYHHMEDA.KY143</t>
  </si>
  <si>
    <t>FYHHMEDA.KY151</t>
  </si>
  <si>
    <t>FYHHMEDA.KY153</t>
  </si>
  <si>
    <t>FYHHMEDA.KY155</t>
  </si>
  <si>
    <t>FYHHMEDA.KY157</t>
  </si>
  <si>
    <t>FYHHMEDA.KY159</t>
  </si>
  <si>
    <t>FYHHMEDA.KY161</t>
  </si>
  <si>
    <t>FYHHMEDA.KY145</t>
  </si>
  <si>
    <t>FYHHMEDA.KY147</t>
  </si>
  <si>
    <t>FYHHMEDA.KY149</t>
  </si>
  <si>
    <t>FYHHMEDA.KY163</t>
  </si>
  <si>
    <t>FYHHMEDA.KY165</t>
  </si>
  <si>
    <t>FYHHMEDA.KY167</t>
  </si>
  <si>
    <t>FYHHMEDA.KY169</t>
  </si>
  <si>
    <t>FYHHMEDA.KY171</t>
  </si>
  <si>
    <t>FYHHMEDA.KY173</t>
  </si>
  <si>
    <t>FYHHMEDA.KY175</t>
  </si>
  <si>
    <t>FYHHMEDA.KY177</t>
  </si>
  <si>
    <t>FYHHMEDA.KY179</t>
  </si>
  <si>
    <t>FYHHMEDA.KY181</t>
  </si>
  <si>
    <t>FYHHMEDA.KY183</t>
  </si>
  <si>
    <t>FYHHMEDA.KY185</t>
  </si>
  <si>
    <t>FYHHMEDA.KY187</t>
  </si>
  <si>
    <t>FYHHMEDA.KY189</t>
  </si>
  <si>
    <t>FYHHMEDA.KY193</t>
  </si>
  <si>
    <t>FYHHMEDA.KY195</t>
  </si>
  <si>
    <t>FYHHMEDA.KY197</t>
  </si>
  <si>
    <t>FYHHMEDA.KY199</t>
  </si>
  <si>
    <t>FYHHMEDA.KY201</t>
  </si>
  <si>
    <t>FYHHMEDA.KY203</t>
  </si>
  <si>
    <t>FYHHMEDA.KY205</t>
  </si>
  <si>
    <t>FYHHMEDA.KY207</t>
  </si>
  <si>
    <t>FYHHMEDA.KY209</t>
  </si>
  <si>
    <t>FYHHMEDA.KY211</t>
  </si>
  <si>
    <t>FYHHMEDA.KY213</t>
  </si>
  <si>
    <t>FYHHMEDA.KY215</t>
  </si>
  <si>
    <t>FYHHMEDA.KY217</t>
  </si>
  <si>
    <t>FYHHMEDA.KY219</t>
  </si>
  <si>
    <t>FYHHMEDA.KY221</t>
  </si>
  <si>
    <t>FYHHMEDA.KY223</t>
  </si>
  <si>
    <t>FYHHMEDA.KY225</t>
  </si>
  <si>
    <t>FYHHMEDA.KY227</t>
  </si>
  <si>
    <t>FYHHMEDA.KY229</t>
  </si>
  <si>
    <t>FYHHMEDA.KY231</t>
  </si>
  <si>
    <t>FYHHMEDA.KY233</t>
  </si>
  <si>
    <t>FYHHMEDA.KY235</t>
  </si>
  <si>
    <t>FYHHMEDA.KY237</t>
  </si>
  <si>
    <t>FYHHMEDA.KY239</t>
  </si>
  <si>
    <t>FETA.KY001</t>
  </si>
  <si>
    <t>FETA.KY003</t>
  </si>
  <si>
    <t>FETA.KY005</t>
  </si>
  <si>
    <t>FETA.KY007</t>
  </si>
  <si>
    <t>FETA.KY009</t>
  </si>
  <si>
    <t>FETA.KY011</t>
  </si>
  <si>
    <t>FETA.KY013</t>
  </si>
  <si>
    <t>FETA.KY017</t>
  </si>
  <si>
    <t>FETA.KY019</t>
  </si>
  <si>
    <t>FETA.KY021</t>
  </si>
  <si>
    <t>FETA.KY023</t>
  </si>
  <si>
    <t>FETA.KY025</t>
  </si>
  <si>
    <t>FETA.KY027</t>
  </si>
  <si>
    <t>FETA.KY031</t>
  </si>
  <si>
    <t>FETA.KY033</t>
  </si>
  <si>
    <t>FETA.KY035</t>
  </si>
  <si>
    <t>FETA.KY039</t>
  </si>
  <si>
    <t>FETA.KY041</t>
  </si>
  <si>
    <t>FETA.KY043</t>
  </si>
  <si>
    <t>FETA.KY045</t>
  </si>
  <si>
    <t>FETA.KY047</t>
  </si>
  <si>
    <t>FETA.KY049</t>
  </si>
  <si>
    <t>FETA.KY051</t>
  </si>
  <si>
    <t>FETA.KY053</t>
  </si>
  <si>
    <t>FETA.KY055</t>
  </si>
  <si>
    <t>FETA.KY057</t>
  </si>
  <si>
    <t>FETA.KY059</t>
  </si>
  <si>
    <t>FETA.KY061</t>
  </si>
  <si>
    <t>FETA.KY063</t>
  </si>
  <si>
    <t>FETA.KY065</t>
  </si>
  <si>
    <t>FETA.KY067</t>
  </si>
  <si>
    <t>FETA.KY069</t>
  </si>
  <si>
    <t>FETA.KY071</t>
  </si>
  <si>
    <t>FETA.KY073</t>
  </si>
  <si>
    <t>FETA.KY075</t>
  </si>
  <si>
    <t>FETA.KY077</t>
  </si>
  <si>
    <t>FETA.KY079</t>
  </si>
  <si>
    <t>FETA.KY083</t>
  </si>
  <si>
    <t>FETA.KY085</t>
  </si>
  <si>
    <t>FETA.KY087</t>
  </si>
  <si>
    <t>FETA.KY089</t>
  </si>
  <si>
    <t>FETA.KY091</t>
  </si>
  <si>
    <t>FETA.KY095</t>
  </si>
  <si>
    <t>FETA.KY097</t>
  </si>
  <si>
    <t>FETA.KY099</t>
  </si>
  <si>
    <t>FETA.KY101</t>
  </si>
  <si>
    <t>FETA.KY103</t>
  </si>
  <si>
    <t>FETA.KY105</t>
  </si>
  <si>
    <t>FETA.KY107</t>
  </si>
  <si>
    <t>FETA.KY109</t>
  </si>
  <si>
    <t>FETA.KY113</t>
  </si>
  <si>
    <t>FETA.KY115</t>
  </si>
  <si>
    <t>FETA.KY119</t>
  </si>
  <si>
    <t>FETA.KY121</t>
  </si>
  <si>
    <t>FETA.KY123</t>
  </si>
  <si>
    <t>FETA.KY125</t>
  </si>
  <si>
    <t>FETA.KY127</t>
  </si>
  <si>
    <t>FETA.KY129</t>
  </si>
  <si>
    <t>FETA.KY131</t>
  </si>
  <si>
    <t>FETA.KY133</t>
  </si>
  <si>
    <t>FETA.KY135</t>
  </si>
  <si>
    <t>FETA.KY137</t>
  </si>
  <si>
    <t>FETA.KY139</t>
  </si>
  <si>
    <t>FETA.KY141</t>
  </si>
  <si>
    <t>FETA.KY143</t>
  </si>
  <si>
    <t>FETA.KY151</t>
  </si>
  <si>
    <t>FETA.KY153</t>
  </si>
  <si>
    <t>FETA.KY155</t>
  </si>
  <si>
    <t>FETA.KY157</t>
  </si>
  <si>
    <t>FETA.KY159</t>
  </si>
  <si>
    <t>FETA.KY161</t>
  </si>
  <si>
    <t>FETA.KY145</t>
  </si>
  <si>
    <t>FETA.KY147</t>
  </si>
  <si>
    <t>FETA.KY149</t>
  </si>
  <si>
    <t>FETA.KY165</t>
  </si>
  <si>
    <t>FETA.KY167</t>
  </si>
  <si>
    <t>FETA.KY169</t>
  </si>
  <si>
    <t>FETA.KY171</t>
  </si>
  <si>
    <t>FETA.KY173</t>
  </si>
  <si>
    <t>FETA.KY175</t>
  </si>
  <si>
    <t>FETA.KY177</t>
  </si>
  <si>
    <t>FETA.KY179</t>
  </si>
  <si>
    <t>FETA.KY181</t>
  </si>
  <si>
    <t>FETA.KY183</t>
  </si>
  <si>
    <t>FETA.KY187</t>
  </si>
  <si>
    <t>FETA.KY189</t>
  </si>
  <si>
    <t>FETA.KY193</t>
  </si>
  <si>
    <t>FETA.KY195</t>
  </si>
  <si>
    <t>FETA.KY197</t>
  </si>
  <si>
    <t>FETA.KY199</t>
  </si>
  <si>
    <t>FETA.KY201</t>
  </si>
  <si>
    <t>FETA.KY203</t>
  </si>
  <si>
    <t>FETA.KY205</t>
  </si>
  <si>
    <t>FETA.KY207</t>
  </si>
  <si>
    <t>FETA.KY209</t>
  </si>
  <si>
    <t>FETA.KY211</t>
  </si>
  <si>
    <t>FETA.KY213</t>
  </si>
  <si>
    <t>FETA.KY215</t>
  </si>
  <si>
    <t>FETA.KY217</t>
  </si>
  <si>
    <t>FETA.KY219</t>
  </si>
  <si>
    <t>FETA.KY221</t>
  </si>
  <si>
    <t>FETA.KY223</t>
  </si>
  <si>
    <t>FETA.KY225</t>
  </si>
  <si>
    <t>FETA.KY227</t>
  </si>
  <si>
    <t>FETA.KY229</t>
  </si>
  <si>
    <t>FETA.KY231</t>
  </si>
  <si>
    <t>FETA.KY233</t>
  </si>
  <si>
    <t>FETA.KY235</t>
  </si>
  <si>
    <t>FETA.KY237</t>
  </si>
  <si>
    <t>FETA.KY239</t>
  </si>
  <si>
    <t>FLBUA.KY001</t>
  </si>
  <si>
    <t>Baseline Scenario (July 2026): Unemployment, (Ths.)</t>
  </si>
  <si>
    <t>FLBUA.KY003</t>
  </si>
  <si>
    <t>FLBUA.KY005</t>
  </si>
  <si>
    <t>FLBUA.KY007</t>
  </si>
  <si>
    <t>FLBUA.KY009</t>
  </si>
  <si>
    <t>FLBUA.KY011</t>
  </si>
  <si>
    <t>FLBUA.KY013</t>
  </si>
  <si>
    <t>FLBUA.KY015</t>
  </si>
  <si>
    <t>FLBUA.KY017</t>
  </si>
  <si>
    <t>FLBUA.KY019</t>
  </si>
  <si>
    <t>FLBUA.KY021</t>
  </si>
  <si>
    <t>FLBUA.KY023</t>
  </si>
  <si>
    <t>FLBUA.KY025</t>
  </si>
  <si>
    <t>FLBUA.KY027</t>
  </si>
  <si>
    <t>FLBUA.KY029</t>
  </si>
  <si>
    <t>FLBUA.KY031</t>
  </si>
  <si>
    <t>FLBUA.KY033</t>
  </si>
  <si>
    <t>FLBUA.KY035</t>
  </si>
  <si>
    <t>FLBUA.KY037</t>
  </si>
  <si>
    <t>FLBUA.KY039</t>
  </si>
  <si>
    <t>FLBUA.KY041</t>
  </si>
  <si>
    <t>FLBUA.KY043</t>
  </si>
  <si>
    <t>FLBUA.KY045</t>
  </si>
  <si>
    <t>FLBUA.KY047</t>
  </si>
  <si>
    <t>FLBUA.KY049</t>
  </si>
  <si>
    <t>FLBUA.KY051</t>
  </si>
  <si>
    <t>FLBUA.KY053</t>
  </si>
  <si>
    <t>FLBUA.KY055</t>
  </si>
  <si>
    <t>FLBUA.KY057</t>
  </si>
  <si>
    <t>FLBUA.KY059</t>
  </si>
  <si>
    <t>FLBUA.KY061</t>
  </si>
  <si>
    <t>FLBUA.KY063</t>
  </si>
  <si>
    <t>FLBUA.KY065</t>
  </si>
  <si>
    <t>FLBUA.KY067</t>
  </si>
  <si>
    <t>FLBUA.KY069</t>
  </si>
  <si>
    <t>FLBUA.KY071</t>
  </si>
  <si>
    <t>FLBUA.KY073</t>
  </si>
  <si>
    <t>FLBUA.KY075</t>
  </si>
  <si>
    <t>FLBUA.KY077</t>
  </si>
  <si>
    <t>FLBUA.KY079</t>
  </si>
  <si>
    <t>FLBUA.KY081</t>
  </si>
  <si>
    <t>FLBUA.KY083</t>
  </si>
  <si>
    <t>FLBUA.KY085</t>
  </si>
  <si>
    <t>FLBUA.KY087</t>
  </si>
  <si>
    <t>FLBUA.KY089</t>
  </si>
  <si>
    <t>FLBUA.KY091</t>
  </si>
  <si>
    <t>FLBUA.KY093</t>
  </si>
  <si>
    <t>FLBUA.KY095</t>
  </si>
  <si>
    <t>FLBUA.KY097</t>
  </si>
  <si>
    <t>FLBUA.KY099</t>
  </si>
  <si>
    <t>FLBUA.KY101</t>
  </si>
  <si>
    <t>FLBUA.KY103</t>
  </si>
  <si>
    <t>FLBUA.KY105</t>
  </si>
  <si>
    <t>FLBUA.KY107</t>
  </si>
  <si>
    <t>FLBUA.KY109</t>
  </si>
  <si>
    <t>FLBUA.KY111</t>
  </si>
  <si>
    <t>FLBUA.KY113</t>
  </si>
  <si>
    <t>FLBUA.KY115</t>
  </si>
  <si>
    <t>FLBUA.KY117</t>
  </si>
  <si>
    <t>FLBUA.KY119</t>
  </si>
  <si>
    <t>FLBUA.KY121</t>
  </si>
  <si>
    <t>FLBUA.KY123</t>
  </si>
  <si>
    <t>FLBUA.KY125</t>
  </si>
  <si>
    <t>FLBUA.KY127</t>
  </si>
  <si>
    <t>FLBUA.KY129</t>
  </si>
  <si>
    <t>FLBUA.KY131</t>
  </si>
  <si>
    <t>FLBUA.KY133</t>
  </si>
  <si>
    <t>FLBUA.KY135</t>
  </si>
  <si>
    <t>FLBUA.KY137</t>
  </si>
  <si>
    <t>FLBUA.KY139</t>
  </si>
  <si>
    <t>FLBUA.KY141</t>
  </si>
  <si>
    <t>FLBUA.KY143</t>
  </si>
  <si>
    <t>FLBUA.KY151</t>
  </si>
  <si>
    <t>FLBUA.KY153</t>
  </si>
  <si>
    <t>FLBUA.KY155</t>
  </si>
  <si>
    <t>FLBUA.KY157</t>
  </si>
  <si>
    <t>FLBUA.KY159</t>
  </si>
  <si>
    <t>FLBUA.KY161</t>
  </si>
  <si>
    <t>FLBUA.KY145</t>
  </si>
  <si>
    <t>FLBUA.KY147</t>
  </si>
  <si>
    <t>FLBUA.KY149</t>
  </si>
  <si>
    <t>FLBUA.KY163</t>
  </si>
  <si>
    <t>FLBUA.KY165</t>
  </si>
  <si>
    <t>FLBUA.KY167</t>
  </si>
  <si>
    <t>FLBUA.KY169</t>
  </si>
  <si>
    <t>FLBUA.KY171</t>
  </si>
  <si>
    <t>FLBUA.KY173</t>
  </si>
  <si>
    <t>FLBUA.KY175</t>
  </si>
  <si>
    <t>FLBUA.KY177</t>
  </si>
  <si>
    <t>FLBUA.KY179</t>
  </si>
  <si>
    <t>FLBUA.KY181</t>
  </si>
  <si>
    <t>FLBUA.KY183</t>
  </si>
  <si>
    <t>FLBUA.KY185</t>
  </si>
  <si>
    <t>FLBUA.KY187</t>
  </si>
  <si>
    <t>FLBUA.KY189</t>
  </si>
  <si>
    <t>FLBUA.KY191</t>
  </si>
  <si>
    <t>FLBUA.KY193</t>
  </si>
  <si>
    <t>FLBUA.KY195</t>
  </si>
  <si>
    <t>FLBUA.KY197</t>
  </si>
  <si>
    <t>FLBUA.KY199</t>
  </si>
  <si>
    <t>FLBUA.KY201</t>
  </si>
  <si>
    <t>FLBUA.KY203</t>
  </si>
  <si>
    <t>FLBUA.KY205</t>
  </si>
  <si>
    <t>FLBUA.KY207</t>
  </si>
  <si>
    <t>FLBUA.KY209</t>
  </si>
  <si>
    <t>FLBUA.KY211</t>
  </si>
  <si>
    <t>FLBUA.KY213</t>
  </si>
  <si>
    <t>FLBUA.KY215</t>
  </si>
  <si>
    <t>FLBUA.KY217</t>
  </si>
  <si>
    <t>FLBUA.KY219</t>
  </si>
  <si>
    <t>FLBUA.KY221</t>
  </si>
  <si>
    <t>FLBUA.KY223</t>
  </si>
  <si>
    <t>FLBUA.KY225</t>
  </si>
  <si>
    <t>FLBUA.KY227</t>
  </si>
  <si>
    <t>FLBUA.KY229</t>
  </si>
  <si>
    <t>FLBUA.KY231</t>
  </si>
  <si>
    <t>FLBUA.KY233</t>
  </si>
  <si>
    <t>FLBUA.KY235</t>
  </si>
  <si>
    <t>FLBUA.KY237</t>
  </si>
  <si>
    <t>FLBUA.KY239</t>
  </si>
  <si>
    <t>FLBFA.KY001</t>
  </si>
  <si>
    <t>FLBFA.KY003</t>
  </si>
  <si>
    <t>FLBFA.KY005</t>
  </si>
  <si>
    <t>FLBFA.KY007</t>
  </si>
  <si>
    <t>FLBFA.KY009</t>
  </si>
  <si>
    <t>FLBFA.KY011</t>
  </si>
  <si>
    <t>FLBFA.KY013</t>
  </si>
  <si>
    <t>FLBFA.KY017</t>
  </si>
  <si>
    <t>FLBFA.KY019</t>
  </si>
  <si>
    <t>FLBFA.KY021</t>
  </si>
  <si>
    <t>FLBFA.KY023</t>
  </si>
  <si>
    <t>FLBFA.KY025</t>
  </si>
  <si>
    <t>FLBFA.KY027</t>
  </si>
  <si>
    <t>FLBFA.KY029</t>
  </si>
  <si>
    <t>FLBFA.KY031</t>
  </si>
  <si>
    <t>FLBFA.KY033</t>
  </si>
  <si>
    <t>FLBFA.KY035</t>
  </si>
  <si>
    <t>FLBFA.KY039</t>
  </si>
  <si>
    <t>FLBFA.KY041</t>
  </si>
  <si>
    <t>FLBFA.KY043</t>
  </si>
  <si>
    <t>FLBFA.KY045</t>
  </si>
  <si>
    <t>FLBFA.KY047</t>
  </si>
  <si>
    <t>FLBFA.KY049</t>
  </si>
  <si>
    <t>FLBFA.KY051</t>
  </si>
  <si>
    <t>FLBFA.KY053</t>
  </si>
  <si>
    <t>FLBFA.KY055</t>
  </si>
  <si>
    <t>FLBFA.KY057</t>
  </si>
  <si>
    <t>FLBFA.KY059</t>
  </si>
  <si>
    <t>FLBFA.KY061</t>
  </si>
  <si>
    <t>FLBFA.KY063</t>
  </si>
  <si>
    <t>FLBFA.KY065</t>
  </si>
  <si>
    <t>FLBFA.KY067</t>
  </si>
  <si>
    <t>FLBFA.KY069</t>
  </si>
  <si>
    <t>FLBFA.KY071</t>
  </si>
  <si>
    <t>FLBFA.KY073</t>
  </si>
  <si>
    <t>FLBFA.KY075</t>
  </si>
  <si>
    <t>FLBFA.KY077</t>
  </si>
  <si>
    <t>FLBFA.KY079</t>
  </si>
  <si>
    <t>FLBFA.KY083</t>
  </si>
  <si>
    <t>FLBFA.KY085</t>
  </si>
  <si>
    <t>FLBFA.KY087</t>
  </si>
  <si>
    <t>FLBFA.KY089</t>
  </si>
  <si>
    <t>FLBFA.KY091</t>
  </si>
  <si>
    <t>FLBFA.KY093</t>
  </si>
  <si>
    <t>FLBFA.KY095</t>
  </si>
  <si>
    <t>FLBFA.KY097</t>
  </si>
  <si>
    <t>FLBFA.KY099</t>
  </si>
  <si>
    <t>FLBFA.KY101</t>
  </si>
  <si>
    <t>FLBFA.KY103</t>
  </si>
  <si>
    <t>FLBFA.KY105</t>
  </si>
  <si>
    <t>FLBFA.KY107</t>
  </si>
  <si>
    <t>FLBFA.KY109</t>
  </si>
  <si>
    <t>FLBFA.KY111</t>
  </si>
  <si>
    <t>FLBFA.KY113</t>
  </si>
  <si>
    <t>FLBFA.KY115</t>
  </si>
  <si>
    <t>FLBFA.KY119</t>
  </si>
  <si>
    <t>FLBFA.KY121</t>
  </si>
  <si>
    <t>FLBFA.KY123</t>
  </si>
  <si>
    <t>FLBFA.KY125</t>
  </si>
  <si>
    <t>FLBFA.KY127</t>
  </si>
  <si>
    <t>FLBFA.KY129</t>
  </si>
  <si>
    <t>FLBFA.KY131</t>
  </si>
  <si>
    <t>FLBFA.KY133</t>
  </si>
  <si>
    <t>FLBFA.KY135</t>
  </si>
  <si>
    <t>FLBFA.KY137</t>
  </si>
  <si>
    <t>FLBFA.KY139</t>
  </si>
  <si>
    <t>FLBFA.KY141</t>
  </si>
  <si>
    <t>FLBFA.KY143</t>
  </si>
  <si>
    <t>FLBFA.KY151</t>
  </si>
  <si>
    <t>FLBFA.KY153</t>
  </si>
  <si>
    <t>FLBFA.KY155</t>
  </si>
  <si>
    <t>FLBFA.KY157</t>
  </si>
  <si>
    <t>FLBFA.KY159</t>
  </si>
  <si>
    <t>FLBFA.KY161</t>
  </si>
  <si>
    <t>FLBFA.KY145</t>
  </si>
  <si>
    <t>FLBFA.KY147</t>
  </si>
  <si>
    <t>FLBFA.KY149</t>
  </si>
  <si>
    <t>FLBFA.KY163</t>
  </si>
  <si>
    <t>FLBFA.KY165</t>
  </si>
  <si>
    <t>FLBFA.KY167</t>
  </si>
  <si>
    <t>FLBFA.KY169</t>
  </si>
  <si>
    <t>FLBFA.KY171</t>
  </si>
  <si>
    <t>FLBFA.KY173</t>
  </si>
  <si>
    <t>FLBFA.KY175</t>
  </si>
  <si>
    <t>FLBFA.KY177</t>
  </si>
  <si>
    <t>FLBFA.KY179</t>
  </si>
  <si>
    <t>FLBFA.KY181</t>
  </si>
  <si>
    <t>FLBFA.KY183</t>
  </si>
  <si>
    <t>FLBFA.KY185</t>
  </si>
  <si>
    <t>FLBFA.KY187</t>
  </si>
  <si>
    <t>FLBFA.KY189</t>
  </si>
  <si>
    <t>FLBFA.KY193</t>
  </si>
  <si>
    <t>FLBFA.KY195</t>
  </si>
  <si>
    <t>FLBFA.KY197</t>
  </si>
  <si>
    <t>FLBFA.KY199</t>
  </si>
  <si>
    <t>FLBFA.KY201</t>
  </si>
  <si>
    <t>FLBFA.KY203</t>
  </si>
  <si>
    <t>FLBFA.KY205</t>
  </si>
  <si>
    <t>FLBFA.KY207</t>
  </si>
  <si>
    <t>FLBFA.KY209</t>
  </si>
  <si>
    <t>FLBFA.KY211</t>
  </si>
  <si>
    <t>FLBFA.KY213</t>
  </si>
  <si>
    <t>FLBFA.KY215</t>
  </si>
  <si>
    <t>FLBFA.KY217</t>
  </si>
  <si>
    <t>FLBFA.KY219</t>
  </si>
  <si>
    <t>FLBFA.KY221</t>
  </si>
  <si>
    <t>FLBFA.KY223</t>
  </si>
  <si>
    <t>FLBFA.KY225</t>
  </si>
  <si>
    <t>FLBFA.KY227</t>
  </si>
  <si>
    <t>FLBFA.KY229</t>
  </si>
  <si>
    <t>FLBFA.KY231</t>
  </si>
  <si>
    <t>FLBFA.KY233</t>
  </si>
  <si>
    <t>FLBFA.KY235</t>
  </si>
  <si>
    <t>FLBFA.KY237</t>
  </si>
  <si>
    <t>FLBFA.KY239</t>
  </si>
  <si>
    <t>FHHOLDA.KY001</t>
  </si>
  <si>
    <t>Baseline Scenario (July 2026): Number of Households: Total, (Ths.)</t>
  </si>
  <si>
    <t>FHHOLDA.KY003</t>
  </si>
  <si>
    <t>FHHOLDA.KY005</t>
  </si>
  <si>
    <t>FHHOLDA.KY007</t>
  </si>
  <si>
    <t>FHHOLDA.KY009</t>
  </si>
  <si>
    <t>FHHOLDA.KY011</t>
  </si>
  <si>
    <t>FHHOLDA.KY013</t>
  </si>
  <si>
    <t>FHHOLDA.KY015</t>
  </si>
  <si>
    <t>FHHOLDA.KY017</t>
  </si>
  <si>
    <t>FHHOLDA.KY019</t>
  </si>
  <si>
    <t>FHHOLDA.KY021</t>
  </si>
  <si>
    <t>FHHOLDA.KY023</t>
  </si>
  <si>
    <t>FHHOLDA.KY025</t>
  </si>
  <si>
    <t>FHHOLDA.KY027</t>
  </si>
  <si>
    <t>FHHOLDA.KY029</t>
  </si>
  <si>
    <t>FHHOLDA.KY031</t>
  </si>
  <si>
    <t>FHHOLDA.KY033</t>
  </si>
  <si>
    <t>FHHOLDA.KY035</t>
  </si>
  <si>
    <t>FHHOLDA.KY037</t>
  </si>
  <si>
    <t>FHHOLDA.KY039</t>
  </si>
  <si>
    <t>FHHOLDA.KY041</t>
  </si>
  <si>
    <t>FHHOLDA.KY043</t>
  </si>
  <si>
    <t>FHHOLDA.KY045</t>
  </si>
  <si>
    <t>FHHOLDA.KY047</t>
  </si>
  <si>
    <t>FHHOLDA.KY049</t>
  </si>
  <si>
    <t>FHHOLDA.KY051</t>
  </si>
  <si>
    <t>FHHOLDA.KY053</t>
  </si>
  <si>
    <t>FHHOLDA.KY055</t>
  </si>
  <si>
    <t>FHHOLDA.KY057</t>
  </si>
  <si>
    <t>FHHOLDA.KY059</t>
  </si>
  <si>
    <t>FHHOLDA.KY061</t>
  </si>
  <si>
    <t>FHHOLDA.KY063</t>
  </si>
  <si>
    <t>FHHOLDA.KY065</t>
  </si>
  <si>
    <t>FHHOLDA.KY067</t>
  </si>
  <si>
    <t>FHHOLDA.KY069</t>
  </si>
  <si>
    <t>FHHOLDA.KY071</t>
  </si>
  <si>
    <t>FHHOLDA.KY073</t>
  </si>
  <si>
    <t>FHHOLDA.KY075</t>
  </si>
  <si>
    <t>FHHOLDA.KY077</t>
  </si>
  <si>
    <t>FHHOLDA.KY079</t>
  </si>
  <si>
    <t>FHHOLDA.KY081</t>
  </si>
  <si>
    <t>FHHOLDA.KY083</t>
  </si>
  <si>
    <t>FHHOLDA.KY085</t>
  </si>
  <si>
    <t>FHHOLDA.KY087</t>
  </si>
  <si>
    <t>FHHOLDA.KY089</t>
  </si>
  <si>
    <t>FHHOLDA.KY091</t>
  </si>
  <si>
    <t>FHHOLDA.KY093</t>
  </si>
  <si>
    <t>FHHOLDA.KY095</t>
  </si>
  <si>
    <t>FHHOLDA.KY097</t>
  </si>
  <si>
    <t>FHHOLDA.KY099</t>
  </si>
  <si>
    <t>FHHOLDA.KY101</t>
  </si>
  <si>
    <t>FHHOLDA.KY103</t>
  </si>
  <si>
    <t>FHHOLDA.KY105</t>
  </si>
  <si>
    <t>FHHOLDA.KY107</t>
  </si>
  <si>
    <t>FHHOLDA.KY109</t>
  </si>
  <si>
    <t>FHHOLDA.KY111</t>
  </si>
  <si>
    <t>FHHOLDA.KY113</t>
  </si>
  <si>
    <t>FHHOLDA.KY115</t>
  </si>
  <si>
    <t>FHHOLDA.KY117</t>
  </si>
  <si>
    <t>FHHOLDA.KY119</t>
  </si>
  <si>
    <t>FHHOLDA.KY121</t>
  </si>
  <si>
    <t>FHHOLDA.KY123</t>
  </si>
  <si>
    <t>FHHOLDA.KY125</t>
  </si>
  <si>
    <t>FHHOLDA.KY127</t>
  </si>
  <si>
    <t>FHHOLDA.KY129</t>
  </si>
  <si>
    <t>FHHOLDA.KY131</t>
  </si>
  <si>
    <t>FHHOLDA.KY133</t>
  </si>
  <si>
    <t>FHHOLDA.KY135</t>
  </si>
  <si>
    <t>FHHOLDA.KY137</t>
  </si>
  <si>
    <t>FHHOLDA.KY139</t>
  </si>
  <si>
    <t>FHHOLDA.KY141</t>
  </si>
  <si>
    <t>FHHOLDA.KY143</t>
  </si>
  <si>
    <t>FHHOLDA.KY151</t>
  </si>
  <si>
    <t>FHHOLDA.KY153</t>
  </si>
  <si>
    <t>FHHOLDA.KY155</t>
  </si>
  <si>
    <t>FHHOLDA.KY157</t>
  </si>
  <si>
    <t>FHHOLDA.KY159</t>
  </si>
  <si>
    <t>FHHOLDA.KY161</t>
  </si>
  <si>
    <t>FHHOLDA.KY145</t>
  </si>
  <si>
    <t>FHHOLDA.KY147</t>
  </si>
  <si>
    <t>FHHOLDA.KY149</t>
  </si>
  <si>
    <t>FHHOLDA.KY163</t>
  </si>
  <si>
    <t>FHHOLDA.KY165</t>
  </si>
  <si>
    <t>FHHOLDA.KY167</t>
  </si>
  <si>
    <t>FHHOLDA.KY169</t>
  </si>
  <si>
    <t>FHHOLDA.KY171</t>
  </si>
  <si>
    <t>FHHOLDA.KY173</t>
  </si>
  <si>
    <t>FHHOLDA.KY175</t>
  </si>
  <si>
    <t>FHHOLDA.KY177</t>
  </si>
  <si>
    <t>FHHOLDA.KY179</t>
  </si>
  <si>
    <t>FHHOLDA.KY181</t>
  </si>
  <si>
    <t>FHHOLDA.KY183</t>
  </si>
  <si>
    <t>FHHOLDA.KY185</t>
  </si>
  <si>
    <t>FHHOLDA.KY187</t>
  </si>
  <si>
    <t>FHHOLDA.KY189</t>
  </si>
  <si>
    <t>FHHOLDA.KY191</t>
  </si>
  <si>
    <t>FHHOLDA.KY193</t>
  </si>
  <si>
    <t>FHHOLDA.KY195</t>
  </si>
  <si>
    <t>FHHOLDA.KY197</t>
  </si>
  <si>
    <t>FHHOLDA.KY199</t>
  </si>
  <si>
    <t>FHHOLDA.KY201</t>
  </si>
  <si>
    <t>FHHOLDA.KY203</t>
  </si>
  <si>
    <t>FHHOLDA.KY205</t>
  </si>
  <si>
    <t>FHHOLDA.KY207</t>
  </si>
  <si>
    <t>FHHOLDA.KY209</t>
  </si>
  <si>
    <t>FHHOLDA.KY211</t>
  </si>
  <si>
    <t>FHHOLDA.KY213</t>
  </si>
  <si>
    <t>FHHOLDA.KY215</t>
  </si>
  <si>
    <t>FHHOLDA.KY217</t>
  </si>
  <si>
    <t>FHHOLDA.KY219</t>
  </si>
  <si>
    <t>FHHOLDA.KY221</t>
  </si>
  <si>
    <t>FHHOLDA.KY223</t>
  </si>
  <si>
    <t>FHHOLDA.KY225</t>
  </si>
  <si>
    <t>FHHOLDA.KY227</t>
  </si>
  <si>
    <t>FHHOLDA.KY229</t>
  </si>
  <si>
    <t>FHHOLDA.KY231</t>
  </si>
  <si>
    <t>FHHOLDA.KY233</t>
  </si>
  <si>
    <t>FHHOLDA.KY235</t>
  </si>
  <si>
    <t>FHHOLDA.KY237</t>
  </si>
  <si>
    <t>FHHOLDA.KY239</t>
  </si>
  <si>
    <t>FPOPA.KY001</t>
  </si>
  <si>
    <t>FPOPA.KY003</t>
  </si>
  <si>
    <t>FPOPA.KY005</t>
  </si>
  <si>
    <t>FPOPA.KY007</t>
  </si>
  <si>
    <t>FPOPA.KY009</t>
  </si>
  <si>
    <t>FPOPA.KY011</t>
  </si>
  <si>
    <t>FPOPA.KY013</t>
  </si>
  <si>
    <t>FPOPA.KY017</t>
  </si>
  <si>
    <t>FPOPA.KY019</t>
  </si>
  <si>
    <t>FPOPA.KY021</t>
  </si>
  <si>
    <t>FPOPA.KY023</t>
  </si>
  <si>
    <t>FPOPA.KY025</t>
  </si>
  <si>
    <t>FPOPA.KY027</t>
  </si>
  <si>
    <t>FPOPA.KY029</t>
  </si>
  <si>
    <t>FPOPA.KY031</t>
  </si>
  <si>
    <t>FPOPA.KY033</t>
  </si>
  <si>
    <t>FPOPA.KY035</t>
  </si>
  <si>
    <t>FPOPA.KY039</t>
  </si>
  <si>
    <t>FPOPA.KY041</t>
  </si>
  <si>
    <t>FPOPA.KY043</t>
  </si>
  <si>
    <t>FPOPA.KY045</t>
  </si>
  <si>
    <t>FPOPA.KY047</t>
  </si>
  <si>
    <t>FPOPA.KY049</t>
  </si>
  <si>
    <t>FPOPA.KY051</t>
  </si>
  <si>
    <t>FPOPA.KY053</t>
  </si>
  <si>
    <t>FPOPA.KY055</t>
  </si>
  <si>
    <t>FPOPA.KY057</t>
  </si>
  <si>
    <t>FPOPA.KY059</t>
  </si>
  <si>
    <t>FPOPA.KY061</t>
  </si>
  <si>
    <t>FPOPA.KY063</t>
  </si>
  <si>
    <t>FPOPA.KY065</t>
  </si>
  <si>
    <t>FPOPA.KY067</t>
  </si>
  <si>
    <t>FPOPA.KY069</t>
  </si>
  <si>
    <t>FPOPA.KY071</t>
  </si>
  <si>
    <t>FPOPA.KY073</t>
  </si>
  <si>
    <t>FPOPA.KY075</t>
  </si>
  <si>
    <t>FPOPA.KY077</t>
  </si>
  <si>
    <t>FPOPA.KY079</t>
  </si>
  <si>
    <t>FPOPA.KY083</t>
  </si>
  <si>
    <t>FPOPA.KY085</t>
  </si>
  <si>
    <t>FPOPA.KY087</t>
  </si>
  <si>
    <t>FPOPA.KY089</t>
  </si>
  <si>
    <t>FPOPA.KY091</t>
  </si>
  <si>
    <t>FPOPA.KY093</t>
  </si>
  <si>
    <t>FPOPA.KY095</t>
  </si>
  <si>
    <t>FPOPA.KY097</t>
  </si>
  <si>
    <t>FPOPA.KY099</t>
  </si>
  <si>
    <t>FPOPA.KY101</t>
  </si>
  <si>
    <t>FPOPA.KY103</t>
  </si>
  <si>
    <t>FPOPA.KY105</t>
  </si>
  <si>
    <t>FPOPA.KY107</t>
  </si>
  <si>
    <t>FPOPA.KY109</t>
  </si>
  <si>
    <t>FPOPA.KY111</t>
  </si>
  <si>
    <t>FPOPA.KY113</t>
  </si>
  <si>
    <t>FPOPA.KY115</t>
  </si>
  <si>
    <t>FPOPA.KY119</t>
  </si>
  <si>
    <t>FPOPA.KY121</t>
  </si>
  <si>
    <t>FPOPA.KY123</t>
  </si>
  <si>
    <t>FPOPA.KY125</t>
  </si>
  <si>
    <t>FPOPA.KY127</t>
  </si>
  <si>
    <t>FPOPA.KY129</t>
  </si>
  <si>
    <t>FPOPA.KY131</t>
  </si>
  <si>
    <t>FPOPA.KY133</t>
  </si>
  <si>
    <t>FPOPA.KY135</t>
  </si>
  <si>
    <t>FPOPA.KY137</t>
  </si>
  <si>
    <t>FPOPA.KY139</t>
  </si>
  <si>
    <t>FPOPA.KY141</t>
  </si>
  <si>
    <t>FPOPA.KY143</t>
  </si>
  <si>
    <t>FPOPA.KY151</t>
  </si>
  <si>
    <t>FPOPA.KY153</t>
  </si>
  <si>
    <t>FPOPA.KY155</t>
  </si>
  <si>
    <t>FPOPA.KY157</t>
  </si>
  <si>
    <t>FPOPA.KY159</t>
  </si>
  <si>
    <t>FPOPA.KY161</t>
  </si>
  <si>
    <t>FPOPA.KY145</t>
  </si>
  <si>
    <t>FPOPA.KY147</t>
  </si>
  <si>
    <t>FPOPA.KY149</t>
  </si>
  <si>
    <t>FPOPA.KY163</t>
  </si>
  <si>
    <t>FPOPA.KY165</t>
  </si>
  <si>
    <t>FPOPA.KY167</t>
  </si>
  <si>
    <t>FPOPA.KY169</t>
  </si>
  <si>
    <t>FPOPA.KY171</t>
  </si>
  <si>
    <t>FPOPA.KY173</t>
  </si>
  <si>
    <t>FPOPA.KY175</t>
  </si>
  <si>
    <t>FPOPA.KY177</t>
  </si>
  <si>
    <t>FPOPA.KY179</t>
  </si>
  <si>
    <t>FPOPA.KY181</t>
  </si>
  <si>
    <t>FPOPA.KY183</t>
  </si>
  <si>
    <t>FPOPA.KY185</t>
  </si>
  <si>
    <t>FPOPA.KY187</t>
  </si>
  <si>
    <t>FPOPA.KY189</t>
  </si>
  <si>
    <t>FPOPA.KY193</t>
  </si>
  <si>
    <t>FPOPA.KY195</t>
  </si>
  <si>
    <t>FPOPA.KY197</t>
  </si>
  <si>
    <t>FPOPA.KY199</t>
  </si>
  <si>
    <t>FPOPA.KY201</t>
  </si>
  <si>
    <t>FPOPA.KY203</t>
  </si>
  <si>
    <t>FPOPA.KY205</t>
  </si>
  <si>
    <t>FPOPA.KY207</t>
  </si>
  <si>
    <t>FPOPA.KY209</t>
  </si>
  <si>
    <t>FPOPA.KY211</t>
  </si>
  <si>
    <t>FPOPA.KY213</t>
  </si>
  <si>
    <t>FPOPA.KY215</t>
  </si>
  <si>
    <t>FPOPA.KY217</t>
  </si>
  <si>
    <t>FPOPA.KY219</t>
  </si>
  <si>
    <t>FPOPA.KY221</t>
  </si>
  <si>
    <t>FPOPA.KY223</t>
  </si>
  <si>
    <t>FPOPA.KY225</t>
  </si>
  <si>
    <t>FPOPA.KY227</t>
  </si>
  <si>
    <t>FPOPA.KY229</t>
  </si>
  <si>
    <t>FPOPA.KY231</t>
  </si>
  <si>
    <t>FPOPA.KY233</t>
  </si>
  <si>
    <t>FPOPA.KY235</t>
  </si>
  <si>
    <t>FPOPA.KY237</t>
  </si>
  <si>
    <t>FPOPA.KY239</t>
  </si>
  <si>
    <t>Kentucky Power Co</t>
  </si>
  <si>
    <t>Median HH Income</t>
  </si>
  <si>
    <t>Share XFER Pmnts</t>
  </si>
  <si>
    <t>Wallet Share</t>
  </si>
  <si>
    <t>Commonwealth</t>
  </si>
  <si>
    <t>KY</t>
  </si>
  <si>
    <t>Avg. kWh Per Cust.</t>
  </si>
  <si>
    <t>Res MWh Sales</t>
  </si>
  <si>
    <t>Elig. Customers</t>
  </si>
  <si>
    <t>Payers</t>
  </si>
  <si>
    <t>Cost ($1/mo)</t>
  </si>
  <si>
    <t>Share</t>
  </si>
  <si>
    <t>Share of Pool</t>
  </si>
  <si>
    <t>Avg. Benefit</t>
  </si>
  <si>
    <t>Per Capita Income</t>
  </si>
  <si>
    <t>Share of Inc. From Txfr Pmnts</t>
  </si>
  <si>
    <t>Unemployment Rate</t>
  </si>
  <si>
    <t>Avg. Ann. Usage (kWh)</t>
  </si>
  <si>
    <t>Bill Share of Wallet</t>
  </si>
  <si>
    <t>Share of Customers</t>
  </si>
  <si>
    <t>Median HH Income ($)</t>
  </si>
  <si>
    <t>Median HH Income (WTD) ($)</t>
  </si>
  <si>
    <t>Population (Ths.)</t>
  </si>
  <si>
    <t>Households (Ths.)</t>
  </si>
  <si>
    <t>Employment (Ths.)</t>
  </si>
  <si>
    <t>Labor Force (Ths.)</t>
  </si>
  <si>
    <t>LF Unemp (Ths.)</t>
  </si>
  <si>
    <t>Income ($Mil.)</t>
  </si>
  <si>
    <t>Transfer Payments ($Mil.)</t>
  </si>
  <si>
    <t>Res Revs ($Ths.)</t>
  </si>
  <si>
    <t>Unemployment</t>
  </si>
  <si>
    <t>Per Cap Inc. ($)</t>
  </si>
  <si>
    <t>Res Customers (Avg.)</t>
  </si>
  <si>
    <t>Average Customers</t>
  </si>
  <si>
    <t>Com MWh Sales</t>
  </si>
  <si>
    <t>Com Revs ($Ths.)</t>
  </si>
  <si>
    <t>Ind MWh Sales</t>
  </si>
  <si>
    <t>Ind Revs ($Ths.)</t>
  </si>
  <si>
    <t>Big Rivers Electric Corp.</t>
  </si>
  <si>
    <t>Big Sandy R.E.C.C.</t>
  </si>
  <si>
    <t>Blue Grass Energy Cooperative Corp.</t>
  </si>
  <si>
    <t>Clark Energy Cooperative, Inc.</t>
  </si>
  <si>
    <t>Cumberland Valley Electric, Inc.</t>
  </si>
  <si>
    <t>East Kentucky Power Cooperative, Inc.</t>
  </si>
  <si>
    <t>Farmers R.E.C.C.</t>
  </si>
  <si>
    <t>Fleming-Mason Energy Cooperative, Inc.</t>
  </si>
  <si>
    <t>Grayson R.E.C.C.</t>
  </si>
  <si>
    <t>Kenergy Corp.</t>
  </si>
  <si>
    <t>Licking Valley R.E.C.C.</t>
  </si>
  <si>
    <t>Nolin R.E.C.C.</t>
  </si>
  <si>
    <t>Salt River Electric Cooperative Corp.</t>
  </si>
  <si>
    <t>Shelby Energy Cooperative, Inc.</t>
  </si>
  <si>
    <t>South Kentucky R.E.C.C.</t>
  </si>
  <si>
    <t>Taylor County R.E.C.C.</t>
  </si>
  <si>
    <t>Meade County R.E.C.C.</t>
  </si>
  <si>
    <t>Big Sandy</t>
  </si>
  <si>
    <t>Blue Grass Energy</t>
  </si>
  <si>
    <t>Clark Energy</t>
  </si>
  <si>
    <t>Cumberland Valley</t>
  </si>
  <si>
    <t>Farmers</t>
  </si>
  <si>
    <t>Fleming-Mason</t>
  </si>
  <si>
    <t>Inter-County Energy</t>
  </si>
  <si>
    <t>Jackson Energy</t>
  </si>
  <si>
    <t>Licking Valley</t>
  </si>
  <si>
    <t>Nolin</t>
  </si>
  <si>
    <t>Owen Electric</t>
  </si>
  <si>
    <t>Salt River</t>
  </si>
  <si>
    <t>Shelby Energy</t>
  </si>
  <si>
    <t>South Kentucky</t>
  </si>
  <si>
    <t>Taylor County</t>
  </si>
  <si>
    <t>Kenergy</t>
  </si>
  <si>
    <t>Meade County</t>
  </si>
  <si>
    <t>Small Portions of Counties:</t>
  </si>
  <si>
    <t>Owen Electric Cooperative, Inc.</t>
  </si>
  <si>
    <t>FCPIU.IUSA</t>
  </si>
  <si>
    <t>Baseline Scenario (September 2026): CPI: Urban Consumer - All Items, (Index 1982-84=100, SA)</t>
  </si>
  <si>
    <t>United States</t>
  </si>
  <si>
    <t>FCPIUE.IUSA</t>
  </si>
  <si>
    <t>Baseline Scenario (September 2026): CPI: Urban Consumer - Energy, (Index 1982-84=100, SA)</t>
  </si>
  <si>
    <t>FCPIUL1E.IUSA</t>
  </si>
  <si>
    <t>Baseline Scenario (September 2026): CPI: Urban Consumer - All Items less Food and Energy, (Index 1982-84=100, SA)</t>
  </si>
  <si>
    <t>FPDPC.IUSA</t>
  </si>
  <si>
    <t>Baseline Scenario (September 2026): NIPA: Chain-Type Price Index - Personal Consumption Expenditures - Total, (Index 2017=100, SA)</t>
  </si>
  <si>
    <t>Com Revs (2016 $Ths.)</t>
  </si>
  <si>
    <t>Median Household Income ($)</t>
  </si>
  <si>
    <t>Median Household Income (WTD - $)</t>
  </si>
  <si>
    <t>Res Revs (2016 $Ths.)</t>
  </si>
  <si>
    <t>Median Household Income (WTD - 2016 $)</t>
  </si>
  <si>
    <t>Median Household Income (2016 $)</t>
  </si>
  <si>
    <t>CAGR</t>
  </si>
  <si>
    <t>Ind Revs (2016 $Ths.)</t>
  </si>
  <si>
    <t>Kentucky Electric Utilites Income, Economic, and Affordability Metrics In:</t>
  </si>
  <si>
    <t>Jackson Energy Cooperative Corporation</t>
  </si>
  <si>
    <t>Total Employment (Ths.)</t>
  </si>
  <si>
    <t>Total Labor Force (Ths.)</t>
  </si>
  <si>
    <t>Total Population (Ths.)</t>
  </si>
  <si>
    <t>Total Households (Ths.)</t>
  </si>
  <si>
    <t>Kentucky Power Affordability, Employment &amp; Demographic Peer Summary</t>
  </si>
  <si>
    <t>2024 affordability snapshot with 2016–2025 economic, employment, and demographic trends | Peer and Commonwealth comparison</t>
  </si>
  <si>
    <t>2024 SNAPSHOT</t>
  </si>
  <si>
    <t>Utility / Benchmark</t>
  </si>
  <si>
    <t>Transfer Share</t>
  </si>
  <si>
    <t>Avg kWh / Cust.</t>
  </si>
  <si>
    <t>Customer Share</t>
  </si>
  <si>
    <t>2016–2025 TREND</t>
  </si>
  <si>
    <t>Median HH 2016</t>
  </si>
  <si>
    <t>Median HH 2025</t>
  </si>
  <si>
    <t>Income CAGR</t>
  </si>
  <si>
    <t>Wallet 2016</t>
  </si>
  <si>
    <t>Wallet 2025</t>
  </si>
  <si>
    <t>Wallet Change</t>
  </si>
  <si>
    <t>EMPLOYMENT &amp; DEMOGRAPHIC TRENDS</t>
  </si>
  <si>
    <t>Employment 2016 (Ths.)</t>
  </si>
  <si>
    <t>Employment 2025 (Ths.)</t>
  </si>
  <si>
    <t>Employment CAGR</t>
  </si>
  <si>
    <t>Labor Force CAGR</t>
  </si>
  <si>
    <t>Population 2016 (Ths.)</t>
  </si>
  <si>
    <t>Population 2025 (Ths.)</t>
  </si>
  <si>
    <t>Population CAGR</t>
  </si>
  <si>
    <t>Households 2025 (Ths.)</t>
  </si>
  <si>
    <t>Households CAGR</t>
  </si>
  <si>
    <t>AFFORDABILITY AND CUSTOMER PRESSURE</t>
  </si>
  <si>
    <t>Utilities Metrics Glossary</t>
  </si>
  <si>
    <t>Term</t>
  </si>
  <si>
    <t>Definition</t>
  </si>
  <si>
    <t>Unit</t>
  </si>
  <si>
    <t>Source / Calculation</t>
  </si>
  <si>
    <t>Interpretation note</t>
  </si>
  <si>
    <t>Average of county-level median household income for the counties assigned to the utility service territory.</t>
  </si>
  <si>
    <t>USD per household</t>
  </si>
  <si>
    <t>The Commonwealth row averages all county values; it is not weighted by population.</t>
  </si>
  <si>
    <t>Population-weighted average of county-level median household income across the utility service territory.</t>
  </si>
  <si>
    <t>Gives greater influence to more populous counties.</t>
  </si>
  <si>
    <t>Total personal transfer payments for counties in the utility service territory.</t>
  </si>
  <si>
    <t>Millions of USD</t>
  </si>
  <si>
    <t>Includes income received from government social benefits and other transfer sources represented by the source series.</t>
  </si>
  <si>
    <t>Total population of the counties assigned to the utility service territory.</t>
  </si>
  <si>
    <t>Thousands of persons</t>
  </si>
  <si>
    <t>Territory estimate follows the county mapping used in Utilities.</t>
  </si>
  <si>
    <t>Total number of households in the utility service territory.</t>
  </si>
  <si>
    <t>Thousands of households</t>
  </si>
  <si>
    <t>Source label: Number of Households: Total.</t>
  </si>
  <si>
    <t>Total nonfarm payroll employment in the utility service territory.</t>
  </si>
  <si>
    <t>Thousands of jobs</t>
  </si>
  <si>
    <t>Source series is seasonally adjusted (SA).</t>
  </si>
  <si>
    <t>Total civilian labor force in the utility service territory.</t>
  </si>
  <si>
    <t>Includes employed and unemployed persons in the labor force.</t>
  </si>
  <si>
    <t>Number of unemployed persons in the labor force within the utility service territory.</t>
  </si>
  <si>
    <t>Used as the numerator of the Unemployment metric.</t>
  </si>
  <si>
    <t>Total personal income for the utility service territory.</t>
  </si>
  <si>
    <t>Source label: Income: Total Personal.</t>
  </si>
  <si>
    <t>Annual electricity sold to residential customers.</t>
  </si>
  <si>
    <t>MWh</t>
  </si>
  <si>
    <t>Energy sales volume, not revenue.</t>
  </si>
  <si>
    <t>Average number of residential customers served during the year.</t>
  </si>
  <si>
    <t>Customers</t>
  </si>
  <si>
    <t>Average customer count is used for per-customer calculations.</t>
  </si>
  <si>
    <t>Average annual residential electricity use per customer.</t>
  </si>
  <si>
    <t>kWh per customer</t>
  </si>
  <si>
    <t>Res MWh Sales × 1,000 / Res Customers (Avg.).</t>
  </si>
  <si>
    <t>Converts MWh to kWh before dividing by customers.</t>
  </si>
  <si>
    <t>Annual revenue from residential electricity sales.</t>
  </si>
  <si>
    <t>Thousands of USD</t>
  </si>
  <si>
    <t>Residential class revenue only.</t>
  </si>
  <si>
    <t>Share of total personal income represented by transfer payments.</t>
  </si>
  <si>
    <t>Percent</t>
  </si>
  <si>
    <t>Transfer Payments / Income.</t>
  </si>
  <si>
    <t>Higher values indicate greater reliance on transfer income.</t>
  </si>
  <si>
    <t>Average annual residential bill as a share of population-weighted median household income.</t>
  </si>
  <si>
    <t>Avg. Res Bill / Median HH Income (WTD).</t>
  </si>
  <si>
    <t>Affordability indicator comparing annual electric cost with household income.</t>
  </si>
  <si>
    <t>Unemployed persons as a share of the labor force.</t>
  </si>
  <si>
    <t>LF Unemp / Labor Force.</t>
  </si>
  <si>
    <t>Workbook calculation uses the same thousand-person units in numerator and denominator.</t>
  </si>
  <si>
    <t>Total personal income per resident.</t>
  </si>
  <si>
    <t>USD per person</t>
  </si>
  <si>
    <t>Income ($Mil.) / Population (Ths.) × 1,000.</t>
  </si>
  <si>
    <t>The factor of 1,000 reconciles millions of dollars with thousands of persons.</t>
  </si>
  <si>
    <t>FYPA.KY001|1/1/2016|12/31/2035|12|8945984|203|0|2026-08-14T13:50:01Z||0</t>
  </si>
  <si>
    <t>FYPA.KY003|1/1/2016|12/31/2035|12|8421696|203|0|2026-08-14T13:50:01Z||0</t>
  </si>
  <si>
    <t>FYPA.KY005|1/1/2016|12/31/2035|12|8421696|203|0|2026-08-14T13:50:01Z||0</t>
  </si>
  <si>
    <t>FYPA.KY007|1/1/2016|12/31/2035|12|8421696|203|0|2026-08-14T13:50:01Z||0</t>
  </si>
  <si>
    <t>FYPA.KY009|1/1/2016|12/31/2035|12|8421696|203|0|2026-08-14T13:50:01Z||0</t>
  </si>
  <si>
    <t>FYPA.KY011|1/1/2016|12/31/2035|12|8421696|203|0|2026-08-14T13:50:01Z||0</t>
  </si>
  <si>
    <t>FYPA.KY013|1/1/2016|12/31/2035|12|8421696|203|0|2026-08-14T13:50:01Z||0</t>
  </si>
  <si>
    <t>FYPA.KY015|1/1/2016|12/31/2035|12|8421696|203|0|2026-08-14T13:50:01Z||0</t>
  </si>
  <si>
    <t>FYPA.KY017|1/1/2016|12/31/2035|12|8421696|203|0|2026-08-14T13:50:01Z||0</t>
  </si>
  <si>
    <t>FYPA.KY019|1/1/2016|12/31/2035|12|8421696|203|0|2026-08-14T13:50:01Z||0</t>
  </si>
  <si>
    <t>FYPA.KY021|1/1/2016|12/31/2035|12|8421696|203|0|2026-08-14T13:50:01Z||0</t>
  </si>
  <si>
    <t>FYPA.KY023|1/1/2016|12/31/2035|12|8421696|203|0|2026-08-14T13:50:01Z||0</t>
  </si>
  <si>
    <t>FYPA.KY025|1/1/2016|12/31/2035|12|8421696|203|0|2026-08-14T13:50:01Z||0</t>
  </si>
  <si>
    <t>FYPA.KY027|1/1/2016|12/31/2035|12|8421696|203|0|2026-08-14T13:50:01Z||0</t>
  </si>
  <si>
    <t>FYPA.KY029|1/1/2016|12/31/2035|12|8421696|203|0|2026-08-14T13:50:01Z||0</t>
  </si>
  <si>
    <t>FYPA.KY031|1/1/2016|12/31/2035|12|8421696|203|0|2026-08-14T13:50:01Z||0</t>
  </si>
  <si>
    <t>FYPA.KY033|1/1/2016|12/31/2035|12|8421696|203|0|2026-08-14T13:50:01Z||0</t>
  </si>
  <si>
    <t>FYPA.KY035|1/1/2016|12/31/2035|12|8421696|203|0|2026-08-14T13:50:01Z||0</t>
  </si>
  <si>
    <t>FYPA.KY037|1/1/2016|12/31/2035|12|8421696|203|0|2026-08-14T13:50:01Z||0</t>
  </si>
  <si>
    <t>FYPA.KY039|1/1/2016|12/31/2035|12|8421696|203|0|2026-08-14T13:50:01Z||0</t>
  </si>
  <si>
    <t>FYPA.KY041|1/1/2016|12/31/2035|12|8421696|203|0|2026-08-14T13:50:01Z||0</t>
  </si>
  <si>
    <t>FYPA.KY043|1/1/2016|12/31/2035|12|8421696|203|0|2026-08-14T13:50:01Z||0</t>
  </si>
  <si>
    <t>FYPA.KY045|1/1/2016|12/31/2035|12|8421696|203|0|2026-08-14T13:50:01Z||0</t>
  </si>
  <si>
    <t>FYPA.KY047|1/1/2016|12/31/2035|12|8421696|203|0|2026-08-14T13:50:01Z||0</t>
  </si>
  <si>
    <t>FYPA.KY049|1/1/2016|12/31/2035|12|8421696|203|0|2026-08-14T13:50:01Z||0</t>
  </si>
  <si>
    <t>FYPA.KY051|1/1/2016|12/31/2035|12|8421696|203|0|2026-08-14T13:50:01Z||0</t>
  </si>
  <si>
    <t>FYPA.KY053|1/1/2016|12/31/2035|12|8421696|203|0|2026-08-14T13:50:01Z||0</t>
  </si>
  <si>
    <t>FYPA.KY055|1/1/2016|12/31/2035|12|8421696|203|0|2026-08-14T13:50:01Z||0</t>
  </si>
  <si>
    <t>FYPA.KY057|1/1/2016|12/31/2035|12|8421696|203|0|2026-08-14T13:50:01Z||0</t>
  </si>
  <si>
    <t>FYPA.KY059|1/1/2016|12/31/2035|12|8421696|203|0|2026-08-14T13:50:01Z||0</t>
  </si>
  <si>
    <t>FYPA.KY061|1/1/2016|12/31/2035|12|8421696|203|0|2026-08-14T13:50:01Z||0</t>
  </si>
  <si>
    <t>FYPA.KY063|1/1/2016|12/31/2035|12|8421696|203|0|2026-08-14T13:50:01Z||0</t>
  </si>
  <si>
    <t>FYPA.KY065|1/1/2016|12/31/2035|12|8421696|203|0|2026-08-14T13:50:01Z||0</t>
  </si>
  <si>
    <t>FYPA.KY067|1/1/2016|12/31/2035|12|8421696|203|0|2026-08-14T13:50:01Z||0</t>
  </si>
  <si>
    <t>FYPA.KY069|1/1/2016|12/31/2035|12|8421696|203|0|2026-08-14T13:50:01Z||0</t>
  </si>
  <si>
    <t>FYPA.KY071|1/1/2016|12/31/2035|12|8421696|203|0|2026-08-14T13:50:01Z||0</t>
  </si>
  <si>
    <t>FYPA.KY073|1/1/2016|12/31/2035|12|8421696|203|0|2026-08-14T13:50:01Z||0</t>
  </si>
  <si>
    <t>FYPA.KY075|1/1/2016|12/31/2035|12|8421696|203|0|2026-08-14T13:50:01Z||0</t>
  </si>
  <si>
    <t>FYPA.KY077|1/1/2016|12/31/2035|12|8421696|203|0|2026-08-14T13:50:01Z||0</t>
  </si>
  <si>
    <t>FYPA.KY079|1/1/2016|12/31/2035|12|8421696|203|0|2026-08-14T13:50:01Z||0</t>
  </si>
  <si>
    <t>FYPA.KY081|1/1/2016|12/31/2035|12|8421696|203|0|2026-08-14T13:50:01Z||0</t>
  </si>
  <si>
    <t>FYPA.KY083|1/1/2016|12/31/2035|12|8421696|203|0|2026-08-14T13:50:01Z||0</t>
  </si>
  <si>
    <t>FYPA.KY085|1/1/2016|12/31/2035|12|8421696|203|0|2026-08-14T13:50:01Z||0</t>
  </si>
  <si>
    <t>FYPA.KY087|1/1/2016|12/31/2035|12|8421696|203|0|2026-08-14T13:50:01Z||0</t>
  </si>
  <si>
    <t>FYPA.KY089|1/1/2016|12/31/2035|12|8421696|203|0|2026-08-14T13:50:01Z||0</t>
  </si>
  <si>
    <t>FYPA.KY091|1/1/2016|12/31/2035|12|8421696|203|0|2026-08-14T13:50:01Z||0</t>
  </si>
  <si>
    <t>FYPA.KY093|1/1/2016|12/31/2035|12|8421696|203|0|2026-08-14T13:50:01Z||0</t>
  </si>
  <si>
    <t>FYPA.KY095|1/1/2016|12/31/2035|12|8421696|203|0|2026-08-14T13:50:01Z||0</t>
  </si>
  <si>
    <t>FYPA.KY097|1/1/2016|12/31/2035|12|8421696|203|0|2026-08-14T13:50:01Z||0</t>
  </si>
  <si>
    <t>FYPA.KY099|1/1/2016|12/31/2035|12|8421696|203|0|2026-08-14T13:50:01Z||0</t>
  </si>
  <si>
    <t>FYPA.KY101|1/1/2016|12/31/2035|12|8421696|203|0|2026-08-14T13:50:01Z||0</t>
  </si>
  <si>
    <t>FYPA.KY103|1/1/2016|12/31/2035|12|8421696|203|0|2026-08-14T13:50:01Z||0</t>
  </si>
  <si>
    <t>FYPA.KY105|1/1/2016|12/31/2035|12|8421696|203|0|2026-08-14T13:50:01Z||0</t>
  </si>
  <si>
    <t>FYPA.KY107|1/1/2016|12/31/2035|12|8421696|203|0|2026-08-14T13:50:01Z||0</t>
  </si>
  <si>
    <t>FYPA.KY109|1/1/2016|12/31/2035|12|8421696|203|0|2026-08-14T13:50:01Z||0</t>
  </si>
  <si>
    <t>FYPA.KY111|1/1/2016|12/31/2035|12|8421696|203|0|2026-08-14T13:50:01Z||0</t>
  </si>
  <si>
    <t>FYPA.KY113|1/1/2016|12/31/2035|12|8421696|203|0|2026-08-14T13:50:01Z||0</t>
  </si>
  <si>
    <t>FYPA.KY115|1/1/2016|12/31/2035|12|8421696|203|0|2026-08-14T13:50:01Z||0</t>
  </si>
  <si>
    <t>FYPA.KY117|1/1/2016|12/31/2035|12|8421696|203|0|2026-08-14T13:50:01Z||0</t>
  </si>
  <si>
    <t>FYPA.KY119|1/1/2016|12/31/2035|12|8421696|203|0|2026-08-14T13:50:01Z||0</t>
  </si>
  <si>
    <t>FYPA.KY121|1/1/2016|12/31/2035|12|8421696|203|0|2026-08-14T13:50:01Z||0</t>
  </si>
  <si>
    <t>FYPA.KY123|1/1/2016|12/31/2035|12|8421696|203|0|2026-08-14T13:50:01Z||0</t>
  </si>
  <si>
    <t>FYPA.KY125|1/1/2016|12/31/2035|12|8421696|203|0|2026-08-14T13:50:01Z||0</t>
  </si>
  <si>
    <t>FYPA.KY127|1/1/2016|12/31/2035|12|8421696|203|0|2026-08-14T13:50:01Z||0</t>
  </si>
  <si>
    <t>FYPA.KY129|1/1/2016|12/31/2035|12|8421696|203|0|2026-08-14T13:50:01Z||0</t>
  </si>
  <si>
    <t>FYPA.KY131|1/1/2016|12/31/2035|12|8421696|203|0|2026-08-14T13:50:01Z||0</t>
  </si>
  <si>
    <t>FYPA.KY133|1/1/2016|12/31/2035|12|8421696|203|0|2026-08-14T13:50:01Z||0</t>
  </si>
  <si>
    <t>FYPA.KY135|1/1/2016|12/31/2035|12|8421696|203|0|2026-08-14T13:50:01Z||0</t>
  </si>
  <si>
    <t>FYPA.KY137|1/1/2016|12/31/2035|12|8421696|203|0|2026-08-14T13:50:01Z||0</t>
  </si>
  <si>
    <t>FYPA.KY139|1/1/2016|12/31/2035|12|8421696|203|0|2026-08-14T13:50:01Z||0</t>
  </si>
  <si>
    <t>FYPA.KY141|1/1/2016|12/31/2035|12|8421696|203|0|2026-08-14T13:50:01Z||0</t>
  </si>
  <si>
    <t>FYPA.KY143|1/1/2016|12/31/2035|12|8421696|203|0|2026-08-14T13:50:01Z||0</t>
  </si>
  <si>
    <t>FYPA.KY151|1/1/2016|12/31/2035|12|8421696|203|0|2026-08-14T13:50:01Z||0</t>
  </si>
  <si>
    <t>FYPA.KY153|1/1/2016|12/31/2035|12|8421696|203|0|2026-08-14T13:50:01Z||0</t>
  </si>
  <si>
    <t>FYPA.KY155|1/1/2016|12/31/2035|12|8421696|203|0|2026-08-14T13:50:01Z||0</t>
  </si>
  <si>
    <t>FYPA.KY157|1/1/2016|12/31/2035|12|8421696|203|0|2026-08-14T13:50:01Z||0</t>
  </si>
  <si>
    <t>FYPA.KY159|1/1/2016|12/31/2035|12|8421696|203|0|2026-08-14T13:50:01Z||0</t>
  </si>
  <si>
    <t>FYPA.KY161|1/1/2016|12/31/2035|12|8421696|203|0|2026-08-14T13:50:01Z||0</t>
  </si>
  <si>
    <t>FYPA.KY145|1/1/2016|12/31/2035|12|8421696|203|0|2026-08-14T13:50:01Z||0</t>
  </si>
  <si>
    <t>FYPA.KY147|1/1/2016|12/31/2035|12|8421696|203|0|2026-08-14T13:50:01Z||0</t>
  </si>
  <si>
    <t>FYPA.KY149|1/1/2016|12/31/2035|12|8421696|203|0|2026-08-14T13:50:01Z||0</t>
  </si>
  <si>
    <t>FYPA.KY163|1/1/2016|12/31/2035|12|8421696|203|0|2026-08-14T13:50:01Z||0</t>
  </si>
  <si>
    <t>FYPA.KY165|1/1/2016|12/31/2035|12|8421696|203|0|2026-08-14T13:50:01Z||0</t>
  </si>
  <si>
    <t>FYPA.KY167|1/1/2016|12/31/2035|12|8421696|203|0|2026-08-14T13:50:01Z||0</t>
  </si>
  <si>
    <t>FYPA.KY169|1/1/2016|12/31/2035|12|8421696|203|0|2026-08-14T13:50:01Z||0</t>
  </si>
  <si>
    <t>FYPA.KY171|1/1/2016|12/31/2035|12|8421696|203|0|2026-08-14T13:50:01Z||0</t>
  </si>
  <si>
    <t>FYPA.KY173|1/1/2016|12/31/2035|12|8421696|203|0|2026-08-14T13:50:01Z||0</t>
  </si>
  <si>
    <t>FYPA.KY175|1/1/2016|12/31/2035|12|8421696|203|0|2026-08-14T13:50:01Z||0</t>
  </si>
  <si>
    <t>FYPA.KY177|1/1/2016|12/31/2035|12|8421696|203|0|2026-08-14T13:50:01Z||0</t>
  </si>
  <si>
    <t>FYPA.KY179|1/1/2016|12/31/2035|12|8421696|203|0|2026-08-14T13:50:01Z||0</t>
  </si>
  <si>
    <t>FYPA.KY181|1/1/2016|12/31/2035|12|8421696|203|0|2026-08-14T13:50:01Z||0</t>
  </si>
  <si>
    <t>FYPA.KY183|1/1/2016|12/31/2035|12|8421696|203|0|2026-08-14T13:50:01Z||0</t>
  </si>
  <si>
    <t>FYPA.KY185|1/1/2016|12/31/2035|12|8421696|203|0|2026-08-14T13:50:01Z||0</t>
  </si>
  <si>
    <t>FYPA.KY187|1/1/2016|12/31/2035|12|8421696|203|0|2026-08-14T13:50:01Z||0</t>
  </si>
  <si>
    <t>FYPA.KY189|1/1/2016|12/31/2035|12|8421696|203|0|2026-08-14T13:50:01Z||0</t>
  </si>
  <si>
    <t>FYPA.KY191|1/1/2016|12/31/2035|12|8421696|203|0|2026-08-14T13:50:01Z||0</t>
  </si>
  <si>
    <t>FYPA.KY193|1/1/2016|12/31/2035|12|8421696|203|0|2026-08-14T13:50:01Z||0</t>
  </si>
  <si>
    <t>FYPA.KY195|1/1/2016|12/31/2035|12|8421696|203|0|2026-08-14T13:50:01Z||0</t>
  </si>
  <si>
    <t>FYPA.KY197|1/1/2016|12/31/2035|12|8421696|203|0|2026-08-14T13:50:01Z||0</t>
  </si>
  <si>
    <t>FYPA.KY199|1/1/2016|12/31/2035|12|8421696|203|0|2026-08-14T13:50:01Z||0</t>
  </si>
  <si>
    <t>FYPA.KY201|1/1/2016|12/31/2035|12|8421696|203|0|2026-08-14T13:50:01Z||0</t>
  </si>
  <si>
    <t>FYPA.KY203|1/1/2016|12/31/2035|12|8421696|203|0|2026-08-14T13:50:01Z||0</t>
  </si>
  <si>
    <t>FYPA.KY205|1/1/2016|12/31/2035|12|8421696|203|0|2026-08-14T13:50:01Z||0</t>
  </si>
  <si>
    <t>FYPA.KY207|1/1/2016|12/31/2035|12|8421696|203|0|2026-08-14T13:50:01Z||0</t>
  </si>
  <si>
    <t>FYPA.KY209|1/1/2016|12/31/2035|12|8421696|203|0|2026-08-14T13:50:01Z||0</t>
  </si>
  <si>
    <t>FYPA.KY211|1/1/2016|12/31/2035|12|8421696|203|0|2026-08-14T13:50:01Z||0</t>
  </si>
  <si>
    <t>FYPA.KY213|1/1/2016|12/31/2035|12|8421696|203|0|2026-08-14T13:50:01Z||0</t>
  </si>
  <si>
    <t>FYPA.KY215|1/1/2016|12/31/2035|12|8421696|203|0|2026-08-14T13:50:01Z||0</t>
  </si>
  <si>
    <t>FYPA.KY217|1/1/2016|12/31/2035|12|8421696|203|0|2026-08-14T13:50:01Z||0</t>
  </si>
  <si>
    <t>FYPA.KY219|1/1/2016|12/31/2035|12|8421696|203|0|2026-08-14T13:50:01Z||0</t>
  </si>
  <si>
    <t>FYPA.KY221|1/1/2016|12/31/2035|12|8421696|203|0|2026-08-14T13:50:01Z||0</t>
  </si>
  <si>
    <t>FYPA.KY223|1/1/2016|12/31/2035|12|8421696|203|0|2026-08-14T13:50:01Z||0</t>
  </si>
  <si>
    <t>FYPA.KY225|1/1/2016|12/31/2035|12|8421696|203|0|2026-08-14T13:50:01Z||0</t>
  </si>
  <si>
    <t>FYPA.KY227|1/1/2016|12/31/2035|12|8421696|203|0|2026-08-14T13:50:01Z||0</t>
  </si>
  <si>
    <t>FYPA.KY229|1/1/2016|12/31/2035|12|8421696|203|0|2026-08-14T13:50:01Z||0</t>
  </si>
  <si>
    <t>FYPA.KY231|1/1/2016|12/31/2035|12|8421696|203|0|2026-08-14T13:50:01Z||0</t>
  </si>
  <si>
    <t>FYPA.KY233|1/1/2016|12/31/2035|12|8421696|203|0|2026-08-14T13:50:01Z||0</t>
  </si>
  <si>
    <t>FYPA.KY235|1/1/2016|12/31/2035|12|8421696|203|0|2026-08-14T13:50:01Z||0</t>
  </si>
  <si>
    <t>FYPA.KY237|1/1/2016|12/31/2035|12|8421696|203|0|2026-08-14T13:50:01Z||0</t>
  </si>
  <si>
    <t>FYPA.KY239|1/1/2016|12/31/2035|12|8421696|203|0|2026-08-14T13:50:01Z||0</t>
  </si>
  <si>
    <t>FYPTRPA.KY001|1/1/2016|12/31/2035|12|8945984|203|0|2026-08-14T13:50:06Z||0</t>
  </si>
  <si>
    <t>FYPTRPA.KY003|1/1/2016|12/31/2035|12|8421696|203|0|2026-08-14T13:50:06Z||0</t>
  </si>
  <si>
    <t>FYPTRPA.KY005|1/1/2016|12/31/2035|12|8421696|203|0|2026-08-14T13:50:06Z||0</t>
  </si>
  <si>
    <t>FYPTRPA.KY007|1/1/2016|12/31/2035|12|8421696|203|0|2026-08-14T13:50:06Z||0</t>
  </si>
  <si>
    <t>FYPTRPA.KY009|1/1/2016|12/31/2035|12|8421696|203|0|2026-08-14T13:50:06Z||0</t>
  </si>
  <si>
    <t>FYPTRPA.KY011|1/1/2016|12/31/2035|12|8421696|203|0|2026-08-14T13:50:06Z||0</t>
  </si>
  <si>
    <t>FYPTRPA.KY013|1/1/2016|12/31/2035|12|8421696|203|0|2026-08-14T13:50:06Z||0</t>
  </si>
  <si>
    <t>FYPTRPA.KY015|1/1/2016|12/31/2035|12|8421696|203|0|2026-08-14T13:50:06Z||0</t>
  </si>
  <si>
    <t>FYPTRPA.KY017|1/1/2016|12/31/2035|12|8421696|203|0|2026-08-14T13:50:06Z||0</t>
  </si>
  <si>
    <t>FYPTRPA.KY019|1/1/2016|12/31/2035|12|8421696|203|0|2026-08-14T13:50:06Z||0</t>
  </si>
  <si>
    <t>FYPTRPA.KY021|1/1/2016|12/31/2035|12|8421696|203|0|2026-08-14T13:50:06Z||0</t>
  </si>
  <si>
    <t>FYPTRPA.KY023|1/1/2016|12/31/2035|12|8421696|203|0|2026-08-14T13:50:06Z||0</t>
  </si>
  <si>
    <t>FYPTRPA.KY025|1/1/2016|12/31/2035|12|8421696|203|0|2026-08-14T13:50:06Z||0</t>
  </si>
  <si>
    <t>FYPTRPA.KY027|1/1/2016|12/31/2035|12|8421696|203|0|2026-08-14T13:50:06Z||0</t>
  </si>
  <si>
    <t>FYPTRPA.KY029|1/1/2016|12/31/2035|12|8421696|203|0|2026-08-14T13:50:06Z||0</t>
  </si>
  <si>
    <t>FYPTRPA.KY031|1/1/2016|12/31/2035|12|8421696|203|0|2026-08-14T13:50:06Z||0</t>
  </si>
  <si>
    <t>FYPTRPA.KY033|1/1/2016|12/31/2035|12|8421696|203|0|2026-08-14T13:50:06Z||0</t>
  </si>
  <si>
    <t>FYPTRPA.KY035|1/1/2016|12/31/2035|12|8421696|203|0|2026-08-14T13:50:06Z||0</t>
  </si>
  <si>
    <t>FYPTRPA.KY037|1/1/2016|12/31/2035|12|8421696|203|0|2026-08-14T13:50:06Z||0</t>
  </si>
  <si>
    <t>FYPTRPA.KY039|1/1/2016|12/31/2035|12|8421696|203|0|2026-08-14T13:50:06Z||0</t>
  </si>
  <si>
    <t>FYPTRPA.KY041|1/1/2016|12/31/2035|12|8421696|203|0|2026-08-14T13:50:06Z||0</t>
  </si>
  <si>
    <t>FYPTRPA.KY043|1/1/2016|12/31/2035|12|8421696|203|0|2026-08-14T13:50:06Z||0</t>
  </si>
  <si>
    <t>FYPTRPA.KY045|1/1/2016|12/31/2035|12|8421696|203|0|2026-08-14T13:50:06Z||0</t>
  </si>
  <si>
    <t>FYPTRPA.KY047|1/1/2016|12/31/2035|12|8421696|203|0|2026-08-14T13:50:06Z||0</t>
  </si>
  <si>
    <t>FYPTRPA.KY049|1/1/2016|12/31/2035|12|8421696|203|0|2026-08-14T13:50:06Z||0</t>
  </si>
  <si>
    <t>FYPTRPA.KY051|1/1/2016|12/31/2035|12|8421696|203|0|2026-08-14T13:50:06Z||0</t>
  </si>
  <si>
    <t>FYPTRPA.KY053|1/1/2016|12/31/2035|12|8421696|203|0|2026-08-14T13:50:06Z||0</t>
  </si>
  <si>
    <t>FYPTRPA.KY055|1/1/2016|12/31/2035|12|8421696|203|0|2026-08-14T13:50:06Z||0</t>
  </si>
  <si>
    <t>FYPTRPA.KY057|1/1/2016|12/31/2035|12|8421696|203|0|2026-08-14T13:50:06Z||0</t>
  </si>
  <si>
    <t>FYPTRPA.KY059|1/1/2016|12/31/2035|12|8421696|203|0|2026-08-14T13:50:06Z||0</t>
  </si>
  <si>
    <t>FYPTRPA.KY061|1/1/2016|12/31/2035|12|8421696|203|0|2026-08-14T13:50:06Z||0</t>
  </si>
  <si>
    <t>FYPTRPA.KY063|1/1/2016|12/31/2035|12|8421696|203|0|2026-08-14T13:50:06Z||0</t>
  </si>
  <si>
    <t>FYPTRPA.KY065|1/1/2016|12/31/2035|12|8421696|203|0|2026-08-14T13:50:06Z||0</t>
  </si>
  <si>
    <t>FYPTRPA.KY067|1/1/2016|12/31/2035|12|8421696|203|0|2026-08-14T13:50:06Z||0</t>
  </si>
  <si>
    <t>FYPTRPA.KY069|1/1/2016|12/31/2035|12|8421696|203|0|2026-08-14T13:50:06Z||0</t>
  </si>
  <si>
    <t>FYPTRPA.KY071|1/1/2016|12/31/2035|12|8421696|203|0|2026-08-14T13:50:06Z||0</t>
  </si>
  <si>
    <t>FYPTRPA.KY073|1/1/2016|12/31/2035|12|8421696|203|0|2026-08-14T13:50:06Z||0</t>
  </si>
  <si>
    <t>FYPTRPA.KY075|1/1/2016|12/31/2035|12|8421696|203|0|2026-08-14T13:50:06Z||0</t>
  </si>
  <si>
    <t>FYPTRPA.KY077|1/1/2016|12/31/2035|12|8421696|203|0|2026-08-14T13:50:06Z||0</t>
  </si>
  <si>
    <t>FYPTRPA.KY079|1/1/2016|12/31/2035|12|8421696|203|0|2026-08-14T13:50:06Z||0</t>
  </si>
  <si>
    <t>FYPTRPA.KY081|1/1/2016|12/31/2035|12|8421696|203|0|2026-08-14T13:50:06Z||0</t>
  </si>
  <si>
    <t>FYPTRPA.KY083|1/1/2016|12/31/2035|12|8421696|203|0|2026-08-14T13:50:06Z||0</t>
  </si>
  <si>
    <t>FYPTRPA.KY085|1/1/2016|12/31/2035|12|8421696|203|0|2026-08-14T13:50:06Z||0</t>
  </si>
  <si>
    <t>FYPTRPA.KY087|1/1/2016|12/31/2035|12|8421696|203|0|2026-08-14T13:50:06Z||0</t>
  </si>
  <si>
    <t>FYPTRPA.KY089|1/1/2016|12/31/2035|12|8421696|203|0|2026-08-14T13:50:06Z||0</t>
  </si>
  <si>
    <t>FYPTRPA.KY091|1/1/2016|12/31/2035|12|8421696|203|0|2026-08-14T13:50:06Z||0</t>
  </si>
  <si>
    <t>FYPTRPA.KY093|1/1/2016|12/31/2035|12|8421696|203|0|2026-08-14T13:50:06Z||0</t>
  </si>
  <si>
    <t>FYPTRPA.KY095|1/1/2016|12/31/2035|12|8421696|203|0|2026-08-14T13:50:06Z||0</t>
  </si>
  <si>
    <t>FYPTRPA.KY097|1/1/2016|12/31/2035|12|8421696|203|0|2026-08-14T13:50:06Z||0</t>
  </si>
  <si>
    <t>FYPTRPA.KY099|1/1/2016|12/31/2035|12|8421696|203|0|2026-08-14T13:50:06Z||0</t>
  </si>
  <si>
    <t>FYPTRPA.KY101|1/1/2016|12/31/2035|12|8421696|203|0|2026-08-14T13:50:06Z||0</t>
  </si>
  <si>
    <t>FYPTRPA.KY103|1/1/2016|12/31/2035|12|8421696|203|0|2026-08-14T13:50:06Z||0</t>
  </si>
  <si>
    <t>FYPTRPA.KY105|1/1/2016|12/31/2035|12|8421696|203|0|2026-08-14T13:50:06Z||0</t>
  </si>
  <si>
    <t>FYPTRPA.KY107|1/1/2016|12/31/2035|12|8421696|203|0|2026-08-14T13:50:06Z||0</t>
  </si>
  <si>
    <t>FYPTRPA.KY109|1/1/2016|12/31/2035|12|8421696|203|0|2026-08-14T13:50:06Z||0</t>
  </si>
  <si>
    <t>FYPTRPA.KY111|1/1/2016|12/31/2035|12|8421696|203|0|2026-08-14T13:50:06Z||0</t>
  </si>
  <si>
    <t>FYPTRPA.KY113|1/1/2016|12/31/2035|12|8421696|203|0|2026-08-14T13:50:06Z||0</t>
  </si>
  <si>
    <t>FYPTRPA.KY115|1/1/2016|12/31/2035|12|8421696|203|0|2026-08-14T13:50:06Z||0</t>
  </si>
  <si>
    <t>FYPTRPA.KY117|1/1/2016|12/31/2035|12|8421696|203|0|2026-08-14T13:50:06Z||0</t>
  </si>
  <si>
    <t>FYPTRPA.KY119|1/1/2016|12/31/2035|12|8421696|203|0|2026-08-14T13:50:06Z||0</t>
  </si>
  <si>
    <t>FYPTRPA.KY121|1/1/2016|12/31/2035|12|8421696|203|0|2026-08-14T13:50:06Z||0</t>
  </si>
  <si>
    <t>FYPTRPA.KY123|1/1/2016|12/31/2035|12|8421696|203|0|2026-08-14T13:50:06Z||0</t>
  </si>
  <si>
    <t>FYPTRPA.KY125|1/1/2016|12/31/2035|12|8421696|203|0|2026-08-14T13:50:06Z||0</t>
  </si>
  <si>
    <t>FYPTRPA.KY127|1/1/2016|12/31/2035|12|8421696|203|0|2026-08-14T13:50:06Z||0</t>
  </si>
  <si>
    <t>FYPTRPA.KY129|1/1/2016|12/31/2035|12|8421696|203|0|2026-08-14T13:50:06Z||0</t>
  </si>
  <si>
    <t>FYPTRPA.KY131|1/1/2016|12/31/2035|12|8421696|203|0|2026-08-14T13:50:06Z||0</t>
  </si>
  <si>
    <t>FYPTRPA.KY133|1/1/2016|12/31/2035|12|8421696|203|0|2026-08-14T13:50:06Z||0</t>
  </si>
  <si>
    <t>FYPTRPA.KY135|1/1/2016|12/31/2035|12|8421696|203|0|2026-08-14T13:50:06Z||0</t>
  </si>
  <si>
    <t>FYPTRPA.KY137|1/1/2016|12/31/2035|12|8421696|203|0|2026-08-14T13:50:06Z||0</t>
  </si>
  <si>
    <t>FYPTRPA.KY139|1/1/2016|12/31/2035|12|8421696|203|0|2026-08-14T13:50:06Z||0</t>
  </si>
  <si>
    <t>FYPTRPA.KY141|1/1/2016|12/31/2035|12|8421696|203|0|2026-08-14T13:50:06Z||0</t>
  </si>
  <si>
    <t>FYPTRPA.KY143|1/1/2016|12/31/2035|12|8421696|203|0|2026-08-14T13:50:06Z||0</t>
  </si>
  <si>
    <t>FYPTRPA.KY151|1/1/2016|12/31/2035|12|8421696|203|0|2026-08-14T13:50:06Z||0</t>
  </si>
  <si>
    <t>FYPTRPA.KY153|1/1/2016|12/31/2035|12|8421696|203|0|2026-08-14T13:50:06Z||0</t>
  </si>
  <si>
    <t>FYPTRPA.KY155|1/1/2016|12/31/2035|12|8421696|203|0|2026-08-14T13:50:06Z||0</t>
  </si>
  <si>
    <t>FYPTRPA.KY157|1/1/2016|12/31/2035|12|8421696|203|0|2026-08-14T13:50:06Z||0</t>
  </si>
  <si>
    <t>FYPTRPA.KY159|1/1/2016|12/31/2035|12|8421696|203|0|2026-08-14T13:50:06Z||0</t>
  </si>
  <si>
    <t>FYPTRPA.KY161|1/1/2016|12/31/2035|12|8421696|203|0|2026-08-14T13:50:06Z||0</t>
  </si>
  <si>
    <t>FYPTRPA.KY145|1/1/2016|12/31/2035|12|8421696|203|0|2026-08-14T13:50:06Z||0</t>
  </si>
  <si>
    <t>FYPTRPA.KY147|1/1/2016|12/31/2035|12|8421696|203|0|2026-08-14T13:50:06Z||0</t>
  </si>
  <si>
    <t>FYPTRPA.KY149|1/1/2016|12/31/2035|12|8421696|203|0|2026-08-14T13:50:06Z||0</t>
  </si>
  <si>
    <t>FYPTRPA.KY163|1/1/2016|12/31/2035|12|8421696|203|0|2026-08-14T13:50:06Z||0</t>
  </si>
  <si>
    <t>FYPTRPA.KY165|1/1/2016|12/31/2035|12|8421696|203|0|2026-08-14T13:50:06Z||0</t>
  </si>
  <si>
    <t>FYPTRPA.KY167|1/1/2016|12/31/2035|12|8421696|203|0|2026-08-14T13:50:06Z||0</t>
  </si>
  <si>
    <t>FYPTRPA.KY169|1/1/2016|12/31/2035|12|8421696|203|0|2026-08-14T13:50:06Z||0</t>
  </si>
  <si>
    <t>FYPTRPA.KY171|1/1/2016|12/31/2035|12|8421696|203|0|2026-08-14T13:50:06Z||0</t>
  </si>
  <si>
    <t>FYPTRPA.KY173|1/1/2016|12/31/2035|12|8421696|203|0|2026-08-14T13:50:06Z||0</t>
  </si>
  <si>
    <t>FYPTRPA.KY175|1/1/2016|12/31/2035|12|8421696|203|0|2026-08-14T13:50:06Z||0</t>
  </si>
  <si>
    <t>FYPTRPA.KY177|1/1/2016|12/31/2035|12|8421696|203|0|2026-08-14T13:50:06Z||0</t>
  </si>
  <si>
    <t>FYPTRPA.KY179|1/1/2016|12/31/2035|12|8421696|203|0|2026-08-14T13:50:06Z||0</t>
  </si>
  <si>
    <t>FYPTRPA.KY181|1/1/2016|12/31/2035|12|8421696|203|0|2026-08-14T13:50:06Z||0</t>
  </si>
  <si>
    <t>FYPTRPA.KY183|1/1/2016|12/31/2035|12|8421696|203|0|2026-08-14T13:50:06Z||0</t>
  </si>
  <si>
    <t>FYPTRPA.KY185|1/1/2016|12/31/2035|12|8421696|203|0|2026-08-14T13:50:06Z||0</t>
  </si>
  <si>
    <t>FYPTRPA.KY187|1/1/2016|12/31/2035|12|8421696|203|0|2026-08-14T13:50:06Z||0</t>
  </si>
  <si>
    <t>FYPTRPA.KY189|1/1/2016|12/31/2035|12|8421696|203|0|2026-08-14T13:50:06Z||0</t>
  </si>
  <si>
    <t>FYPTRPA.KY191|1/1/2016|12/31/2035|12|8421696|203|0|2026-08-14T13:50:06Z||0</t>
  </si>
  <si>
    <t>FYPTRPA.KY193|1/1/2016|12/31/2035|12|8421696|203|0|2026-08-14T13:50:06Z||0</t>
  </si>
  <si>
    <t>FYPTRPA.KY195|1/1/2016|12/31/2035|12|8421696|203|0|2026-08-14T13:50:06Z||0</t>
  </si>
  <si>
    <t>FYPTRPA.KY197|1/1/2016|12/31/2035|12|8421696|203|0|2026-08-14T13:50:06Z||0</t>
  </si>
  <si>
    <t>FYPTRPA.KY199|1/1/2016|12/31/2035|12|8421696|203|0|2026-08-14T13:50:06Z||0</t>
  </si>
  <si>
    <t>FYPTRPA.KY201|1/1/2016|12/31/2035|12|8421696|203|0|2026-08-14T13:50:06Z||0</t>
  </si>
  <si>
    <t>FYPTRPA.KY203|1/1/2016|12/31/2035|12|8421696|203|0|2026-08-14T13:50:06Z||0</t>
  </si>
  <si>
    <t>FYPTRPA.KY205|1/1/2016|12/31/2035|12|8421696|203|0|2026-08-14T13:50:06Z||0</t>
  </si>
  <si>
    <t>FYPTRPA.KY207|1/1/2016|12/31/2035|12|8421696|203|0|2026-08-14T13:50:06Z||0</t>
  </si>
  <si>
    <t>FYPTRPA.KY209|1/1/2016|12/31/2035|12|8421696|203|0|2026-08-14T13:50:06Z||0</t>
  </si>
  <si>
    <t>FYPTRPA.KY211|1/1/2016|12/31/2035|12|8421696|203|0|2026-08-14T13:50:06Z||0</t>
  </si>
  <si>
    <t>FYPTRPA.KY213|1/1/2016|12/31/2035|12|8421696|203|0|2026-08-14T13:50:06Z||0</t>
  </si>
  <si>
    <t>FYPTRPA.KY215|1/1/2016|12/31/2035|12|8421696|203|0|2026-08-14T13:50:06Z||0</t>
  </si>
  <si>
    <t>FYPTRPA.KY217|1/1/2016|12/31/2035|12|8421696|203|0|2026-08-14T13:50:06Z||0</t>
  </si>
  <si>
    <t>FYPTRPA.KY219|1/1/2016|12/31/2035|12|8421696|203|0|2026-08-14T13:50:06Z||0</t>
  </si>
  <si>
    <t>FYPTRPA.KY221|1/1/2016|12/31/2035|12|8421696|203|0|2026-08-14T13:50:06Z||0</t>
  </si>
  <si>
    <t>FYPTRPA.KY223|1/1/2016|12/31/2035|12|8421696|203|0|2026-08-14T13:50:06Z||0</t>
  </si>
  <si>
    <t>FYPTRPA.KY225|1/1/2016|12/31/2035|12|8421696|203|0|2026-08-14T13:50:06Z||0</t>
  </si>
  <si>
    <t>FYPTRPA.KY227|1/1/2016|12/31/2035|12|8421696|203|0|2026-08-14T13:50:06Z||0</t>
  </si>
  <si>
    <t>FYPTRPA.KY229|1/1/2016|12/31/2035|12|8421696|203|0|2026-08-14T13:50:06Z||0</t>
  </si>
  <si>
    <t>FYPTRPA.KY231|1/1/2016|12/31/2035|12|8421696|203|0|2026-08-14T13:50:06Z||0</t>
  </si>
  <si>
    <t>FYPTRPA.KY233|1/1/2016|12/31/2035|12|8421696|203|0|2026-08-14T13:50:06Z||0</t>
  </si>
  <si>
    <t>FYPTRPA.KY235|1/1/2016|12/31/2035|12|8421696|203|0|2026-08-14T13:50:06Z||0</t>
  </si>
  <si>
    <t>FYPTRPA.KY237|1/1/2016|12/31/2035|12|8421696|203|0|2026-08-14T13:50:06Z||0</t>
  </si>
  <si>
    <t>FYPTRPA.KY239|1/1/2016|12/31/2035|12|8421696|203|0|2026-08-14T13:50:06Z||0</t>
  </si>
  <si>
    <t>FYHHMEDA.KY001|1/1/2016|12/31/2035|12|8945984|203|0|2026-08-14T13:50:00Z||0</t>
  </si>
  <si>
    <t>FYHHMEDA.KY003|1/1/2016|12/31/2035|12|8421696|203|0|2026-08-14T13:50:00Z||0</t>
  </si>
  <si>
    <t>FYHHMEDA.KY005|1/1/2016|12/31/2035|12|8421696|203|0|2026-08-14T13:50:00Z||0</t>
  </si>
  <si>
    <t>FYHHMEDA.KY007|1/1/2016|12/31/2035|12|8421696|203|0|2026-08-14T13:50:00Z||0</t>
  </si>
  <si>
    <t>FYHHMEDA.KY009|1/1/2016|12/31/2035|12|8421696|203|0|2026-08-14T13:50:00Z||0</t>
  </si>
  <si>
    <t>FYHHMEDA.KY011|1/1/2016|12/31/2035|12|8421696|203|0|2026-08-14T13:50:00Z||0</t>
  </si>
  <si>
    <t>FYHHMEDA.KY013|1/1/2016|12/31/2035|12|8421696|203|0|2026-08-14T13:50:00Z||0</t>
  </si>
  <si>
    <t>FYHHMEDA.KY015|1/1/2016|12/31/2035|12|8421696|203|0|2026-08-14T13:50:00Z||0</t>
  </si>
  <si>
    <t>FYHHMEDA.KY017|1/1/2016|12/31/2035|12|8421696|203|0|2026-08-14T13:50:00Z||0</t>
  </si>
  <si>
    <t>FYHHMEDA.KY019|1/1/2016|12/31/2035|12|8421696|203|0|2026-08-14T13:50:00Z||0</t>
  </si>
  <si>
    <t>FYHHMEDA.KY021|1/1/2016|12/31/2035|12|8421696|203|0|2026-08-14T13:50:00Z||0</t>
  </si>
  <si>
    <t>FYHHMEDA.KY023|1/1/2016|12/31/2035|12|8421696|203|0|2026-08-14T13:50:00Z||0</t>
  </si>
  <si>
    <t>FYHHMEDA.KY025|1/1/2016|12/31/2035|12|8421696|203|0|2026-08-14T13:50:00Z||0</t>
  </si>
  <si>
    <t>FYHHMEDA.KY027|1/1/2016|12/31/2035|12|8421696|203|0|2026-08-14T13:50:00Z||0</t>
  </si>
  <si>
    <t>FYHHMEDA.KY029|1/1/2016|12/31/2035|12|8421696|203|0|2026-08-14T13:50:00Z||0</t>
  </si>
  <si>
    <t>FYHHMEDA.KY031|1/1/2016|12/31/2035|12|8421696|203|0|2026-08-14T13:50:00Z||0</t>
  </si>
  <si>
    <t>FYHHMEDA.KY033|1/1/2016|12/31/2035|12|8421696|203|0|2026-08-14T13:50:00Z||0</t>
  </si>
  <si>
    <t>FYHHMEDA.KY035|1/1/2016|12/31/2035|12|8421696|203|0|2026-08-14T13:50:00Z||0</t>
  </si>
  <si>
    <t>FYHHMEDA.KY037|1/1/2016|12/31/2035|12|8421696|203|0|2026-08-14T13:50:00Z||0</t>
  </si>
  <si>
    <t>FYHHMEDA.KY039|1/1/2016|12/31/2035|12|8421696|203|0|2026-08-14T13:50:00Z||0</t>
  </si>
  <si>
    <t>FYHHMEDA.KY041|1/1/2016|12/31/2035|12|8421696|203|0|2026-08-14T13:50:00Z||0</t>
  </si>
  <si>
    <t>FYHHMEDA.KY043|1/1/2016|12/31/2035|12|8421696|203|0|2026-08-14T13:50:00Z||0</t>
  </si>
  <si>
    <t>FYHHMEDA.KY045|1/1/2016|12/31/2035|12|8421696|203|0|2026-08-14T13:50:00Z||0</t>
  </si>
  <si>
    <t>FYHHMEDA.KY047|1/1/2016|12/31/2035|12|8421696|203|0|2026-08-14T13:50:00Z||0</t>
  </si>
  <si>
    <t>FYHHMEDA.KY049|1/1/2016|12/31/2035|12|8421696|203|0|2026-08-14T13:50:00Z||0</t>
  </si>
  <si>
    <t>FYHHMEDA.KY051|1/1/2016|12/31/2035|12|8421696|203|0|2026-08-14T13:50:00Z||0</t>
  </si>
  <si>
    <t>FYHHMEDA.KY053|1/1/2016|12/31/2035|12|8421696|203|0|2026-08-14T13:50:00Z||0</t>
  </si>
  <si>
    <t>FYHHMEDA.KY055|1/1/2016|12/31/2035|12|8421696|203|0|2026-08-14T13:50:00Z||0</t>
  </si>
  <si>
    <t>FYHHMEDA.KY057|1/1/2016|12/31/2035|12|8421696|203|0|2026-08-14T13:50:00Z||0</t>
  </si>
  <si>
    <t>FYHHMEDA.KY059|1/1/2016|12/31/2035|12|8421696|203|0|2026-08-14T13:50:00Z||0</t>
  </si>
  <si>
    <t>FYHHMEDA.KY061|1/1/2016|12/31/2035|12|8421696|203|0|2026-08-14T13:50:00Z||0</t>
  </si>
  <si>
    <t>FYHHMEDA.KY063|1/1/2016|12/31/2035|12|8421696|203|0|2026-08-14T13:50:00Z||0</t>
  </si>
  <si>
    <t>FYHHMEDA.KY065|1/1/2016|12/31/2035|12|8421696|203|0|2026-08-14T13:50:00Z||0</t>
  </si>
  <si>
    <t>FYHHMEDA.KY067|1/1/2016|12/31/2035|12|8421696|203|0|2026-08-14T13:50:00Z||0</t>
  </si>
  <si>
    <t>FYHHMEDA.KY069|1/1/2016|12/31/2035|12|8421696|203|0|2026-08-14T13:50:00Z||0</t>
  </si>
  <si>
    <t>FYHHMEDA.KY071|1/1/2016|12/31/2035|12|8421696|203|0|2026-08-14T13:50:00Z||0</t>
  </si>
  <si>
    <t>FYHHMEDA.KY073|1/1/2016|12/31/2035|12|8421696|203|0|2026-08-14T13:50:00Z||0</t>
  </si>
  <si>
    <t>FYHHMEDA.KY075|1/1/2016|12/31/2035|12|8421696|203|0|2026-08-14T13:50:00Z||0</t>
  </si>
  <si>
    <t>FYHHMEDA.KY077|1/1/2016|12/31/2035|12|8421696|203|0|2026-08-14T13:50:00Z||0</t>
  </si>
  <si>
    <t>FYHHMEDA.KY079|1/1/2016|12/31/2035|12|8421696|203|0|2026-08-14T13:50:00Z||0</t>
  </si>
  <si>
    <t>FYHHMEDA.KY081|1/1/2016|12/31/2035|12|8421696|203|0|2026-08-14T13:50:00Z||0</t>
  </si>
  <si>
    <t>FYHHMEDA.KY083|1/1/2016|12/31/2035|12|8421696|203|0|2026-08-14T13:50:00Z||0</t>
  </si>
  <si>
    <t>FYHHMEDA.KY085|1/1/2016|12/31/2035|12|8421696|203|0|2026-08-14T13:50:00Z||0</t>
  </si>
  <si>
    <t>FYHHMEDA.KY087|1/1/2016|12/31/2035|12|8421696|203|0|2026-08-14T13:50:00Z||0</t>
  </si>
  <si>
    <t>FYHHMEDA.KY089|1/1/2016|12/31/2035|12|8421696|203|0|2026-08-14T13:50:00Z||0</t>
  </si>
  <si>
    <t>FYHHMEDA.KY091|1/1/2016|12/31/2035|12|8421696|203|0|2026-08-14T13:50:00Z||0</t>
  </si>
  <si>
    <t>FYHHMEDA.KY093|1/1/2016|12/31/2035|12|8421696|203|0|2026-08-14T13:50:00Z||0</t>
  </si>
  <si>
    <t>FYHHMEDA.KY095|1/1/2016|12/31/2035|12|8421696|203|0|2026-08-14T13:50:00Z||0</t>
  </si>
  <si>
    <t>FYHHMEDA.KY097|1/1/2016|12/31/2035|12|8421696|203|0|2026-08-14T13:50:00Z||0</t>
  </si>
  <si>
    <t>FYHHMEDA.KY099|1/1/2016|12/31/2035|12|8421696|203|0|2026-08-14T13:50:00Z||0</t>
  </si>
  <si>
    <t>FYHHMEDA.KY101|1/1/2016|12/31/2035|12|8421696|203|0|2026-08-14T13:50:00Z||0</t>
  </si>
  <si>
    <t>FYHHMEDA.KY103|1/1/2016|12/31/2035|12|8421696|203|0|2026-08-14T13:50:00Z||0</t>
  </si>
  <si>
    <t>FYHHMEDA.KY105|1/1/2016|12/31/2035|12|8421696|203|0|2026-08-14T13:50:00Z||0</t>
  </si>
  <si>
    <t>FYHHMEDA.KY107|1/1/2016|12/31/2035|12|8421696|203|0|2026-08-14T13:50:00Z||0</t>
  </si>
  <si>
    <t>FYHHMEDA.KY109|1/1/2016|12/31/2035|12|8421696|203|0|2026-08-14T13:50:00Z||0</t>
  </si>
  <si>
    <t>FYHHMEDA.KY111|1/1/2016|12/31/2035|12|8421696|203|0|2026-08-14T13:50:00Z||0</t>
  </si>
  <si>
    <t>FYHHMEDA.KY113|1/1/2016|12/31/2035|12|8421696|203|0|2026-08-14T13:50:00Z||0</t>
  </si>
  <si>
    <t>FYHHMEDA.KY115|1/1/2016|12/31/2035|12|8421696|203|0|2026-08-14T13:50:00Z||0</t>
  </si>
  <si>
    <t>FYHHMEDA.KY117|1/1/2016|12/31/2035|12|8421696|203|0|2026-08-14T13:50:00Z||0</t>
  </si>
  <si>
    <t>FYHHMEDA.KY119|1/1/2016|12/31/2035|12|8421696|203|0|2026-08-14T13:50:00Z||0</t>
  </si>
  <si>
    <t>FYHHMEDA.KY121|1/1/2016|12/31/2035|12|8421696|203|0|2026-08-14T13:50:00Z||0</t>
  </si>
  <si>
    <t>FYHHMEDA.KY123|1/1/2016|12/31/2035|12|8421696|203|0|2026-08-14T13:50:00Z||0</t>
  </si>
  <si>
    <t>FYHHMEDA.KY125|1/1/2016|12/31/2035|12|8421696|203|0|2026-08-14T13:50:00Z||0</t>
  </si>
  <si>
    <t>FYHHMEDA.KY127|1/1/2016|12/31/2035|12|8421696|203|0|2026-08-14T13:50:00Z||0</t>
  </si>
  <si>
    <t>FYHHMEDA.KY129|1/1/2016|12/31/2035|12|8421696|203|0|2026-08-14T13:50:00Z||0</t>
  </si>
  <si>
    <t>FYHHMEDA.KY131|1/1/2016|12/31/2035|12|8421696|203|0|2026-08-14T13:50:00Z||0</t>
  </si>
  <si>
    <t>FYHHMEDA.KY133|1/1/2016|12/31/2035|12|8421696|203|0|2026-08-14T13:50:00Z||0</t>
  </si>
  <si>
    <t>FYHHMEDA.KY135|1/1/2016|12/31/2035|12|8421696|203|0|2026-08-14T13:50:00Z||0</t>
  </si>
  <si>
    <t>FYHHMEDA.KY137|1/1/2016|12/31/2035|12|8421696|203|0|2026-08-14T13:50:00Z||0</t>
  </si>
  <si>
    <t>FYHHMEDA.KY139|1/1/2016|12/31/2035|12|8421696|203|0|2026-08-14T13:50:00Z||0</t>
  </si>
  <si>
    <t>FYHHMEDA.KY141|1/1/2016|12/31/2035|12|8421696|203|0|2026-08-14T13:50:00Z||0</t>
  </si>
  <si>
    <t>FYHHMEDA.KY143|1/1/2016|12/31/2035|12|8421696|203|0|2026-08-14T13:50:00Z||0</t>
  </si>
  <si>
    <t>FYHHMEDA.KY151|1/1/2016|12/31/2035|12|8421696|203|0|2026-08-14T13:50:00Z||0</t>
  </si>
  <si>
    <t>FYHHMEDA.KY153|1/1/2016|12/31/2035|12|8421696|203|0|2026-08-14T13:50:00Z||0</t>
  </si>
  <si>
    <t>FYHHMEDA.KY155|1/1/2016|12/31/2035|12|8421696|203|0|2026-08-14T13:50:00Z||0</t>
  </si>
  <si>
    <t>FYHHMEDA.KY157|1/1/2016|12/31/2035|12|8421696|203|0|2026-08-14T13:50:00Z||0</t>
  </si>
  <si>
    <t>FYHHMEDA.KY159|1/1/2016|12/31/2035|12|8421696|203|0|2026-08-14T13:50:00Z||0</t>
  </si>
  <si>
    <t>FYHHMEDA.KY161|1/1/2016|12/31/2035|12|8421696|203|0|2026-08-14T13:50:00Z||0</t>
  </si>
  <si>
    <t>FYHHMEDA.KY145|1/1/2016|12/31/2035|12|8421696|203|0|2026-08-14T13:50:00Z||0</t>
  </si>
  <si>
    <t>FYHHMEDA.KY147|1/1/2016|12/31/2035|12|8421696|203|0|2026-08-14T13:50:00Z||0</t>
  </si>
  <si>
    <t>FYHHMEDA.KY149|1/1/2016|12/31/2035|12|8421696|203|0|2026-08-14T13:50:00Z||0</t>
  </si>
  <si>
    <t>FYHHMEDA.KY163|1/1/2016|12/31/2035|12|8421696|203|0|2026-08-14T13:50:00Z||0</t>
  </si>
  <si>
    <t>FYHHMEDA.KY165|1/1/2016|12/31/2035|12|8421696|203|0|2026-08-14T13:50:00Z||0</t>
  </si>
  <si>
    <t>FYHHMEDA.KY167|1/1/2016|12/31/2035|12|8421696|203|0|2026-08-14T13:50:00Z||0</t>
  </si>
  <si>
    <t>FYHHMEDA.KY169|1/1/2016|12/31/2035|12|8421696|203|0|2026-08-14T13:50:00Z||0</t>
  </si>
  <si>
    <t>FYHHMEDA.KY171|1/1/2016|12/31/2035|12|8421696|203|0|2026-08-14T13:50:00Z||0</t>
  </si>
  <si>
    <t>FYHHMEDA.KY173|1/1/2016|12/31/2035|12|8421696|203|0|2026-08-14T13:50:00Z||0</t>
  </si>
  <si>
    <t>FYHHMEDA.KY175|1/1/2016|12/31/2035|12|8421696|203|0|2026-08-14T13:50:00Z||0</t>
  </si>
  <si>
    <t>FYHHMEDA.KY177|1/1/2016|12/31/2035|12|8421696|203|0|2026-08-14T13:50:00Z||0</t>
  </si>
  <si>
    <t>FYHHMEDA.KY179|1/1/2016|12/31/2035|12|8421696|203|0|2026-08-14T13:50:00Z||0</t>
  </si>
  <si>
    <t>FYHHMEDA.KY181|1/1/2016|12/31/2035|12|8421696|203|0|2026-08-14T13:50:00Z||0</t>
  </si>
  <si>
    <t>FYHHMEDA.KY183|1/1/2016|12/31/2035|12|8421696|203|0|2026-08-14T13:50:00Z||0</t>
  </si>
  <si>
    <t>FYHHMEDA.KY185|1/1/2016|12/31/2035|12|8421696|203|0|2026-08-14T13:50:00Z||0</t>
  </si>
  <si>
    <t>FYHHMEDA.KY187|1/1/2016|12/31/2035|12|8421696|203|0|2026-08-14T13:50:00Z||0</t>
  </si>
  <si>
    <t>FYHHMEDA.KY189|1/1/2016|12/31/2035|12|8421696|203|0|2026-08-14T13:50:00Z||0</t>
  </si>
  <si>
    <t>FYHHMEDA.KY191|1/1/2016|12/31/2035|12|8421696|203|0|2026-08-14T13:50:00Z||0</t>
  </si>
  <si>
    <t>FYHHMEDA.KY193|1/1/2016|12/31/2035|12|8421696|203|0|2026-08-14T13:50:00Z||0</t>
  </si>
  <si>
    <t>FYHHMEDA.KY195|1/1/2016|12/31/2035|12|8421696|203|0|2026-08-14T13:50:00Z||0</t>
  </si>
  <si>
    <t>FYHHMEDA.KY197|1/1/2016|12/31/2035|12|8421696|203|0|2026-08-14T13:50:00Z||0</t>
  </si>
  <si>
    <t>FYHHMEDA.KY199|1/1/2016|12/31/2035|12|8421696|203|0|2026-08-14T13:50:00Z||0</t>
  </si>
  <si>
    <t>FYHHMEDA.KY201|1/1/2016|12/31/2035|12|8421696|203|0|2026-08-14T13:50:00Z||0</t>
  </si>
  <si>
    <t>FYHHMEDA.KY203|1/1/2016|12/31/2035|12|8421696|203|0|2026-08-14T13:50:00Z||0</t>
  </si>
  <si>
    <t>FYHHMEDA.KY205|1/1/2016|12/31/2035|12|8421696|203|0|2026-08-14T13:50:00Z||0</t>
  </si>
  <si>
    <t>FYHHMEDA.KY207|1/1/2016|12/31/2035|12|8421696|203|0|2026-08-14T13:50:00Z||0</t>
  </si>
  <si>
    <t>FYHHMEDA.KY209|1/1/2016|12/31/2035|12|8421696|203|0|2026-08-14T13:50:00Z||0</t>
  </si>
  <si>
    <t>FYHHMEDA.KY211|1/1/2016|12/31/2035|12|8421696|203|0|2026-08-14T13:50:00Z||0</t>
  </si>
  <si>
    <t>FYHHMEDA.KY213|1/1/2016|12/31/2035|12|8421696|203|0|2026-08-14T13:50:00Z||0</t>
  </si>
  <si>
    <t>FYHHMEDA.KY215|1/1/2016|12/31/2035|12|8421696|203|0|2026-08-14T13:50:00Z||0</t>
  </si>
  <si>
    <t>FYHHMEDA.KY217|1/1/2016|12/31/2035|12|8421696|203|0|2026-08-14T13:50:00Z||0</t>
  </si>
  <si>
    <t>FYHHMEDA.KY219|1/1/2016|12/31/2035|12|8421696|203|0|2026-08-14T13:50:00Z||0</t>
  </si>
  <si>
    <t>FYHHMEDA.KY221|1/1/2016|12/31/2035|12|8421696|203|0|2026-08-14T13:50:00Z||0</t>
  </si>
  <si>
    <t>FYHHMEDA.KY223|1/1/2016|12/31/2035|12|8421696|203|0|2026-08-14T13:50:00Z||0</t>
  </si>
  <si>
    <t>FYHHMEDA.KY225|1/1/2016|12/31/2035|12|8421696|203|0|2026-08-14T13:50:00Z||0</t>
  </si>
  <si>
    <t>FYHHMEDA.KY227|1/1/2016|12/31/2035|12|8421696|203|0|2026-08-14T13:50:00Z||0</t>
  </si>
  <si>
    <t>FYHHMEDA.KY229|1/1/2016|12/31/2035|12|8421696|203|0|2026-08-14T13:50:00Z||0</t>
  </si>
  <si>
    <t>FYHHMEDA.KY231|1/1/2016|12/31/2035|12|8421696|203|0|2026-08-14T13:50:00Z||0</t>
  </si>
  <si>
    <t>FYHHMEDA.KY233|1/1/2016|12/31/2035|12|8421696|203|0|2026-08-14T13:50:00Z||0</t>
  </si>
  <si>
    <t>FYHHMEDA.KY235|1/1/2016|12/31/2035|12|8421696|203|0|2026-08-14T13:50:00Z||0</t>
  </si>
  <si>
    <t>FYHHMEDA.KY237|1/1/2016|12/31/2035|12|8421696|203|0|2026-08-14T13:50:00Z||0</t>
  </si>
  <si>
    <t>FYHHMEDA.KY239|1/1/2016|12/31/2035|12|8421696|203|0|2026-08-14T13:50:00Z||0</t>
  </si>
  <si>
    <t>FPOPA.KY001|1/1/2016|12/31/2035|12|8945984|203|0|2026-08-14T13:49:59Z||0</t>
  </si>
  <si>
    <t>FPOPA.KY003|1/1/2016|12/31/2035|12|8421696|203|0|2026-08-14T13:49:59Z||0</t>
  </si>
  <si>
    <t>FPOPA.KY005|1/1/2016|12/31/2035|12|8421696|203|0|2026-08-14T13:49:59Z||0</t>
  </si>
  <si>
    <t>FPOPA.KY007|1/1/2016|12/31/2035|12|8421696|203|0|2026-08-14T13:49:59Z||0</t>
  </si>
  <si>
    <t>FPOPA.KY009|1/1/2016|12/31/2035|12|8421696|203|0|2026-08-14T13:49:59Z||0</t>
  </si>
  <si>
    <t>FPOPA.KY011|1/1/2016|12/31/2035|12|8421696|203|0|2026-08-14T13:49:59Z||0</t>
  </si>
  <si>
    <t>FPOPA.KY013|1/1/2016|12/31/2035|12|8421696|203|0|2026-08-14T13:49:59Z||0</t>
  </si>
  <si>
    <t>FPOPA.KY015|1/1/2016|12/31/2035|12|8421696|203|0|2026-08-14T13:49:59Z||0</t>
  </si>
  <si>
    <t>FPOPA.KY017|1/1/2016|12/31/2035|12|8421696|203|0|2026-08-14T13:49:59Z||0</t>
  </si>
  <si>
    <t>FPOPA.KY019|1/1/2016|12/31/2035|12|8421696|203|0|2026-08-14T13:49:59Z||0</t>
  </si>
  <si>
    <t>FPOPA.KY021|1/1/2016|12/31/2035|12|8421696|203|0|2026-08-14T13:49:59Z||0</t>
  </si>
  <si>
    <t>FPOPA.KY023|1/1/2016|12/31/2035|12|8421696|203|0|2026-08-14T13:49:59Z||0</t>
  </si>
  <si>
    <t>FPOPA.KY025|1/1/2016|12/31/2035|12|8421696|203|0|2026-08-14T13:49:59Z||0</t>
  </si>
  <si>
    <t>FPOPA.KY027|1/1/2016|12/31/2035|12|8421696|203|0|2026-08-14T13:49:59Z||0</t>
  </si>
  <si>
    <t>FPOPA.KY029|1/1/2016|12/31/2035|12|8421696|203|0|2026-08-14T13:49:59Z||0</t>
  </si>
  <si>
    <t>FPOPA.KY031|1/1/2016|12/31/2035|12|8421696|203|0|2026-08-14T13:49:59Z||0</t>
  </si>
  <si>
    <t>FPOPA.KY033|1/1/2016|12/31/2035|12|8421696|203|0|2026-08-14T13:49:59Z||0</t>
  </si>
  <si>
    <t>FPOPA.KY035|1/1/2016|12/31/2035|12|8421696|203|0|2026-08-14T13:49:59Z||0</t>
  </si>
  <si>
    <t>FPOPA.KY037|1/1/2016|12/31/2035|12|8421696|203|0|2026-08-14T13:49:59Z||0</t>
  </si>
  <si>
    <t>FPOPA.KY039|1/1/2016|12/31/2035|12|8421696|203|0|2026-08-14T13:49:59Z||0</t>
  </si>
  <si>
    <t>FPOPA.KY041|1/1/2016|12/31/2035|12|8421696|203|0|2026-08-14T13:49:59Z||0</t>
  </si>
  <si>
    <t>FPOPA.KY043|1/1/2016|12/31/2035|12|8421696|203|0|2026-08-14T13:49:59Z||0</t>
  </si>
  <si>
    <t>FPOPA.KY045|1/1/2016|12/31/2035|12|8421696|203|0|2026-08-14T13:49:59Z||0</t>
  </si>
  <si>
    <t>FPOPA.KY047|1/1/2016|12/31/2035|12|8421696|203|0|2026-08-14T13:49:59Z||0</t>
  </si>
  <si>
    <t>FPOPA.KY049|1/1/2016|12/31/2035|12|8421696|203|0|2026-08-14T13:49:59Z||0</t>
  </si>
  <si>
    <t>FPOPA.KY051|1/1/2016|12/31/2035|12|8421696|203|0|2026-08-14T13:49:59Z||0</t>
  </si>
  <si>
    <t>FPOPA.KY053|1/1/2016|12/31/2035|12|8421696|203|0|2026-08-14T13:49:59Z||0</t>
  </si>
  <si>
    <t>FPOPA.KY055|1/1/2016|12/31/2035|12|8421696|203|0|2026-08-14T13:49:59Z||0</t>
  </si>
  <si>
    <t>FPOPA.KY057|1/1/2016|12/31/2035|12|8421696|203|0|2026-08-14T13:49:59Z||0</t>
  </si>
  <si>
    <t>FPOPA.KY059|1/1/2016|12/31/2035|12|8421696|203|0|2026-08-14T13:49:59Z||0</t>
  </si>
  <si>
    <t>FPOPA.KY061|1/1/2016|12/31/2035|12|8421696|203|0|2026-08-14T13:49:59Z||0</t>
  </si>
  <si>
    <t>FPOPA.KY063|1/1/2016|12/31/2035|12|8421696|203|0|2026-08-14T13:49:59Z||0</t>
  </si>
  <si>
    <t>FPOPA.KY065|1/1/2016|12/31/2035|12|8421696|203|0|2026-08-14T13:49:59Z||0</t>
  </si>
  <si>
    <t>FPOPA.KY067|1/1/2016|12/31/2035|12|8421696|203|0|2026-08-14T13:49:59Z||0</t>
  </si>
  <si>
    <t>FPOPA.KY069|1/1/2016|12/31/2035|12|8421696|203|0|2026-08-14T13:49:59Z||0</t>
  </si>
  <si>
    <t>FPOPA.KY071|1/1/2016|12/31/2035|12|8421696|203|0|2026-08-14T13:49:59Z||0</t>
  </si>
  <si>
    <t>FPOPA.KY073|1/1/2016|12/31/2035|12|8421696|203|0|2026-08-14T13:49:59Z||0</t>
  </si>
  <si>
    <t>FPOPA.KY075|1/1/2016|12/31/2035|12|8421696|203|0|2026-08-14T13:49:59Z||0</t>
  </si>
  <si>
    <t>FPOPA.KY077|1/1/2016|12/31/2035|12|8421696|203|0|2026-08-14T13:49:59Z||0</t>
  </si>
  <si>
    <t>FPOPA.KY079|1/1/2016|12/31/2035|12|8421696|203|0|2026-08-14T13:49:59Z||0</t>
  </si>
  <si>
    <t>FPOPA.KY081|1/1/2016|12/31/2035|12|8421696|203|0|2026-08-14T13:49:59Z||0</t>
  </si>
  <si>
    <t>FPOPA.KY083|1/1/2016|12/31/2035|12|8421696|203|0|2026-08-14T13:49:59Z||0</t>
  </si>
  <si>
    <t>FPOPA.KY085|1/1/2016|12/31/2035|12|8421696|203|0|2026-08-14T13:49:59Z||0</t>
  </si>
  <si>
    <t>FPOPA.KY087|1/1/2016|12/31/2035|12|8421696|203|0|2026-08-14T13:49:59Z||0</t>
  </si>
  <si>
    <t>FPOPA.KY089|1/1/2016|12/31/2035|12|8421696|203|0|2026-08-14T13:49:59Z||0</t>
  </si>
  <si>
    <t>FPOPA.KY091|1/1/2016|12/31/2035|12|8421696|203|0|2026-08-14T13:49:59Z||0</t>
  </si>
  <si>
    <t>FPOPA.KY093|1/1/2016|12/31/2035|12|8421696|203|0|2026-08-14T13:49:59Z||0</t>
  </si>
  <si>
    <t>FPOPA.KY095|1/1/2016|12/31/2035|12|8421696|203|0|2026-08-14T13:49:59Z||0</t>
  </si>
  <si>
    <t>FPOPA.KY097|1/1/2016|12/31/2035|12|8421696|203|0|2026-08-14T13:49:59Z||0</t>
  </si>
  <si>
    <t>FPOPA.KY099|1/1/2016|12/31/2035|12|8421696|203|0|2026-08-14T13:49:59Z||0</t>
  </si>
  <si>
    <t>FPOPA.KY101|1/1/2016|12/31/2035|12|8421696|203|0|2026-08-14T13:49:59Z||0</t>
  </si>
  <si>
    <t>FPOPA.KY103|1/1/2016|12/31/2035|12|8421696|203|0|2026-08-14T13:49:59Z||0</t>
  </si>
  <si>
    <t>FPOPA.KY105|1/1/2016|12/31/2035|12|8421696|203|0|2026-08-14T13:49:59Z||0</t>
  </si>
  <si>
    <t>FPOPA.KY107|1/1/2016|12/31/2035|12|8421696|203|0|2026-08-14T13:49:59Z||0</t>
  </si>
  <si>
    <t>FPOPA.KY109|1/1/2016|12/31/2035|12|8421696|203|0|2026-08-14T13:49:59Z||0</t>
  </si>
  <si>
    <t>FPOPA.KY111|1/1/2016|12/31/2035|12|8421696|203|0|2026-08-14T13:49:59Z||0</t>
  </si>
  <si>
    <t>FPOPA.KY113|1/1/2016|12/31/2035|12|8421696|203|0|2026-08-14T13:49:59Z||0</t>
  </si>
  <si>
    <t>FPOPA.KY115|1/1/2016|12/31/2035|12|8421696|203|0|2026-08-14T13:49:59Z||0</t>
  </si>
  <si>
    <t>FPOPA.KY117|1/1/2016|12/31/2035|12|8421696|203|0|2026-08-14T13:49:59Z||0</t>
  </si>
  <si>
    <t>FPOPA.KY119|1/1/2016|12/31/2035|12|8421696|203|0|2026-08-14T13:49:59Z||0</t>
  </si>
  <si>
    <t>FPOPA.KY121|1/1/2016|12/31/2035|12|8421696|203|0|2026-08-14T13:49:59Z||0</t>
  </si>
  <si>
    <t>FPOPA.KY123|1/1/2016|12/31/2035|12|8421696|203|0|2026-08-14T13:49:59Z||0</t>
  </si>
  <si>
    <t>FPOPA.KY125|1/1/2016|12/31/2035|12|8421696|203|0|2026-08-14T13:49:59Z||0</t>
  </si>
  <si>
    <t>FPOPA.KY127|1/1/2016|12/31/2035|12|8421696|203|0|2026-08-14T13:49:59Z||0</t>
  </si>
  <si>
    <t>FPOPA.KY129|1/1/2016|12/31/2035|12|8421696|203|0|2026-08-14T13:49:59Z||0</t>
  </si>
  <si>
    <t>FPOPA.KY131|1/1/2016|12/31/2035|12|8421696|203|0|2026-08-14T13:49:59Z||0</t>
  </si>
  <si>
    <t>FPOPA.KY133|1/1/2016|12/31/2035|12|8421696|203|0|2026-08-14T13:49:59Z||0</t>
  </si>
  <si>
    <t>FPOPA.KY135|1/1/2016|12/31/2035|12|8421696|203|0|2026-08-14T13:49:59Z||0</t>
  </si>
  <si>
    <t>FPOPA.KY137|1/1/2016|12/31/2035|12|8421696|203|0|2026-08-14T13:49:59Z||0</t>
  </si>
  <si>
    <t>FPOPA.KY139|1/1/2016|12/31/2035|12|8421696|203|0|2026-08-14T13:49:59Z||0</t>
  </si>
  <si>
    <t>FPOPA.KY141|1/1/2016|12/31/2035|12|8421696|203|0|2026-08-14T13:49:59Z||0</t>
  </si>
  <si>
    <t>FPOPA.KY143|1/1/2016|12/31/2035|12|8421696|203|0|2026-08-14T13:49:59Z||0</t>
  </si>
  <si>
    <t>FPOPA.KY151|1/1/2016|12/31/2035|12|8421696|203|0|2026-08-14T13:49:59Z||0</t>
  </si>
  <si>
    <t>FPOPA.KY153|1/1/2016|12/31/2035|12|8421696|203|0|2026-08-14T13:49:59Z||0</t>
  </si>
  <si>
    <t>FPOPA.KY155|1/1/2016|12/31/2035|12|8421696|203|0|2026-08-14T13:49:59Z||0</t>
  </si>
  <si>
    <t>FPOPA.KY157|1/1/2016|12/31/2035|12|8421696|203|0|2026-08-14T13:49:59Z||0</t>
  </si>
  <si>
    <t>FPOPA.KY159|1/1/2016|12/31/2035|12|8421696|203|0|2026-08-14T13:49:59Z||0</t>
  </si>
  <si>
    <t>FPOPA.KY161|1/1/2016|12/31/2035|12|8421696|203|0|2026-08-14T13:49:59Z||0</t>
  </si>
  <si>
    <t>FPOPA.KY145|1/1/2016|12/31/2035|12|8421696|203|0|2026-08-14T13:49:59Z||0</t>
  </si>
  <si>
    <t>FPOPA.KY147|1/1/2016|12/31/2035|12|8421696|203|0|2026-08-14T13:49:59Z||0</t>
  </si>
  <si>
    <t>FPOPA.KY149|1/1/2016|12/31/2035|12|8421696|203|0|2026-08-14T13:49:59Z||0</t>
  </si>
  <si>
    <t>FPOPA.KY163|1/1/2016|12/31/2035|12|8421696|203|0|2026-08-14T13:49:59Z||0</t>
  </si>
  <si>
    <t>FPOPA.KY165|1/1/2016|12/31/2035|12|8421696|203|0|2026-08-14T13:49:59Z||0</t>
  </si>
  <si>
    <t>FPOPA.KY167|1/1/2016|12/31/2035|12|8421696|203|0|2026-08-14T13:49:59Z||0</t>
  </si>
  <si>
    <t>FPOPA.KY169|1/1/2016|12/31/2035|12|8421696|203|0|2026-08-14T13:49:59Z||0</t>
  </si>
  <si>
    <t>FPOPA.KY171|1/1/2016|12/31/2035|12|8421696|203|0|2026-08-14T13:49:59Z||0</t>
  </si>
  <si>
    <t>FPOPA.KY173|1/1/2016|12/31/2035|12|8421696|203|0|2026-08-14T13:49:59Z||0</t>
  </si>
  <si>
    <t>FPOPA.KY175|1/1/2016|12/31/2035|12|8421696|203|0|2026-08-14T13:49:59Z||0</t>
  </si>
  <si>
    <t>FPOPA.KY177|1/1/2016|12/31/2035|12|8421696|203|0|2026-08-14T13:49:59Z||0</t>
  </si>
  <si>
    <t>FPOPA.KY179|1/1/2016|12/31/2035|12|8421696|203|0|2026-08-14T13:49:59Z||0</t>
  </si>
  <si>
    <t>FPOPA.KY181|1/1/2016|12/31/2035|12|8421696|203|0|2026-08-14T13:49:59Z||0</t>
  </si>
  <si>
    <t>FPOPA.KY183|1/1/2016|12/31/2035|12|8421696|203|0|2026-08-14T13:49:59Z||0</t>
  </si>
  <si>
    <t>FPOPA.KY185|1/1/2016|12/31/2035|12|8421696|203|0|2026-08-14T13:49:59Z||0</t>
  </si>
  <si>
    <t>FPOPA.KY187|1/1/2016|12/31/2035|12|8421696|203|0|2026-08-14T13:49:59Z||0</t>
  </si>
  <si>
    <t>FPOPA.KY189|1/1/2016|12/31/2035|12|8421696|203|0|2026-08-14T13:49:59Z||0</t>
  </si>
  <si>
    <t>FPOPA.KY191|1/1/2016|12/31/2035|12|8421696|203|0|2026-08-14T13:49:59Z||0</t>
  </si>
  <si>
    <t>FPOPA.KY193|1/1/2016|12/31/2035|12|8421696|203|0|2026-08-14T13:49:59Z||0</t>
  </si>
  <si>
    <t>FPOPA.KY195|1/1/2016|12/31/2035|12|8421696|203|0|2026-08-14T13:49:59Z||0</t>
  </si>
  <si>
    <t>FPOPA.KY197|1/1/2016|12/31/2035|12|8421696|203|0|2026-08-14T13:49:59Z||0</t>
  </si>
  <si>
    <t>FPOPA.KY199|1/1/2016|12/31/2035|12|8421696|203|0|2026-08-14T13:49:59Z||0</t>
  </si>
  <si>
    <t>FPOPA.KY201|1/1/2016|12/31/2035|12|8421696|203|0|2026-08-14T13:49:59Z||0</t>
  </si>
  <si>
    <t>FPOPA.KY203|1/1/2016|12/31/2035|12|8421696|203|0|2026-08-14T13:49:59Z||0</t>
  </si>
  <si>
    <t>FPOPA.KY205|1/1/2016|12/31/2035|12|8421696|203|0|2026-08-14T13:49:59Z||0</t>
  </si>
  <si>
    <t>FPOPA.KY207|1/1/2016|12/31/2035|12|8421696|203|0|2026-08-14T13:49:59Z||0</t>
  </si>
  <si>
    <t>FPOPA.KY209|1/1/2016|12/31/2035|12|8421696|203|0|2026-08-14T13:49:59Z||0</t>
  </si>
  <si>
    <t>FPOPA.KY211|1/1/2016|12/31/2035|12|8421696|203|0|2026-08-14T13:49:59Z||0</t>
  </si>
  <si>
    <t>FPOPA.KY213|1/1/2016|12/31/2035|12|8421696|203|0|2026-08-14T13:49:59Z||0</t>
  </si>
  <si>
    <t>FPOPA.KY215|1/1/2016|12/31/2035|12|8421696|203|0|2026-08-14T13:49:59Z||0</t>
  </si>
  <si>
    <t>FPOPA.KY217|1/1/2016|12/31/2035|12|8421696|203|0|2026-08-14T13:49:59Z||0</t>
  </si>
  <si>
    <t>FPOPA.KY219|1/1/2016|12/31/2035|12|8421696|203|0|2026-08-14T13:49:59Z||0</t>
  </si>
  <si>
    <t>FPOPA.KY221|1/1/2016|12/31/2035|12|8421696|203|0|2026-08-14T13:49:59Z||0</t>
  </si>
  <si>
    <t>FPOPA.KY223|1/1/2016|12/31/2035|12|8421696|203|0|2026-08-14T13:49:59Z||0</t>
  </si>
  <si>
    <t>FPOPA.KY225|1/1/2016|12/31/2035|12|8421696|203|0|2026-08-14T13:49:59Z||0</t>
  </si>
  <si>
    <t>FPOPA.KY227|1/1/2016|12/31/2035|12|8421696|203|0|2026-08-14T13:49:59Z||0</t>
  </si>
  <si>
    <t>FPOPA.KY229|1/1/2016|12/31/2035|12|8421696|203|0|2026-08-14T13:49:59Z||0</t>
  </si>
  <si>
    <t>FPOPA.KY231|1/1/2016|12/31/2035|12|8421696|203|0|2026-08-14T13:49:59Z||0</t>
  </si>
  <si>
    <t>FPOPA.KY233|1/1/2016|12/31/2035|12|8421696|203|0|2026-08-14T13:49:59Z||0</t>
  </si>
  <si>
    <t>FPOPA.KY235|1/1/2016|12/31/2035|12|8421696|203|0|2026-08-14T13:49:59Z||0</t>
  </si>
  <si>
    <t>FPOPA.KY237|1/1/2016|12/31/2035|12|8421696|203|0|2026-08-14T13:49:59Z||0</t>
  </si>
  <si>
    <t>FPOPA.KY239|1/1/2016|12/31/2035|12|8421696|203|0|2026-08-14T13:49:59Z||0</t>
  </si>
  <si>
    <t>FHHOLDA.KY001|1/1/2016|12/31/2035|12|8945984|203|0|2026-08-14T13:48:27Z||0</t>
  </si>
  <si>
    <t>FHHOLDA.KY003|1/1/2016|12/31/2035|12|8421696|203|0|2026-08-14T13:48:27Z||0</t>
  </si>
  <si>
    <t>FHHOLDA.KY005|1/1/2016|12/31/2035|12|8421696|203|0|2026-08-14T13:48:27Z||0</t>
  </si>
  <si>
    <t>FHHOLDA.KY007|1/1/2016|12/31/2035|12|8421696|203|0|2026-08-14T13:48:27Z||0</t>
  </si>
  <si>
    <t>FHHOLDA.KY009|1/1/2016|12/31/2035|12|8421696|203|0|2026-08-14T13:48:27Z||0</t>
  </si>
  <si>
    <t>FHHOLDA.KY011|1/1/2016|12/31/2035|12|8421696|203|0|2026-08-14T13:48:27Z||0</t>
  </si>
  <si>
    <t>FHHOLDA.KY013|1/1/2016|12/31/2035|12|8421696|203|0|2026-08-14T13:48:27Z||0</t>
  </si>
  <si>
    <t>FHHOLDA.KY015|1/1/2016|12/31/2035|12|8421696|203|0|2026-08-14T13:48:27Z||0</t>
  </si>
  <si>
    <t>FHHOLDA.KY017|1/1/2016|12/31/2035|12|8421696|203|0|2026-08-14T13:48:27Z||0</t>
  </si>
  <si>
    <t>FHHOLDA.KY019|1/1/2016|12/31/2035|12|8421696|203|0|2026-08-14T13:48:27Z||0</t>
  </si>
  <si>
    <t>FHHOLDA.KY021|1/1/2016|12/31/2035|12|8421696|203|0|2026-08-14T13:48:27Z||0</t>
  </si>
  <si>
    <t>FHHOLDA.KY023|1/1/2016|12/31/2035|12|8421696|203|0|2026-08-14T13:48:27Z||0</t>
  </si>
  <si>
    <t>FHHOLDA.KY025|1/1/2016|12/31/2035|12|8421696|203|0|2026-08-14T13:48:27Z||0</t>
  </si>
  <si>
    <t>FHHOLDA.KY027|1/1/2016|12/31/2035|12|8421696|203|0|2026-08-14T13:48:27Z||0</t>
  </si>
  <si>
    <t>FHHOLDA.KY029|1/1/2016|12/31/2035|12|8421696|203|0|2026-08-14T13:48:27Z||0</t>
  </si>
  <si>
    <t>FHHOLDA.KY031|1/1/2016|12/31/2035|12|8421696|203|0|2026-08-14T13:48:27Z||0</t>
  </si>
  <si>
    <t>FHHOLDA.KY033|1/1/2016|12/31/2035|12|8421696|203|0|2026-08-14T13:48:27Z||0</t>
  </si>
  <si>
    <t>FHHOLDA.KY035|1/1/2016|12/31/2035|12|8421696|203|0|2026-08-14T13:48:27Z||0</t>
  </si>
  <si>
    <t>FHHOLDA.KY037|1/1/2016|12/31/2035|12|8421696|203|0|2026-08-14T13:48:27Z||0</t>
  </si>
  <si>
    <t>FHHOLDA.KY039|1/1/2016|12/31/2035|12|8421696|203|0|2026-08-14T13:48:27Z||0</t>
  </si>
  <si>
    <t>FHHOLDA.KY041|1/1/2016|12/31/2035|12|8421696|203|0|2026-08-14T13:48:27Z||0</t>
  </si>
  <si>
    <t>FHHOLDA.KY043|1/1/2016|12/31/2035|12|8421696|203|0|2026-08-14T13:48:27Z||0</t>
  </si>
  <si>
    <t>FHHOLDA.KY045|1/1/2016|12/31/2035|12|8421696|203|0|2026-08-14T13:48:27Z||0</t>
  </si>
  <si>
    <t>FHHOLDA.KY047|1/1/2016|12/31/2035|12|8421696|203|0|2026-08-14T13:48:27Z||0</t>
  </si>
  <si>
    <t>FHHOLDA.KY049|1/1/2016|12/31/2035|12|8421696|203|0|2026-08-14T13:48:27Z||0</t>
  </si>
  <si>
    <t>FHHOLDA.KY051|1/1/2016|12/31/2035|12|8421696|203|0|2026-08-14T13:48:27Z||0</t>
  </si>
  <si>
    <t>FHHOLDA.KY053|1/1/2016|12/31/2035|12|8421696|203|0|2026-08-14T13:48:27Z||0</t>
  </si>
  <si>
    <t>FHHOLDA.KY055|1/1/2016|12/31/2035|12|8421696|203|0|2026-08-14T13:48:27Z||0</t>
  </si>
  <si>
    <t>FHHOLDA.KY057|1/1/2016|12/31/2035|12|8421696|203|0|2026-08-14T13:48:27Z||0</t>
  </si>
  <si>
    <t>FHHOLDA.KY059|1/1/2016|12/31/2035|12|8421696|203|0|2026-08-14T13:48:27Z||0</t>
  </si>
  <si>
    <t>FHHOLDA.KY061|1/1/2016|12/31/2035|12|8421696|203|0|2026-08-14T13:48:27Z||0</t>
  </si>
  <si>
    <t>FHHOLDA.KY063|1/1/2016|12/31/2035|12|8421696|203|0|2026-08-14T13:48:27Z||0</t>
  </si>
  <si>
    <t>FHHOLDA.KY065|1/1/2016|12/31/2035|12|8421696|203|0|2026-08-14T13:48:27Z||0</t>
  </si>
  <si>
    <t>FHHOLDA.KY067|1/1/2016|12/31/2035|12|8421696|203|0|2026-08-14T13:48:27Z||0</t>
  </si>
  <si>
    <t>FHHOLDA.KY069|1/1/2016|12/31/2035|12|8421696|203|0|2026-08-14T13:48:27Z||0</t>
  </si>
  <si>
    <t>FHHOLDA.KY071|1/1/2016|12/31/2035|12|8421696|203|0|2026-08-14T13:48:27Z||0</t>
  </si>
  <si>
    <t>FHHOLDA.KY073|1/1/2016|12/31/2035|12|8421696|203|0|2026-08-14T13:48:27Z||0</t>
  </si>
  <si>
    <t>FHHOLDA.KY075|1/1/2016|12/31/2035|12|8421696|203|0|2026-08-14T13:48:27Z||0</t>
  </si>
  <si>
    <t>FHHOLDA.KY077|1/1/2016|12/31/2035|12|8421696|203|0|2026-08-14T13:48:27Z||0</t>
  </si>
  <si>
    <t>FHHOLDA.KY079|1/1/2016|12/31/2035|12|8421696|203|0|2026-08-14T13:48:27Z||0</t>
  </si>
  <si>
    <t>FHHOLDA.KY081|1/1/2016|12/31/2035|12|8421696|203|0|2026-08-14T13:48:27Z||0</t>
  </si>
  <si>
    <t>FHHOLDA.KY083|1/1/2016|12/31/2035|12|8421696|203|0|2026-08-14T13:48:27Z||0</t>
  </si>
  <si>
    <t>FHHOLDA.KY085|1/1/2016|12/31/2035|12|8421696|203|0|2026-08-14T13:48:27Z||0</t>
  </si>
  <si>
    <t>FHHOLDA.KY087|1/1/2016|12/31/2035|12|8421696|203|0|2026-08-14T13:48:27Z||0</t>
  </si>
  <si>
    <t>FHHOLDA.KY089|1/1/2016|12/31/2035|12|8421696|203|0|2026-08-14T13:48:27Z||0</t>
  </si>
  <si>
    <t>FHHOLDA.KY091|1/1/2016|12/31/2035|12|8421696|203|0|2026-08-14T13:48:27Z||0</t>
  </si>
  <si>
    <t>FHHOLDA.KY093|1/1/2016|12/31/2035|12|8421696|203|0|2026-08-14T13:48:27Z||0</t>
  </si>
  <si>
    <t>FHHOLDA.KY095|1/1/2016|12/31/2035|12|8421696|203|0|2026-08-14T13:48:27Z||0</t>
  </si>
  <si>
    <t>FHHOLDA.KY097|1/1/2016|12/31/2035|12|8421696|203|0|2026-08-14T13:48:27Z||0</t>
  </si>
  <si>
    <t>FHHOLDA.KY099|1/1/2016|12/31/2035|12|8421696|203|0|2026-08-14T13:48:27Z||0</t>
  </si>
  <si>
    <t>FHHOLDA.KY101|1/1/2016|12/31/2035|12|8421696|203|0|2026-08-14T13:48:27Z||0</t>
  </si>
  <si>
    <t>FHHOLDA.KY103|1/1/2016|12/31/2035|12|8421696|203|0|2026-08-14T13:48:27Z||0</t>
  </si>
  <si>
    <t>FHHOLDA.KY105|1/1/2016|12/31/2035|12|8421696|203|0|2026-08-14T13:48:27Z||0</t>
  </si>
  <si>
    <t>FHHOLDA.KY107|1/1/2016|12/31/2035|12|8421696|203|0|2026-08-14T13:48:27Z||0</t>
  </si>
  <si>
    <t>FHHOLDA.KY109|1/1/2016|12/31/2035|12|8421696|203|0|2026-08-14T13:48:27Z||0</t>
  </si>
  <si>
    <t>FHHOLDA.KY111|1/1/2016|12/31/2035|12|8421696|203|0|2026-08-14T13:48:27Z||0</t>
  </si>
  <si>
    <t>FHHOLDA.KY113|1/1/2016|12/31/2035|12|8421696|203|0|2026-08-14T13:48:27Z||0</t>
  </si>
  <si>
    <t>FHHOLDA.KY115|1/1/2016|12/31/2035|12|8421696|203|0|2026-08-14T13:48:27Z||0</t>
  </si>
  <si>
    <t>FHHOLDA.KY117|1/1/2016|12/31/2035|12|8421696|203|0|2026-08-14T13:48:27Z||0</t>
  </si>
  <si>
    <t>FHHOLDA.KY119|1/1/2016|12/31/2035|12|8421696|203|0|2026-08-14T13:48:27Z||0</t>
  </si>
  <si>
    <t>FHHOLDA.KY121|1/1/2016|12/31/2035|12|8421696|203|0|2026-08-14T13:48:27Z||0</t>
  </si>
  <si>
    <t>FHHOLDA.KY123|1/1/2016|12/31/2035|12|8421696|203|0|2026-08-14T13:48:27Z||0</t>
  </si>
  <si>
    <t>FHHOLDA.KY125|1/1/2016|12/31/2035|12|8421696|203|0|2026-08-14T13:48:27Z||0</t>
  </si>
  <si>
    <t>FHHOLDA.KY127|1/1/2016|12/31/2035|12|8421696|203|0|2026-08-14T13:48:27Z||0</t>
  </si>
  <si>
    <t>FHHOLDA.KY129|1/1/2016|12/31/2035|12|8421696|203|0|2026-08-14T13:48:27Z||0</t>
  </si>
  <si>
    <t>FHHOLDA.KY131|1/1/2016|12/31/2035|12|8421696|203|0|2026-08-14T13:48:27Z||0</t>
  </si>
  <si>
    <t>FHHOLDA.KY133|1/1/2016|12/31/2035|12|8421696|203|0|2026-08-14T13:48:27Z||0</t>
  </si>
  <si>
    <t>FHHOLDA.KY135|1/1/2016|12/31/2035|12|8421696|203|0|2026-08-14T13:48:27Z||0</t>
  </si>
  <si>
    <t>FHHOLDA.KY137|1/1/2016|12/31/2035|12|8421696|203|0|2026-08-14T13:48:27Z||0</t>
  </si>
  <si>
    <t>FHHOLDA.KY139|1/1/2016|12/31/2035|12|8421696|203|0|2026-08-14T13:48:27Z||0</t>
  </si>
  <si>
    <t>FHHOLDA.KY141|1/1/2016|12/31/2035|12|8421696|203|0|2026-08-14T13:48:27Z||0</t>
  </si>
  <si>
    <t>FHHOLDA.KY143|1/1/2016|12/31/2035|12|8421696|203|0|2026-08-14T13:48:27Z||0</t>
  </si>
  <si>
    <t>FHHOLDA.KY151|1/1/2016|12/31/2035|12|8421696|203|0|2026-08-14T13:48:27Z||0</t>
  </si>
  <si>
    <t>FHHOLDA.KY153|1/1/2016|12/31/2035|12|8421696|203|0|2026-08-14T13:48:27Z||0</t>
  </si>
  <si>
    <t>FHHOLDA.KY155|1/1/2016|12/31/2035|12|8421696|203|0|2026-08-14T13:48:27Z||0</t>
  </si>
  <si>
    <t>FHHOLDA.KY157|1/1/2016|12/31/2035|12|8421696|203|0|2026-08-14T13:48:27Z||0</t>
  </si>
  <si>
    <t>FHHOLDA.KY159|1/1/2016|12/31/2035|12|8421696|203|0|2026-08-14T13:48:27Z||0</t>
  </si>
  <si>
    <t>FHHOLDA.KY161|1/1/2016|12/31/2035|12|8421696|203|0|2026-08-14T13:48:27Z||0</t>
  </si>
  <si>
    <t>FHHOLDA.KY145|1/1/2016|12/31/2035|12|8421696|203|0|2026-08-14T13:48:27Z||0</t>
  </si>
  <si>
    <t>FHHOLDA.KY147|1/1/2016|12/31/2035|12|8421696|203|0|2026-08-14T13:48:27Z||0</t>
  </si>
  <si>
    <t>FHHOLDA.KY149|1/1/2016|12/31/2035|12|8421696|203|0|2026-08-14T13:48:27Z||0</t>
  </si>
  <si>
    <t>FHHOLDA.KY163|1/1/2016|12/31/2035|12|8421696|203|0|2026-08-14T13:48:27Z||0</t>
  </si>
  <si>
    <t>FHHOLDA.KY165|1/1/2016|12/31/2035|12|8421696|203|0|2026-08-14T13:48:27Z||0</t>
  </si>
  <si>
    <t>FHHOLDA.KY167|1/1/2016|12/31/2035|12|8421696|203|0|2026-08-14T13:48:27Z||0</t>
  </si>
  <si>
    <t>FHHOLDA.KY169|1/1/2016|12/31/2035|12|8421696|203|0|2026-08-14T13:48:27Z||0</t>
  </si>
  <si>
    <t>FHHOLDA.KY171|1/1/2016|12/31/2035|12|8421696|203|0|2026-08-14T13:48:27Z||0</t>
  </si>
  <si>
    <t>FHHOLDA.KY173|1/1/2016|12/31/2035|12|8421696|203|0|2026-08-14T13:48:27Z||0</t>
  </si>
  <si>
    <t>FHHOLDA.KY175|1/1/2016|12/31/2035|12|8421696|203|0|2026-08-14T13:48:27Z||0</t>
  </si>
  <si>
    <t>FHHOLDA.KY177|1/1/2016|12/31/2035|12|8421696|203|0|2026-08-14T13:48:27Z||0</t>
  </si>
  <si>
    <t>FHHOLDA.KY179|1/1/2016|12/31/2035|12|8421696|203|0|2026-08-14T13:48:27Z||0</t>
  </si>
  <si>
    <t>FHHOLDA.KY181|1/1/2016|12/31/2035|12|8421696|203|0|2026-08-14T13:48:27Z||0</t>
  </si>
  <si>
    <t>FHHOLDA.KY183|1/1/2016|12/31/2035|12|8421696|203|0|2026-08-14T13:48:27Z||0</t>
  </si>
  <si>
    <t>FHHOLDA.KY185|1/1/2016|12/31/2035|12|8421696|203|0|2026-08-14T13:48:27Z||0</t>
  </si>
  <si>
    <t>FHHOLDA.KY187|1/1/2016|12/31/2035|12|8421696|203|0|2026-08-14T13:48:27Z||0</t>
  </si>
  <si>
    <t>FHHOLDA.KY189|1/1/2016|12/31/2035|12|8421696|203|0|2026-08-14T13:48:27Z||0</t>
  </si>
  <si>
    <t>FHHOLDA.KY191|1/1/2016|12/31/2035|12|8421696|203|0|2026-08-14T13:48:27Z||0</t>
  </si>
  <si>
    <t>FHHOLDA.KY193|1/1/2016|12/31/2035|12|8421696|203|0|2026-08-14T13:48:27Z||0</t>
  </si>
  <si>
    <t>FHHOLDA.KY195|1/1/2016|12/31/2035|12|8421696|203|0|2026-08-14T13:48:27Z||0</t>
  </si>
  <si>
    <t>FHHOLDA.KY197|1/1/2016|12/31/2035|12|8421696|203|0|2026-08-14T13:48:27Z||0</t>
  </si>
  <si>
    <t>FHHOLDA.KY199|1/1/2016|12/31/2035|12|8421696|203|0|2026-08-14T13:48:27Z||0</t>
  </si>
  <si>
    <t>FHHOLDA.KY201|1/1/2016|12/31/2035|12|8421696|203|0|2026-08-14T13:48:27Z||0</t>
  </si>
  <si>
    <t>FHHOLDA.KY203|1/1/2016|12/31/2035|12|8421696|203|0|2026-08-14T13:48:27Z||0</t>
  </si>
  <si>
    <t>FHHOLDA.KY205|1/1/2016|12/31/2035|12|8421696|203|0|2026-08-14T13:48:27Z||0</t>
  </si>
  <si>
    <t>FHHOLDA.KY207|1/1/2016|12/31/2035|12|8421696|203|0|2026-08-14T13:48:27Z||0</t>
  </si>
  <si>
    <t>FHHOLDA.KY209|1/1/2016|12/31/2035|12|8421696|203|0|2026-08-14T13:48:27Z||0</t>
  </si>
  <si>
    <t>FHHOLDA.KY211|1/1/2016|12/31/2035|12|8421696|203|0|2026-08-14T13:48:27Z||0</t>
  </si>
  <si>
    <t>FHHOLDA.KY213|1/1/2016|12/31/2035|12|8421696|203|0|2026-08-14T13:48:27Z||0</t>
  </si>
  <si>
    <t>FHHOLDA.KY215|1/1/2016|12/31/2035|12|8421696|203|0|2026-08-14T13:48:27Z||0</t>
  </si>
  <si>
    <t>FHHOLDA.KY217|1/1/2016|12/31/2035|12|8421696|203|0|2026-08-14T13:48:27Z||0</t>
  </si>
  <si>
    <t>FHHOLDA.KY219|1/1/2016|12/31/2035|12|8421696|203|0|2026-08-14T13:48:27Z||0</t>
  </si>
  <si>
    <t>FHHOLDA.KY221|1/1/2016|12/31/2035|12|8421696|203|0|2026-08-14T13:48:27Z||0</t>
  </si>
  <si>
    <t>FHHOLDA.KY223|1/1/2016|12/31/2035|12|8421696|203|0|2026-08-14T13:48:27Z||0</t>
  </si>
  <si>
    <t>FHHOLDA.KY225|1/1/2016|12/31/2035|12|8421696|203|0|2026-08-14T13:48:27Z||0</t>
  </si>
  <si>
    <t>FHHOLDA.KY227|1/1/2016|12/31/2035|12|8421696|203|0|2026-08-14T13:48:27Z||0</t>
  </si>
  <si>
    <t>FHHOLDA.KY229|1/1/2016|12/31/2035|12|8421696|203|0|2026-08-14T13:48:27Z||0</t>
  </si>
  <si>
    <t>FHHOLDA.KY231|1/1/2016|12/31/2035|12|8421696|203|0|2026-08-14T13:48:27Z||0</t>
  </si>
  <si>
    <t>FHHOLDA.KY233|1/1/2016|12/31/2035|12|8421696|203|0|2026-08-14T13:48:27Z||0</t>
  </si>
  <si>
    <t>FHHOLDA.KY235|1/1/2016|12/31/2035|12|8421696|203|0|2026-08-14T13:48:27Z||0</t>
  </si>
  <si>
    <t>FHHOLDA.KY237|1/1/2016|12/31/2035|12|8421696|203|0|2026-08-14T13:48:27Z||0</t>
  </si>
  <si>
    <t>FHHOLDA.KY239|1/1/2016|12/31/2035|12|8421696|203|0|2026-08-14T13:48:27Z||0</t>
  </si>
  <si>
    <t>FLBFA.KY001|1/1/2016|12/31/2035|12|8945984|203|0|2026-08-14T13:48:41Z||0</t>
  </si>
  <si>
    <t>FLBFA.KY003|1/1/2016|12/31/2035|12|8421696|203|0|2026-08-14T13:48:41Z||0</t>
  </si>
  <si>
    <t>FLBFA.KY005|1/1/2016|12/31/2035|12|8421696|203|0|2026-08-14T13:48:41Z||0</t>
  </si>
  <si>
    <t>FLBFA.KY007|1/1/2016|12/31/2035|12|8421696|203|0|2026-08-14T13:48:41Z||0</t>
  </si>
  <si>
    <t>FLBFA.KY009|1/1/2016|12/31/2035|12|8421696|203|0|2026-08-14T13:48:41Z||0</t>
  </si>
  <si>
    <t>FLBFA.KY011|1/1/2016|12/31/2035|12|8421696|203|0|2026-08-14T13:48:41Z||0</t>
  </si>
  <si>
    <t>FLBFA.KY013|1/1/2016|12/31/2035|12|8421696|203|0|2026-08-14T13:48:41Z||0</t>
  </si>
  <si>
    <t>FLBFA.KY015|1/1/2016|12/31/2035|12|8421696|203|0|2026-08-14T13:48:41Z||0</t>
  </si>
  <si>
    <t>FLBFA.KY017|1/1/2016|12/31/2035|12|8421696|203|0|2026-08-14T13:48:41Z||0</t>
  </si>
  <si>
    <t>FLBFA.KY019|1/1/2016|12/31/2035|12|8421696|203|0|2026-08-14T13:48:41Z||0</t>
  </si>
  <si>
    <t>FLBFA.KY021|1/1/2016|12/31/2035|12|8421696|203|0|2026-08-14T13:48:41Z||0</t>
  </si>
  <si>
    <t>FLBFA.KY023|1/1/2016|12/31/2035|12|8421696|203|0|2026-08-14T13:48:41Z||0</t>
  </si>
  <si>
    <t>FLBFA.KY025|1/1/2016|12/31/2035|12|8421696|203|0|2026-08-14T13:48:41Z||0</t>
  </si>
  <si>
    <t>FLBFA.KY027|1/1/2016|12/31/2035|12|8421696|203|0|2026-08-14T13:48:41Z||0</t>
  </si>
  <si>
    <t>FLBFA.KY029|1/1/2016|12/31/2035|12|8421696|203|0|2026-08-14T13:48:41Z||0</t>
  </si>
  <si>
    <t>FLBFA.KY031|1/1/2016|12/31/2035|12|8421696|203|0|2026-08-14T13:48:41Z||0</t>
  </si>
  <si>
    <t>FLBFA.KY033|1/1/2016|12/31/2035|12|8421696|203|0|2026-08-14T13:48:41Z||0</t>
  </si>
  <si>
    <t>FLBFA.KY035|1/1/2016|12/31/2035|12|8421696|203|0|2026-08-14T13:48:41Z||0</t>
  </si>
  <si>
    <t>FLBFA.KY037|1/1/2016|12/31/2035|12|8421696|203|0|2026-08-14T13:48:41Z||0</t>
  </si>
  <si>
    <t>FLBFA.KY039|1/1/2016|12/31/2035|12|8421696|203|0|2026-08-14T13:48:41Z||0</t>
  </si>
  <si>
    <t>FLBFA.KY041|1/1/2016|12/31/2035|12|8421696|203|0|2026-08-14T13:48:41Z||0</t>
  </si>
  <si>
    <t>FLBFA.KY043|1/1/2016|12/31/2035|12|8421696|203|0|2026-08-14T13:48:41Z||0</t>
  </si>
  <si>
    <t>FLBFA.KY045|1/1/2016|12/31/2035|12|8421696|203|0|2026-08-14T13:48:41Z||0</t>
  </si>
  <si>
    <t>FLBFA.KY047|1/1/2016|12/31/2035|12|8421696|203|0|2026-08-14T13:48:41Z||0</t>
  </si>
  <si>
    <t>FLBFA.KY049|1/1/2016|12/31/2035|12|8421696|203|0|2026-08-14T13:48:41Z||0</t>
  </si>
  <si>
    <t>FLBFA.KY051|1/1/2016|12/31/2035|12|8421696|203|0|2026-08-14T13:48:41Z||0</t>
  </si>
  <si>
    <t>FLBFA.KY053|1/1/2016|12/31/2035|12|8421696|203|0|2026-08-14T13:48:41Z||0</t>
  </si>
  <si>
    <t>FLBFA.KY055|1/1/2016|12/31/2035|12|8421696|203|0|2026-08-14T13:48:41Z||0</t>
  </si>
  <si>
    <t>FLBFA.KY057|1/1/2016|12/31/2035|12|8421696|203|0|2026-08-14T13:48:41Z||0</t>
  </si>
  <si>
    <t>FLBFA.KY059|1/1/2016|12/31/2035|12|8421696|203|0|2026-08-14T13:48:41Z||0</t>
  </si>
  <si>
    <t>FLBFA.KY061|1/1/2016|12/31/2035|12|8421696|203|0|2026-08-14T13:48:41Z||0</t>
  </si>
  <si>
    <t>FLBFA.KY063|1/1/2016|12/31/2035|12|8421696|203|0|2026-08-14T13:48:41Z||0</t>
  </si>
  <si>
    <t>FLBFA.KY065|1/1/2016|12/31/2035|12|8421696|203|0|2026-08-14T13:48:41Z||0</t>
  </si>
  <si>
    <t>FLBFA.KY067|1/1/2016|12/31/2035|12|8421696|203|0|2026-08-14T13:48:41Z||0</t>
  </si>
  <si>
    <t>FLBFA.KY069|1/1/2016|12/31/2035|12|8421696|203|0|2026-08-14T13:48:41Z||0</t>
  </si>
  <si>
    <t>FLBFA.KY071|1/1/2016|12/31/2035|12|8421696|203|0|2026-08-14T13:48:41Z||0</t>
  </si>
  <si>
    <t>FLBFA.KY073|1/1/2016|12/31/2035|12|8421696|203|0|2026-08-14T13:48:41Z||0</t>
  </si>
  <si>
    <t>FLBFA.KY075|1/1/2016|12/31/2035|12|8421696|203|0|2026-08-14T13:48:41Z||0</t>
  </si>
  <si>
    <t>FLBFA.KY077|1/1/2016|12/31/2035|12|8421696|203|0|2026-08-14T13:48:41Z||0</t>
  </si>
  <si>
    <t>FLBFA.KY079|1/1/2016|12/31/2035|12|8421696|203|0|2026-08-14T13:48:41Z||0</t>
  </si>
  <si>
    <t>FLBFA.KY081|1/1/2016|12/31/2035|12|8421696|203|0|2026-08-14T13:48:41Z||0</t>
  </si>
  <si>
    <t>FLBFA.KY083|1/1/2016|12/31/2035|12|8421696|203|0|2026-08-14T13:48:41Z||0</t>
  </si>
  <si>
    <t>FLBFA.KY085|1/1/2016|12/31/2035|12|8421696|203|0|2026-08-14T13:48:41Z||0</t>
  </si>
  <si>
    <t>FLBFA.KY087|1/1/2016|12/31/2035|12|8421696|203|0|2026-08-14T13:48:41Z||0</t>
  </si>
  <si>
    <t>FLBFA.KY089|1/1/2016|12/31/2035|12|8421696|203|0|2026-08-14T13:48:41Z||0</t>
  </si>
  <si>
    <t>FLBFA.KY091|1/1/2016|12/31/2035|12|8421696|203|0|2026-08-14T13:48:41Z||0</t>
  </si>
  <si>
    <t>FLBFA.KY093|1/1/2016|12/31/2035|12|8421696|203|0|2026-08-14T13:48:41Z||0</t>
  </si>
  <si>
    <t>FLBFA.KY095|1/1/2016|12/31/2035|12|8421696|203|0|2026-08-14T13:48:41Z||0</t>
  </si>
  <si>
    <t>FLBFA.KY097|1/1/2016|12/31/2035|12|8421696|203|0|2026-08-14T13:48:41Z||0</t>
  </si>
  <si>
    <t>FLBFA.KY099|1/1/2016|12/31/2035|12|8421696|203|0|2026-08-14T13:48:41Z||0</t>
  </si>
  <si>
    <t>FLBFA.KY101|1/1/2016|12/31/2035|12|8421696|203|0|2026-08-14T13:48:41Z||0</t>
  </si>
  <si>
    <t>FLBFA.KY103|1/1/2016|12/31/2035|12|8421696|203|0|2026-08-14T13:48:41Z||0</t>
  </si>
  <si>
    <t>FLBFA.KY105|1/1/2016|12/31/2035|12|8421696|203|0|2026-08-14T13:48:41Z||0</t>
  </si>
  <si>
    <t>FLBFA.KY107|1/1/2016|12/31/2035|12|8421696|203|0|2026-08-14T13:48:41Z||0</t>
  </si>
  <si>
    <t>FLBFA.KY109|1/1/2016|12/31/2035|12|8421696|203|0|2026-08-14T13:48:41Z||0</t>
  </si>
  <si>
    <t>FLBFA.KY111|1/1/2016|12/31/2035|12|8421696|203|0|2026-08-14T13:48:41Z||0</t>
  </si>
  <si>
    <t>FLBFA.KY113|1/1/2016|12/31/2035|12|8421696|203|0|2026-08-14T13:48:41Z||0</t>
  </si>
  <si>
    <t>FLBFA.KY115|1/1/2016|12/31/2035|12|8421696|203|0|2026-08-14T13:48:41Z||0</t>
  </si>
  <si>
    <t>FLBFA.KY117|1/1/2016|12/31/2035|12|8421696|203|0|2026-08-14T13:48:41Z||0</t>
  </si>
  <si>
    <t>FLBFA.KY119|1/1/2016|12/31/2035|12|8421696|203|0|2026-08-14T13:48:41Z||0</t>
  </si>
  <si>
    <t>FLBFA.KY121|1/1/2016|12/31/2035|12|8421696|203|0|2026-08-14T13:48:41Z||0</t>
  </si>
  <si>
    <t>FLBFA.KY123|1/1/2016|12/31/2035|12|8421696|203|0|2026-08-14T13:48:41Z||0</t>
  </si>
  <si>
    <t>FLBFA.KY125|1/1/2016|12/31/2035|12|8421696|203|0|2026-08-14T13:48:41Z||0</t>
  </si>
  <si>
    <t>FLBFA.KY127|1/1/2016|12/31/2035|12|8421696|203|0|2026-08-14T13:48:41Z||0</t>
  </si>
  <si>
    <t>FLBFA.KY129|1/1/2016|12/31/2035|12|8421696|203|0|2026-08-14T13:48:41Z||0</t>
  </si>
  <si>
    <t>FLBFA.KY131|1/1/2016|12/31/2035|12|8421696|203|0|2026-08-14T13:48:41Z||0</t>
  </si>
  <si>
    <t>FLBFA.KY133|1/1/2016|12/31/2035|12|8421696|203|0|2026-08-14T13:48:41Z||0</t>
  </si>
  <si>
    <t>FLBFA.KY135|1/1/2016|12/31/2035|12|8421696|203|0|2026-08-14T13:48:41Z||0</t>
  </si>
  <si>
    <t>FLBFA.KY137|1/1/2016|12/31/2035|12|8421696|203|0|2026-08-14T13:48:41Z||0</t>
  </si>
  <si>
    <t>FLBFA.KY139|1/1/2016|12/31/2035|12|8421696|203|0|2026-08-14T13:48:41Z||0</t>
  </si>
  <si>
    <t>FLBFA.KY141|1/1/2016|12/31/2035|12|8421696|203|0|2026-08-14T13:48:41Z||0</t>
  </si>
  <si>
    <t>FLBFA.KY143|1/1/2016|12/31/2035|12|8421696|203|0|2026-08-14T13:48:41Z||0</t>
  </si>
  <si>
    <t>FLBFA.KY151|1/1/2016|12/31/2035|12|8421696|203|0|2026-08-14T13:48:41Z||0</t>
  </si>
  <si>
    <t>FLBFA.KY153|1/1/2016|12/31/2035|12|8421696|203|0|2026-08-14T13:48:41Z||0</t>
  </si>
  <si>
    <t>FLBFA.KY155|1/1/2016|12/31/2035|12|8421696|203|0|2026-08-14T13:48:41Z||0</t>
  </si>
  <si>
    <t>FLBFA.KY157|1/1/2016|12/31/2035|12|8421696|203|0|2026-08-14T13:48:41Z||0</t>
  </si>
  <si>
    <t>FLBFA.KY159|1/1/2016|12/31/2035|12|8421696|203|0|2026-08-14T13:48:41Z||0</t>
  </si>
  <si>
    <t>FLBFA.KY161|1/1/2016|12/31/2035|12|8421696|203|0|2026-08-14T13:48:41Z||0</t>
  </si>
  <si>
    <t>FLBFA.KY145|1/1/2016|12/31/2035|12|8421696|203|0|2026-08-14T13:48:41Z||0</t>
  </si>
  <si>
    <t>FLBFA.KY147|1/1/2016|12/31/2035|12|8421696|203|0|2026-08-14T13:48:41Z||0</t>
  </si>
  <si>
    <t>FLBFA.KY149|1/1/2016|12/31/2035|12|8421696|203|0|2026-08-14T13:48:41Z||0</t>
  </si>
  <si>
    <t>FLBFA.KY163|1/1/2016|12/31/2035|12|8421696|203|0|2026-08-14T13:48:41Z||0</t>
  </si>
  <si>
    <t>FLBFA.KY165|1/1/2016|12/31/2035|12|8421696|203|0|2026-08-14T13:48:41Z||0</t>
  </si>
  <si>
    <t>FLBFA.KY167|1/1/2016|12/31/2035|12|8421696|203|0|2026-08-14T13:48:41Z||0</t>
  </si>
  <si>
    <t>FLBFA.KY169|1/1/2016|12/31/2035|12|8421696|203|0|2026-08-14T13:48:41Z||0</t>
  </si>
  <si>
    <t>FLBFA.KY171|1/1/2016|12/31/2035|12|8421696|203|0|2026-08-14T13:48:41Z||0</t>
  </si>
  <si>
    <t>FLBFA.KY173|1/1/2016|12/31/2035|12|8421696|203|0|2026-08-14T13:48:41Z||0</t>
  </si>
  <si>
    <t>FLBFA.KY175|1/1/2016|12/31/2035|12|8421696|203|0|2026-08-14T13:48:41Z||0</t>
  </si>
  <si>
    <t>FLBFA.KY177|1/1/2016|12/31/2035|12|8421696|203|0|2026-08-14T13:48:41Z||0</t>
  </si>
  <si>
    <t>FLBFA.KY179|1/1/2016|12/31/2035|12|8421696|203|0|2026-08-14T13:48:41Z||0</t>
  </si>
  <si>
    <t>FLBFA.KY181|1/1/2016|12/31/2035|12|8421696|203|0|2026-08-14T13:48:41Z||0</t>
  </si>
  <si>
    <t>FLBFA.KY183|1/1/2016|12/31/2035|12|8421696|203|0|2026-08-14T13:48:41Z||0</t>
  </si>
  <si>
    <t>FLBFA.KY185|1/1/2016|12/31/2035|12|8421696|203|0|2026-08-14T13:48:41Z||0</t>
  </si>
  <si>
    <t>FLBFA.KY187|1/1/2016|12/31/2035|12|8421696|203|0|2026-08-14T13:48:41Z||0</t>
  </si>
  <si>
    <t>FLBFA.KY189|1/1/2016|12/31/2035|12|8421696|203|0|2026-08-14T13:48:41Z||0</t>
  </si>
  <si>
    <t>FLBFA.KY191|1/1/2016|12/31/2035|12|8421696|203|0|2026-08-14T13:48:41Z||0</t>
  </si>
  <si>
    <t>FLBFA.KY193|1/1/2016|12/31/2035|12|8421696|203|0|2026-08-14T13:48:41Z||0</t>
  </si>
  <si>
    <t>FLBFA.KY195|1/1/2016|12/31/2035|12|8421696|203|0|2026-08-14T13:48:41Z||0</t>
  </si>
  <si>
    <t>FLBFA.KY197|1/1/2016|12/31/2035|12|8421696|203|0|2026-08-14T13:48:41Z||0</t>
  </si>
  <si>
    <t>FLBFA.KY199|1/1/2016|12/31/2035|12|8421696|203|0|2026-08-14T13:48:41Z||0</t>
  </si>
  <si>
    <t>FLBFA.KY201|1/1/2016|12/31/2035|12|8421696|203|0|2026-08-14T13:48:41Z||0</t>
  </si>
  <si>
    <t>FLBFA.KY203|1/1/2016|12/31/2035|12|8421696|203|0|2026-08-14T13:48:41Z||0</t>
  </si>
  <si>
    <t>FLBFA.KY205|1/1/2016|12/31/2035|12|8421696|203|0|2026-08-14T13:48:41Z||0</t>
  </si>
  <si>
    <t>FLBFA.KY207|1/1/2016|12/31/2035|12|8421696|203|0|2026-08-14T13:48:41Z||0</t>
  </si>
  <si>
    <t>FLBFA.KY209|1/1/2016|12/31/2035|12|8421696|203|0|2026-08-14T13:48:41Z||0</t>
  </si>
  <si>
    <t>FLBFA.KY211|1/1/2016|12/31/2035|12|8421696|203|0|2026-08-14T13:48:41Z||0</t>
  </si>
  <si>
    <t>FLBFA.KY213|1/1/2016|12/31/2035|12|8421696|203|0|2026-08-14T13:48:41Z||0</t>
  </si>
  <si>
    <t>FLBFA.KY215|1/1/2016|12/31/2035|12|8421696|203|0|2026-08-14T13:48:41Z||0</t>
  </si>
  <si>
    <t>FLBFA.KY217|1/1/2016|12/31/2035|12|8421696|203|0|2026-08-14T13:48:41Z||0</t>
  </si>
  <si>
    <t>FLBFA.KY219|1/1/2016|12/31/2035|12|8421696|203|0|2026-08-14T13:48:41Z||0</t>
  </si>
  <si>
    <t>FLBFA.KY221|1/1/2016|12/31/2035|12|8421696|203|0|2026-08-14T13:48:41Z||0</t>
  </si>
  <si>
    <t>FLBFA.KY223|1/1/2016|12/31/2035|12|8421696|203|0|2026-08-14T13:48:41Z||0</t>
  </si>
  <si>
    <t>FLBFA.KY225|1/1/2016|12/31/2035|12|8421696|203|0|2026-08-14T13:48:41Z||0</t>
  </si>
  <si>
    <t>FLBFA.KY227|1/1/2016|12/31/2035|12|8421696|203|0|2026-08-14T13:48:41Z||0</t>
  </si>
  <si>
    <t>FLBFA.KY229|1/1/2016|12/31/2035|12|8421696|203|0|2026-08-14T13:48:41Z||0</t>
  </si>
  <si>
    <t>FLBFA.KY231|1/1/2016|12/31/2035|12|8421696|203|0|2026-08-14T13:48:41Z||0</t>
  </si>
  <si>
    <t>FLBFA.KY233|1/1/2016|12/31/2035|12|8421696|203|0|2026-08-14T13:48:41Z||0</t>
  </si>
  <si>
    <t>FLBFA.KY235|1/1/2016|12/31/2035|12|8421696|203|0|2026-08-14T13:48:41Z||0</t>
  </si>
  <si>
    <t>FLBFA.KY237|1/1/2016|12/31/2035|12|8421696|203|0|2026-08-14T13:48:41Z||0</t>
  </si>
  <si>
    <t>FLBFA.KY239|1/1/2016|12/31/2035|12|8421696|203|0|2026-08-14T13:48:41Z||0</t>
  </si>
  <si>
    <t>FLBUA.KY001|1/1/2016|12/31/2035|12|8945984|203|0|2026-08-14T13:48:44Z||0</t>
  </si>
  <si>
    <t>FLBUA.KY003|1/1/2016|12/31/2035|12|8421696|203|0|2026-08-14T13:48:44Z||0</t>
  </si>
  <si>
    <t>FLBUA.KY005|1/1/2016|12/31/2035|12|8421696|203|0|2026-08-14T13:48:44Z||0</t>
  </si>
  <si>
    <t>FLBUA.KY007|1/1/2016|12/31/2035|12|8421696|203|0|2026-08-14T13:48:44Z||0</t>
  </si>
  <si>
    <t>FLBUA.KY009|1/1/2016|12/31/2035|12|8421696|203|0|2026-08-14T13:48:44Z||0</t>
  </si>
  <si>
    <t>FLBUA.KY011|1/1/2016|12/31/2035|12|8421696|203|0|2026-08-14T13:48:44Z||0</t>
  </si>
  <si>
    <t>FLBUA.KY013|1/1/2016|12/31/2035|12|8421696|203|0|2026-08-14T13:48:44Z||0</t>
  </si>
  <si>
    <t>FLBUA.KY015|1/1/2016|12/31/2035|12|8421696|203|0|2026-08-14T13:48:44Z||0</t>
  </si>
  <si>
    <t>FLBUA.KY017|1/1/2016|12/31/2035|12|8421696|203|0|2026-08-14T13:48:44Z||0</t>
  </si>
  <si>
    <t>FLBUA.KY019|1/1/2016|12/31/2035|12|8421696|203|0|2026-08-14T13:48:44Z||0</t>
  </si>
  <si>
    <t>FLBUA.KY021|1/1/2016|12/31/2035|12|8421696|203|0|2026-08-14T13:48:44Z||0</t>
  </si>
  <si>
    <t>FLBUA.KY023|1/1/2016|12/31/2035|12|8421696|203|0|2026-08-14T13:48:44Z||0</t>
  </si>
  <si>
    <t>FLBUA.KY025|1/1/2016|12/31/2035|12|8421696|203|0|2026-08-14T13:48:44Z||0</t>
  </si>
  <si>
    <t>FLBUA.KY027|1/1/2016|12/31/2035|12|8421696|203|0|2026-08-14T13:48:44Z||0</t>
  </si>
  <si>
    <t>FLBUA.KY029|1/1/2016|12/31/2035|12|8421696|203|0|2026-08-14T13:48:44Z||0</t>
  </si>
  <si>
    <t>FLBUA.KY031|1/1/2016|12/31/2035|12|8421696|203|0|2026-08-14T13:48:44Z||0</t>
  </si>
  <si>
    <t>FLBUA.KY033|1/1/2016|12/31/2035|12|8421696|203|0|2026-08-14T13:48:44Z||0</t>
  </si>
  <si>
    <t>FLBUA.KY035|1/1/2016|12/31/2035|12|8421696|203|0|2026-08-14T13:48:44Z||0</t>
  </si>
  <si>
    <t>FLBUA.KY037|1/1/2016|12/31/2035|12|8421696|203|0|2026-08-14T13:48:44Z||0</t>
  </si>
  <si>
    <t>FLBUA.KY039|1/1/2016|12/31/2035|12|8421696|203|0|2026-08-14T13:48:44Z||0</t>
  </si>
  <si>
    <t>FLBUA.KY041|1/1/2016|12/31/2035|12|8421696|203|0|2026-08-14T13:48:44Z||0</t>
  </si>
  <si>
    <t>FLBUA.KY043|1/1/2016|12/31/2035|12|8421696|203|0|2026-08-14T13:48:44Z||0</t>
  </si>
  <si>
    <t>FLBUA.KY045|1/1/2016|12/31/2035|12|8421696|203|0|2026-08-14T13:48:44Z||0</t>
  </si>
  <si>
    <t>FLBUA.KY047|1/1/2016|12/31/2035|12|8421696|203|0|2026-08-14T13:48:44Z||0</t>
  </si>
  <si>
    <t>FLBUA.KY049|1/1/2016|12/31/2035|12|8421696|203|0|2026-08-14T13:48:44Z||0</t>
  </si>
  <si>
    <t>FLBUA.KY051|1/1/2016|12/31/2035|12|8421696|203|0|2026-08-14T13:48:44Z||0</t>
  </si>
  <si>
    <t>FLBUA.KY053|1/1/2016|12/31/2035|12|8421696|203|0|2026-08-14T13:48:44Z||0</t>
  </si>
  <si>
    <t>FLBUA.KY055|1/1/2016|12/31/2035|12|8421696|203|0|2026-08-14T13:48:44Z||0</t>
  </si>
  <si>
    <t>FLBUA.KY057|1/1/2016|12/31/2035|12|8421696|203|0|2026-08-14T13:48:44Z||0</t>
  </si>
  <si>
    <t>FLBUA.KY059|1/1/2016|12/31/2035|12|8421696|203|0|2026-08-14T13:48:44Z||0</t>
  </si>
  <si>
    <t>FLBUA.KY061|1/1/2016|12/31/2035|12|8421696|203|0|2026-08-14T13:48:44Z||0</t>
  </si>
  <si>
    <t>FLBUA.KY063|1/1/2016|12/31/2035|12|8421696|203|0|2026-08-14T13:48:44Z||0</t>
  </si>
  <si>
    <t>FLBUA.KY065|1/1/2016|12/31/2035|12|8421696|203|0|2026-08-14T13:48:44Z||0</t>
  </si>
  <si>
    <t>FLBUA.KY067|1/1/2016|12/31/2035|12|8421696|203|0|2026-08-14T13:48:44Z||0</t>
  </si>
  <si>
    <t>FLBUA.KY069|1/1/2016|12/31/2035|12|8421696|203|0|2026-08-14T13:48:44Z||0</t>
  </si>
  <si>
    <t>FLBUA.KY071|1/1/2016|12/31/2035|12|8421696|203|0|2026-08-14T13:48:44Z||0</t>
  </si>
  <si>
    <t>FLBUA.KY073|1/1/2016|12/31/2035|12|8421696|203|0|2026-08-14T13:48:44Z||0</t>
  </si>
  <si>
    <t>FLBUA.KY075|1/1/2016|12/31/2035|12|8421696|203|0|2026-08-14T13:48:44Z||0</t>
  </si>
  <si>
    <t>FLBUA.KY077|1/1/2016|12/31/2035|12|8421696|203|0|2026-08-14T13:48:44Z||0</t>
  </si>
  <si>
    <t>FLBUA.KY079|1/1/2016|12/31/2035|12|8421696|203|0|2026-08-14T13:48:44Z||0</t>
  </si>
  <si>
    <t>FLBUA.KY081|1/1/2016|12/31/2035|12|8421696|203|0|2026-08-14T13:48:44Z||0</t>
  </si>
  <si>
    <t>FLBUA.KY083|1/1/2016|12/31/2035|12|8421696|203|0|2026-08-14T13:48:44Z||0</t>
  </si>
  <si>
    <t>FLBUA.KY085|1/1/2016|12/31/2035|12|8421696|203|0|2026-08-14T13:48:44Z||0</t>
  </si>
  <si>
    <t>FLBUA.KY087|1/1/2016|12/31/2035|12|8421696|203|0|2026-08-14T13:48:44Z||0</t>
  </si>
  <si>
    <t>FLBUA.KY089|1/1/2016|12/31/2035|12|8421696|203|0|2026-08-14T13:48:44Z||0</t>
  </si>
  <si>
    <t>FLBUA.KY091|1/1/2016|12/31/2035|12|8421696|203|0|2026-08-14T13:48:44Z||0</t>
  </si>
  <si>
    <t>FLBUA.KY093|1/1/2016|12/31/2035|12|8421696|203|0|2026-08-14T13:48:44Z||0</t>
  </si>
  <si>
    <t>FLBUA.KY095|1/1/2016|12/31/2035|12|8421696|203|0|2026-08-14T13:48:44Z||0</t>
  </si>
  <si>
    <t>FLBUA.KY097|1/1/2016|12/31/2035|12|8421696|203|0|2026-08-14T13:48:44Z||0</t>
  </si>
  <si>
    <t>FLBUA.KY099|1/1/2016|12/31/2035|12|8421696|203|0|2026-08-14T13:48:44Z||0</t>
  </si>
  <si>
    <t>FLBUA.KY101|1/1/2016|12/31/2035|12|8421696|203|0|2026-08-14T13:48:44Z||0</t>
  </si>
  <si>
    <t>FLBUA.KY103|1/1/2016|12/31/2035|12|8421696|203|0|2026-08-14T13:48:44Z||0</t>
  </si>
  <si>
    <t>FLBUA.KY105|1/1/2016|12/31/2035|12|8421696|203|0|2026-08-14T13:48:44Z||0</t>
  </si>
  <si>
    <t>FLBUA.KY107|1/1/2016|12/31/2035|12|8421696|203|0|2026-08-14T13:48:44Z||0</t>
  </si>
  <si>
    <t>FLBUA.KY109|1/1/2016|12/31/2035|12|8421696|203|0|2026-08-14T13:48:44Z||0</t>
  </si>
  <si>
    <t>FLBUA.KY111|1/1/2016|12/31/2035|12|8421696|203|0|2026-08-14T13:48:44Z||0</t>
  </si>
  <si>
    <t>FLBUA.KY113|1/1/2016|12/31/2035|12|8421696|203|0|2026-08-14T13:48:44Z||0</t>
  </si>
  <si>
    <t>FLBUA.KY115|1/1/2016|12/31/2035|12|8421696|203|0|2026-08-14T13:48:44Z||0</t>
  </si>
  <si>
    <t>FLBUA.KY117|1/1/2016|12/31/2035|12|8421696|203|0|2026-08-14T13:48:44Z||0</t>
  </si>
  <si>
    <t>FLBUA.KY119|1/1/2016|12/31/2035|12|8421696|203|0|2026-08-14T13:48:44Z||0</t>
  </si>
  <si>
    <t>FLBUA.KY121|1/1/2016|12/31/2035|12|8421696|203|0|2026-08-14T13:48:44Z||0</t>
  </si>
  <si>
    <t>FLBUA.KY123|1/1/2016|12/31/2035|12|8421696|203|0|2026-08-14T13:48:44Z||0</t>
  </si>
  <si>
    <t>FLBUA.KY125|1/1/2016|12/31/2035|12|8421696|203|0|2026-08-14T13:48:44Z||0</t>
  </si>
  <si>
    <t>FLBUA.KY127|1/1/2016|12/31/2035|12|8421696|203|0|2026-08-14T13:48:44Z||0</t>
  </si>
  <si>
    <t>FLBUA.KY129|1/1/2016|12/31/2035|12|8421696|203|0|2026-08-14T13:48:44Z||0</t>
  </si>
  <si>
    <t>FLBUA.KY131|1/1/2016|12/31/2035|12|8421696|203|0|2026-08-14T13:48:44Z||0</t>
  </si>
  <si>
    <t>FLBUA.KY133|1/1/2016|12/31/2035|12|8421696|203|0|2026-08-14T13:48:44Z||0</t>
  </si>
  <si>
    <t>FLBUA.KY135|1/1/2016|12/31/2035|12|8421696|203|0|2026-08-14T13:48:44Z||0</t>
  </si>
  <si>
    <t>FLBUA.KY137|1/1/2016|12/31/2035|12|8421696|203|0|2026-08-14T13:48:44Z||0</t>
  </si>
  <si>
    <t>FLBUA.KY139|1/1/2016|12/31/2035|12|8421696|203|0|2026-08-14T13:48:44Z||0</t>
  </si>
  <si>
    <t>FLBUA.KY141|1/1/2016|12/31/2035|12|8421696|203|0|2026-08-14T13:48:44Z||0</t>
  </si>
  <si>
    <t>FLBUA.KY143|1/1/2016|12/31/2035|12|8421696|203|0|2026-08-14T13:48:44Z||0</t>
  </si>
  <si>
    <t>FLBUA.KY151|1/1/2016|12/31/2035|12|8421696|203|0|2026-08-14T13:48:44Z||0</t>
  </si>
  <si>
    <t>FLBUA.KY153|1/1/2016|12/31/2035|12|8421696|203|0|2026-08-14T13:48:44Z||0</t>
  </si>
  <si>
    <t>FLBUA.KY155|1/1/2016|12/31/2035|12|8421696|203|0|2026-08-14T13:48:44Z||0</t>
  </si>
  <si>
    <t>FLBUA.KY157|1/1/2016|12/31/2035|12|8421696|203|0|2026-08-14T13:48:44Z||0</t>
  </si>
  <si>
    <t>FLBUA.KY159|1/1/2016|12/31/2035|12|8421696|203|0|2026-08-14T13:48:44Z||0</t>
  </si>
  <si>
    <t>FLBUA.KY161|1/1/2016|12/31/2035|12|8421696|203|0|2026-08-14T13:48:44Z||0</t>
  </si>
  <si>
    <t>FLBUA.KY145|1/1/2016|12/31/2035|12|8421696|203|0|2026-08-14T13:48:44Z||0</t>
  </si>
  <si>
    <t>FLBUA.KY147|1/1/2016|12/31/2035|12|8421696|203|0|2026-08-14T13:48:44Z||0</t>
  </si>
  <si>
    <t>FLBUA.KY149|1/1/2016|12/31/2035|12|8421696|203|0|2026-08-14T13:48:44Z||0</t>
  </si>
  <si>
    <t>FLBUA.KY163|1/1/2016|12/31/2035|12|8421696|203|0|2026-08-14T13:48:44Z||0</t>
  </si>
  <si>
    <t>FLBUA.KY165|1/1/2016|12/31/2035|12|8421696|203|0|2026-08-14T13:48:44Z||0</t>
  </si>
  <si>
    <t>FLBUA.KY167|1/1/2016|12/31/2035|12|8421696|203|0|2026-08-14T13:48:44Z||0</t>
  </si>
  <si>
    <t>FLBUA.KY169|1/1/2016|12/31/2035|12|8421696|203|0|2026-08-14T13:48:44Z||0</t>
  </si>
  <si>
    <t>FLBUA.KY171|1/1/2016|12/31/2035|12|8421696|203|0|2026-08-14T13:48:44Z||0</t>
  </si>
  <si>
    <t>FLBUA.KY173|1/1/2016|12/31/2035|12|8421696|203|0|2026-08-14T13:48:44Z||0</t>
  </si>
  <si>
    <t>FLBUA.KY175|1/1/2016|12/31/2035|12|8421696|203|0|2026-08-14T13:48:44Z||0</t>
  </si>
  <si>
    <t>FLBUA.KY177|1/1/2016|12/31/2035|12|8421696|203|0|2026-08-14T13:48:44Z||0</t>
  </si>
  <si>
    <t>FLBUA.KY179|1/1/2016|12/31/2035|12|8421696|203|0|2026-08-14T13:48:44Z||0</t>
  </si>
  <si>
    <t>FLBUA.KY181|1/1/2016|12/31/2035|12|8421696|203|0|2026-08-14T13:48:44Z||0</t>
  </si>
  <si>
    <t>FLBUA.KY183|1/1/2016|12/31/2035|12|8421696|203|0|2026-08-14T13:48:44Z||0</t>
  </si>
  <si>
    <t>FLBUA.KY185|1/1/2016|12/31/2035|12|8421696|203|0|2026-08-14T13:48:44Z||0</t>
  </si>
  <si>
    <t>FLBUA.KY187|1/1/2016|12/31/2035|12|8421696|203|0|2026-08-14T13:48:44Z||0</t>
  </si>
  <si>
    <t>FLBUA.KY189|1/1/2016|12/31/2035|12|8421696|203|0|2026-08-14T13:48:44Z||0</t>
  </si>
  <si>
    <t>FLBUA.KY191|1/1/2016|12/31/2035|12|8421696|203|0|2026-08-14T13:48:44Z||0</t>
  </si>
  <si>
    <t>FLBUA.KY193|1/1/2016|12/31/2035|12|8421696|203|0|2026-08-14T13:48:44Z||0</t>
  </si>
  <si>
    <t>FLBUA.KY195|1/1/2016|12/31/2035|12|8421696|203|0|2026-08-14T13:48:44Z||0</t>
  </si>
  <si>
    <t>FLBUA.KY197|1/1/2016|12/31/2035|12|8421696|203|0|2026-08-14T13:48:44Z||0</t>
  </si>
  <si>
    <t>FLBUA.KY199|1/1/2016|12/31/2035|12|8421696|203|0|2026-08-14T13:48:44Z||0</t>
  </si>
  <si>
    <t>FLBUA.KY201|1/1/2016|12/31/2035|12|8421696|203|0|2026-08-14T13:48:44Z||0</t>
  </si>
  <si>
    <t>FLBUA.KY203|1/1/2016|12/31/2035|12|8421696|203|0|2026-08-14T13:48:44Z||0</t>
  </si>
  <si>
    <t>FLBUA.KY205|1/1/2016|12/31/2035|12|8421696|203|0|2026-08-14T13:48:44Z||0</t>
  </si>
  <si>
    <t>FLBUA.KY207|1/1/2016|12/31/2035|12|8421696|203|0|2026-08-14T13:48:44Z||0</t>
  </si>
  <si>
    <t>FLBUA.KY209|1/1/2016|12/31/2035|12|8421696|203|0|2026-08-14T13:48:44Z||0</t>
  </si>
  <si>
    <t>FLBUA.KY211|1/1/2016|12/31/2035|12|8421696|203|0|2026-08-14T13:48:44Z||0</t>
  </si>
  <si>
    <t>FLBUA.KY213|1/1/2016|12/31/2035|12|8421696|203|0|2026-08-14T13:48:44Z||0</t>
  </si>
  <si>
    <t>FLBUA.KY215|1/1/2016|12/31/2035|12|8421696|203|0|2026-08-14T13:48:44Z||0</t>
  </si>
  <si>
    <t>FLBUA.KY217|1/1/2016|12/31/2035|12|8421696|203|0|2026-08-14T13:48:44Z||0</t>
  </si>
  <si>
    <t>FLBUA.KY219|1/1/2016|12/31/2035|12|8421696|203|0|2026-08-14T13:48:44Z||0</t>
  </si>
  <si>
    <t>FLBUA.KY221|1/1/2016|12/31/2035|12|8421696|203|0|2026-08-14T13:48:44Z||0</t>
  </si>
  <si>
    <t>FLBUA.KY223|1/1/2016|12/31/2035|12|8421696|203|0|2026-08-14T13:48:44Z||0</t>
  </si>
  <si>
    <t>FLBUA.KY225|1/1/2016|12/31/2035|12|8421696|203|0|2026-08-14T13:48:44Z||0</t>
  </si>
  <si>
    <t>FLBUA.KY227|1/1/2016|12/31/2035|12|8421696|203|0|2026-08-14T13:48:44Z||0</t>
  </si>
  <si>
    <t>FLBUA.KY229|1/1/2016|12/31/2035|12|8421696|203|0|2026-08-14T13:48:44Z||0</t>
  </si>
  <si>
    <t>FLBUA.KY231|1/1/2016|12/31/2035|12|8421696|203|0|2026-08-14T13:48:44Z||0</t>
  </si>
  <si>
    <t>FLBUA.KY233|1/1/2016|12/31/2035|12|8421696|203|0|2026-08-14T13:48:44Z||0</t>
  </si>
  <si>
    <t>FLBUA.KY235|1/1/2016|12/31/2035|12|8421696|203|0|2026-08-14T13:48:44Z||0</t>
  </si>
  <si>
    <t>FLBUA.KY237|1/1/2016|12/31/2035|12|8421696|203|0|2026-08-14T13:48:44Z||0</t>
  </si>
  <si>
    <t>FLBUA.KY239|1/1/2016|12/31/2035|12|8421696|203|0|2026-08-14T13:48:44Z||0</t>
  </si>
  <si>
    <t>FETA.KY001|1/1/2016|12/31/2035|12|8945984|203|0|2026-08-14T13:47:48Z||0</t>
  </si>
  <si>
    <t>FETA.KY003|1/1/2016|12/31/2035|12|8421696|203|0|2026-08-14T13:47:48Z||0</t>
  </si>
  <si>
    <t>FETA.KY005|1/1/2016|12/31/2035|12|8421696|203|0|2026-08-14T13:47:48Z||0</t>
  </si>
  <si>
    <t>FETA.KY007|1/1/2016|12/31/2035|12|8421696|203|0|2026-08-14T13:47:48Z||0</t>
  </si>
  <si>
    <t>FETA.KY009|1/1/2016|12/31/2035|12|8421696|203|0|2026-08-14T13:47:48Z||0</t>
  </si>
  <si>
    <t>FETA.KY011|1/1/2016|12/31/2035|12|8421696|203|0|2026-08-14T13:47:48Z||0</t>
  </si>
  <si>
    <t>FETA.KY013|1/1/2016|12/31/2035|12|8421696|203|0|2026-08-14T13:47:48Z||0</t>
  </si>
  <si>
    <t>FETA.KY015|1/1/2016|12/31/2035|12|8421696|203|0|2026-08-14T13:47:48Z||0</t>
  </si>
  <si>
    <t>FETA.KY017|1/1/2016|12/31/2035|12|8421696|203|0|2026-08-14T13:47:48Z||0</t>
  </si>
  <si>
    <t>FETA.KY019|1/1/2016|12/31/2035|12|8421696|203|0|2026-08-14T13:47:48Z||0</t>
  </si>
  <si>
    <t>FETA.KY021|1/1/2016|12/31/2035|12|8421696|203|0|2026-08-14T13:47:48Z||0</t>
  </si>
  <si>
    <t>FETA.KY023|1/1/2016|12/31/2035|12|8421696|203|0|2026-08-14T13:47:48Z||0</t>
  </si>
  <si>
    <t>FETA.KY025|1/1/2016|12/31/2035|12|8421696|203|0|2026-08-14T13:47:48Z||0</t>
  </si>
  <si>
    <t>FETA.KY027|1/1/2016|12/31/2035|12|8421696|203|0|2026-08-14T13:47:48Z||0</t>
  </si>
  <si>
    <t>FETA.KY029|1/1/2016|12/31/2035|12|8421696|203|0|2026-08-14T13:47:48Z||0</t>
  </si>
  <si>
    <t>FETA.KY031|1/1/2016|12/31/2035|12|8421696|203|0|2026-08-14T13:47:48Z||0</t>
  </si>
  <si>
    <t>FETA.KY033|1/1/2016|12/31/2035|12|8421696|203|0|2026-08-14T13:47:48Z||0</t>
  </si>
  <si>
    <t>FETA.KY035|1/1/2016|12/31/2035|12|8421696|203|0|2026-08-14T13:47:48Z||0</t>
  </si>
  <si>
    <t>FETA.KY037|1/1/2016|12/31/2035|12|8421696|203|0|2026-08-14T13:47:48Z||0</t>
  </si>
  <si>
    <t>FETA.KY039|1/1/2016|12/31/2035|12|8421696|203|0|2026-08-14T13:47:48Z||0</t>
  </si>
  <si>
    <t>FETA.KY041|1/1/2016|12/31/2035|12|8421696|203|0|2026-08-14T13:47:48Z||0</t>
  </si>
  <si>
    <t>FETA.KY043|1/1/2016|12/31/2035|12|8421696|203|0|2026-08-14T13:47:48Z||0</t>
  </si>
  <si>
    <t>FETA.KY045|1/1/2016|12/31/2035|12|8421696|203|0|2026-08-14T13:47:48Z||0</t>
  </si>
  <si>
    <t>FETA.KY047|1/1/2016|12/31/2035|12|8421696|203|0|2026-08-14T13:47:48Z||0</t>
  </si>
  <si>
    <t>FETA.KY049|1/1/2016|12/31/2035|12|8421696|203|0|2026-08-14T13:47:48Z||0</t>
  </si>
  <si>
    <t>FETA.KY051|1/1/2016|12/31/2035|12|8421696|203|0|2026-08-14T13:47:48Z||0</t>
  </si>
  <si>
    <t>FETA.KY053|1/1/2016|12/31/2035|12|8421696|203|0|2026-08-14T13:47:48Z||0</t>
  </si>
  <si>
    <t>FETA.KY055|1/1/2016|12/31/2035|12|8421696|203|0|2026-08-14T13:47:48Z||0</t>
  </si>
  <si>
    <t>FETA.KY057|1/1/2016|12/31/2035|12|8421696|203|0|2026-08-14T13:47:48Z||0</t>
  </si>
  <si>
    <t>FETA.KY059|1/1/2016|12/31/2035|12|8421696|203|0|2026-08-14T13:47:48Z||0</t>
  </si>
  <si>
    <t>FETA.KY061|1/1/2016|12/31/2035|12|8421696|203|0|2026-08-14T13:47:48Z||0</t>
  </si>
  <si>
    <t>FETA.KY063|1/1/2016|12/31/2035|12|8421696|203|0|2026-08-14T13:47:48Z||0</t>
  </si>
  <si>
    <t>FETA.KY065|1/1/2016|12/31/2035|12|8421696|203|0|2026-08-14T13:47:48Z||0</t>
  </si>
  <si>
    <t>FETA.KY067|1/1/2016|12/31/2035|12|8421696|203|0|2026-08-14T13:47:48Z||0</t>
  </si>
  <si>
    <t>FETA.KY069|1/1/2016|12/31/2035|12|8421696|203|0|2026-08-14T13:47:48Z||0</t>
  </si>
  <si>
    <t>FETA.KY071|1/1/2016|12/31/2035|12|8421696|203|0|2026-08-14T13:47:48Z||0</t>
  </si>
  <si>
    <t>FETA.KY073|1/1/2016|12/31/2035|12|8421696|203|0|2026-08-14T13:47:48Z||0</t>
  </si>
  <si>
    <t>FETA.KY075|1/1/2016|12/31/2035|12|8421696|203|0|2026-08-14T13:47:48Z||0</t>
  </si>
  <si>
    <t>FETA.KY077|1/1/2016|12/31/2035|12|8421696|203|0|2026-08-14T13:47:48Z||0</t>
  </si>
  <si>
    <t>FETA.KY079|1/1/2016|12/31/2035|12|8421696|203|0|2026-08-14T13:47:48Z||0</t>
  </si>
  <si>
    <t>FETA.KY081|1/1/2016|12/31/2035|12|8421696|203|0|2026-08-14T13:47:48Z||0</t>
  </si>
  <si>
    <t>FETA.KY083|1/1/2016|12/31/2035|12|8421696|203|0|2026-08-14T13:47:48Z||0</t>
  </si>
  <si>
    <t>FETA.KY085|1/1/2016|12/31/2035|12|8421696|203|0|2026-08-14T13:47:48Z||0</t>
  </si>
  <si>
    <t>FETA.KY087|1/1/2016|12/31/2035|12|8421696|203|0|2026-08-14T13:47:48Z||0</t>
  </si>
  <si>
    <t>FETA.KY089|1/1/2016|12/31/2035|12|8421696|203|0|2026-08-14T13:47:48Z||0</t>
  </si>
  <si>
    <t>FETA.KY091|1/1/2016|12/31/2035|12|8421696|203|0|2026-08-14T13:47:48Z||0</t>
  </si>
  <si>
    <t>FETA.KY093|1/1/2016|12/31/2035|12|8421696|203|0|2026-08-14T13:47:48Z||0</t>
  </si>
  <si>
    <t>FETA.KY095|1/1/2016|12/31/2035|12|8421696|203|0|2026-08-14T13:47:48Z||0</t>
  </si>
  <si>
    <t>FETA.KY097|1/1/2016|12/31/2035|12|8421696|203|0|2026-08-14T13:47:48Z||0</t>
  </si>
  <si>
    <t>FETA.KY099|1/1/2016|12/31/2035|12|8421696|203|0|2026-08-14T13:47:48Z||0</t>
  </si>
  <si>
    <t>FETA.KY101|1/1/2016|12/31/2035|12|8421696|203|0|2026-08-14T13:47:48Z||0</t>
  </si>
  <si>
    <t>FETA.KY103|1/1/2016|12/31/2035|12|8421696|203|0|2026-08-14T13:47:48Z||0</t>
  </si>
  <si>
    <t>FETA.KY105|1/1/2016|12/31/2035|12|8421696|203|0|2026-08-14T13:47:48Z||0</t>
  </si>
  <si>
    <t>FETA.KY107|1/1/2016|12/31/2035|12|8421696|203|0|2026-08-14T13:47:48Z||0</t>
  </si>
  <si>
    <t>FETA.KY109|1/1/2016|12/31/2035|12|8421696|203|0|2026-08-14T13:47:48Z||0</t>
  </si>
  <si>
    <t>FETA.KY111|1/1/2016|12/31/2035|12|8421696|203|0|2026-08-14T13:47:48Z||0</t>
  </si>
  <si>
    <t>FETA.KY113|1/1/2016|12/31/2035|12|8421696|203|0|2026-08-14T13:47:48Z||0</t>
  </si>
  <si>
    <t>FETA.KY115|1/1/2016|12/31/2035|12|8421696|203|0|2026-08-14T13:47:48Z||0</t>
  </si>
  <si>
    <t>FETA.KY117|1/1/2016|12/31/2035|12|8421696|203|0|2026-08-14T13:47:48Z||0</t>
  </si>
  <si>
    <t>FETA.KY119|1/1/2016|12/31/2035|12|8421696|203|0|2026-08-14T13:47:48Z||0</t>
  </si>
  <si>
    <t>FETA.KY121|1/1/2016|12/31/2035|12|8421696|203|0|2026-08-14T13:47:48Z||0</t>
  </si>
  <si>
    <t>FETA.KY123|1/1/2016|12/31/2035|12|8421696|203|0|2026-08-14T13:47:48Z||0</t>
  </si>
  <si>
    <t>FETA.KY125|1/1/2016|12/31/2035|12|8421696|203|0|2026-08-14T13:47:48Z||0</t>
  </si>
  <si>
    <t>FETA.KY127|1/1/2016|12/31/2035|12|8421696|203|0|2026-08-14T13:47:48Z||0</t>
  </si>
  <si>
    <t>FETA.KY129|1/1/2016|12/31/2035|12|8421696|203|0|2026-08-14T13:47:48Z||0</t>
  </si>
  <si>
    <t>FETA.KY131|1/1/2016|12/31/2035|12|8421696|203|0|2026-08-14T13:47:48Z||0</t>
  </si>
  <si>
    <t>FETA.KY133|1/1/2016|12/31/2035|12|8421696|203|0|2026-08-14T13:47:48Z||0</t>
  </si>
  <si>
    <t>FETA.KY135|1/1/2016|12/31/2035|12|8421696|203|0|2026-08-14T13:47:48Z||0</t>
  </si>
  <si>
    <t>FETA.KY137|1/1/2016|12/31/2035|12|8421696|203|0|2026-08-14T13:47:48Z||0</t>
  </si>
  <si>
    <t>FETA.KY139|1/1/2016|12/31/2035|12|8421696|203|0|2026-08-14T13:47:48Z||0</t>
  </si>
  <si>
    <t>FETA.KY141|1/1/2016|12/31/2035|12|8421696|203|0|2026-08-14T13:47:48Z||0</t>
  </si>
  <si>
    <t>FETA.KY143|1/1/2016|12/31/2035|12|8421696|203|0|2026-08-14T13:47:48Z||0</t>
  </si>
  <si>
    <t>FETA.KY151|1/1/2016|12/31/2035|12|8421696|203|0|2026-08-14T13:47:48Z||0</t>
  </si>
  <si>
    <t>FETA.KY153|1/1/2016|12/31/2035|12|8421696|203|0|2026-08-14T13:47:48Z||0</t>
  </si>
  <si>
    <t>FETA.KY155|1/1/2016|12/31/2035|12|8421696|203|0|2026-08-14T13:47:48Z||0</t>
  </si>
  <si>
    <t>FETA.KY157|1/1/2016|12/31/2035|12|8421696|203|0|2026-08-14T13:47:48Z||0</t>
  </si>
  <si>
    <t>FETA.KY159|1/1/2016|12/31/2035|12|8421696|203|0|2026-08-14T13:47:48Z||0</t>
  </si>
  <si>
    <t>FETA.KY161|1/1/2016|12/31/2035|12|8421696|203|0|2026-08-14T13:47:48Z||0</t>
  </si>
  <si>
    <t>FETA.KY145|1/1/2016|12/31/2035|12|8421696|203|0|2026-08-14T13:47:48Z||0</t>
  </si>
  <si>
    <t>FETA.KY147|1/1/2016|12/31/2035|12|8421696|203|0|2026-08-14T13:47:48Z||0</t>
  </si>
  <si>
    <t>FETA.KY149|1/1/2016|12/31/2035|12|8421696|203|0|2026-08-14T13:47:48Z||0</t>
  </si>
  <si>
    <t>FETA.KY163|1/1/2016|12/31/2035|12|8421696|203|0|2026-08-14T13:47:48Z||0</t>
  </si>
  <si>
    <t>FETA.KY165|1/1/2016|12/31/2035|12|8421696|203|0|2026-08-14T13:47:48Z||0</t>
  </si>
  <si>
    <t>FETA.KY167|1/1/2016|12/31/2035|12|8421696|203|0|2026-08-14T13:47:48Z||0</t>
  </si>
  <si>
    <t>FETA.KY169|1/1/2016|12/31/2035|12|8421696|203|0|2026-08-14T13:47:48Z||0</t>
  </si>
  <si>
    <t>FETA.KY171|1/1/2016|12/31/2035|12|8421696|203|0|2026-08-14T13:47:48Z||0</t>
  </si>
  <si>
    <t>FETA.KY173|1/1/2016|12/31/2035|12|8421696|203|0|2026-08-14T13:47:48Z||0</t>
  </si>
  <si>
    <t>FETA.KY175|1/1/2016|12/31/2035|12|8421696|203|0|2026-08-14T13:47:48Z||0</t>
  </si>
  <si>
    <t>FETA.KY177|1/1/2016|12/31/2035|12|8421696|203|0|2026-08-14T13:47:48Z||0</t>
  </si>
  <si>
    <t>FETA.KY179|1/1/2016|12/31/2035|12|8421696|203|0|2026-08-14T13:47:48Z||0</t>
  </si>
  <si>
    <t>FETA.KY181|1/1/2016|12/31/2035|12|8421696|203|0|2026-08-14T13:47:48Z||0</t>
  </si>
  <si>
    <t>FETA.KY183|1/1/2016|12/31/2035|12|8421696|203|0|2026-08-14T13:47:48Z||0</t>
  </si>
  <si>
    <t>FETA.KY185|1/1/2016|12/31/2035|12|8421696|203|0|2026-08-14T13:47:48Z||0</t>
  </si>
  <si>
    <t>FETA.KY187|1/1/2016|12/31/2035|12|8421696|203|0|2026-08-14T13:47:48Z||0</t>
  </si>
  <si>
    <t>FETA.KY189|1/1/2016|12/31/2035|12|8421696|203|0|2026-08-14T13:47:48Z||0</t>
  </si>
  <si>
    <t>FETA.KY191|1/1/2016|12/31/2035|12|8421696|203|0|2026-08-14T13:47:48Z||0</t>
  </si>
  <si>
    <t>FETA.KY193|1/1/2016|12/31/2035|12|8421696|203|0|2026-08-14T13:47:48Z||0</t>
  </si>
  <si>
    <t>FETA.KY195|1/1/2016|12/31/2035|12|8421696|203|0|2026-08-14T13:47:48Z||0</t>
  </si>
  <si>
    <t>FETA.KY197|1/1/2016|12/31/2035|12|8421696|203|0|2026-08-14T13:47:48Z||0</t>
  </si>
  <si>
    <t>FETA.KY199|1/1/2016|12/31/2035|12|8421696|203|0|2026-08-14T13:47:48Z||0</t>
  </si>
  <si>
    <t>FETA.KY201|1/1/2016|12/31/2035|12|8421696|203|0|2026-08-14T13:47:48Z||0</t>
  </si>
  <si>
    <t>FETA.KY203|1/1/2016|12/31/2035|12|8421696|203|0|2026-08-14T13:47:48Z||0</t>
  </si>
  <si>
    <t>FETA.KY205|1/1/2016|12/31/2035|12|8421696|203|0|2026-08-14T13:47:48Z||0</t>
  </si>
  <si>
    <t>FETA.KY207|1/1/2016|12/31/2035|12|8421696|203|0|2026-08-14T13:47:48Z||0</t>
  </si>
  <si>
    <t>FETA.KY209|1/1/2016|12/31/2035|12|8421696|203|0|2026-08-14T13:47:48Z||0</t>
  </si>
  <si>
    <t>FETA.KY211|1/1/2016|12/31/2035|12|8421696|203|0|2026-08-14T13:47:48Z||0</t>
  </si>
  <si>
    <t>FETA.KY213|1/1/2016|12/31/2035|12|8421696|203|0|2026-08-14T13:47:48Z||0</t>
  </si>
  <si>
    <t>FETA.KY215|1/1/2016|12/31/2035|12|8421696|203|0|2026-08-14T13:47:48Z||0</t>
  </si>
  <si>
    <t>FETA.KY217|1/1/2016|12/31/2035|12|8421696|203|0|2026-08-14T13:47:48Z||0</t>
  </si>
  <si>
    <t>FETA.KY219|1/1/2016|12/31/2035|12|8421696|203|0|2026-08-14T13:47:48Z||0</t>
  </si>
  <si>
    <t>FETA.KY221|1/1/2016|12/31/2035|12|8421696|203|0|2026-08-14T13:47:48Z||0</t>
  </si>
  <si>
    <t>FETA.KY223|1/1/2016|12/31/2035|12|8421696|203|0|2026-08-14T13:47:48Z||0</t>
  </si>
  <si>
    <t>FETA.KY225|1/1/2016|12/31/2035|12|8421696|203|0|2026-08-14T13:47:48Z||0</t>
  </si>
  <si>
    <t>FETA.KY227|1/1/2016|12/31/2035|12|8421696|203|0|2026-08-14T13:47:48Z||0</t>
  </si>
  <si>
    <t>FETA.KY229|1/1/2016|12/31/2035|12|8421696|203|0|2026-08-14T13:47:48Z||0</t>
  </si>
  <si>
    <t>FETA.KY231|1/1/2016|12/31/2035|12|8421696|203|0|2026-08-14T13:47:48Z||0</t>
  </si>
  <si>
    <t>FETA.KY233|1/1/2016|12/31/2035|12|8421696|203|0|2026-08-14T13:47:48Z||0</t>
  </si>
  <si>
    <t>FETA.KY235|1/1/2016|12/31/2035|12|8421696|203|0|2026-08-14T13:47:48Z||0</t>
  </si>
  <si>
    <t>FETA.KY237|1/1/2016|12/31/2035|12|8421696|203|0|2026-08-14T13:47:48Z||0</t>
  </si>
  <si>
    <t>FETA.KY239|1/1/2016|12/31/2035|12|8421696|203|0|2026-08-14T13:47:48Z||0</t>
  </si>
  <si>
    <t>FCPIU.IUSA|1/1/2016|12/31/2035|12|8945992|203|0|2026-09-08T19:26:50Z||0</t>
  </si>
  <si>
    <t>FCPIUE.IUSA|1/1/2016|12/31/2035|12|8421704|203|0|2026-09-08T19:26:51Z||0</t>
  </si>
  <si>
    <t>FCPIUL1E.IUSA|1/1/2016|12/31/2035|12|8421704|203|0|2026-09-08T19:26:51Z||0</t>
  </si>
  <si>
    <t>FPDPC.IUSA|1/1/2016|12/31/2035|12|8421704|203|0|2026-09-08T19:27:02Z||0</t>
  </si>
  <si>
    <t>2. Median household income is $47,825, 21% below the Commonwealth; it trails Grayson, Fleming-Mason, and LG&amp;E but exceeds Big Sandy, Licking Valley, Cumberland Valley, and Jackson Energy.</t>
  </si>
  <si>
    <t>3. Economic stress remains elevated: transfer payments equal 46% of income and unemployment is 6.5%, versus 26% and 4.8% statewide. Several rural peers are also highly stressed, including Jackson and Cumberland Valley with transfer shares near 58% and 59%.</t>
  </si>
  <si>
    <t>4. From 2016–2025, Kentucky Power's bill CAGR was 2.7% versus household-income CAGR of 5.0%, so income kept pace with or exceeded bill growth.</t>
  </si>
  <si>
    <t>5. Kentucky Power employment changed at -0.3% annually from 2016–2025 versus 0.7% statewide; its labor force changed at -0.3% annually.</t>
  </si>
  <si>
    <t>6. Kentucky Power's population declined 0.7% annually and households declined 0.6%, while Commonwealth population and households grew 0.4% and 0.5%, respectively.</t>
  </si>
  <si>
    <t>Kentucky County Population Heat Map</t>
  </si>
  <si>
    <t>STATEWIDE POPULATION</t>
  </si>
  <si>
    <t>LARGEST COUNTY</t>
  </si>
  <si>
    <t>LARGEST COUNTY POPULATION</t>
  </si>
  <si>
    <t>County</t>
  </si>
  <si>
    <t>State</t>
  </si>
  <si>
    <t>Adair County</t>
  </si>
  <si>
    <t>Kentucky</t>
  </si>
  <si>
    <t>Allen County</t>
  </si>
  <si>
    <t>Anderson County</t>
  </si>
  <si>
    <t>Ballard County</t>
  </si>
  <si>
    <t>Barren County</t>
  </si>
  <si>
    <t>Bath County</t>
  </si>
  <si>
    <t>Bell County</t>
  </si>
  <si>
    <t>Boone County</t>
  </si>
  <si>
    <t>Bourbon County</t>
  </si>
  <si>
    <t>Boyd County</t>
  </si>
  <si>
    <t>Boyle County</t>
  </si>
  <si>
    <t>Bracken County</t>
  </si>
  <si>
    <t>Breathitt County</t>
  </si>
  <si>
    <t>Breckinridge County</t>
  </si>
  <si>
    <t>Bullitt County</t>
  </si>
  <si>
    <t>Butler County</t>
  </si>
  <si>
    <t>Caldwell County</t>
  </si>
  <si>
    <t>Calloway County</t>
  </si>
  <si>
    <t>Campbell County</t>
  </si>
  <si>
    <t>Carlisle County</t>
  </si>
  <si>
    <t>Carroll County</t>
  </si>
  <si>
    <t>Carter County</t>
  </si>
  <si>
    <t>Casey County</t>
  </si>
  <si>
    <t>Christian County</t>
  </si>
  <si>
    <t>Clark County</t>
  </si>
  <si>
    <t>Clay County</t>
  </si>
  <si>
    <t>Clinton County</t>
  </si>
  <si>
    <t>Crittenden County</t>
  </si>
  <si>
    <t>Cumberland County</t>
  </si>
  <si>
    <t>Daviess County</t>
  </si>
  <si>
    <t>Edmonson County</t>
  </si>
  <si>
    <t>Elliott County</t>
  </si>
  <si>
    <t>Estill County</t>
  </si>
  <si>
    <t>Fayette County</t>
  </si>
  <si>
    <t>Fleming County</t>
  </si>
  <si>
    <t>Floyd County</t>
  </si>
  <si>
    <t>Franklin County</t>
  </si>
  <si>
    <t>Fulton County</t>
  </si>
  <si>
    <t>Gallatin County</t>
  </si>
  <si>
    <t>Garrard County</t>
  </si>
  <si>
    <t>Grant County</t>
  </si>
  <si>
    <t>Graves County</t>
  </si>
  <si>
    <t>Grayson County</t>
  </si>
  <si>
    <t>Green County</t>
  </si>
  <si>
    <t>Greenup County</t>
  </si>
  <si>
    <t>Hancock County</t>
  </si>
  <si>
    <t>Hardin County</t>
  </si>
  <si>
    <t>Harlan County</t>
  </si>
  <si>
    <t>Harrison County</t>
  </si>
  <si>
    <t>Hart County</t>
  </si>
  <si>
    <t>Henderson County</t>
  </si>
  <si>
    <t>Henry County</t>
  </si>
  <si>
    <t>Hickman County</t>
  </si>
  <si>
    <t>Hopkins County</t>
  </si>
  <si>
    <t>Jackson County</t>
  </si>
  <si>
    <t>Jefferson County</t>
  </si>
  <si>
    <t>Jessamine County</t>
  </si>
  <si>
    <t>Johnson County</t>
  </si>
  <si>
    <t>Kenton County</t>
  </si>
  <si>
    <t>Knott County</t>
  </si>
  <si>
    <t>Knox County</t>
  </si>
  <si>
    <t>Larue County</t>
  </si>
  <si>
    <t>Laurel County</t>
  </si>
  <si>
    <t>Lawrence County</t>
  </si>
  <si>
    <t>Lee County</t>
  </si>
  <si>
    <t>Leslie County</t>
  </si>
  <si>
    <t>Letcher County</t>
  </si>
  <si>
    <t>Lewis County</t>
  </si>
  <si>
    <t>Lincoln County</t>
  </si>
  <si>
    <t>Livingston County</t>
  </si>
  <si>
    <t>Logan County</t>
  </si>
  <si>
    <t>Lyon County</t>
  </si>
  <si>
    <t>Madison County</t>
  </si>
  <si>
    <t>Magoffin County</t>
  </si>
  <si>
    <t>Marion County</t>
  </si>
  <si>
    <t>Marshall County</t>
  </si>
  <si>
    <t>Martin County</t>
  </si>
  <si>
    <t>Mason County</t>
  </si>
  <si>
    <t>McCracken County</t>
  </si>
  <si>
    <t>McCreary County</t>
  </si>
  <si>
    <t>McLean County</t>
  </si>
  <si>
    <t>Menifee County</t>
  </si>
  <si>
    <t>Mercer County</t>
  </si>
  <si>
    <t>Metcalfe County</t>
  </si>
  <si>
    <t>Monroe County</t>
  </si>
  <si>
    <t>Montgomery County</t>
  </si>
  <si>
    <t>Morgan County</t>
  </si>
  <si>
    <t>Muhlenberg County</t>
  </si>
  <si>
    <t>Nelson County</t>
  </si>
  <si>
    <t>Nicholas County</t>
  </si>
  <si>
    <t>Ohio County</t>
  </si>
  <si>
    <t>Oldham County</t>
  </si>
  <si>
    <t>Owen County</t>
  </si>
  <si>
    <t>Owsley County</t>
  </si>
  <si>
    <t>Pendleton County</t>
  </si>
  <si>
    <t>Perry County</t>
  </si>
  <si>
    <t>Pike County</t>
  </si>
  <si>
    <t>Powell County</t>
  </si>
  <si>
    <t>Pulaski County</t>
  </si>
  <si>
    <t>Robertson County</t>
  </si>
  <si>
    <t>Rockcastle County</t>
  </si>
  <si>
    <t>Rowan County</t>
  </si>
  <si>
    <t>Russell County</t>
  </si>
  <si>
    <t>Scott County</t>
  </si>
  <si>
    <t>Shelby County</t>
  </si>
  <si>
    <t>Simpson County</t>
  </si>
  <si>
    <t>Spencer County</t>
  </si>
  <si>
    <t>Todd County</t>
  </si>
  <si>
    <t>Trigg County</t>
  </si>
  <si>
    <t>Trimble County</t>
  </si>
  <si>
    <t>Union County</t>
  </si>
  <si>
    <t>Warren County</t>
  </si>
  <si>
    <t>Washington County</t>
  </si>
  <si>
    <t>Wayne County</t>
  </si>
  <si>
    <t>Webster County</t>
  </si>
  <si>
    <t>Whitley County</t>
  </si>
  <si>
    <t>Wolfe County</t>
  </si>
  <si>
    <t>Woodford County</t>
  </si>
  <si>
    <t>VIEW YEAR</t>
  </si>
  <si>
    <t>Population (Selected Year)</t>
  </si>
  <si>
    <t>U.S. Bureau of Economic Analysis (BEA)</t>
  </si>
  <si>
    <t xml:space="preserve"> U.S. Census Bureau: Population Estimates</t>
  </si>
  <si>
    <t>U.S. Census Bureau (BOC)</t>
  </si>
  <si>
    <t>U.S. Census Bureau (BOC)/ U.S. Census Bureau: Population Estimates</t>
  </si>
  <si>
    <t>U.S. Bureau of Labor Statistics (BLS): Current Employment Statistics (CES), Quarterly Census of Employment and Wages (QCEW)</t>
  </si>
  <si>
    <t>U.S. Bureau of Labor Statistics (BLS)</t>
  </si>
  <si>
    <t>U.S. Energy Information Administration (EIA) Form 861/KPSC Annual Report Statistics REC</t>
  </si>
  <si>
    <t>Definitions for the 18 metrics in Summary!H3:Y25; formulas use the year selected in Summary!I1 and utility-to-county mappings in Summary!A1:D80.</t>
  </si>
  <si>
    <t>Kentucky Power's residential customers face one of the most severe affordability challenges in the peer group. With median household income of $47,825—21% below the statewide level—their bill absorbed 4.3% of household income, second only to Jackson Energy's 4.8%. High transfer-payment reliance and unemployment further limit many customers' financial flexibility.</t>
  </si>
  <si>
    <t>Employment and demographic trends are adding to that pressure. Between 2016 and 2025, employment in Kentucky Power's service area declined 0.3% annually, population declined 0.7%, and households declined 0.6%; the Commonwealth grew 0.7%, 0.4%, and 0.5%, respectively, while LG&amp;E's territory also expanded. Cumberland Valley and Jackson experienced even steeper population declines, while Fleming-Mason posted modest demographic growth. These trends do not alone establish causation, but a shrinking employment and household base can weaken incomes, reduce the number of customers supporting fixed system costs, and make already-high electric bills harder to absorb.</t>
  </si>
  <si>
    <t>1. Kentucky Power's 2024 residential wallet share is 4.3%, the second-highest among the 22 utilities in the comparison.  The four utilities in this comparison with the highest residential wallet share (Kentucky Power, Big Sandy R.E.C.C., Cumberland Valley Electric, and Jackson Energy), make up some of the most economically challenged area of the Commonwealth.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</si>
</sst>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quot;$&quot;#,##0"/>
    <numFmt numFmtId="167" formatCode="&quot;$&quot;#,##0.00"/>
    <numFmt numFmtId="168" formatCode="0.0"/>
  </numFmts>
  <fonts count="27" x14ac:knownFonts="1">
    <font>
      <sz val="11"/>
      <color theme="1"/>
      <name val="Aptos Narrow"/>
      <family val="2"/>
      <scheme val="minor"/>
    </font>
    <font>
      <sz val="11"/>
      <color theme="1"/>
      <name val="Aptos Narrow"/>
      <family val="2"/>
      <scheme val="minor"/>
    </font>
    <font>
      <sz val="10"/>
      <color rgb="FF222222"/>
      <name val="Aptos"/>
      <family val="2"/>
    </font>
    <font>
      <b/>
      <sz val="11"/>
      <color rgb="FFFFFFFF"/>
      <name val="Aptos"/>
      <family val="2"/>
    </font>
    <font>
      <b/>
      <sz val="10"/>
      <color rgb="FF1F1F1F"/>
      <name val="Aptos"/>
      <family val="2"/>
    </font>
    <font>
      <sz val="10"/>
      <color rgb="FF333333"/>
      <name val="Aptos"/>
      <family val="2"/>
    </font>
    <font>
      <b/>
      <sz val="12"/>
      <color rgb="FFFFFFFF"/>
      <name val="Aptos"/>
      <family val="2"/>
    </font>
    <font>
      <b/>
      <sz val="9"/>
      <color rgb="FFFFFFFF"/>
      <name val="Aptos"/>
      <family val="2"/>
    </font>
    <font>
      <b/>
      <sz val="10"/>
      <color rgb="FF222222"/>
      <name val="Aptos"/>
      <family val="2"/>
    </font>
    <font>
      <b/>
      <sz val="11"/>
      <color theme="1"/>
      <name val="Aptos Narrow"/>
      <family val="2"/>
      <scheme val="minor"/>
    </font>
    <font>
      <b/>
      <sz val="11"/>
      <color indexed="8"/>
      <name val="Aptos Narrow"/>
      <family val="2"/>
      <scheme val="minor"/>
    </font>
    <font>
      <b/>
      <sz val="11"/>
      <color rgb="FFFFFFFF"/>
      <name val="Aptos Narrow"/>
      <family val="2"/>
      <scheme val="minor"/>
    </font>
    <font>
      <b/>
      <sz val="18"/>
      <color rgb="FFFFFFFF"/>
      <name val="Aptos Narrow"/>
      <family val="2"/>
      <scheme val="minor"/>
    </font>
    <font>
      <i/>
      <sz val="10"/>
      <color rgb="FF666666"/>
      <name val="Aptos Narrow"/>
      <family val="2"/>
      <scheme val="minor"/>
    </font>
    <font>
      <sz val="11"/>
      <color rgb="FF333333"/>
      <name val="Aptos Narrow"/>
      <family val="2"/>
      <scheme val="minor"/>
    </font>
    <font>
      <b/>
      <sz val="11"/>
      <color rgb="FF17365D"/>
      <name val="Aptos Narrow"/>
      <family val="2"/>
      <scheme val="minor"/>
    </font>
    <font>
      <sz val="11"/>
      <color theme="1"/>
      <name val="Aptos"/>
    </font>
    <font>
      <b/>
      <sz val="11"/>
      <color rgb="FFFFFFFF"/>
      <name val="Aptos"/>
    </font>
    <font>
      <b/>
      <sz val="18"/>
      <color rgb="FFFFFFFF"/>
      <name val="Aptos"/>
    </font>
    <font>
      <i/>
      <sz val="11"/>
      <color rgb="FF44546A"/>
      <name val="Aptos"/>
    </font>
    <font>
      <b/>
      <sz val="11"/>
      <color theme="1"/>
      <name val="Aptos"/>
    </font>
    <font>
      <b/>
      <sz val="20"/>
      <color rgb="FFFFFFFF"/>
      <name val="Aptos Narrow"/>
      <family val="2"/>
      <scheme val="minor"/>
    </font>
    <font>
      <i/>
      <sz val="11"/>
      <color rgb="FF52606D"/>
      <name val="Aptos Narrow"/>
      <family val="2"/>
      <scheme val="minor"/>
    </font>
    <font>
      <b/>
      <sz val="11"/>
      <color rgb="FF2E75B6"/>
      <name val="Aptos Narrow"/>
      <family val="2"/>
      <scheme val="minor"/>
    </font>
    <font>
      <b/>
      <sz val="15"/>
      <color theme="1"/>
      <name val="Aptos Narrow"/>
      <family val="2"/>
      <scheme val="minor"/>
    </font>
    <font>
      <b/>
      <sz val="12"/>
      <color theme="1"/>
      <name val="Aptos Narrow"/>
      <family val="2"/>
      <scheme val="minor"/>
    </font>
    <font>
      <b/>
      <sz val="16"/>
      <color rgb="FF17365D"/>
      <name val="Aptos Narrow"/>
      <family val="2"/>
      <scheme val="minor"/>
    </font>
  </fonts>
  <fills count="14">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2F75B5"/>
        <bgColor indexed="64"/>
      </patternFill>
    </fill>
    <fill>
      <patternFill patternType="solid">
        <fgColor rgb="FFF7FAFC"/>
        <bgColor indexed="64"/>
      </patternFill>
    </fill>
    <fill>
      <patternFill patternType="solid">
        <fgColor rgb="FFEAF2F8"/>
        <bgColor indexed="64"/>
      </patternFill>
    </fill>
    <fill>
      <patternFill patternType="solid">
        <fgColor rgb="FFFFFF00"/>
        <bgColor indexed="64"/>
      </patternFill>
    </fill>
    <fill>
      <patternFill patternType="solid">
        <fgColor rgb="FFDAF2D0"/>
        <bgColor indexed="64"/>
      </patternFill>
    </fill>
    <fill>
      <patternFill patternType="solid">
        <fgColor rgb="FF17365D"/>
        <bgColor indexed="64"/>
      </patternFill>
    </fill>
    <fill>
      <patternFill patternType="solid">
        <fgColor rgb="FFE7E6E6"/>
        <bgColor indexed="64"/>
      </patternFill>
    </fill>
    <fill>
      <patternFill patternType="solid">
        <fgColor rgb="FFF7F9FC"/>
        <bgColor indexed="64"/>
      </patternFill>
    </fill>
    <fill>
      <patternFill patternType="solid">
        <fgColor theme="0"/>
        <bgColor indexed="64"/>
      </patternFill>
    </fill>
    <fill>
      <patternFill patternType="solid">
        <fgColor theme="9" tint="0.79998168889431442"/>
        <bgColor indexed="64"/>
      </patternFill>
    </fill>
  </fills>
  <borders count="15">
    <border>
      <left/>
      <right/>
      <top/>
      <bottom/>
      <diagonal/>
    </border>
    <border>
      <left style="hair">
        <color rgb="FFD9E1F2"/>
      </left>
      <right style="hair">
        <color rgb="FFD9E1F2"/>
      </right>
      <top style="hair">
        <color rgb="FFD9E1F2"/>
      </top>
      <bottom style="hair">
        <color rgb="FFD9E1F2"/>
      </bottom>
      <diagonal/>
    </border>
    <border>
      <left style="thin">
        <color indexed="64"/>
      </left>
      <right style="hair">
        <color rgb="FFD9E1F2"/>
      </right>
      <top style="thin">
        <color indexed="64"/>
      </top>
      <bottom style="hair">
        <color rgb="FFD9E1F2"/>
      </bottom>
      <diagonal/>
    </border>
    <border>
      <left style="hair">
        <color rgb="FFD9E1F2"/>
      </left>
      <right style="hair">
        <color rgb="FFD9E1F2"/>
      </right>
      <top style="thin">
        <color indexed="64"/>
      </top>
      <bottom style="hair">
        <color rgb="FFD9E1F2"/>
      </bottom>
      <diagonal/>
    </border>
    <border>
      <left style="hair">
        <color rgb="FFD9E1F2"/>
      </left>
      <right style="thin">
        <color indexed="64"/>
      </right>
      <top style="thin">
        <color indexed="64"/>
      </top>
      <bottom style="hair">
        <color rgb="FFD9E1F2"/>
      </bottom>
      <diagonal/>
    </border>
    <border>
      <left style="thin">
        <color indexed="64"/>
      </left>
      <right style="hair">
        <color rgb="FFD9E1F2"/>
      </right>
      <top style="hair">
        <color rgb="FFD9E1F2"/>
      </top>
      <bottom style="hair">
        <color rgb="FFD9E1F2"/>
      </bottom>
      <diagonal/>
    </border>
    <border>
      <left style="hair">
        <color rgb="FFD9E1F2"/>
      </left>
      <right style="thin">
        <color indexed="64"/>
      </right>
      <top style="hair">
        <color rgb="FFD9E1F2"/>
      </top>
      <bottom style="hair">
        <color rgb="FFD9E1F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D9D9D9"/>
      </bottom>
      <diagonal/>
    </border>
    <border>
      <left/>
      <right/>
      <top/>
      <bottom style="thin">
        <color rgb="FF2E75B6"/>
      </bottom>
      <diagonal/>
    </border>
    <border>
      <left/>
      <right/>
      <top/>
      <bottom style="thin">
        <color rgb="FFC9A227"/>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07">
    <xf numFmtId="0" fontId="0" fillId="0" borderId="0" xfId="0"/>
    <xf numFmtId="15" fontId="0" fillId="0" borderId="0" xfId="0" applyNumberFormat="1"/>
    <xf numFmtId="22" fontId="0" fillId="0" borderId="0" xfId="0" applyNumberFormat="1"/>
    <xf numFmtId="0" fontId="2" fillId="0" borderId="0" xfId="0" applyFont="1" applyAlignment="1">
      <alignment vertical="center"/>
    </xf>
    <xf numFmtId="164" fontId="2" fillId="0" borderId="0" xfId="1" applyNumberFormat="1" applyFont="1" applyAlignment="1">
      <alignment vertical="center"/>
    </xf>
    <xf numFmtId="0" fontId="6" fillId="2" borderId="0" xfId="0" applyFont="1" applyFill="1" applyAlignment="1">
      <alignment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1" fontId="4" fillId="3" borderId="1" xfId="0" applyNumberFormat="1" applyFont="1" applyFill="1" applyBorder="1" applyAlignment="1">
      <alignment horizontal="center" vertical="center"/>
    </xf>
    <xf numFmtId="0" fontId="5" fillId="0" borderId="1" xfId="0" applyFont="1" applyBorder="1" applyAlignment="1">
      <alignment horizontal="left" vertical="center"/>
    </xf>
    <xf numFmtId="0" fontId="7" fillId="4" borderId="1" xfId="0" applyFont="1" applyFill="1" applyBorder="1" applyAlignment="1">
      <alignment horizontal="center" vertical="center" wrapText="1"/>
    </xf>
    <xf numFmtId="164" fontId="7" fillId="4" borderId="1" xfId="1" applyNumberFormat="1" applyFont="1" applyFill="1" applyBorder="1" applyAlignment="1">
      <alignment horizontal="center" vertical="center" wrapText="1"/>
    </xf>
    <xf numFmtId="0" fontId="2" fillId="5" borderId="1" xfId="0" applyFont="1" applyFill="1" applyBorder="1" applyAlignment="1">
      <alignment horizontal="left" vertical="center"/>
    </xf>
    <xf numFmtId="3" fontId="2" fillId="5" borderId="1" xfId="1" applyNumberFormat="1" applyFont="1" applyFill="1" applyBorder="1" applyAlignment="1">
      <alignment horizontal="right" vertical="center"/>
    </xf>
    <xf numFmtId="9" fontId="2" fillId="5" borderId="1" xfId="3" applyFont="1" applyFill="1" applyBorder="1" applyAlignment="1">
      <alignment horizontal="right" vertical="center"/>
    </xf>
    <xf numFmtId="165" fontId="2" fillId="5" borderId="1" xfId="3" applyNumberFormat="1" applyFont="1" applyFill="1" applyBorder="1" applyAlignment="1">
      <alignment horizontal="right" vertical="center"/>
    </xf>
    <xf numFmtId="0" fontId="2" fillId="5" borderId="1" xfId="0" applyFont="1" applyFill="1" applyBorder="1" applyAlignment="1">
      <alignment horizontal="right" vertical="center"/>
    </xf>
    <xf numFmtId="166" fontId="2" fillId="5" borderId="1" xfId="2" applyNumberFormat="1" applyFont="1" applyFill="1" applyBorder="1" applyAlignment="1">
      <alignment horizontal="right" vertical="center"/>
    </xf>
    <xf numFmtId="167" fontId="2" fillId="5" borderId="1" xfId="2" applyNumberFormat="1" applyFont="1" applyFill="1" applyBorder="1" applyAlignment="1">
      <alignment horizontal="right" vertical="center"/>
    </xf>
    <xf numFmtId="0" fontId="2" fillId="6" borderId="1" xfId="0" applyFont="1" applyFill="1" applyBorder="1" applyAlignment="1">
      <alignment horizontal="left" vertical="center"/>
    </xf>
    <xf numFmtId="3" fontId="2" fillId="6" borderId="1" xfId="1" applyNumberFormat="1" applyFont="1" applyFill="1" applyBorder="1" applyAlignment="1">
      <alignment horizontal="right" vertical="center"/>
    </xf>
    <xf numFmtId="9" fontId="2" fillId="6" borderId="1" xfId="3" applyFont="1" applyFill="1" applyBorder="1" applyAlignment="1">
      <alignment horizontal="right" vertical="center"/>
    </xf>
    <xf numFmtId="165" fontId="2" fillId="6" borderId="1" xfId="3" applyNumberFormat="1" applyFont="1" applyFill="1" applyBorder="1" applyAlignment="1">
      <alignment horizontal="right" vertical="center"/>
    </xf>
    <xf numFmtId="0" fontId="2" fillId="6" borderId="1" xfId="0" applyFont="1" applyFill="1" applyBorder="1" applyAlignment="1">
      <alignment horizontal="right" vertical="center"/>
    </xf>
    <xf numFmtId="166" fontId="2" fillId="6" borderId="1" xfId="2" applyNumberFormat="1" applyFont="1" applyFill="1" applyBorder="1" applyAlignment="1">
      <alignment horizontal="right" vertical="center"/>
    </xf>
    <xf numFmtId="167" fontId="2" fillId="6" borderId="1" xfId="2" applyNumberFormat="1" applyFont="1" applyFill="1" applyBorder="1" applyAlignment="1">
      <alignment horizontal="right" vertical="center"/>
    </xf>
    <xf numFmtId="0" fontId="8" fillId="3" borderId="1" xfId="0" applyFont="1" applyFill="1" applyBorder="1" applyAlignment="1">
      <alignment horizontal="left" vertical="center"/>
    </xf>
    <xf numFmtId="3" fontId="8" fillId="3" borderId="1" xfId="1" applyNumberFormat="1" applyFont="1" applyFill="1" applyBorder="1" applyAlignment="1">
      <alignment horizontal="right" vertical="center"/>
    </xf>
    <xf numFmtId="9" fontId="8" fillId="3" borderId="1" xfId="3" applyFont="1" applyFill="1" applyBorder="1" applyAlignment="1">
      <alignment horizontal="right" vertical="center"/>
    </xf>
    <xf numFmtId="165" fontId="8" fillId="3" borderId="1" xfId="3" applyNumberFormat="1" applyFont="1" applyFill="1" applyBorder="1" applyAlignment="1">
      <alignment horizontal="right" vertical="center"/>
    </xf>
    <xf numFmtId="0" fontId="8" fillId="3" borderId="1" xfId="0" applyFont="1" applyFill="1" applyBorder="1" applyAlignment="1">
      <alignment horizontal="right" vertical="center"/>
    </xf>
    <xf numFmtId="166" fontId="8" fillId="3" borderId="1" xfId="2" applyNumberFormat="1" applyFont="1" applyFill="1" applyBorder="1" applyAlignment="1">
      <alignment horizontal="right" vertical="center"/>
    </xf>
    <xf numFmtId="9" fontId="8" fillId="3" borderId="1" xfId="0" applyNumberFormat="1" applyFont="1" applyFill="1" applyBorder="1" applyAlignment="1">
      <alignment horizontal="right" vertical="center"/>
    </xf>
    <xf numFmtId="167" fontId="8" fillId="3" borderId="1" xfId="2" applyNumberFormat="1" applyFont="1" applyFill="1" applyBorder="1" applyAlignment="1">
      <alignment horizontal="right" vertical="center"/>
    </xf>
    <xf numFmtId="165" fontId="2" fillId="5" borderId="1" xfId="3" applyNumberFormat="1" applyFont="1" applyFill="1" applyBorder="1" applyAlignment="1">
      <alignment horizontal="center" vertical="center"/>
    </xf>
    <xf numFmtId="165" fontId="2" fillId="0" borderId="1" xfId="3" applyNumberFormat="1" applyFont="1" applyBorder="1" applyAlignment="1">
      <alignment horizontal="center" vertical="center"/>
    </xf>
    <xf numFmtId="44" fontId="2" fillId="0" borderId="0" xfId="2" applyFont="1" applyAlignment="1">
      <alignment vertical="center"/>
    </xf>
    <xf numFmtId="0" fontId="2" fillId="0" borderId="0" xfId="0" applyFont="1"/>
    <xf numFmtId="0" fontId="7" fillId="0" borderId="1" xfId="0" applyFont="1" applyBorder="1" applyAlignment="1">
      <alignment horizontal="center" vertical="center" wrapText="1"/>
    </xf>
    <xf numFmtId="0" fontId="2" fillId="0" borderId="1" xfId="0" applyFont="1" applyBorder="1" applyAlignment="1">
      <alignment horizontal="left" vertical="center"/>
    </xf>
    <xf numFmtId="3" fontId="2" fillId="0" borderId="1" xfId="1" applyNumberFormat="1" applyFont="1" applyFill="1" applyBorder="1" applyAlignment="1">
      <alignment horizontal="right" vertical="center"/>
    </xf>
    <xf numFmtId="0" fontId="8" fillId="0" borderId="1" xfId="0" applyFont="1" applyBorder="1" applyAlignment="1">
      <alignment horizontal="left" vertical="center"/>
    </xf>
    <xf numFmtId="3" fontId="8" fillId="0" borderId="1" xfId="1" applyNumberFormat="1" applyFont="1" applyFill="1" applyBorder="1" applyAlignment="1">
      <alignment horizontal="right" vertical="center"/>
    </xf>
    <xf numFmtId="165" fontId="0" fillId="0" borderId="0" xfId="3" applyNumberFormat="1" applyFont="1"/>
    <xf numFmtId="0" fontId="0" fillId="7" borderId="0" xfId="0" applyFill="1"/>
    <xf numFmtId="3" fontId="8" fillId="0" borderId="0" xfId="1" applyNumberFormat="1" applyFont="1" applyFill="1" applyBorder="1" applyAlignment="1">
      <alignment horizontal="right" vertical="center"/>
    </xf>
    <xf numFmtId="9" fontId="8" fillId="0" borderId="0" xfId="3" applyFont="1" applyFill="1" applyBorder="1" applyAlignment="1">
      <alignment horizontal="right" vertical="center"/>
    </xf>
    <xf numFmtId="165" fontId="8" fillId="0" borderId="0" xfId="3" applyNumberFormat="1" applyFont="1" applyFill="1" applyBorder="1" applyAlignment="1">
      <alignment horizontal="right" vertical="center"/>
    </xf>
    <xf numFmtId="166" fontId="8" fillId="0" borderId="0" xfId="2" applyNumberFormat="1" applyFont="1" applyFill="1" applyBorder="1" applyAlignment="1">
      <alignment horizontal="right" vertical="center"/>
    </xf>
    <xf numFmtId="167" fontId="8" fillId="0" borderId="0" xfId="2" applyNumberFormat="1" applyFont="1" applyFill="1" applyBorder="1" applyAlignment="1">
      <alignment horizontal="right"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1" fontId="4" fillId="3" borderId="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0" fillId="8" borderId="7" xfId="0" applyFill="1" applyBorder="1"/>
    <xf numFmtId="0" fontId="0" fillId="8" borderId="0" xfId="0" applyFill="1"/>
    <xf numFmtId="0" fontId="0" fillId="0" borderId="8" xfId="0" applyBorder="1"/>
    <xf numFmtId="0" fontId="0" fillId="0" borderId="7" xfId="0" applyBorder="1"/>
    <xf numFmtId="0" fontId="0" fillId="0" borderId="9" xfId="0" applyBorder="1"/>
    <xf numFmtId="0" fontId="0" fillId="0" borderId="10" xfId="0" applyBorder="1"/>
    <xf numFmtId="0" fontId="0" fillId="0" borderId="11" xfId="0" applyBorder="1"/>
    <xf numFmtId="3" fontId="0" fillId="0" borderId="0" xfId="0" applyNumberFormat="1"/>
    <xf numFmtId="0" fontId="0" fillId="0" borderId="0" xfId="0" applyAlignment="1">
      <alignment horizontal="right"/>
    </xf>
    <xf numFmtId="165" fontId="9" fillId="0" borderId="0" xfId="3" applyNumberFormat="1" applyFont="1"/>
    <xf numFmtId="165" fontId="10" fillId="0" borderId="0" xfId="3" applyNumberFormat="1" applyFont="1"/>
    <xf numFmtId="0" fontId="8" fillId="0" borderId="0" xfId="0" applyFont="1" applyAlignment="1">
      <alignment horizontal="left" vertical="center"/>
    </xf>
    <xf numFmtId="0" fontId="8" fillId="0" borderId="0" xfId="0" applyFont="1" applyAlignment="1">
      <alignment horizontal="right" vertical="center"/>
    </xf>
    <xf numFmtId="9" fontId="8" fillId="0" borderId="0" xfId="0" applyNumberFormat="1" applyFont="1" applyAlignment="1">
      <alignment horizontal="right" vertical="center"/>
    </xf>
    <xf numFmtId="0" fontId="15" fillId="3" borderId="0" xfId="0" applyFont="1" applyFill="1" applyAlignment="1">
      <alignment horizontal="center" wrapText="1"/>
    </xf>
    <xf numFmtId="0" fontId="0" fillId="0" borderId="0" xfId="0" applyAlignment="1">
      <alignment horizontal="left"/>
    </xf>
    <xf numFmtId="166" fontId="0" fillId="0" borderId="0" xfId="0" applyNumberFormat="1" applyAlignment="1">
      <alignment horizontal="right"/>
    </xf>
    <xf numFmtId="165" fontId="0" fillId="0" borderId="0" xfId="0" applyNumberFormat="1" applyAlignment="1">
      <alignment horizontal="right"/>
    </xf>
    <xf numFmtId="3" fontId="0" fillId="0" borderId="0" xfId="0" applyNumberFormat="1" applyAlignment="1">
      <alignment horizontal="right"/>
    </xf>
    <xf numFmtId="0" fontId="9" fillId="10" borderId="12" xfId="0" applyFont="1" applyFill="1" applyBorder="1" applyAlignment="1">
      <alignment horizontal="left"/>
    </xf>
    <xf numFmtId="166" fontId="9" fillId="10" borderId="12" xfId="0" applyNumberFormat="1" applyFont="1" applyFill="1" applyBorder="1" applyAlignment="1">
      <alignment horizontal="right"/>
    </xf>
    <xf numFmtId="165" fontId="9" fillId="10" borderId="12" xfId="0" applyNumberFormat="1" applyFont="1" applyFill="1" applyBorder="1" applyAlignment="1">
      <alignment horizontal="right"/>
    </xf>
    <xf numFmtId="3" fontId="9" fillId="10" borderId="12" xfId="0" applyNumberFormat="1" applyFont="1" applyFill="1" applyBorder="1" applyAlignment="1">
      <alignment horizontal="right"/>
    </xf>
    <xf numFmtId="168" fontId="0" fillId="0" borderId="0" xfId="0" applyNumberFormat="1" applyAlignment="1">
      <alignment horizontal="right"/>
    </xf>
    <xf numFmtId="168" fontId="9" fillId="10" borderId="12" xfId="0" applyNumberFormat="1" applyFont="1" applyFill="1" applyBorder="1" applyAlignment="1">
      <alignment horizontal="right"/>
    </xf>
    <xf numFmtId="0" fontId="16" fillId="0" borderId="0" xfId="0" applyFont="1"/>
    <xf numFmtId="0" fontId="17" fillId="4" borderId="0" xfId="0" applyFont="1" applyFill="1" applyAlignment="1">
      <alignment vertical="top" wrapText="1"/>
    </xf>
    <xf numFmtId="0" fontId="20" fillId="11" borderId="0" xfId="0" applyFont="1" applyFill="1" applyAlignment="1">
      <alignment vertical="top" wrapText="1"/>
    </xf>
    <xf numFmtId="0" fontId="16" fillId="11" borderId="0" xfId="0" applyFont="1" applyFill="1" applyAlignment="1">
      <alignment vertical="top" wrapText="1"/>
    </xf>
    <xf numFmtId="0" fontId="23" fillId="0" borderId="0" xfId="0" applyFont="1"/>
    <xf numFmtId="0" fontId="24" fillId="0" borderId="0" xfId="0" applyFont="1"/>
    <xf numFmtId="1" fontId="25" fillId="12" borderId="14" xfId="0" applyNumberFormat="1" applyFont="1" applyFill="1" applyBorder="1" applyAlignment="1">
      <alignment horizontal="center"/>
    </xf>
    <xf numFmtId="0" fontId="9" fillId="13" borderId="0" xfId="0" applyFont="1" applyFill="1" applyAlignment="1">
      <alignment horizontal="left"/>
    </xf>
    <xf numFmtId="166" fontId="9" fillId="13" borderId="0" xfId="0" applyNumberFormat="1" applyFont="1" applyFill="1" applyAlignment="1">
      <alignment horizontal="right"/>
    </xf>
    <xf numFmtId="165" fontId="9" fillId="13" borderId="0" xfId="0" applyNumberFormat="1" applyFont="1" applyFill="1" applyAlignment="1">
      <alignment horizontal="right"/>
    </xf>
    <xf numFmtId="3" fontId="9" fillId="13" borderId="0" xfId="0" applyNumberFormat="1" applyFont="1" applyFill="1" applyAlignment="1">
      <alignment horizontal="right"/>
    </xf>
    <xf numFmtId="168" fontId="9" fillId="13" borderId="0" xfId="0" applyNumberFormat="1" applyFont="1" applyFill="1" applyAlignment="1">
      <alignment horizontal="right"/>
    </xf>
    <xf numFmtId="0" fontId="11" fillId="4" borderId="0" xfId="0" applyFont="1" applyFill="1"/>
    <xf numFmtId="0" fontId="14" fillId="0" borderId="0" xfId="0" applyFont="1" applyAlignment="1">
      <alignment horizontal="left" vertical="center" wrapText="1"/>
    </xf>
    <xf numFmtId="0" fontId="14" fillId="0" borderId="0" xfId="0" applyFont="1" applyAlignment="1">
      <alignment wrapText="1"/>
    </xf>
    <xf numFmtId="0" fontId="12" fillId="9" borderId="0" xfId="0" applyFont="1" applyFill="1" applyAlignment="1">
      <alignment vertical="center"/>
    </xf>
    <xf numFmtId="0" fontId="13" fillId="0" borderId="0" xfId="0" applyFont="1"/>
    <xf numFmtId="0" fontId="14" fillId="0" borderId="0" xfId="0" applyFont="1" applyAlignment="1">
      <alignment vertical="center" wrapText="1"/>
    </xf>
    <xf numFmtId="0" fontId="18" fillId="9" borderId="0" xfId="0" applyFont="1" applyFill="1"/>
    <xf numFmtId="0" fontId="19" fillId="0" borderId="0" xfId="0" applyFont="1"/>
    <xf numFmtId="0" fontId="6" fillId="2" borderId="0" xfId="0" applyFont="1" applyFill="1" applyAlignment="1">
      <alignment horizontal="center" vertical="center" wrapText="1"/>
    </xf>
    <xf numFmtId="0" fontId="26" fillId="0" borderId="0" xfId="0" applyFont="1" applyAlignment="1">
      <alignment horizontal="center" vertical="center"/>
    </xf>
    <xf numFmtId="0" fontId="21" fillId="9" borderId="0" xfId="0" applyFont="1" applyFill="1"/>
    <xf numFmtId="0" fontId="22" fillId="0" borderId="0" xfId="0" applyFont="1"/>
    <xf numFmtId="0" fontId="23" fillId="6" borderId="0" xfId="0" applyFont="1" applyFill="1"/>
    <xf numFmtId="3" fontId="24" fillId="6" borderId="13" xfId="0" applyNumberFormat="1" applyFont="1" applyFill="1" applyBorder="1"/>
    <xf numFmtId="0" fontId="24" fillId="6" borderId="13" xfId="0" applyFont="1" applyFill="1" applyBorder="1"/>
  </cellXfs>
  <cellStyles count="4">
    <cellStyle name="Comma" xfId="1" builtinId="3"/>
    <cellStyle name="Currency" xfId="2" builtinId="4"/>
    <cellStyle name="Normal" xfId="0" builtinId="0"/>
    <cellStyle name="Percent" xfId="3" builtinId="5"/>
  </cellStyles>
  <dxfs count="12">
    <dxf>
      <font>
        <b/>
        <i val="0"/>
        <color rgb="FFFFFFFF"/>
      </font>
      <fill>
        <patternFill patternType="solid">
          <fgColor indexed="64"/>
          <bgColor rgb="FFC00000"/>
        </patternFill>
      </fill>
    </dxf>
    <dxf>
      <font>
        <b/>
        <i val="0"/>
        <color rgb="FF843C0C"/>
      </font>
      <fill>
        <patternFill patternType="solid">
          <fgColor indexed="64"/>
          <bgColor rgb="FFF4B183"/>
        </patternFill>
      </fill>
    </dxf>
    <dxf>
      <font>
        <b/>
        <i val="0"/>
        <color rgb="FF375623"/>
      </font>
      <fill>
        <patternFill patternType="solid">
          <fgColor indexed="64"/>
          <bgColor rgb="FFC6E0B4"/>
        </patternFill>
      </fill>
    </dxf>
    <dxf>
      <font>
        <b/>
        <i val="0"/>
        <color rgb="FFFFFFFF"/>
      </font>
      <fill>
        <patternFill patternType="solid">
          <fgColor indexed="64"/>
          <bgColor rgb="FF70AD47"/>
        </patternFill>
      </fill>
    </dxf>
    <dxf>
      <numFmt numFmtId="3" formatCode="#,##0"/>
    </dxf>
    <dxf>
      <font>
        <b val="0"/>
        <i val="0"/>
        <strike val="0"/>
        <condense val="0"/>
        <extend val="0"/>
        <outline val="0"/>
        <shadow val="0"/>
        <u val="none"/>
        <vertAlign val="baseline"/>
        <sz val="11"/>
        <color theme="1"/>
        <name val="Aptos"/>
        <scheme val="none"/>
      </font>
      <fill>
        <patternFill patternType="solid">
          <fgColor indexed="64"/>
          <bgColor rgb="FFF7F9FC"/>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ptos"/>
        <scheme val="none"/>
      </font>
      <fill>
        <patternFill patternType="solid">
          <fgColor indexed="64"/>
          <bgColor rgb="FFF7F9FC"/>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ptos"/>
        <scheme val="none"/>
      </font>
      <fill>
        <patternFill patternType="solid">
          <fgColor indexed="64"/>
          <bgColor rgb="FFF7F9FC"/>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ptos"/>
        <scheme val="none"/>
      </font>
      <fill>
        <patternFill patternType="solid">
          <fgColor indexed="64"/>
          <bgColor rgb="FFF7F9FC"/>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ptos"/>
        <scheme val="none"/>
      </font>
      <fill>
        <patternFill patternType="solid">
          <fgColor indexed="64"/>
          <bgColor rgb="FFF7F9FC"/>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ptos"/>
        <scheme val="none"/>
      </font>
      <fill>
        <patternFill patternType="solid">
          <fgColor indexed="64"/>
          <bgColor rgb="FFF7F9FC"/>
        </patternFill>
      </fill>
      <alignment horizontal="general" vertical="top" textRotation="0" wrapText="1" indent="0" justifyLastLine="0" shrinkToFit="0" readingOrder="0"/>
    </dxf>
    <dxf>
      <font>
        <b/>
        <i val="0"/>
        <strike val="0"/>
        <condense val="0"/>
        <extend val="0"/>
        <outline val="0"/>
        <shadow val="0"/>
        <u val="none"/>
        <vertAlign val="baseline"/>
        <sz val="11"/>
        <color rgb="FFFFFFFF"/>
        <name val="Aptos"/>
        <scheme val="none"/>
      </font>
      <fill>
        <patternFill patternType="solid">
          <fgColor indexed="64"/>
          <bgColor rgb="FF2F75B5"/>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2.xml"/><Relationship Id="rId30" Type="http://schemas.openxmlformats.org/officeDocument/2006/relationships/customXml" Target="../customXml/item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2024 Economic Stress Indicators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2"/>
          <c:order val="0"/>
          <c:tx>
            <c:strRef>
              <c:f>'Peer Summary'!$D$9</c:f>
              <c:strCache>
                <c:ptCount val="1"/>
                <c:pt idx="0">
                  <c:v>Transfer Share</c:v>
                </c:pt>
              </c:strCache>
            </c:strRef>
          </c:tx>
          <c:spPr>
            <a:solidFill>
              <a:schemeClr val="accent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'Peer Summary'!$A$10:$A$18</c:f>
              <c:strCache>
                <c:ptCount val="9"/>
                <c:pt idx="0">
                  <c:v>Kentucky Power Co</c:v>
                </c:pt>
                <c:pt idx="1">
                  <c:v>Big Sandy R.E.C.C.</c:v>
                </c:pt>
                <c:pt idx="2">
                  <c:v>Grayson R.E.C.C.</c:v>
                </c:pt>
                <c:pt idx="3">
                  <c:v>Licking Valley R.E.C.C.</c:v>
                </c:pt>
                <c:pt idx="4">
                  <c:v>Jackson Energy Cooperative Corporation</c:v>
                </c:pt>
                <c:pt idx="5">
                  <c:v>Fleming-Mason Energy Cooperative, Inc.</c:v>
                </c:pt>
                <c:pt idx="6">
                  <c:v>Cumberland Valley Electric, Inc.</c:v>
                </c:pt>
                <c:pt idx="7">
                  <c:v>Louisville Gas &amp; Electric</c:v>
                </c:pt>
                <c:pt idx="8">
                  <c:v>Commonwealth</c:v>
                </c:pt>
              </c:strCache>
            </c:strRef>
          </c:cat>
          <c:val>
            <c:numRef>
              <c:f>'Peer Summary'!$D$10:$D$18</c:f>
              <c:numCache>
                <c:formatCode>0.0%</c:formatCode>
                <c:ptCount val="9"/>
                <c:pt idx="0">
                  <c:v>0.45595198116907942</c:v>
                </c:pt>
                <c:pt idx="1">
                  <c:v>0.49768601115438527</c:v>
                </c:pt>
                <c:pt idx="2">
                  <c:v>0.3576407731574201</c:v>
                </c:pt>
                <c:pt idx="3">
                  <c:v>0.51797386009944746</c:v>
                </c:pt>
                <c:pt idx="4">
                  <c:v>0.58185698076456926</c:v>
                </c:pt>
                <c:pt idx="5">
                  <c:v>0.36365994361770598</c:v>
                </c:pt>
                <c:pt idx="6">
                  <c:v>0.58501115023835959</c:v>
                </c:pt>
                <c:pt idx="7">
                  <c:v>0.20136493065241923</c:v>
                </c:pt>
                <c:pt idx="8">
                  <c:v>0.26094720680756545</c:v>
                </c:pt>
              </c:numCache>
            </c:numRef>
          </c:val>
          <c:extLst>
            <c:ext xmlns:c16="http://schemas.microsoft.com/office/drawing/2014/chart" uri="{C3380CC4-5D6E-409C-BE32-E72D297353CC}">
              <c16:uniqueId val="{00000000-4A63-49C7-839D-727FEAE3F9B8}"/>
            </c:ext>
          </c:extLst>
        </c:ser>
        <c:ser>
          <c:idx val="3"/>
          <c:order val="1"/>
          <c:tx>
            <c:strRef>
              <c:f>'Peer Summary'!$E$9</c:f>
              <c:strCache>
                <c:ptCount val="1"/>
                <c:pt idx="0">
                  <c:v>Unemployment</c:v>
                </c:pt>
              </c:strCache>
            </c:strRef>
          </c:tx>
          <c:spPr>
            <a:solidFill>
              <a:schemeClr val="accent4"/>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'Peer Summary'!$A$10:$A$18</c:f>
              <c:strCache>
                <c:ptCount val="9"/>
                <c:pt idx="0">
                  <c:v>Kentucky Power Co</c:v>
                </c:pt>
                <c:pt idx="1">
                  <c:v>Big Sandy R.E.C.C.</c:v>
                </c:pt>
                <c:pt idx="2">
                  <c:v>Grayson R.E.C.C.</c:v>
                </c:pt>
                <c:pt idx="3">
                  <c:v>Licking Valley R.E.C.C.</c:v>
                </c:pt>
                <c:pt idx="4">
                  <c:v>Jackson Energy Cooperative Corporation</c:v>
                </c:pt>
                <c:pt idx="5">
                  <c:v>Fleming-Mason Energy Cooperative, Inc.</c:v>
                </c:pt>
                <c:pt idx="6">
                  <c:v>Cumberland Valley Electric, Inc.</c:v>
                </c:pt>
                <c:pt idx="7">
                  <c:v>Louisville Gas &amp; Electric</c:v>
                </c:pt>
                <c:pt idx="8">
                  <c:v>Commonwealth</c:v>
                </c:pt>
              </c:strCache>
            </c:strRef>
          </c:cat>
          <c:val>
            <c:numRef>
              <c:f>'Peer Summary'!$E$10:$E$18</c:f>
              <c:numCache>
                <c:formatCode>0.0%</c:formatCode>
                <c:ptCount val="9"/>
                <c:pt idx="0">
                  <c:v>6.525859382497122E-2</c:v>
                </c:pt>
                <c:pt idx="1">
                  <c:v>6.9479928526518409E-2</c:v>
                </c:pt>
                <c:pt idx="2">
                  <c:v>6.4485857750953862E-2</c:v>
                </c:pt>
                <c:pt idx="3">
                  <c:v>7.264163863470742E-2</c:v>
                </c:pt>
                <c:pt idx="4">
                  <c:v>6.5472205836025463E-2</c:v>
                </c:pt>
                <c:pt idx="5">
                  <c:v>6.2189787747249946E-2</c:v>
                </c:pt>
                <c:pt idx="6">
                  <c:v>6.1506796851782022E-2</c:v>
                </c:pt>
                <c:pt idx="7">
                  <c:v>4.5305024255322096E-2</c:v>
                </c:pt>
                <c:pt idx="8">
                  <c:v>4.8144002419246518E-2</c:v>
                </c:pt>
              </c:numCache>
            </c:numRef>
          </c:val>
          <c:extLst>
            <c:ext xmlns:c16="http://schemas.microsoft.com/office/drawing/2014/chart" uri="{C3380CC4-5D6E-409C-BE32-E72D297353CC}">
              <c16:uniqueId val="{00000001-4A63-49C7-839D-727FEAE3F9B8}"/>
            </c:ext>
          </c:extLst>
        </c:ser>
        <c:dLbls>
          <c:showLegendKey val="0"/>
          <c:showVal val="0"/>
          <c:showCatName val="0"/>
          <c:showSerName val="0"/>
          <c:showPercent val="0"/>
          <c:showBubbleSize val="0"/>
        </c:dLbls>
        <c:gapWidth val="182"/>
        <c:axId val="372670192"/>
        <c:axId val="1616384304"/>
      </c:barChart>
      <c:catAx>
        <c:axId val="37267019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Utility / Benchmark</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6384304"/>
        <c:crosses val="autoZero"/>
        <c:auto val="1"/>
        <c:lblAlgn val="ctr"/>
        <c:lblOffset val="100"/>
        <c:noMultiLvlLbl val="0"/>
      </c:catAx>
      <c:valAx>
        <c:axId val="16163843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6701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plotArea>
      <cx:plotAreaRegion>
        <cx:series layoutId="regionMap" uniqueId="{00000001-3EA4-41BD-B019-BEDDC914D44D}">
          <cx:tx>
            <cx:txData>
              <cx:f>_xlchart.v5.2</cx:f>
              <cx:v>Population (Selected Year)</cx:v>
            </cx:txData>
          </cx:tx>
          <cx:dataId val="0"/>
          <cx:layoutPr>
            <cx:regionLabelLayout val="none"/>
            <cx:geography cultureLanguage="en-US" cultureRegion="US" attribution="Powered by Bing">
              <cx:geoCache provider="{E9337A44-BEBE-4D9F-B70C-5C5E7DAFC167}">
                <cx:binary>3J1pc9tIkve/SodfP2ADqMI1MT0RC/DQLVm22+1+w6AlGvd949PvHxJpC0VwthQxiCcG2N3e6Caz
lOSPVZWZlZn1z6fmH0/Bfpf91oRBlP/jqfnjg1MUyT9+/z1/cvbhLl+E7lMW5/GPYvEUh7/HP364
T/vfn7Nd7Ub277Io0d+fnF1W7JsP//onRrP38U38tCvcOPpY7rP2cZ+XQZH/m9dGX/pt9xy60dLN
i8x9KqQ/Plzvo6J88tsPw1fkPz5Y/V/PfrPiMirwMt7nFu3nNtn/8WEwiPzht9/Zv3Wi128BVC/K
ZwgTfUGIrGiyQYzX58NvQRzZh5cFXV4YVNeJJuviy6Me//jdLoQ8v14vWu2en7N9nuPjvfz/E/nB
Z8H38e3//Cae+m+kJ2ADxh8fvkRusX/+7VOxK/b5h9/cPH75yrLWivuP++XTy/fz+5Dhv/7J/Ad8
Y8x/eYOZ/Xr/r5eGLP8tZTOOo/0EkI2FKGuaqknaK2OdgUwXmkxlURGlnz+C11/YK2RutcYZD8U5
EA8F5kV4FwS77HkCxurCUKkuGuD48mAlGExk/AZ0Q9Jkoo5OZJNfsTOUmQF4ODMisyJ9X+fBvp0A
tLagmoIlmbKzmCxUTVEMUQH6t9OXX5Nxsow8B1hGYlZcrV3wXO+DYBKykiRqlGIavzwSM4W1ha7L
BAs5A/g9Ko0jPhmBA/KJzKwwm9nuyd9HE1DWF6ou64qmiOc2Y1FVNJBWxzdjfsXGWbOfjAM1KzIr
0v/zvHOnsKy1hQSrSyTYdl8fZjYrCyKqkqFLhw1bGa7a3GqNUx6KczAeCsyK8Cov3IkWbE0UFUPR
4RUNjC2yMDSFSLpxmOPGkC2/QuNwGXkOuozErPD+TxBMslCrCzCUdUqV1+2YtajVhWSI1BA1Zjvm
1mcc7lCcg+1QYF5oo+d9lsfTbMMiobJBJXl8eaYL3VAI9ulDYIRdnt+h2RnO7Ag8qFmZWdE2d4Uz
icElUbhMKvkV3WAWa02lWKilw+vacLHm1Wqc8kCag/Dg/bOie4G4hzvFTNYWqgG3l2gHt4ldp5WF
rsLU0vCPl4cM+fLrNU6YkedgzEjMirK5y7KJdmMDhhbRpV9u0WAWKwtMYF1V5ANlOqTMr9c4ZUae
gzIjMS/K0wRAYHGphBKEKcf3ZES4DKJSSVVeX2dXak6tzhB+K83D9+37Z0V3ne0iP5hkrdYXOE0T
RSpiER5MX5hbGpEN6XgEwZwzvUelcbwnI3AgPpGZFWYzLrPvE9nWsmgoVCLsVkwXsiLLin60udlF
ml+jccjsR+JgzIrMCvHFLnqKn/wJjGrEog1DVbEjvxpVIDmYz73zrOJHoB+iX8xS/Q7FxkmzA3CQ
ZkVmRdqM2ylOFfUFleEh68bBtmaXbXmhihIiXcfXTyY0n1bjjAefiQPw4P1zoxtMkRgA14nCddIJ
G8BERoBGsU3Lh+A04zPhm+bT5yzYN+J8ZN8IzArtV8ctpjkoxhJMRdjTxiGuwZ4X04WkyjhlUg5L
NDN336HYOGV2AA7OrMisSJvZHgEutygm2Y4VRcNSbBwsK2y3g+2YLOA5KwpRD7FsHC2/TRF4l2rj
tE+H4OB9KjQ34k++G2Xusz3N6t2HvGRJPYRE2EVcXVCYYKp+xqfCl/8u7c5yPx2FD/2p3Kzo3+zK
bD9Rnois6zh5Okz204W939E147B3i4wvza/XOHFGnoM1IzErymYZBFOt6QYoE6KfSc1VFpqkUpxd
HF5n9u93KDbOmR2AAzQrMivSX6cKbWsLrOIIicmH1Ew27wvrOEW6nyEe1nnM97ebN79e45wZeQ7M
jMSsKF9H8UQWGiFI65KOGSHsoo1Ee7xI8PzMNngLmVutccZDcQ7EQ4FZEf7k7IPvU2TmIrgtIboJ
zK8I2XmsLGSCk2gqHYIpTEyMX69xxow8B2RGYlaUzRJu9TR5fbC4FYMeIItsjFvFIRU1iK4eVnMm
cYRfr3HKjDwHZUZiVpRxlB7spkgqUBc6xVwW9V9JIaxDjcmMqqnDUSQTIOPXa5wyI89BmZGYFWWk
mgdxvZtizcZslURFFyl7gIHCOEmRFYS/Xxdzxol6j0rjiE9G4IB8IjMzzGHy/e2p+qsB9J8oc0T1
k4E4CUyw18wB1vqiC2oo8KSQkP3ynNDm1+wcbWYELtqMzKxo3+zzwJ0mLNbHtY1jupfImmGIhWoA
jaTAV9ZMcja/XuOkGXkOzozErCjDj2gmiHdje1ZRkyzrB5f4NN6Ng2cY4+LB3WJiI7xajRMeSHPw
Hbx/VnQfXH+aGUw1g6rKsRCONbHlhSIh+UDHvv3yMKcZvFqN0x1Ic9AdvH9WdFHcH7ioYp1m/moi
kuvlM7FN7Nc4ucBuPR4NeY9m45RPRuAgfSIzN9pZPEmZVF/xiNBWXw13nK4DX0pZICKiYcozOzG+
b16NzkIeDMDHeCAyK8Rfd+0k/SWwGxM0ScGR0zhgJHdSHTUWx5MKJvDFrdY45aE4B+OhwKwIW7t8
oqYDREIiiY599/Vh8gvowiAyZrD+6wjjbfSaW61xwkNxDsJDgVkRvkJd+jQVcWgs0c9i5XgMxeb6
oajV0DRCxcMyzszidyg2TpkdgIMzKzIr0paToTWUO1V4U1UUXXlz2jTYkvFbgAMlqn1l82Aiv0en
ccynH4sD9KnQvFCjKdA0Wdooa9Ql2FbnNmZJ05BEJB3Swhg32eJV6wzpgTgP5YHA3AhPEb5GkwmF
9llehzjHaRwE3WLwP2fy/gCYS6uzfH9J8+H99f6Z0XWjYpJSmv40EYdQknQwrNhNGb4TUUQFqZ2v
dhm7XqOMi1Oxc4yHA3BhHorMivQm209S3qotYHYhHIIOUGd8ZHTn07CMHwxw5lSZW61xykNxDsZD
gVkRtjKk8+3RaGGKY2Wtb7dpIHfzkJvJnk3o6NKHsjn06Xv9GTCY36fbOOuRMTiAj0jNinrfenWS
Bbzvu0g0EQWRr0TZBZwukGSgSMfQiMEs4Px6jdNm5DlIMxKzomyV4fd9nzEyRa0c6m0MGR0YpUPM
miWNhl+vcVC8MPCp3qXUOOaRD8aBekRqVrhXz2EcTRUsQfMnCagPnhV7RKViPyeov1Loz/38LfP3
aDZO/GQEDt4nMrOivdxVbt9c2vqPN8nWUA2JQjnt2AmMndnwwmC3kT6P6OVhdu13KDbOmh2AAzUr
MivSK5RcTJOl3dtfqKlA0GQ8zk0WktwfSmqH15lU/HcoNk6aHYCDNCsyK9LrXbuHNT7BnAZpigPm
Y8KXMZYRBrONHh1rhvQ7FBsnzQ7AQZoVmRXpTbar9lMs3n0ZNOqkjgdX/SHzINSN02miweuWD+9g
YqD8eo1zZuQ5MDMSs6K8Dva48sKeZD4jX1tCL4qzFdAagUEmoUr65WFyht6h2DhndgAO0KzIzEhP
05EELSs0Ce0aEfN+edh1W4atpqj6zz5xjC22DjjVOkf5rTgX47cC8yKMO28mCZmoC6Xv1qizKfkG
8oRQVaMdk7iZUMmaW58zbIfyPHCHErOiu0HNBa4JmiIIqi80HQVUhnbm0KpvvasiWUwbT9B+j2bj
pE9G4GB9IvNfQPvfqzj40P29RN+OcamRiov33iulLRQZCdroxzm+TKMWUsfRMzkGy5hlug9Cvt6E
9Ro1GdNonO0vycHne/14//4L+S+7LWqD9Mhp7hLCHisZqJU512sVMWtN748oDjFt1mTmV2ycIfvJ
RkgO/hMuSGNFZkX6CmGtHezmKfzg/lIZEd1Cjhe8sYHMnjXSwpAo9DqRmeD1u1Qbp306xADu+DVw
p0KzIg4fMJqiT1Tv7Pa52Ogm8fowzjBoq0jTlZEJ+PIwJha3WuOkh+IclIcCcyPcTnU0QdG8TxZx
GdzLw3pIOJrAtQeodRyPVuM751XsLOXBAHycByKzIn2xj7JfeU9n7RksvO+9uhPNgZAwgg6Oo3MZ
qUGojoMnNZ7cx63WOOWhOAfjocCsCL9kw5TJJFEt7L7I+0HW9TFqNQheyn3lhYZzyMNvgDGj36HY
OGV2AA7OrMisSKPLApKyJ4l6oOGAIaPRLq5wHJ3O6J1toCHF2xL2tyfK79FsnPXJCBywT2RmRft2
Xzztgh9TmN24rhXbr/HiRfUzm00EU+CCyfg5HA0xxsV6j2bjtE9G4KB9IjMr2vgtT2FyI7NTk3Qd
1xuML+G4ngbZ2+g1Mx7t4tVqnPJAmoPw4P3zotundE50lxh8aKLCgT42C2KPGBEMQxK3rB0vWWcq
p2AZ8at2hvPJEDywT4TmRdx98sOJqqdUVRNVEXm8o1u1jko53LOtKr+6Uwy2an7FztBmBuBhzYjM
i3ScoM3yFMkDyNeWUT+lU3Z/1tAwCIEzJA28rupMoOSCX6MziJkBeBAzIrNCfLX/8WOq5Rt9GxH1
0vrk3JeHTe9Do11FUtBs92CZM6zfpdo47dMhOHifCs2K+Nc4fv4RZ1NkaiP3S8HZlHiu0hm3XxC0
4yUa05DiPSqNgz4ZgYPzicysMF/FzmQp2kgCAcb+bs/+YeOgiJ1gDzdwAvn6OgP7HYqNs2YH4EDN
isyK9Cc3TKYJnSDFD62+YHO9rt8imziChBIN3WWOZ9H9L+GtPfYOxcZJswNwkGZFZkX6ZpeVUwRN
4EdpBKn4uLf55WFnNDZqgqMN8dhUivGzuNUapzwU52A8FJgZ4RrXvD5NAVlHMQXty2YOqzLrTPdX
jiHmTaTxEsmbHb9m5zgzI3ChZmTmRXs/Beh+NqOpkH7s4ciCJgv42MgSO9ZiMJkHN3xKnWH8RpgH
75u3z4xs8eRM1CYd1zETWaRsSwqYXTLyc3Fh989F/O1mfIOYO6dG59AOB+DCOxSZGeLanSI0oiOo
iRaNuEGOySFBf11ERdCU5LBA42B7CJhTn3N434pzwX0rMCu0D/tskswCHFkomLl9Q7+Xh53CqIKD
Md3HtF9fZ1ZmbrXGCQ/FOQgPBWZF+MbFBb7BFEnYfYIu7mimP+9iZmYxXfQXWOgaKB+DYoNZzK/Y
OGX2k3FwZkVmRrpCYVQ+TUUFCpSJgYTdY9sRNskT1/yKOMtA+dQrbKY46sZ9j27neJ+MwYX8RGpe
1GN7ohMqHT4UutwfIiLs8QU6tuooZ5ekQ/sCJqR9w6vWGdYDcR7MA4F5EW4nyRbCnXEGZiu6sjLr
NmLbiHWh49uvjLHBus2pzhmwb6V5uL59/6yw3u6eJ8oDQ7MJ5O++3Mt93HgHKX99HhhaBvXL+cvD
BLneodg4Y3YADsysyMxI2/GPH5MUwvWocYmBjtPHl4fdlslCRKIB5vIhU5vxpG53/JqdY82MwAWb
kZkZ7cydaMFGNgiSwI5Z+axPhYI4uFQoqzqs22zC345Xr3OkB/JcnAcSc6OcOyhwnSBjG5YVwpo4
hzgsz6zlhTRf9MJH6ethzp8s3xm3ZmdJD0fgYz2UmRvtaQqZkfenwtBSjokjLGvcU0MM6SXz7yVQ
cjqnOfU6S/qtPB/ntxIzozzN4XJfMtdfxA2j6+Vhs4NwTIFbumVcV/RzE39rcN/uONU6x/itOBfi
twLzIvxkZbj9YKLGrEgAI7pBzuSA9b8ClMHiHpPXkCeTQnD7HtXOkD4Zgof2idDsiO93k8S4+5wR
RVOO7YBOCjBwI2RvdqMj8ytwdp/GF8+r2XnegxE4cQ9kZkX7vp5kauOgiqCnn4oQ6MvDZo30txNJ
yPA8JhwwsTBercYpD6Q5CA/ePyu6t083+0linTjJQNYPThvPLN39aZYOe/x418nJTObVa5ww87k4
GDMS86K83z1PkyyCuSsijY/1m9W+yllGEsnBb2YqYG959TkDdyDOw3YgMDO0kfvjTSLMq5U70pkH
Yar3VbJriz6iCVfqdYE+adFIFirK45CtewKXW6NzeIcDcAEeiswMcfY0UTYQ7qEhiHCxSV795ouW
jfLxIlB2cd7zKnQO8ECei+9AYl544yiLp1idYUyjFAr1FL+aaw7OLFDNjNMqSo4Nspnz5Vtuvc5Q
HsrzUB5KzI1yYcfhfhK3qS+dQb9cVDe+PmzIC5cEUvwSdCR2vjyMMQ3S79DtLG12DD7irNTMqGfT
pBJgc5ZxPy/WbuakmcCuNnRDOXrIbEgk5lXoHOaBPBfigcS88JZOsI9weckUvZPhIeEuiz60xSBG
3hBadaIHxSEJjLW/3qXUGcynY/CgPpWaFe67ffA2jPufNLVxWIHWnIcTZZGNZisIe6loZnBY3vtS
qrfRbH69xmkz8hykGYl5UXafnDjYTZOdjQIZSTOOLQhOg164jh1d8Q+VVOzV63fv0OwMaXYEHtas
zKxo3ztuPMGBMzoR4Mqp/qqK1znLzmh0GkLeJ+b0Ib7JWGS8Wo1THkhzEB68f150g2dnF07At8/N
RRa23F/+2D+sxY1rxTS0uz9e8SsyHvQ9t15nCA/leRgPJWZF+QEtc4L9NEnaOGJEDwoRTvIhDMYY
YxR3R+KmZkqZNLB36TQO+XQIDs6nQvNCHdf7STKEkDVC4UP3tY0vDxvRJsgg0imSQH9VOb81wR64
9TrDeijPA3ooMS/KJewv351g3e4ztGURV4kdusawmFFggyI5TPlDKIWxtB/4FTvDmRmABzQjMivS
jzG852Iar6o/YkaXVvSTGZ/SdCES5Gv/7O3J2GDvUm2c9ukQHLxPhWZG/Ml/2uVFMEXIG53B0EPI
IOfr59CzFxcRHS8AZcyyx/g9up1jfjIGF/QTqZlRrydJM0BfCuzbsk5+1cgNzjjIgsLl1uVjXTti
aW+37ceYU61zrN+Kc2F+KzAvwmWeT2Oa9V150ZECRjZjeyuoxOit72PFM7uA82t0Bi8zAA9gRmRW
iD89TXW/a98nCgn6x+sgGc64/0Lp7/k93u/KGGXcao1THopzMB4KzItw0vcPyiYwvHFESST0L0DO
1+vDMEbABA2kEPo8xMCZQ41P/IqdocwMwMOZEZkV6c+7NoinAA0TDFc144qxX6Wugx25B41yK9yO
MNyK+RUaB8zIc/BlJOaFN36eokcn6qiQEiYqxwa77OkzjiaR0yse21OITFDsM6dWZwi/lebh+/b9
86KbufYUR87AqypEU7BOj0a1+5bquAX0WC1pMAbXZ161zvAdiPMAHgjMjXD4fRIXue8Qhab36BF1
diNG3r2h0l8nV289JjDmVews5cEAfJwHIrMi/SWaqrRZ1dErWTn2Xz1dqg0JzbVxb/PrXGfmMrda
45SH4hyMhwKzIvx1lzvoIjTN+RRuBdWxHeOS9VeM7EEzKtjRDh9Nww5LOmNXv0+3cdYjY3AAH5Ga
F/X997yYxJVCaU2fAHY8ouiNrIGFjZ8EmsDhyPKwwjNBzq/8ip3hzQzAA5sRmRfpeJrbqNCIhNC+
iIo9pCILBSeRyPA8BD2ZeMhXXn3O4B2I88AdCPz/QPv7U/MPex/fxE+4HD2OPpZIs37c57gIPn/5
jHhtuSt2q6hwi5b71TOiv72aQyMlNkeH9vL5jw+SCi/3TclN//cPkne7cI/7czHM28u03wjtcTzy
xwdBlxYGTiqRz4vbIlFr8+G3ev/6gvHSpJf2dhwWAknB3h3FWeH88YEY8MBktDcQcX2wipxvBLzz
uHx5Se1vR8FtR4pE0YK/lzp+woc4aO04+vllHf79t6gMH2I3KnJ8HvzIkte39Zqi8AfZqbheCfYF
Mfpb0fBhk6fdY98uD+/+f0QlTqZ3W/uqkraFY+FOTO1jLdndmtRRsXFTzbiqxO+eUDeXSUppbXqx
bjxWcVVcZFpYbUgqpRuxcEXRevM1jmj2Ur7CqIYPh9ollD7IaDwuI83urWpNrrSKj6smLrVKSeJ7
w/DFe71TS+ggbBXflMr4kytRga7cbGsWNjFMIalyK2yMcvusR5H0MZcUPc1WSauF2tcuEey71knr
wqJOLn0LHadQs1VQJd26q1RBXwaKJ4v3Ya7oubCkaiHoF7W/7ZZU9KPCWUpBTf1mGVPNz744bWVf
xI0QerVlKEH6qG/zoF1SLSehKfiRcaVnpbSK5dZbNZnxOdVLJytXRq2Th05Syy9GnARmnaVhZRqB
HNhmWXvp97ANxUe6JbFnVjRLPMt1YrE1dV9ppHW1lZ3gqiBx4K/dqg0C0ysJ/Ril+dKv7XodZds/
m60tbDK3y65S25M2ZUnyJ1d0snsjVJql6uXXkh1fJbGaf9Yit3mQjKbdaHlZXG+3TnXVCJWwdLUu
zczA8NS7lJL2JrKdteB6fmI6pRQ/CtT4JhIvNwW08YqXnR84f8nbbaKZYqnUt4IdCx+70jcaS3Pa
fFW7VXNja90nsbSD+6wtXbPpjEgz81qV7LXuC/R7loeeaSRObjaKQjurJKKrPoq6nzyiiSGxwq0e
PihVpzmVRTLJvyVRkJMvnp05ZiMJ7n3XpSvabuV1agT151YUGzNySHTZqImyCYIwWida4fiWlKml
lSOBZNVFmnTRkG2y0jpDMEknpqtGTOJL2hW1JaW2+hHfenqtq3629rRAvLJRBX3Vm+NXjiQG9nIb
icFfSSHln2Mt9n6kNTwyyy+F5FOau90dieTmhlSi9mxrjrqm2yJdhSk+fSZXhRW0VbaS3bhQTXzv
dN2ldZOaiZ84Ox8/e5PIWWMV+KWZXW7Xj6JW1XeGTKtrpc7LVUBdY0NTJ1gVQheZcu0SfKCCPDpF
mK1LsZNNO3Md/KSzUNuu68rPW6tLqfoX3EpqCU0gmFvdKFeKUUs72fYcK/Tadi+n9vY2DR261Jsm
u6AJrWqr8Dz1Wy63XWZtNUe6lCvVy5ZxTVrH6gotajdVLMueqSl5rptyGmqypRhpEJs4z2uXgR3Y
nanmW+Gz0uSiZlIhKC6NJpOujUSJlVWD7/Gy0rosN0MpcG5sX42uG6fGt0fLbWfRylt5eeWsg1ZW
PDPSt/QprGmtmm5QZ5+7OolujMAw8PV1qX+rKN52TWJja8m6288uR0+paQd0W20qNSDBUi6M+qMW
ia6y0fxYvfSL7Ivh1N13reqa1bbO6aWherHpqq0RLhNJiO+wEtbfKqfVMzPR1VY0Q7uLpKXvZr5h
2XVUt2acZ9rf0VYzyqWSZo1nxujiXd2RMKGXjdTVsRmiiZVnSlXhhDdtrBWyabRVdRnbaqwscywi
oeVt9eBeiWM1MyvXlu/zgNYf1ayScrOLnKox2ygP7ikmxqaWdccz67iKhXWWS0m1TLJOvVOxHFyH
jhG4ZrkNwj+3RZQ+uiUp4lUTyOR2m9bpjZAWcb7USCreu7oXf9ZiWQiWUunSpRjjdRW/UWOVSa1z
VXVKdlvLjvPgyrX/JQml6LOuFJJlt2W4DJPaX2F5xuKr5L7/5NmFEJkudSPfFEimPuRuGwh/JcTu
aqtJU+NRJrXurjQxtAElydRsTcXQ2GcdSa/aUKq/2boTWFUrVY9SUaUXTZwsO0EVMtMuY+dClL1K
NIvUodeOUXlrra6yTwqJO8/cSqrzEacX8te4Ct1HrW1C6SLPcvuBUpokZtUWfmDJmpP/HbdiFJpU
irA6ZK0XrLZq6e+c1EglU5Ga6rbQwyo2balWHLMluh+Yfls490JTCP5SqXL8ucAuqh9Y341HQ3Dq
daqp+d+qYOBP2IbY3VCszWuvJd5l5svNKq2VdIW1obn0NH/7V+VXEv6BHx3WeUxynxDfbMU4Csyy
cwTLEEM5sjwl1W4kWzFsU2tlxzfFXEqvjKZ2t5dVkZbXBSp/X7BdCLpzHYqZ4JglwYesJG2VO+qT
R8R6Wes0sfy0IX+6UpFceommPRjEkfBXwyc5zQ38EBWf3DdCcuNtsfR3SnBjt/r2qcnjS0MrQ1NV
hMaypVBY6mKUrJKEenetEmsbGgsJBLpGvo8w0alZu3p9p5SyaMlyKS9Dp5XNMsM/XF0U/vZqP/2Y
yaS5pkpKAytPnOgbbuGunioS5Nc+UbRlFsbNprdLvgeCHz/hV6oQi7aai6XD0yp91Tpb5yaPq8ox
sZ1m10RPm9xUiKMRS8o7ja7KVmjpsg4zg6zbTHDjZdOV4p+qVxTRKlVT/zstNNtftUZEGtOmtrxd
ernQdmYRFGFj6o6GFIBcD7oNrserBKusxOybmzv+nzDhgMvZCdSr7gWR+o+tqH7ym62y8bzQDleE
ZlpnRblDbnO3VgtTguF1v/UjegkTK/67jbfFuiiFcBkXInhtRa+NMVm86G+ipCHGdKtnWYr8lahu
ab+JZuGtnubSTY7lDLMobzvL7iq5MmF3yYkZ6MUWPxBN9neSoX3LBUldKq1EqFV7RnLl6VtBMzHr
BGqSttk6Vhls62glxGn4WDticRd7XvuRqpL7qQkqkSzVXCK2mQWysMZB+aNt1NisFV25dZTYWTYx
ptiNK6uSsjSaPM+tmrokMpWQ2isjcKrl1mu1p9pr0u+6kSaVmXWCcaXRvO4NTEXOVqEXG6tW6gpq
ZnXWXeqeqsWmEZfqTRGKHTUTNyhlsxE6LTU1z6tuUqlTErPGOuJZWYSGURbMk+yr7Gmt8LEiNKSb
Epv+R8zarjZF/Aa2KyMO1KvKy7ATUNeN0gs/xfe5bOqts8XWSmF/xQHRPzWNRJdxqgk5fl+teq1n
PhZaxyDJRo/VwLvNnNZvLCzt4Z0X6c2fmWykjxKptb/Tre5tYtXOCtN3feGJSlvhSo+1NNqkedaE
lmCHIjEdqcOWkWpOucFFTtKD7NpOeKUnrnFvl1ryw4hE6lqBaIuXie4FohXFlWDmpFTFZVOmDimu
Vb2VY/XVyD44Ugcr+9UfeIqTFoF25+BL/fzXf32OQ/zvP3uZX//xn4N/u3WfsjiPfxT/9l2bfdz7
RDn7psHIUOagXe9KDf7lxK87+jWjTt+ZF8+7dT8PsV5cNDhWSASGS/Gzm8KJa4f7el/uIx/4gz/l
jt4dXcA1gX+iYBZL/YWWv/y7PuEBzQrhWykiZocB3+vo3yF8r8uo48ULmCYywUtH/w43JuJohiLY
h1x1CifvPf6d0kcZhl6UpEnwFmUVmRmYFhqczLdelKMWPilCCduOsKukT2VwaejRiphdHF4EnbBU
lK3pln9n7t9S0D0Y/n3kPgZ+flEUhWQ2oX4hOcVGkXLLTcSVRMq/vPpr5srWNowvMltd5o3w2Lhb
y8mEpdbQVd3ZV26bXxrFX3kkW2rnfWxLexO29EpsVZiV+UpX8ktHuun3ljISLL/FYkPU6DIJxVXi
XntJdZEKihlvycaLRMvI45uMeBfbQrNC372oXdXMMmVZpPdh3JmBH96FTmRua/lKDv1lBRdJlLIl
XIZ117gfIy+8qmPfTDvNSgXdasN2LXnGlZOlZh3aZuV4X9JtelPEW1MKXKtT8o1mi19KwVgpSmEZ
tk6WpDbIVxVrW7oyyiIzBZ1GmVmIuXdv15V4Hxm+4llpSIW1Te62Hl3adXdn+/YqV0X8n77zGzc0
NbvGVivYSz2TzCqQ4dykJrY8E0aSZYvaXW53MJ0jM/Miqy6051q1PVMFibiIP/uCbwVBsMrk6N7B
OhWkzoUAp8wr94rhXxAhdkxBMJ4LEduB2Bg3Xhcu7Sq/1Z1wQxNVNGnrXeH2CRMHS6YTeWsp01ep
ll0JeiSbSpJekEoz5WB7JcWdFWetJYjGRnVgUwTVKu7ci7xQHqjgeFYZw9yUv0LPj0onX4ppsWzr
9LNUtRYS9L90lbGMXDe0MvpnIcH12NYbWXQvfCm0tj79SrAtZtRfRt7X3PE2dVmZimCvyriBY1te
6GG+ko34oqP1Wt12G7dxVmmSLjHUdZg0F6Eu3SYpWYthbuVRd+nmsOAazwoLZenA+9DLyGoM0SrV
dFkJnWB2Nb1Ry2LpeO3K9+iFnuOLL0mLrSq5i1x6bahtaIZN/uD6pdUEOnYtL+uqjao5lx5J4Wzl
iSyuEyl17+Gcr9suuExp/aVWwgsSSqtC0b/6bY5QSHmRhZlZR/eCJF/rtr9uSnXZNt0m8N3ved1b
wbaZN5+QOb+pi/oyrOtLyXZXhV9/NkBYUZ0Lo/6SuM5lrvqXWmavDSWxAsd9oLm3RNb7ZUxgTSXG
hZ1vLU/01x7+Uie1V0UVb7b2Q2QnV7X4LAXklrZ3utGYnuLcKGSnpN+T0P7auMWK5M1SD64lMbVa
6OMGyVKh0spT/qpqd9W2quU53Retch+3SrWpteyuDfQLGcEXuA9wYsRGSlYhUR8IHJ0sUc02T8wt
/NggqS3Vye91I7oLvPzWy2tLj4VlQJSVnXhLMWvWeaZYOilW24CaKqZuIJWXcRBaTvV34oaXRu6b
Bc0/SmJpZV1gaUZokeBTXMZm1z622aVbN1c2daxcqVYUAPyiuEOuysqxS9ESCm1luPaVHiqdWft0
XWTxrm1Kf9m527UeGPES7oqZ+tldRdxvAdxTswt2cZSahh5c+Vq03mYO7EhxU+ny2s/hi9trzY2v
Oq21kkq96KLSlEJ5qQbFSs6eZMG9CIR0Wavwwe0tFgDRSmrP2sI5IWAJ00Gr/Id+0aSuihXxEXaz
1SU3Bv2udq0ZyncK1jEHM70hpVlS42sdRzetc63KxRIT2tQTx1IqYirpzkgi0xdkq6Rby3D/avB3
JfW6idtN6CjL2leWtHkqqtuyrjGidJE4LpaAZ6wva6n8GCudVetffOc+cSQLxqBlaJUZBrUpILKg
FoUVp/mmyPZyUawqLVomnmQpWXmp6enKFr6VknfvhHelHi6V7DFEqAgu3oWwrUwttZe4bGwpIByo
Gr7pd90GbQ+uRPrD62CoOppVdqmZ6fvKhTYRll66Ln3fsklrtkW+rN3EtO2HCoYhId9okpqKGJlp
0ZjbprMSXYGXbltk+2capUst6m5c4Ttp7Y0difh+/EuSJ1alUlM23CW1jZXY/plIldXpugVHf+1G
+m0nORs0QrKS5HHb4IuiO5i4pm08l8Yt/Kp14rdru5BXPs3N2sBPwCNmoX5x06syzaxKUi5Dkjz5
jnNZUrxC5Yew8b9EQb2qpfBKKcnVNvVTc6s+Gkq0UesQRrdtGdGj4Xzxuk0RloiYhVZVa2vD/pga
15Vz69DWkoNrQ3nKQ/taaYprfFUmNuzrUHoMhb9SyYdf+62OtdsXW+ZgXP3HTL//PqNO+bfx+gsU
Gb7cdX1q1fWCR6sOXRs0SdZQHIrjGaSev4na9z078IIuoypUQzYk7MqjVYeXkHOBkx6REuS59g0A
jlYdTvMIDvKRc4WuxQjbvy9qTxD/Z6w6QinOlXBKICFGT5jYeOk2VC8Sw7hEaDwvvzWe78ZmJim1
bcpZ2CEWaedrFT7TyhCoe9E0uXGRBn5lNU6iLY3UUVZxkehrKU7lXezkxpUrhipCJKIUrF101r8W
snJpe9VV3kT5hoqId4hpIFsaom0mkVzbTBBMb+xyvfXbi62KeGto24+RHoTmVskeWj92tHViC9ub
xGm1peIUN00TJstU7/A7x+aWIYRwGcDAapqOWq7Xdq4Z4ajiGnGx/2XvTJbkxpWl/US8Bg4AyeXl
lGNV1jxtaCWpRIIDOADggKe/TnXrHKn1d5v1v9auZWmpLmUlEBHunweHbPQbG4eZOgNk3yqIGjaF
POI1dXae01qZVQQo+YFU6dqqwyg7tEX5ipZMjxdu9X3KB/QGTOG8DWrmR78S7R3sgA+u8yLm2tmt
tXMFJQY/d9dgZtb+oS5zqLPVVL07waSv5jwX105lu48CwsyVLJtm53iBOM2idxPuFnXS5RoiJFN9
ashKT2HVQfsfSZ85oWgwHENWdRbv0fYGJ1Fo2/b1SIsEvaTIHAgNtwVUuc9WUfl7/NG68/UUYDi3
Hq1whTjjD+Mp8IMmMWIsTrljsb32ghIda8Hx0Swu7pqK0yJVvgqKO8nC81B7aFzWWaYUDX4E7ToJ
JXot3bRf1pB+Mk2+6zi7KWp6S1t+8iua5QN+gQV5NmrKLNtaIneoriXk5mWs3khPIm75j6HVxkJb
r/3QpdU8XGxe5ZjrRX1RI5VRN4nciQR8jJitLLej35fVNkniAdn/NIE+YwL9EL/cVN/e9f2mwo5G
26Ug67EKfbuNfripGELPeNDcH2Mk+WY9/vemAvvpY5UUIwDEcCX996bCvjHsk0Mex8ZuGmxg/1fz
J0Icv9xUW+pjS2tiU6iPDM/P86dHetiLPYQNajWs4lEHiVqMnMS1DS1fl3bq5S8uM6mc2/PMw9eF
oePLly/FbF98I56FsC6KlmMUKvmMNv3eJcaOOIXiSqpdWMvU7TsZTWHRRXLrNarAfpAcbWEYTgfe
ox+uNJqdapMgW1tH8JqgnUt5UNwRiRLzHasdmYxdfVWFc9inc+GgUndGH8Kc+QtaL1GfZpdD2Ib8
6+yEQ/M6Hquc3M3e8lFM9rJjTjvcTcLt1zfT105KSXPT2PUa5914xEm7G1AboMe5XSLKJowGu3xi
pf2qqft1ahdI4XJ985Va0Xu3dbTIqXsSvN0vso6dspBx3ddz1LhoKqAsFjGlUI7xkarIa0yHI8v3
lk1hP4Hpjkydp63oZEzkpNO8CE5jwO4tNTspcZdP+F7uhYWxtC0H3E/TFBFH61TntYl8VX/GAOhG
bl1gXmB+ZIqgiGa0n4lVeBa6QZI5mJOD15Un85jb48kRLeyKHNUqSFgvTL/PPR6M2YKddq+/L4Jv
kpIL3ebvpagMDET360WAhuK/LUsAqhe5dqwwYJvY4/4gRH0DDbCEGU+02hQl8gNogDuCEkCiDm4C
wKL0h5ZlAw2wNAEhzD+amX91EYT4i37uWDbQAJnsLTSAn8/dXv8BNGB6rOs2GIpjzoxOFtF8DicK
j2qxZA2PLtR7YjuWmwbaZTQt+75z0sJzyjD2rZ5BgbLCMUYmIZV8okdatfmxpDkZIovR3I0ZL+qb
sF2KOIBjFhnPVyhKXiQsZcHvoyQqeH1dex7+CI8T7xohWZ0CWqAnv+09O1N0Tusc1VVBIqZtTCuZ
Leo219PO7zFIsSN6kghaFGcYMC4YgtNxLSOVU27tmrlmn2rae5ele24PcJVpVkqrSs3EbSgdNtzA
xdxKSo6CzGrvkIVmrsu6pLKDPgq8ekpLQmFTOI196oIhzueKQBF23dgKc/NFBv69NSwvAyzjJ8yF
NJoL06W+Z6KqdN7qRvSxhf4lhQOUY0KEY0JL6aJvsj7qejax3/hlzPAb2ASTm5zUwXWxuC+eJ96H
OZ9jazbkmpFxfanqpk1++Lb+OWv8iJls38tffvuBje/YxsDgIS7b6z/89oe1VyGdneLY9cutEyoa
22Xb4d/HlsjS1MZQhFusmQVLrNVqMtLLV2avPn6HwY7n+ZMUg9r3grPUtkvMsdaNoPNL7rlLCqPo
1JHGjvTirNHoutfGCm6YBVPFWzGhetZbv5aQGPvpfnHGE9z1Vzk21gHUzpMu/CBtVa+yjgRl7AtP
er+bF4BJkM8d1PK/v7Pid/mx/tK7fHvT997F255C7uBhio6DIeYn7Zxi9TTdbia0NmhCfryyAE5S
svHQ2/MD4Bf9wEYhuIJd5XgWFMi6b3/jv9HO/V+HrNB3oevjASXbCuXgL0PWpMO5XGZLH5bByQ8k
8KJ1ma8qVUKR40adw8By7Uu+ekEVVxC1VUI8jCqO6aCKeVVEhT7XFDYyKm8ZIWkFcWdUn3A3nZlV
AKaAduL0Smd2LR4XD7yEhWtsgUhpQx20FzfTmB5OjmwKNzYtYTry3DyAYc3yNhpgk986jtWRuPWa
wOxIPjZp1c67yi5JIlz34PMGejft690icsiAhSzVazX6pRtJr301bAJ8Aj1K8SAO+PiEuy5WC/Sw
dV5jQgmPmgVXFB3WjPaQ14gDz1yqdxU0PMk7qHsObT8TxiFql0SkcLtlJH1Dk1x1L6s/OfvAnZ4G
a+5P1MypnOCW2ZpU52kkthXV+dqjHwOw1HmtusxiFCqelloeprpbnaveHr3L7wbi22Hctgn+/WGM
/t+TBHym/zYQFKBquD0m7S9DhI1xAEcUrQVWcGxKww9DBPZm2XjBAca6TQr/kTu2J4BAQUG/v3GN
GEq+23V/Fot/ZBRt/EU/Vw87YM4GUHoh0hCO/ZfqITyt/bDzlwPzW97fNf0y0SyYGH2d9AKnZwie
ZsWnszMaVPacgcPrfXS32QQX/aH0bLA3BCPvQ0WnMCY2lyA7+iFu2sl50uvCbk1r1y/OQMVXw1Er
MkScuxX4ks3rpGwrfcRTfK0+0XDqFWTuhvEUhoANIE6WmBBg0UPBNquOhDMFPRCADjzMWD9PtZ1C
e4bpMtaxxGGNgDE4SRUUfYyhPkja2j7At35gmpuYSeeO5QAGhawzZWhxWiU4jgpCSY61klGt4YHz
yYXm0A0mzteui3Tf+qcaOCdOZvg6e+TEgBFyx/kqq+YWiCZ0l0J+4lPtnSTqJ2RpEHBGqyqyHFhS
vB1eVxLcKXs52n25AEwLwduFlQcVElqP7uqHnLVDJAN4XTKAwVbDQBz0MB8rYcNFoTzIrLqYk0Eu
WWiWO7s060k50KK8vnIwoNCk7cI3z9iHsnRf4J6rOOdAvmj/Asn+gzT8car0q+8ud8tcvgxreCoX
T2QlgKVo9MMsd5whqkLSPDdVUe/CcSa7Trvu+ffl8Mfl8I+a6P9+eefjr5Wa/KCHYkeD56LcbqvI
PWyVxy3wnWKmeNg5lFBEUxD8/3m4QIgYSDEYY0QYcNWwHyo1tkE4lDA/xFTwzTf/NzcE/VVk2AYe
Dz8AgeUO5fbn9rLoKfjYXE0Hl44wJguqwwOgT+CJ4YCDwnAU7Oe6a3KWzFt5Wb5Vmn4rOhLVp/lW
h+ZvNcnZyhNvwjpxphlW1TTdIWUXRiCn3ExgYCkCACe5d2md6sES/lPeywd7rMbIw9camvBjGazo
u2sAZ8Es12u0+h99Ccusyv3z4pNM2zB7vFxGbKTTVyCL55K4Q1KrZY2sSiVw1vrI77UfO/MI9zfP
8xijRdsDkCHVobeot4mWAs6OY9hMT40uS/zPVt65YMHC/LoOV0NSd86tq9xfzcmqxqF+/31Wvp0V
7x8L6W78+BC6//W0bG/73tc6/8PQvNL/NKh46ftpcdHX+pQhEIIlCliIgpe+l9Pgf/ACtviDgPJR
5X50D/BgS9Tm/0/m3/OhCf5cT10X+/GwQwl7GrYH02+v/zCNFePEgr5pxsOiC8BbRezXJG2tIALC
mE0+hlrTp7Sd75RjY3h290Dhr0mtYEA6GZv8eAJFZyZ9rcf5TL0uGVjUl/TcYRotChsEAGiwzkor
XSaVpfZ5NSV6MKkNsqEO66yQw7Ef50MTfh7tMi7oGM+tSkSgImzA301uvWvMfa3hEhor9fxgwwQf
bNbFLrlx1X3VkWgmJNF189xieNWwIdvlmTj5VANm8dTJ0+68D1u/eRdlfQ5H+eKP08PiA4zQbmsS
ahtgx1fGLXey846tQ68gpB6gN7LIX4IbOYbkMolmgF07WLFn6jddLW4kWmB7YaWquJ57GZWBe4XH
6sQUcMyu8pSLviK4LGz5Shb+Gvg2iLXlrs8xWXZoJeIh6L8y0T3N4+ehANavRhEXHiySCc2KFxY8
xvX7wWZw/8uqgmjWwE/ldPLtsY0ZE3BPuleyFM98mO9ZKw+eJu+eIe9ynW9dWjVJWY/oMTz5KS+D
TcN8lRzQXVUmvB+vWqnvWT9cMT1ccZ8mqxquVqMAV49uZLV2l06uXafOilzOArUmWUZLJYUKvswT
eLTV9d6In1eJW4DxW8EA+U9ON0UFqV6UMDvmmjGy3e7KM96rYMp/0Iv30MAtd0t5rYRO7Qaqy7xe
KX86ug0kXTo/tRiLxDBkTFcwgctTziB/qjcBHF9715Ti35SLyDdFUi5dXJRzomEKN6OJt1Ygp49S
wmStEzawTJVNpqo68cz92L975H6AnBK1QxvN/oJv8RoXFlxy2Rzz1mSC+3vhhvuxWbMNX2DcTxy7
v1pLJx2IiCfHXM0eSxtIqqV8wr6MY144iemtoz+FO4vPsZna2BbeHhBsWjC9G6dPubGvofmuQ5CG
4yMBbbNA+bUaL2GTycYgP/bBmlRqOMv+UoM6UPVz3of4P39ugUYGZI4x9kXCI9E0fNARMm8/7HJX
RY1s47DN097GZ8F76Ecy8fQXe+Fxp0/O9HVtHnuQJMGMo1blyeTgiDQPLQ536a9pYDk3yn13/GKf
i/eieDej2rdTgwTMXR3ccaOvy1ZedUzFQug4t9+7qrjqa4kZ0T15lhXx8Og4Kp11sxvnPnHBZNuy
i2fjnZ2GXHqbxK4vMcHlSeeU+Lf2x6G20n62oiC/2NUaYaRPVsA65ZS/OEC+jAgSd6Nuq/CWhN4j
AKCPFTMv7qdd0ZBUa7lf2RwFAq5jM2GqdZ4KZ4g/FtDLEBVw3bh71dK0tkUqmjFxwyYJILJX9U2J
3w8OdgS+JfZpf+11FwDKcVCozDGftdPvhFKR0d7eNu5Br1XStRXeiK+oJdMCpiSY10iseYyuItp4
ea38PWurzJTyqPNut8L9w59jYeWn0ukRQGniwQ7jdryzIGeFxccYTgmRPCVFXC0MCGmZEe4mIcgi
Gx/m+Or4D24j9pLZu6nIE1byh2WtYjqzm2DFmELaE9FshxjEEVN0tCw4bhU6YAdmKIVr0NIT6dwz
17j9RBZ2ZdaKJZF5ewAtD6O3jwc67UXrvCq7/TIX+CgA3/T+sw6cUwhlHyh1CvcY2YTnnj20Y5uu
Ls14ESbUn24Fpw+eklRncAci0oSZXw8paeqXEEYvPsOjNbl7b3QB1hxaNqfjCBIPnkXeV4eqpunQ
9jG1q9gGm1Y4d9wPkmFh2Rx+Cov7VYIy7pa4DSwoI+lQnluopegbY9LC2O1ygB4dBN8HlxU7IJgx
babY4kWyhjpaqYwxh0W1KjFqlZkJ/aQxYTLmXzGrHYhydyXHHUit/QjoQ7Ey8jW+HA1SJnlwDDmN
MdRGlnxAhiOySQ+A2cVwWEVS7iXJisbftS7BzTPF3ILObA3x2Om9QXemg/HFdpaknnRsN692aPZr
WA8fvi5alvxutL41Wuwfh5KT6JZfu6ztPd+7LORnGfa//sfvQNP/vcvCTlAYHdtDkaDhfstI/qfL
wupYdGbYHfunqYF3fWc04IXAofxxXPkXqoX7q2qxaYf29uS1rRfEZrSfuyxdmV7OFiBXuk4PqvPF
zhPWE1vXIkLM0IllJUGc1t1TFdLzGM510tgKnn1IcHxUeY0I0ltbidccfHk8WeuF5O0aC+wrh9cG
K4+21fPA7UtRtE2U12EYlwu+67R6y/FdjLUQyWxV4TVZEBQsA3Jp/Jtlqu/E4N3x4MWy5+dciPOi
KcENEKSWxe8NOpti+qgY2OAa95pzz71DYfJbj0NBX9ZnwK88Zq7dZYZ3E4p58I580Bmm/0G7ODt5
w79I0+04uuM9094H7yWPmN2dhsl/QAbBxsEF5Jq77NHp9Cc1NVDeKehNz008XveJ5fI7WeZ7qI7n
3rfeiae9tF7sr5WAL+QMc+RxejQ2WtQFDg5pFISaFuEvz5vea0VPXl+nemZvcqhTJG9Pq0MOI7O2
FBXqv62XCPEqK2Jud5K8ungC4Z5FlxeEBi+oFV90YV/qPjz79aJi48/3c2XddSSP7RZsoM/6h64W
r2NNjhZynhGSiA+5o+5bszTJCk8rbqnzXDjlZepLpHkYTSY5ZbVbiwQQyoPW4pS3CK3g042Krnro
ECyKnI4+uEgHRY4vP4Usv9YdxsQmqG96Y98PRFcxq1jCPLkv5nnnI0AdEXRSpSzSQoYv6+oNiUXa
ByT0ntD5nyB3ZUFX1NE8V6mFh/sYfOWG2hzspi8jTvwiQq4AROdqxZYGpevoJxB3Y1R23p1r+LtQ
zlNpUXjI7VM4TQ9YTfHSUF1HoR2gVq1PctWJBTZkJyQtANmB8qkmW6WhMKewrc9qEEe9ho+qN6dg
9U7uAueM6GHXkfIORCQwHKDa0+DtJ1qCu7G801TjcJgy51HArS7OC/Xhl7y85ByVaprd67qTN7Tu
n6WcmqgQ40MBWrht6VdFfdQefslbuaNjde954cOiMa4HeTzS+k7O9lk1o5P1o/11+/QAd/pzpIfu
bURFr3R/t6z82DjkmkuglnVTfbUCc5ogYEPBGqZYWywD57RbEfkFvamgBDTWA/fI68TRyuKqevBl
NadCBwgiVgPqPnrXvJlv2wbh1nxZi3Th+nNVGeDT1qoQQSmvaBMWW7m+ldqBQtgxG21euNuyKFBE
Ed+kUa7Lk13PX5sScSw05qF6t20glSxMpKePJVdJXdFEWOxMFMvMDFUxXBBeDVNZC3YM5znrhGsj
+TYcVMW/lC2OpRBVjOCki67eaRJW447p2vWWu86cWPPwUtSyjMIRmoSzioS2gBJc3t30YgW53bYn
WXkPTmOhv/AdyHmTj35Qk2sLJRbA1r23FFUWVoBcV/lpwMb2aOmna4+oF5eLz1sXX4lwT3vi7+kq
ymQ16yWcwR2UgVXGQUXZfgqYPvlTYzmH3xX1D5kPxezvPYD//Vvy8duCtz+3FcCT27ZKwaWFs+Zu
0sH3orpZcii32Azn2tuLP0kXthOi0IHwBULwzT/4XlSxbAx64cY+onD9SyfA+6b0/7SuAArfN3wS
7iAoSu8vToCXD729GroeQPOkpl6vJjB/HmYQJPOOaEN3YyXfPSDoiGKA4+1iNazveVPuEHBFyh3c
u3eeDIuNCaNubM9mXTBnuFnpb+GMky8nXBi305o/DqD2gw0Pnkxszygi5lg2UPor9IpLBnTomvPq
ENTBkYr1heUysdr54rZuUi3yg9A17ZC8gJS3LzpIG7J6hmFgRdAPsnCYg0hhIo2UKy8hCNSk7NHQ
k3m5IXaXx2uHvHWznD35pbHshFsksvn6otw5WmblI5346pTDRSK9UY8mqzBDhl4YIyWMgIyJAed8
slzncZ2sMO4CYx21Cfe8VLd6Cvcsn1MuMT0HBAWIa6Z2Lnfu/b5/rdfqltLpDQIHLIgcffNwRDh5
V1kW8q8tMgrjdIug/3u54kDXw7oD0fXqBotJO2/5VE80DrW/K0rnQimmL38tUxayp6kMzvUsn6YJ
CgkimDJ2zfTAG4YRtkcytnkYdJuWLASbgXqmvXVX1XNaISY/uupa5JgfxUBQG5dTUJE3xezMkZ9l
g0kICXL4laxIWoONBIPxjizA/InBMsViCbCopk/sWiODKsQJwdFr047v7mz2lJsAckv1pHHfeiE5
VYC8ST8nov9CULiDcIYD0kAXEbhTmwefdBG0m3OhzM7UwNJpeehLrCrwiqgW/X1lAuSMXuF4ny0x
HMdGIofo+Ym58xAQQqjzChTuwV+Dp0GNB9OJ45CXmJaAbqmdn6vqri/cBPLNUfUys6UAklE82chC
SNe6ARSWBcvsZCUm2rp7AepR4ntgXQQyu7KnD7WNuH7dfS2WG6Rw482L0qjxuqsg1WBpRVNifDUD
xj9nEw+ufGpUxMzJW5Z0XFwEWMI9JOSo12Fs6iDpixAp1zBbwvpFhGHENEQ3wfqjZ8ssoGsVtXR6
VBjk7Hw6mgFrA4i8OH4rItIZGvnTunO1vCYlzUKNIBgyqG2e33slArAA6aYjtbfqDSgFugkWbuxX
HhyWFWHiSj75BrBOeTMO+n0RYI2le+B2ntptkbIZyQIzYAxGfjOs9Jd1PeGv2HeugfCPUjmu4PSr
BCM0IgTJ6OfpnO9taB206PYcDjVpNCp0GUaLc2sjMG/4la8yn5Mzox+G1Td87ZJRXa89e6TVDCia
Zu1Snnt8wWAkRABoLz21sxAKaD/ui4BG3F8yMdiQOpLQWw7GwhoSe47F7EYhqli9BDEuuzuvRKJo
0Jgbt/BdDhob4hhtigOrgzdDOLhiByKGbgcsa7Azr19vKxcZFzXsq+C9ZfkVJ0FS5eMOobOMNfKx
dqH88JeaB0fQ1S5ywWMWCpCQjtxTr477Yf5c2uUBrV0aljeO9YzFFgdaP+pZY3MGYN+FRyWqvKcM
Iu71J6TdEG4RST7wrCXrATn1g69gLMzhWXRBgkUP14iiRp2+zpdlTzcNaHauAvlCx+HerqZ47SED
d71JRAGEPM/PVjMnivhoeNDAeY+le6s5RBNT38EavAq8EW1tVlvICc9lQvvlavDdRzLe+X59aZEL
zrErhPpDGVWtTBAthhJCslXr12GcMaZPV6MD7F0u5z5wbhu0UUYX+0nrPSCKuEMRQD7kJJoc43lw
cdpHQXKc6DGmdQGFk+/auYs7bNFYZ+uuWp696dwhtKenIm0oLJkA0qyPTk4VUDawaiBIiq45mtpc
/25L/mhL4Of/Q1vS4OGbv07627O4vk/6FA++BUJswxNhf8nYAlKE6/jftuO7mQJ/0aXgF/FMAfwH
3RqF7x0JxnxsDQK+tO3T8xGi+DfWo+ttAdqfW5KAbRTStqVpUxX+0pJUbh829qqWg4dGXHtjEHmC
vDs1VMeJhiryo/GChDvg/R7pRIrXe/+T67o8xlqJKKAWySrshyAqqM+zLrovpoBz3pd9cShcec43
r7vdpO6+DV9FacilAt5muWon4Yz73L1I9CSuVe5asHIKsSJIdEs0wkRXYfXiGWvHkBEQy/JcKf48
dNAZZHERLZQ24JNMTdel8RPb+cxI94D5Hd48fAiu48aQl7zksQ/jxaHWG92MfFMdMA1iGcllnIIr
OVpR5bupr6a0aR1cl6gqyKYMUR08TWG5KyeOOPCalQVEXf51cBSCau2dW/H3DU6PXB9hXo65pBiQ
OfCfhTt0SOX3cF/XlFVrNm+0AaMYewV6NgUIIefDAGKyR/6tPXb0xZnV2Xf0ca14DH8a7sEAjrLB
WgJBkXyodbbOmKgqZCiX4K2UIirZuivH92FQcHP7YxBMpwYrjmxOE1f5d2SDI3Lb1jF23iRYz5D4
44xNKwE7zit/xie2JoWPLT8B9leUI4yD3jKxo9VV4wzpSJ2k8TFETWj7xnzvA8cYQEZrF/nUpY9H
dALNxmtUWDCAMPDwAcrsdWQhlNrlxEPvaR27l6EVN1Qh57sgrbvYh7m41AskzGWdHsty2YeYSGVY
JXKseOo6CIkt6nVEjZ0bS6Qd+JFusDSA8f5YVxjsvairdTJ0U1Yt9NjlV31RnXzIqnmQJzOi0q1t
DoNVvi81NrcEM+5Avb43W5FqgbmI8TjpvAItUh0Wbu31xHaMbwSIkzLmJMFqzsGCJN6IhQ0SJL0n
rUvpFAdsnLlean3n9vJqcASCdUFwcGrseej1zbSo6xENrCBiV3R3rC9TTeZnAMkXFUxXXj3s5p6d
RqMuOA43AXh+H58uyTm+ZCuQkFaoTGOrFtZopTYRL1qR2OuGbBiH3WDWlx5LbXIkBHIMuxJFooZj
Mi5vYegfG/BnyxzCIN/8jfU+JFdETWfP3AiCjT7QwYxezrDPN88imiaGvRcIO4Um81Zz4QR1rhX7
oYBJtwUW6ucRYoNL592KtyJ3c5YWIo/BZ5q/sPEWpHNKYHN2WNfSy2ZnQjvqId0bAmuK94CWaWSH
ZdIFV97UEkAAxngfetg8zz4ogAaWi29Szqr8qTT2HbNYquX8ycGarzy8t8pDLfSVS61ogoQ2TOth
LIbIn7vdKOdrt9mpcMjawtmrsD26OIcKkkQVprpBGhSNVQsVaNDurYS43ekgxhcFGiTddcN8QjoX
aVmRci6xVwaxCqyyoALXDZZMAXSOCUxMgd8suKRk2LQUFn62hzzrmypZPSg7ocGd16q9Zu/Q8I5i
ehu84W5r3whYJw+nH3tOMiGdB5vDeam3lTaj6qPeYyUy+nLNn+gcUJHxEL/vhku0AVjRAZO5sBae
EDu3n3vhzGfsjMLP8bsqf6vKW0Dg76ty2jTYPaZ+rcvb277XZQezfcCQ+XFBMvykFeD55WCCkBP0
bJf8dfUFYh8BkpV/br6AjPC9MiM/CZYGTBDCjQ6e/hT8m8oMof2vldndoMWAQbOgWMDh4yf/EXNY
K29AjQmHQ9/LRMI4ndjnrsUWiPUNEnXMvTUxxQRXExLh6KWOOa9Wlyo5HHjxUownMfex7zlROd0S
rK4R1keb39RDgOsFgjvFyV3qzPYNhlY3cngIWb7ZY4fwVR8sqczZ2a8wDoAK0oB2dccA8jkgh+nO
VnzHER7HRrgYnOuxrBEnztmzlkHqBDIKlhZrCxwkAN8JD3Ho5uuRI3yArWCJpfQ9cg/RZJyzbK8U
ctwhrjLTvW8B8zaEvODBrrbGG8IPq3XvNuagCPgloPXO1KXaLIklLKxK7KOhmCPfFgcPGx4kwZCN
28gV63kEBrhZiQSLqPRaJBqriyZsPpzQaIgJxrgucWN8Clh37XK5W1f16Lh0x6BVmKqNEK9PGFni
qZ92jRoy3jX7pvIw6PPYCpasUeLU1HoPb/4WK8WuDZIOBcTzCRZjSNmJoOdvWivVJaL6xI6VJLFE
3GmW9FiE8NEL8+zBW+xVjhE76A8zpPxmHhITfp0tXMwBxcK+FXGCW///2DuP3rixNIr+IjaYw7ZI
FiuqlNOGkCyJOfMx/fo5tMdo93hmgN73quGGZZVKrPe+cO+5beoPrf1NQVqSJeVWA3EouvCk8pNO
PV2gPj7F2rtdb5uOYqRjkpmbDOOhe/UVE+dmb1fGwbEHb727zMh0VVr2sTe2o925aSvtnJXsMBmb
HgJVvHyBQ9gVCoarBLijwl8VwzHqhNuXs1+qygnGRjK06FNaN2XkM5ba/Zj7tVkdHM30E03ZyUV9
Hdmml+dHPVu81omPssSuuRi8vAEPMU6bLqenrd9lZt6ZshxMuteam89hvB1SaWTwpVJqhQWA0TDR
5vLIqQt8obLwcjQOTNv3ynhV6OGhqe5U/CZFGMyVse1ta2eHnxWKjHRooRFUfLtrAze9uUSu6kg7
nM+bYXZWc8xGBgpTrUuFUewViEqJGqK3W7yMhskxX02m/bH+ZWFBbQeLkTT8vmQIspHt7tTyUCeu
HNcnJO9+GhZHeH0B2AZXzttAxwYXQeGSKOTCka1P1O2a0txBuNpU6bsxvFW2CRtApbR4W31xyzyU
R37Xm7nC91KWr2WW+k3fBI4+ekm0XE1C82d897GhvsyoK2aIagklrmDYzCu4q5f3CefwwMzbovpO
kwXwQ/kuFa+OwUoqL/cdc0A57/aNiv3HubOTu3nmPuwLV59af4n1U2nXj2zHMCRrO8mST0LJdoDj
jowm2X2X7DOQWU0ewIKtLQ3hBozWXneWgGnJPTArd0xyLEbPRZoHk5QEWQkko4RlY75NShpvlMY8
IHZ6UCPJHeNqZ5SpBy5xv8yVW0jRJprRHVv3Cyt+DBKbLrTuHEQuqiK8+iLzszK8YQzUs/Z5jpOn
eYxumb6fdKgo2MZ3PcyLWOzLMdk088sAC6Qb+42Mt2m2rycZXX6obTVs4I2uek79vMTiWq0NzpHM
nZZHR7cghtiuYrHcALHROQ9mmLu5yN2sAlFjK9elubhFgVUAx2By18ENy2R5IylXSfFmFoe+i2HU
PZsNF//AGTWM5yVSsWNlj3ZvGAwQkyhQpE4PLAouqWAAOat8yErz3hm+ll5Hr6Pzw9UeeZGBSaU9
Jwij2d7IX0aY+CYIxVS6Aha6n4uRASFWhTl9nmuDqqz27X7Zgn1xG31fRpnb21eiBMDJcy7G7tKP
4C0qCQs0xXHbbOPlPbbHIGr4aCSzPxoGh+vnBPuvEzfM7fbtnLj1OG9row/MYnBbxnVKbdwsQCjt
SfU5Az0eEuavfOhzrGiA99qNQNkZG9N+NhXPUuHbTJXXd4zaQn1Xt5U7S/KhnkZv5tIp06+CW0xM
14xnTg5b1lxdZPQoIX2n5Y+z7ochfs3qNhw/FJ1TXDP56b7Z6D/ySQokVbnU8lvf0itq4p699EYP
o4umvMHW3JTAU6RcCdYlXzFj3UjobHD72/Mz6KPNZL/ESfu6DCe5zR8B+YHqmVVvRFbXO/UuCzO/
RPljJM6DXpSM+BLWOeWVaem7Vgr91AQSMxQHRCRuKEXBUjF/H1HT8PCfnfYrS6SzvEQnGd152y0b
TYZblFdI76pir0Y9xNPwPdajwIH7pnYJGOI40I02SCwT39ud2S1fFvo1J8NXjC+41HGtszWu8u5d
4xCdnMqfUT51k+zrQ3MWdRQIM95XrN6zptoW4eANtbj0vS0wFcvUxNJ+BMOEknajzJkfz+n7Mrzj
SfAS8yEfati8aOxQguUTakSRnOIuOamxvcvK5E1ZIkadzjazVO6VyGtbJ0i1F7F8lbiL6AtOsbGc
o7ZxCya8s7y4WqO7q8vfjq5Te3Yt62lYxKZPtK2ZSdsmks7xkl8mVdrJmi1vcpn1tf1ULDpK+4rz
NWS0+1JGKc+b6TJBZeSbbWd0keG4NcrBm0XvqjrilRhuaWOxvSwYdmdXrGb5JVpnR9Tu1C9uwm6b
/2WJyWU6szc18aIv1k7LVQbGJQ7qINEfqtAMEhYpsVrt8Vb4YS2dawCzyrT+grR1Dr2F/fDNGIcr
WTxGLCC0sHkXuuXP3eAb+fgO9wqWqrVLx6MRRQcZW3hvAygtkSKFld/mlb8oCicTE23OoSxmamDo
51EzDiZaoD661GEKJIgKKF7oVvFE1dFFwqaNQUmqttJibiDuVOhdZU6PqDH/aRN+mPxWYvj/bhMA
R+TJf2sT1i/72SYYf+gqS0BSHtEIoICnDv9zp4ijCJkVYpzvxgK+6ucEj0xQ1oy6hV4a18+6iPyz
TbAp51UZnJ0M/wJ4wd/R6awW598GeHBevgPyvu89/9omDIttVbh9lP3cbrMxp+R5ArPOxfQ0qq95
bn9O7eKJzrwVcw/fO/WU5myk0tqRe2NOmRk2HnzTQFWVz1Jnxj/5eSvd5DbafcvYmPkYQEPeRrYd
OEN5Wzr5bW5eTXG/sRFL9gqrNVgBg7FLIg44xtbzSGecCjfNa2rJYcc0x43n6yWOL7jobmN5AQLQ
33d0HZbDFmjSvVDFctCcbYFZh3Z9kqxzqZ+AkvlleaiZtksmN3d3LUX1rjQAgjFRsFjoAPHcGOa7
JX1KY+bqo7mLUVjbfKyl4QCXSGvEla4UIPt4wdp10s73Cx7paMxvi2hS2NZnJ6u5YPo+saDz7QLo
Ug8RnEHhiPyIOzY3p2OaIVTtml3Uhxu4pSckwiy9DoCRv6X5Q7fClcbkJtGzrVoz+hyfplbdtwiQ
0lp4vaS7Ksi8wgi3g+YEjsG5nj/rnXqeU/NU5CWbsna6GxzlNLb6e1e0zxLVf+qMey2z92l6zAfn
YeippeXrbLnHTGmLVwsVR1VeGU5yiAr2plH1soQTE7JmVyfLtcxszsYFrnWdF4unKQ4f0Z+4ajTS
P/SPSRjdCOM1mSWgJzJ6BXFJTVZfFQvOrBzPCsLEyUyuBtW8KMp41wOvqfRwE8uVtclUtMGjPHbc
edFk7OidNkQ55Vc1l2yhCr/UUl+Wz0niSCOX+cA70anTdd1aHjMxZNOFgfA0ay8arWzUoHTveQQl
prZSvw0n6SGTl6d0jN+V6ZXmIAGvE44NnW5vQpoIrZxdj6JlTr9FPEl7jPtv9pup4KwGw+1ELutQ
nu102cyZvVmKq1D5wplKM5x9oSVH5Dtd8HLqGxhrL51dbpXeDFStZYGTB1pd70MN0jmAwK4/ROW9
JX2suPeUdgjQc1qbUCr4/YT9Ixp3t4n4bGRUjoC0c4bXC9Y3tQgECuASBJBsiaA3Xxqj8BjCv0dz
sbPtdpe3iSekhN3os5VIW7j2NOgJK1p0T8+IultKBUiTccXvwZ6zLfa/XclPtQmT+CMDutGWk68s
4n4xGxRH5ikZQxbPlqv07SkCQX0ssP7llnSNCsjNdRM05rgXC4KvvImuqymmkO1VxFct945enEI1
8xpL8SeE5kNfv9rA+jeFXhwheB14ZR9tqe2rJtlLpc6Sq913s7RsZLk8VRZdxciWDWChbYZPcmVe
hcPSbG2Fmq4s9mmTnoAlfdTOsDXHSjnYChdbknVfuhLtVJ7/GMkqcPRrs0fq3ubQ+mHlTelnaDT7
hgmyYY+3krCTzRAq96w/GXNGpzy0z6C1i/Q1iuMHWTYvaRzjma+oPes5qED7G5KGJ15U+8YMd+vY
v27EnRjohqnQZyb1dQXXMWw9I2IrzypwgK87g6SMI21ja+juin7TD7EfyS8G/Gs7BYZQd0EYGjAX
8Cbbt06IrXrV6ZqdP1HY/TO9+z69U/6veHZTzfnn77O79Yt+Xso64A+s7Xh7f9zJSIf+vJQhAoGK
XRPmWI/91fK7mnpZqVkOYBCcwr/eyoam4otl2meuRsC/dSuTbfXbrbwu/FDOYivEXmyu5vxfPEqT
zbEFM2fcqwoqMVePGBowYEu4+yQaKoyrttoxVgZbKPenBSPqqiXJIT7PbV1hz3FcpZZPKltbFaKq
W7KdyBZpOmthcdXiz6fPFSttkVV3xuxHakq3ytK33jK9UOdMME5grC+yzSZhtr1u0gLQX8LW/Gls
0AzNLhNHj077uopAZfF5A/sd2Ep6lth+NdpbszhBZqsvBI5sOD82sMbu7XbYUW1sSudDAXEqi+S+
7ttAkr7VdBJTO18NYX8sFxxVAFlnpgAGGpdN28/7vNyWFe4rLuwMBuTMSKooBeNFWEAKmtOOmY1j
BYbotstyF00YIM3+2MCRre3kUE236z3ahlkGBUDeR7O2Y+324Iz1vVQuZydVtpbd3g3p8kFogWv2
zESZ/K0OYxsyfc23FWp6VwFH0bv70Amv27je63oSgHe7KcLuKa7Ky5zBBBqcm9xR0l2sIzkAV9+Z
0dVoxZ6m5LA3Wh99GSs+M/YGZUQ3WZZPrfKwgIG06yIwsFFoBQkgsdXeG3GZ+xY7KRZ+hjzslUJ/
7Ej8KMPkxuE0G1PDb+kK85GxglamqwvlYYihsS3JbQb6KNPNBCuKybfiXZzSizJx+4AMhzqXs6PU
KC8M+YqyoQZa2tDL117J1q0nZoRuZt4YgGctq7gRmuE26hBMkYVryoHUlh4k5c2wzKAzeel5K9wx
nI1vI16Q8yjRIosyxC6hxnK8NSfBvwMBnmVJlNdXzpK3Ck2Ls/hWUVkHMmJ6PFD5Lqq5MWjGRoxN
Zv0QErqQWsw1C2O/StNCWfkcjPRGElOwrLSHOWw0NylbNrCzmv7jhv7R0qyggv/d0gTt2/DZ/X54
rl/18/C0/2CzoXNw8qwSvbiSQX4enmCYFA5AwnNXAOR3KeTPjgZNgo7cDagJR9tfOhrzD0PmmHMU
g5P376ok1d+4JWsrhflJR/1gsYbhkP716Jwnra+tMbf3gEx5sFVzYPXZtMThXOVJDSGtSRClK+rQ
JIFUOul1NmgtHqRIZsImxWobMG+Cl6SXQ6Ay7nuIldTySKgQG8dqwk2uRCydyxnDmejH48ISeJPH
srMWZHPOajzKy0PXf5fCt5PqvEL0ATm+MCrnaA21f5AeP55TjZ73fz+n27yaP35/TNcv+vmYqjhk
tDUJ+LfoMXV9FGUUtPBuV7oOj8jPp5S8OqS1MqRS+8cl/+sVD89DBYrz8/7/W43372h6GEJryDTh
Z3xH1Mb/8ZxKCOxE6+T7UomEj3nhagqlbUz2W4Hgns0HA0t4Evd2VLHzMFc7nDRe8/LOcrEAgFZR
rI3ZrmfL7xt9e8GFf9ObmnSyWC9LmX7Xyvkj7ByxGVrzRejOLQFfr1h87+DUsN+2UQrELXwNLZrJ
AAmR8dnRfa7IALQ6Mxjb/MtUjENLnw+DawXVJF9O3e0KVCC8lBQMAAuJoZveWqP9cCLzPSmNm2kg
wibWHsKwullimf20OdyJIr4quvoz4wPEaA5du1ZQqVtK7LVmxorGBC6Yq8MH7BKLKr0Hm9HF3yD0
fMXwBNlrpHdFz15GagsmD4WID0pih1TUajLfQgWq/LgLv1hlfjh1lSAZNm/jTL0Zs+I4aqB/moJu
I1+Yp9b12Hl4B/dAD/eks+znPIw8PJRbC1ehm1fhXSPsU1VpgezEXxmd1jpp/+y0Zq8r0t1CUg7r
dxsBsXOdmtW1bnUeiJFzb4b+NGMLlMfqQpiY207UUWYpQrciDaZvxpMZ42fWJMJCYpExU1bPA0PA
aSovoJuvWdFuMxMzaiTfcFDhFMLNioYS62AK6t5ISVjBHZtGM20a7WjUWW+GDuNRK15sIXudiZGv
GOSI6cgI1TY5oRIYt+G8nKVpNXan41shwk95KM+dhDnFKJmf192Tqgls71gPgVX2XlrYzqasFAFI
Ign1oJl00onkZ1mSTKby4zVv6HY0ZpTQjOmbSHliNC02JLJsbcfw86x5UIrpLpmxDffc/lZIPF2n
0M7Ow8eAynidtr4keXbsW5zkG01HDLK0zT3iqBtVT27h8W7hcyOIRgSxWEPQOMqtKvQXRqJ486Pk
I7Kce/75HSaaxkvlPiCpicfCBmkuiUMbjeeuMW80vbtR7GxbtJDsJNKDcOVsS808Z4nyIaXanuSF
T0e2FyzNDWEPKmkItei+OYZ0IFHstV9QpUi6MAjfwUzUxRdnDg9tMb7KdbJflvLc5pov6+F5cUIU
4CULoanb9o184peGHo6BUZoE8ip9VlboTDF/60T6PBj9I3t1PsXdp5NnxBJUaKMU1PmdXkEJ7jKv
oHQSaYe61o7l+4ltZVRrAL5VmWdBkYiaqJH/NFJ1idnEyQsAUMceH5M13MCptY/RGtAh58SrGESk
hcVH2ZT3kuIgmJ+jkx0pwL4tNspaZvlKZy9MlRHdCK3+0LLmjbg8ytQB33FsEevQG8m2rBt0smg/
w67FRmtdTBbAVLEJZR/TiIn+I2niQ9/q6F8JqMjUiLUtU3UhS96sj4fQUt9kJIko2seH0EkIzahP
JMT0zODko1Qkp0gGXS7kMvO0UT/0i24j6qKXdvrQcsGzPM6KsnfaGPeCjmNMa8PEK8vp8Z+O+Yfe
hQ7z/92mn0VSRv/lPuXLft6n2h+MqZG86DZ9818Rm9ofK8xDNgwy/v5N0Pp5oZL1ohqQKU1kolDr
LIrFn5NsZtxAeDUL/iZ9NjPuvzHIhtHLffkXJSq2HQukB923ZVuyurbUv7TMPZatatGcfj/DDiCR
DYu4wv6mRlldkQ6nkukRJ4OLB/MiEdSXNrZrZuNRTNVHgdc6lqajUfZ7hIzXtnqvxU1QV8/tVAZt
dJunOEfIHDDBUVtItEPO7Z44R9I1LmVPkkiKqYO5GVZsfauSu1YlIlBS80Fep1zWTZFxtpALEJnL
4o0RyV2GTdIfk267jHyDWIG5DtKicOFS4LAJl50DlFLNx23vzAUOcf0ms5ydPkd78AG9EkP+xaqh
a5dRn78hFLjlVnjU68iThyFwcuIXMgalOcoHDoqEnWmhWm5VI64PlR0WRYahfIZqVkNh79mMCXPk
jRGrsKmePbJQGUo9p5XBanJN7rABR/AqHAPKuXCT9hYmAxdgxZkmkNOWh8GpWKbFftXUh3peE6ga
v5u1HIlifRTo8urxQ+oW9KWrl3fZIE3fC7XyE50G2468TFbJPQtduQq30/JkQaVstIWsQRtxCM2d
4Qtw6kL2exHjy0nxCAFN+a544AZh8iCG5KTZBeutdbQabVN666zCW+jcmrhAuRfoaFep0rhFnktj
78c4jbJxJ0nYmKBTTJgAUvOzMJ6RmRw1+Sm3OTHZtmuPRBwdyK7emCsvORk2GfmUtRX7NgLeajkk
fegZauhQpYgHCA1ADe8sLdm38d7kGbMI3CGucoM68bxMYjcxxlaNe7klOBB6iKG3O4ENghnmVhiz
23Ossc5le37NKNJv9cXPBZRWoB9Whny17Hbo/d1e+oYI1UPrjKaFOK+UrXYVuTPwdT6DxEo8tQMq
YuVo1wa7ytcUZYaaRrualTO+5MNIaWGwdVacjlfGsr6xPVSeREhqXifYoaJ4MZg7FGQsNtAnWojp
Q5WQDpl4GEyPg8wApgH2OvIYNomH3NMrtGU7W+ZRMhRUjMlNnGeelD23tbNZoDPEUBla7VWQ1Uls
rqun0SYf9KDvEz+Xp71mXkwN98bKiuX5HJg8lbKJXiQ8IlR1u6i8sRPDR0RytupL2LzWODxL/Aoq
ug6BphJhWfGRpe1HFV87eKaKYrhqElJF0uVcleBqMlElLEbrix6ScoGmI7en60Z5VMr2kglnk0YD
4hrk6opXJMRHCglJQAdxYfaa8Fq2j4zsTfJoFutsKvdGdAqdK1V8jOQ0hQdD711ZMonBBEUHT3uc
azfE5lOaNxXecU5If+x5j7O3QSzgItgmyyZP3ENYEu9EpBKKr3bV3yUvk8LLgyqflRdUOOjpPyyk
Ycp0lYtd3QB1GbZdRkBuqNykI7qypmYE1KyTretUfkd+f3Dmx7IkX2d5NWc2GKZxo6AVsercq7PX
DsttUgjXniM83c2umteBtXQ3gsR2mLaE7RmasE/EZm7Dculm3Hflvpz1D6NqN3ZfEFRQ7RpZBB2E
YfTEQ7Zm8nxGE5UAcCFbT/bdFF9a/C6k5jCAZE9vwKY10nLjhO0bAEF06awhOi8y8XbVn3ZXPzki
c504xUN0KkCBkBKI5DjajkWyn8wBFKezTjWfa5b7sqiOoiyGd2kWYesqkkVCaQxdvesRqUSdgXcp
mwjKiVIKNHPoqJyTGCmDjfQQca8q+aHWPkUKerbS8atqvut1bcdAeNtP1kEHwXKoBo14IOlczZ9a
3aAyq1BtF32ImGfVGCiiSY6tNWjXppbfprE4l1ZUbBY4wt5A0M5QhF6N+kfpu5GxwXCXEfbDmXzS
NMlXovCoN+wqpn5CmY8UjGrWnVQ2VUMO9ychfcV0ur1DEK1GqJBmowfJ0j0QY7cfbEpMhBbAkd0y
w64wlluDz5Uk4m1Vyaehkh9UOAMT8beiZIdSGCyLDIFuc4IIgxxFnYdD5UhXTe+8hA3himxEo/Ct
a1RQbGvMZY5XisziUqnYY6JbkzEblG+VfE9od7QpcAPaw3DOIT76YYJBDCe50qenjvOC2GpcCFT9
8B5Eu+ys+G4e7Z1UJduOECwngbQ0jw+cB0ibnac4HR9JwuS4m5qzAi2WXqlFmloc1bF77hLs26ya
1YlgJ/ZOrloX+wYNYV01AfToraWWL+SlHWK7C8ZJ1T1nFDsSag76kmB7yG+HsX0y24XUYETmM1NQ
wbU6QNOn+X0hTvk8a7NNdRmfFrvyQ7aBlYqb00hY42C5nzF+DR1dlsKaKt2XsFAiocPKhxzZLPlO
ltC2JS3NmYNqySreqmU6q+xRMwdyY4r8PGuhx0PD7Nv6Iox2P4S82dakIbQLyd1me7nRCNkFKgk1
O0YAhEVQSs4ihLOvEQxnhEBnkznEEfrVmva7k84B+N+9RKXdQALKOu7tMLeONkAGmDdbJa/OA9yC
Mp7hOoDiU5XBG9UkmIHZ9xEIKc3aOdhaFiO/S0zZJdGcPDmckUsvyHTah4AcOJilGw0x4QCFK26y
LcURcC/ymEShYmFPD6wSdql+3S/Og43+FobMA6+Z01raVsXNNOk3nbbgGLMx7H1/WZIcyASJ5lO1
l+TqH0v7v+Un2Kn+d9Xu4kCpxrf597J9dY7/LNvtP2QNHfi/91Lfh11/TmsxljGshVK5wm1XlcnP
sh2ELapxjTKauazjrLDrn2X7dzK+olosvFAbUPj/nbpdYwn317KdDRZ06e9xG8xrTV7Dr2X7WDfT
lMu5uZdiwX2aO9cyo9XEiJ1TXhT5mdGF5tU2DaxjNgfJWjUOrSFcet1+27b9QFHZoAOtB82tNKP7
SIyseiEItDn0cRyIZoIGXdWZ2GtxiUBvjpD+oT+gYJkRCxiruUMprwpFUqINcxT67NVExNbHdjLV
/qe//PGkyv93Wrt56+Pfn9L1a34+pTSXpmqh1tMsnITfH8WfT+naXKLjY6iPyeGvOCPIkNjYmaPa
PMUgCn9pLlc3BUkL9J0OAIaV1/B3ukt9fQz/o7uE4cBUGHKlCgv2P7YKDcnBBPjK/Z4LfY8e1xy1
UzEsm4KAP5mIxSLtiSoAm1o/knbr4jxDo2i67dhsleI+ax+TjK6wFZcmXeOSiq2Y4QeoNlpEynWl
eSLrktHhV59l11NEhriZv7U9bcN8HMYSDI0StGzaBrU5ytkSSIhibNq1mUlxEVESIGsdkzEYY+7i
avUyaHuAe64UzwdWLn40PUAYxBMAkxGSWJHgTYwq5BvhyRYfuT3zDVl62P12Qh/esU410/rBGicu
KliAHWQc4Bi0DtgJVYSRw2OoKpShzmYYaAUz4p4QYKe9jMLJho2AwNW0/DIsfTnWv7Gp1NjvVseK
aCqnGDDlqUG1hlvkna/r0vO4mNuCN0bmm0oKBMMQsKDaXLWp7Y19ch5tB7Uj6drKuE3j6RKzJ26g
kgmLOlbjhmTDosu+MxovusE7kBTbKbO8CayhbmU3MmNAzOfn1UK4ipYQx9KiSr5VK8DNon0IBNSW
o/2aDlZDjqzraqOwfF0sB3eDBHcP+ltoXau8hb0YfNka2H9Pnsn8akTG3Jq46EIbpgb1R285kyCL
k+wYJvgT3i6iv2myasSiOsA1+0zOD1F+rIc7NJ2IZ5e436+OhUH9Kti/ZyVae925CJEGPPI3cIx2
eBzPycJYf4BxMT805MYXpK5TQz+YmNHmWCNoMyZXtt8MkXFo5oay7SbEJjKn8s2MLqWKrENrX+nW
aFIxR75WxS6g09tK+WRln25sgho5G3fgmF6qqkwhy0lPQutdWy881S5dKNQn7Alo+VVAEbgbACeW
WGWMUATD8mGrtP3KZzuZvJqHEl5iGfEvqgR+zTA20q1mZO99ocGSgoxNgz/gZYkQE7TVTTZpJ435
trCIY1Tq7ai8JMI6d3Lni8hilV77yBzwyN1MNQle9QRY6AvUKllclFetfqz5LxHpvjy8ZJPkl20W
WIRlCD3fGoMFjvBGju3nXsdwURnHPpa2SQ4uZOVKTcX0rDlATpPwTM7udpST48Srlxeeo/I5EvKn
nqYXJ0qvJll387Eni5Uq2Oxvp7rZVNToAhuDKjHZVSPoSx/S8jYSXNIRYY5eY4vA/YwIMiHkEqM0
3iSCWZlsE8mNS5jVhF7v9L6+jFp5Lqf+NjFBNZmWi8KMIQwaBPO9ICEExEGBZpnRk3C21agdVs8h
EOSzGY+XKZVPVp2gOFOxrpibDgcEjqmjzq+rLeqg0SxWNkyySyU+WESOZmMcDBR+cnpdW00giGOY
rSucvW4JdEN+14aGRiL3R+bItEYPyC+EVu4K617vCm9OFSo9QtgKczOUzkYY0TkFNCAqcdvV2gth
cH7XDl7fDFeMrEhOArjKMGAAFBmKcltPud9kKxBhPBftjKFncRtjvtAOnUlKRmLwGFGpAie41SoM
UTno+0z20MZ5Xa2jwxNBhZaSaMBNkVUMdoDS0yakI4kwre4xKds0nLBqww+agaJYjis9A07Nyo8c
kmcdXiJBp26CKEaY7XEpMEDw5465l20bu5LjYMJ4ZEpOsCjW+uRvRKLcKh0GY1HshvQZSt2HQvbF
JpUVGY3XRyhmBlK4BSye4WRI74kmYwLJeD9Sqn1B2atQ/qqUwfpcb6W1Lu7XCrkLh+13pziVMws1
r0mTh3zFMGb6tUyRrVNsDxTd/JCstajCE8pxJgmbFqoIsTI3IZyvjcl4cq3fcf66JSu0JMJmRIG/
+tdjCn6M9e5CAxCFaaDRECglnXuK9rY16YFpGdYX5dBCqKZ9BH2VATxpme5BtKHZQAmEzsN+z7Kv
xpaCPjHBBQGdAU2hBwbtSrm2LbQv0F/2aUw7MxVrpuq8lWQ2FkvPlVK0zV7QBE00Q93aFXW0R2xg
aBGwk3fLee7rN6Vb9rOS7JS1ryL7dtetnVZE+FZF61XTguVgSianflsW1Zvlr5pOraZjk+jcNGe1
saQnBACEni7p2da6l1ReZVP4+dbmz1wdjXSDVlY/NSK91Qeeg0na13m/Q7esewl9ZEY/adNX6vSX
yGGJ36l2oZXt1bxYG9AyWB813oKDRoea0qnWdKyGgiM6NyqAuWDXHZ0HeFyRpHBaFvYddL2Y9YLI
oit1AM3EdwO9MY9coNIrz/TMPb1znOankV4asi6Ac5rrTuvPRZPeRxbvtV7ew63F0uHCgMcnERWv
I59xkr0L8D9NUXWQCWXOr76sfcSI13VWbTXlKZefizbBCmjf9aK7S23ztkHbmAi8IW1318MhWyaL
Nxd9al196T2vO43c0NFxSuM/yGIP/lwQJcwopdHvlxZLU4YZzdqN1Cc1zEZLwyOiMGGrdZmAXRi6
gLBLYrMhETXFJ85xxFwG8zWQ7fGTWrQ+Ixm/Yz0UYlBrRY2RvN72GReAyb4OAOq0aMfI5AUxDrEY
L4Z1+4GNO+5tWEWkPsgRBRhG1PkkoveiN/eOTIzzRLSWNNieAtQ+Qh6ulMoRrSU0+uqQLJW+6zu8
mU2ounh/g3TAp9I2NZpc+oCjabTSRCOrKK+trbWHGqw8vlmDJ9FxntMofK9hKVXzCPXxtsAy1hkP
DYfeP/unH4rN/6s62rRv37LP/8JBWbGif7YIWKMxQ9gKWW5rsMqfsiP9DwQ/MrqjH+LLX/OSUCTR
V5DxaPFXfqQs/WxkWU3BSKGFVb5nMFDT/40WAQ3T7y3CGiJnrUQWxVa/xzT8soAq1EXHDG5OCI+i
Gxmssyw1AdtzVuHkmHM41cs5oT53WulSDSw7Y6T9+HbiIjvO606TuJRzooKAUivtZWBbW6b6BdYU
9lYNwvJEvXBdO/Z2pMDXc+ZIdoOEE1L42Hb7WHQVI1YZNCJSRyUvN0C3yHBJPoUhvA7zsWY+xB0S
Z4bGG20Zt2pdwwAGgZ+jB5TLvSGmt9r51jTfok7Zh9K9/C/2zqM7cuP+2t/l3UMHqRAW76ZzYjeb
ebjBGSbkWEAhfPr/g5HHkixb52ivjW2N3Byyia76hXuf6yTgp8lMadR6ksHWtsdDHhb7atxHqmV+
9tyzTs4G/Qlb6NYO3COrgtvCj/Z9jiGUKfsYJec+Eku3xAwZxGi6k10LyL2Z5DKsgl2Z3hfMLRtv
YpfRO2sLmyzEhiwoj5WST5rZn6O0OhMIviSr7lHvq7ukuaoRT8NSZh9T6X+N0XTA1ruZofwBLLgo
GL+HLgiUQbzUzmer+SsicA/Ma9dWFD9WTfykBECO+cLAs1ajr3fRINoupHnMkzGpMQEUzzA+dUzH
rFG4X1XpYaFH5cLix6lGODCJP6SrZLatqtQ61W6gH/RGnadeqlXcADwv28ZZ2JNDG+PXOxHlDKNx
YEJKOWUNgeOmY9H9eLFxaC2ruVFd+jaM9EIzEt9LyEIfI5HslDM+4tXtD1YFn8MIvDvHd7tLlgXd
W2JIiCreE56MbKHAzC77cNQ3xpB/jSHiSKmFGS1iae4Dt6nZFnScyC4YFjieQVWmJG028yLAfTFd
LQJhknPO63NwzZZU3iAHUyUpux3MNykwnEHees7IWd+aR27Bcy6YcgLAJDzT3PnhgIFCrsbePnUa
3XDrEMwOc9Mj5S50yWuXzpwHvHRkvpamvpcQwozexnJq3OTGuBsq/TjmDXDseB2XxhbJwCbAi+Ii
E3Yctcs7lmg0LaoDkxUl26l/ru105fndKrCYPAchaQvD0mmCvdKbNS7E4z/n8o9zec7Z+N8TxgUT
xu/Nf9HZzS/7eS7Pmk9BzK2lA6NC24kg8+foxv9lPgj/hbr4w3yRiHEL0acLgvjXkKzfzxdRggrS
dpgJwq5C+/43jmX8dP95LM+jSthUaBNmetb8nf9+wNjkcZ4NiNwO0VgvDachyI1qqsoXPq4xmd2W
1M+hFsNq/6hr4zWnCmjSby7EAiInmJiIRZlPLLFeJ/tVVVQ/8KFqZzwP/sYWYIgHuJZk7K46AWpt
uItJhmictyIcP8KwZaEPtK1LbjX9qIfhVtJF1MNWsvKYfBvnvrNVxsTs48L4ceV4yU2AKcgvcY9Z
eK4hz2Wluer6mpRrRANuuoqz7Jzq/nYOwwr7cpd038a+w9r8qkvaWtRysAyXSa0vC7xDdTcunJrk
jkI+GegTSvNV+CzW80fdv28JONdHb9fOrvEQ5jsLYQ8bYDy2J4/9tI7ly0Y+kWNyt3JvqckMbm24
UhbGPd61sYoOJujKpusR+ehUx80iByAhCchAELtIQ0IBWO8WSkcEgBRQfW/CpwRFHK9c9LO72WLl
5vlLldw57sl18pXNBRmkwcJTXw0LtTT7FFxZ7pitc86B1v9gNAGG9KN1Hztr3OiiPoUo1TVbnDzr
AA2TNdf3psNm7sslCNBFMj3LAWOUbJYVUoo6UiufLNTMCjGPZ4vWeBLTe5OdMvvdrhmwBU8DKYY4
QNjt36gAE1hxH3jmMrb460O2VUc7f0lcbGO7nF+R4rvr4mffTID8KfznZxpEDUePD1uhpF/z6mM+
fBGpusrVUxGE9wJnFmChTZpckv6tL8qVl98KlqGucYr6g7KZJTX5ikeSoIRi74s5NzFeTPZtHd9U
YQ428T6aoxOnpYcylP5+KWbCS1wsc4GFzb5DIQY7u1/arbv0oZ+jjXDjasGlGrjWph++Sv3Wa4/C
eJpRCW53HeJ4pWnTLvIuM9il1sKlFT3ZOJpkFa57XxH96C8DWsLO2teY/DIT82Na4jAjpPps04Wg
jNl6mBNsRkmc8It8dvc3WKLGG5lcu/5RVLuIjVJRMlbRHIgmt/ykwEyynTl9o0Tix8eSEBKGEe7r
FF8VsQ8GPi8oZbr5hsffjpDj1V8JaAMr5erLWZrTWUzk59L6cqN2iwBpZBG6S9VgI+XBxduZ4GQM
nIRt5hzgwJ2cp8sx3RNth0sl2QovfyaWZtn2yM34cNtTtiySuB2YuAoCcFWJ80GSorAw02DqDnTZ
jHaAbmXQFKJbzHUgUv3oIYh5qgPv1DX6gDZn8vnGCYZzjAw/aOYd7Jb/gdllo+XNrFwgLb5M9l2L
gdXHfXKw8XCcPb18tUfp7tqhbNahYJJQjyBXKeAYE5nfu9Z7kZrDGyNksXUabKVacJ8Obo65HQ1g
lOknKdq1Vh9yg75Mpu2LZqud6Qbg1IwQQSaw0hi2bNECvM6cntl17oaQY2pErQaekmwA5wGE+DEj
vZ0ZcLonVOKu9lL5PbIGplfWdGHbfGiVfZFlueODeaFNZL4ZcRfbGceP2edMe5hoRogTdLu9DWS8
8xJUxVW7dsrwgoyLn4kyLknXWsiQMG6fu9B8M7t7o06e8KTu56/o6K8OW/kIhkXGoDQnkLiVr2Oa
bcUM4nHj7T9X/I8rXvyl9O9A5yXL/9J6zS/7ecVbv6Dqw7NBh/Wj82L78fOKp/VCLC9s+yeG8rcd
IlG17PVm0fyviV70cj9bL67/H1AqG1XgDzT237rj/T8tEVEJQ9l2dA/PPIXDf2xn8tjGlUG80r5R
KCtgLyTfHSEP5CwN3kS/9H00EcQmCROOYivzxziMtkaJCLV/MFBV9Xp5jYazbc5bBxQLKkWdkDvr
wfNeiKLbh9wjhPEeIwQ+hfU2aCjKqgS1i4fzw1xqLTuW6NCjPRtxmJnYn2QGwSLTt7GBeMKNjv2E
3Kt9HpjLwYdZICYf4Qo2BWgn5LKyMqHXIRiDFbCbzITZXPqSxRYO0fKgZdkpJNA6U82nN0Kno4fU
T4kDGMMBRbUQkXIPXtdPtwlg37pFfzTC9wc3Q5MJXsK513Rglx1CY4oe2WWQCJ0t0lo2CS5i+tfA
1HcIdQggo2ckViYdrn5dgEN02PfUq8jdhCQVAKbfyegrBz7I4hXg3MZho8LH8eCNPoNuRETTR2PI
Sx7BwmrCrT4dLIT8eSvX5N3ehMNLGT0XYbZvfAb3ism0VuH6fcU9vrTlRmssMj3YdGm49xmeMhAq
68c6xHHoaC/4w5cEdZSGf5K2tawKex0z4s0LJGkyXrkEmSNDZ1FTLzU0QHMWR46q0THB/2j5eqoZ
c7rGE57Jm9lEcJtgt26k96T338AyXXAH3SknFxmyjqLch4lxNHA51Kge2TC+gGN8YDwUz4wpPPS8
zbqlr2n330woITgNV7bsiqVQzD4bYQUPWWWWp6qhXzLAPz7lZdPMCUTBN0iIHtBF26XJdxp7L8M8
eogTFX0Pcq/i4AelXZSILBttjfAC90SzbEfARLpcBmTK6SQpTjlRjCpYmV1xUwJDZgGzViN4BRYi
/Nlrm376ZYAVXD5Y3otR58S3elRVI0iEsttLZGAdEj2jwhnd5/cS0lLsIgFUc1XnfOljQcqDu7QL
Yz9A5fGYTDgJEcmN2OcCJ1PXXlhG7L3OIcrOWDr1vaa95uNOWXwLCnYjU4+EGgOuYh8es6R9VurS
9dlhxMAoAvK1HBakMes83rAHo2pPYoqprbwDj9wxrgBa9QwkPUyK+nlsp1dyp9kt2NSW82SQS1F4
zG0/MxfBj8Uc1Wr4hjuKRBAMNbOMSgP8RaiTIEZC09i1mB16uTIal2NwW+TdHpri3po81LdDw3V2
ropw45j3uUSAVHjjQdeDncU+jI31Nw1TZF6pDecLJC5313hsSAxjW/oHXX6l9iNU3H0C8D4KZ14+
ItcW9VU70VDoNVpZRIptiT1AbNPgpgzFTWpX5wKPhYOZo63HQ5bhz2+tb5JSAi3pqTRKuHb6DsPM
SY+bheiSm6IPvyXa8IwD+E5Iomz7+Ky5t4Hnbqv0o7cJ7eLnDWNzCyJoa2S3U+8cakYZA1lx8wrE
ZqmWRo+WpIAFSek2e6aZe116uwAvZuyCfx2wUDTpJrWja63adRy1N6V4BDt17pmvxi5aXnnTY7ZN
oIa7hGiMzg1iQR7FapnopEUF/Soy3GNDsZRFENxAXTh8otjdv/nDroAMxFl7Ddt0Pldv+JgiefKX
VbTzp2CFWGzTxw9UcA9S09tFPiaXrA+Wnk96H94AdsrGuYPYHWVPljtsq7GggGcnRjDJZ94nBauL
tj2NlYq65T+Fwa+9PxPUv+j9P7OMCqBoY/zVH/////1L58FrfqsKbHQVAkOc+0M/xED0Z1WAZkO4
BN863P8/HAG/VQX4QNlQYCFA9vOvxNyfVQFG0HluqotfXXl/yxAg/pvBjvAIoFpwsxkz/ABk/m4e
i1vHwv+ScpPF1XEsq2PYpzjGbvpkl8aAGtxuHXbvnaHuA9rR3OswkQ07dHkrvuJGQRBrUD57dbAq
WOUB1d7Wib2z7fAwEptYavHFNKtT3hhbvuj8tUVtL2It3XTmS2pq+JXRzDsvU8q0VjyUQJErv1nU
DkGQsTq3mdrJhrYsZF42h8zY8h3P3UPK5Z1ndE+91zORk8D6+EsyeVPgLTOAXNaNgzoWvw5RIcTc
vYcTCu+u2fuoTvvmsxTGl52w5B6jemn53AMu/U3Z890SPbWcoryE1pg/mQ0EOEus8cfucHWsyNXN
Vr03PJLhfWVfSVxFss6lvzc0sRtSczk19qEBmjGxtsppk7KYasktD6zZ5FLqCExs8oBH2CBPFrCf
iRK+CrJrZMWvATeY0mykmSZ6w2I5dmyEbGTM7E67milkpq+yzvoaaWJSs19nZrSKGuSHtnadrDcx
j75ZNeYDL3OSQzjgIIiDd+nZ0aMjFKbD4qAJUhaKeNPp2b7T8RmWJr5f5VebAL6Bzsg8wAIRIv4P
oQCmoXnTYmd/cPDry1EaT5JGMWFUKbs0X8q03LIAaOCVDR9pNh4xSK20ZrzOxSXotKMLgHqoTaq4
cB10XE2s/UJoIIhBb4VzaeNq25kwJPsMRGbDHg50KXNjIfQTz0I6C0RS4yKFs4+EWre8LzwpIf65
2CqYB5zdwNk0XJUpDwUISFOa9MfTU4/2u4egqNnsxBgF5KBLY36RY6l2GOxXIbOoHopyEBi8yerc
TVAAEoiJJstWAsSKZrpK52FS5dZ2FHmL5ZHK8RF0FdZDFpV8iZpn1JkOqrSAIA+5/qbyd4Ijz4Xs
V6phOEAbbjTDU2Lgq8GSlZAVZvGl50fTU0SZ8WEb9BnTLtcTztIxz5GRpg9zkiSmnmWM2bUt+o0R
WSuXyUJKzIF0UcrSEvOP2jSdHOYGZRzPou2ryTHfgGJ0BJibJjrWQc5EhjWx3q/nb9WrkrU5iJUb
k3cQ7Ur+EbPYMQQQ0ecwrsmjlOJtama6Tku9QgxdgMApL7apk6yFJDFKc/aZ8TKMTAgQyzIbRF1R
tyDDrWLbt/ZhfuMcdOxpzYPfJxunx74xLygRNudWvjImxkqmfW71/iR1b2ercOfz2S+Euufv35Xh
O0r5tWaYh0xUt7YO2tOjFhjsNTleEN74EiFrarauucEBkUP0zhg1aOFRZt6u57IsY4jqLTGRTrvO
WU/E5KXhzCdXFY1JZL+W7cMQRnAq3NuWVQR5NTW0fUShznyBrr3Y46wptpFwN27Bjr7lFscYXGCp
raxyXSdibyX1yda6jcP8RC97oHdUT1K3WVvNqCP3bjA03o69gac+Q86m4FOJ6E7jzWmGxyx7Lsvg
qxXBWkryXW3AnFSmpGgIkJjFuIvU58QC1tIXiMXuUY2sEeMfRcPi3044BJx7Cz0QEYEYszq28y9z
sExmZ8ec2FdpR2hPbj3kIXl5BIVJ5TYPB03raJuI5WqdVUM6fdHlHVuC/2q72xGHvIMusQltd19U
Eak+wc5sXybbOTl6jRA72/YBXwjJ+Lqh0DDc8Dmumjc99wBR2HcByECz6s5laR8xI39T0C0DeqFR
vYiEcCT8sVr0UnFrjLH9mpFUiI79dRyTXdmqhZwkonrOLVBESH/Gc0kUauJcY9Q7QGpfU0IPbenf
zKewl5W3o2ZAWO43Ws/hzkFvyehhoFIKUv3Smi8O7gES85507a0ry9Pot+uS2mkOEhvMejenLQzx
zkzH2y5laN0DIse/Uhx1r7vOz1Q4+k/BlD91VXFk+3/oo1DnEnwvkatLaGXdASMAsyAeaC9fIW3/
5mTlIRiiVSrw6ZgmvVRRMAIE4xoH420RVk8Rg1GG0rNZdWFOcPqtlRbI9ThNDynSInrbPeT2FXEI
+0n1TBGJG8mGRwnJuZ/kveP591lPzweal/ifoxlwAAvsKrjQNx0OYtOuN31T3Zt6vI1KYLVKWzly
vJ9gjNTr0B5bsRbxQLbMP+Xej3JPsPn43+UeRyMIaPnnim9+2c+Kj7ENkm+qqR+Lnh8Qj58VH0ln
jIGEjfUSmsG8tfm3lpw5kKtjygSO9CsX5PdzIIS7bOd1AjF9ysW/teth3fSnXQ9jKHZKDJ3gO+nm
f4jJO1f3StOiXxE2SGZf9XeDKzEvoftY9D3jDrITmOcA5GClONwWkfOU+c669K13DJ/nSoMLIMQ2
izXi/oKz28NYm7wOJ1qIcof5KOYSEp876S+ivr3Xc+YOUg9W8+SotfNzbLkP7IdeM8EuO0/3Y22d
Qg0PXQpunU55WpW12udtxZg6eTBnjkFYEhuF3bsYbrU2fzAMeGZR+R1nHyFf9d4I6vcq1Vadss8G
+RUdpIJmqEl5jjaqqbaTk3ByupvGjeEUtazFU4Cx83gaZm/SUBPqkNhqn3CKrNko0OyJqqAIRDFj
avMu0+lPM1rdPHI+pzq+08EWVX6yD3r7vYGrwO78VW+DV5d0gVVoq0NbQnTXm3vo38v0h4kvETtT
efB5ZHfB47Wi+buyjQMe6B2LoLs2REHhQPiwjOEOPc3adBWHf7+3CdLufXFpA+8aURV0zXBwG97s
SL/XOLmJZtxPQ8ElGG9toc4CkxkQoate9GvN1Flwhemtk0zf3Ujil+zpPMUp9smqb8hBbtJ9GXUX
AID0jPqAPa6uPrPWuYZCfIAZZEank66c929Gmr6YdXkUgXgeSnWAX4t3N7hlIHMbT/omUug9zbIn
Li5xXl2tOXs22Wz9NN1UWnHqHYrjshG3XaidmrbYZmiuA98k1jy67aIOJRFY3VQc3D4/Dj6C8Krz
GyCM/rXPqPVxklZ9Q26es3H7/q1ScbzxMwoC11SnMULHVE3xfThDsDsr/97BvhwdwijCBPR1VxnR
IjXU0tLKR+UAHDTHK3G0W1H5B0W2RDcYT9momFgVDx23+VDj7Iw6dieDh+7Z+AqF+e4X+XPJA1XZ
rvkgVDyv8nLEKU3LWsZldlSl5N47oqwXCFmoG5xuo0PN4exPLFAdcXgoi8DfaAPCxCC0P6Mey1+H
4MH07DfXLy5Bqbim5gjCxCkm8MljXDN+GpL+RVZEvVYGbPBYgwEOj5Q026bsr4ECD9HpwYQLDE+Z
PMLMw63XEcaSlNdQA2QbkyWi1bu6SkEHuBujj85gQQ6S1qVKsLHh+a4tfVfn41oVCugx4dV29ZpH
1iXTi53XOsfS6rZTLAkSNXak5X3zpLNkmziH+/koyIYrOXtH2dXoKDuDP4gq5PHyTGTJs3Lls4VH
savsh6RzzmH2HNLNKL+7Fj5asYZQT68lhGty8V4RrOU1wQeTwo3J9kkPWa/Vctad2O3KGPqTZl2x
T04B157znuIOHaP23mndlSpxeErck6GewZxvbk0yednUjju99M4JLBGXlNDC8Pd6gnHVR1znOhq/
atx6eCjvegj4BJ1/S+zksxjBwmvBno/v6+SYh2AisiRSryWtWuuUTxFmTeX7e4DYRDmN0bM+4kh2
e3EXG/mTkuVxKtKzTN1NK5yXqlLHYWImmZj5TaHD8IzUDtX8nRn019Zli1a6DFYxYWt4tD1jRx91
A1vvzcoS6v0uxF4biBvGXjthFV9Glt71gXbXBvVLkjSzWHcOXnWb+fTCEy/VLuVDJJX+pCCMD20I
n2weubO/xdQ8jtqnKmrSByC5GG70ngNrr2J1qCbxKUlu8zvMlK63JDVopZONMIbDJgxJouyq+Ix4
8UBANAh5DXewvrHK5ikjGwpuTPo6ZeU3kxQYR5u2xSB3FCUsRSexi7J8DZxjbeSA7Or01rUaWD7m
S5wHF8pH1FHGsp7FvpH/QSDy2fXLuxkJKRSzrCA2jwzYLuYwOODc8KzrDRmPpjEbN2Znnfta2fUW
ASvZOEWg9kWBnBSVrI6Mt6hrXP2Gfvin/PlR/uiMp/53+QPDvHn7b2uw+WU/yx+mWg6mon+RoX7Q
zX6WP/Yvtm0CN0MBSPY6//Vb+YNJyYXx7JsoUPQffrl/r8Hw5jkutc+8vJr3YH+LGimsP5U/lsn4
jG+DisokfH1GZPxu4hUmPpZzr+q5vZlebMcm1bRtnMb698bszJ3VTjxzGTuSqquPwo3JWPGAAVLU
3WljfaMahGdWm2mrvrSRZjtFPlwHPbtWDGcF8/NFQZBIkhLy4H9LQ/eUImEZmeFA07n2mnuQcxMy
uCAcxUtg5KtYfcvIBuBDj76+BOQoHrSggY1P0KHJFYrAEP+Mw7qOCb8K0+dKyHVeeZeIAzOewn3b
bwOAFOWo7kb8LBWnqo8lKQUOY0u15wraVXaz9sAKa7kDgsNGsAJRGtRg0rxPquMHHEFPwSVqaJnG
G1N9F4U4W80VUfYardgyL7Q1volHbqjbpmOfplXOndf2z3PtV7vPruLtTKOlZGSfN+KuGunua+3g
EidCJF7MNIIkE9lQJ7DXhrfFTd5tuo5w8ZjVe/TZuJ+V/dmOiE8s7cE1uieQWbWfnAiwj0sT+FXM
Vp8o8B48jxU+Ay3JtJd6Si9T5j5Zgb2q8El485ZG1jdh8CFxOqUgg/xCnUSHVlxaZ44h4jLAD8TE
1EKZdJLmQMTtS9QF6zFtYQwxSinPAZpLDFv7saTJB61IHbS1wvS7dKxjKd0PN0cJieLZpVlOhX2D
wJRIlPxNKoNL9VQkGaKhu6YUq7FpH9Lc4U7Xd106bgYW/Lp+btiQKOnd+8lwb8zqhsGM0MFaJCe0
RPg9NmRLVOidBuIB2o8p/M5WbVHT8Q26PLXBZx+3J8dnY2Ml+8q5qX3/CNNiFxnN1zAQ0xG425qJ
gza5Jxzid0UCbTzz1lHH8iZ5NybvbPnvsftiaPmtwhjueNRSWBDC5J5h7masOiI3YQvh70n6BAd+
NgOp+BDUa/QK1rMYTGvlo9sKcCgV9vCoC7k1SQUUQbBogvrUR8ljb36FSCr1xCd1dNxUGhhn21n2
FkumJD+oIbwWZMoZDP2SIUF6SlQJ0RXBOPtR8jPGeVZTDNTwP7UCPmu4C0YeXmQSlZWfClaKEHO2
DvEiaaV2gAb8BFSmzPe6iXRNFdpylOUeUrMv5F72zVpOZKWP9mHoMCBNybXBolWFL8ko91QKe434
l6wJVhkdfDtodzJ0iGsudxDIllb8DP/rZWyMNREhSzNqtyivd4NdgUa3a7bRVy+9YJIiGO5b1L22
/J4r9jVMFXYB2YSdv+uNe9V/H0r3Jii+NfgsCu2lMO663Dh2Eddn0BzbPDyK+h0E6twHNc1N4x8r
ee3JpGmabNnlfFCnbWVgcbiz+3BZ8yEOBF6L/J5LtYZuZRzCjICYRK25qx8joSMfQocURfvCqt7x
NO6DoV6ifAthghnx1TY/U/o1ZrUbCM3L0kJvPfVLC3mLzY7Op6Qvc8hzSM1K8Bs6RBKflBBYHRcb
JUuPrYmojmWVot12tJXhajsJoCrDSef1H+5MEjHtbdhpa9NmT4qpqPc3OfUlRhPmVcRWTROoVXUs
XcVRgm/Q2Mk22qvYXAWcbkBk1pTf+9Ezlpl876rXjLi6yPNBfDR7zSFLNl0gul6Cr1mx3b0MojkI
L7lWgYUnDNQEXsug9hc6KwTE74wzQYxh15uid6OewI8F32v7wTKjNydtd+Pg7krsa2P0qpMUS1FS
lnsoNUdJKc/KYJ2D2mrhliRE+fp8wvpxZvdHeyBGD313W6YDOJAXCPvkTpbbzNhVZrFTrJAzJzpq
KMO8pGZmqLZFf5c61ZbcElJqWt5Isai6YIX6eRMD2CxpAcbY+jQzF6LvreOULPQ/2tnWJfKNiset
XkXw+PRVUldH304fan6NtbgUFbbDwJwzB5ddzRJY7zbEfq87kqeKQWxg/aLbLDEsARBBr5B1zrbE
lzIGCt7McWSRLki9nRlkQe8vBJhiD9ousR9M0KdVlSnklMUhZsfAufvMM77UEwIiYZ1EZBuaBgQb
IzuB+l4OXrRD3fxALwAYyVkljAOKwmX5HrJJjx5KatA5r6NovUtuvONuJ8f05COjLurrHG7llvNu
mfk5Q8QgtR6c+kNjDTtwh0RYRGu1aRxU1bCOjEmdx4l8Sz/f2rq9QzCLLvHLhMaDJNKqdzkP6kDL
X5ERgtQcTo6/UthSZZqd64yr0a6XXaIuTuXuRXAPZBjGCKYw9hg9srIpf+ORCKZ/qshf95++8Zc7
0+fPN9l+Nn8aov142c8q0qUeFDp70z/jczGt28y5He/XcvD3VaT7i2O74EcdDnl2nd4fxFSWYOgG
klzwyr9pdTftGZT2B6s7xkmk17bumUyeKGv/WEVimewH6QTeXuQROWdNhWyqkIk8piNxJug/g5fE
G7ZiUCdJm261XTAzxprs4Gu4AgbDexcJsfPl0JNO0LBucTwQVUg7wSuQEhwlaXEjyl6g5MvCZK3R
eqKuWoP0TRkRk/6uV0crce8cIJQLlflzGENur9oCx7plR9qqJK7jWBPAZBYX2UznvtMgZ+HtKp3s
4jYxG7W2WQ8ajj1Q4MBEaeeNfESqKya98daTl6Kvmao43vcDGzdyBhz1yfaq/8oDx/8QxAf3qyQe
tDddUywlK96xi6NhLfPIdTc1LAZl9gVeFJnYdNFN7q6cNF4j2Mq+dJBZAojE4CqjYNs649HPrRuv
R6DLiAm/j5ltbS6OqNBfAV4us6q4i8SnclvgoNmydpHEIpXynb1elVuXNPaJrSUd9WFCwOoLfSPQ
FU8qu8Q1xnM53aVuezUzskXDbZUECDQSNkQfZDPu+SUcelUz3+vb98AC3lbb38a2W5bcNMMAMt4c
VoDYl7I5p4HYhwWg9exbaUfHkbVPnH11KtgFU/3dd4gWnqZ9OCVbUiZQwCEJUU6PEtPckG96ACYi
2fT4pypP17XpsivNDmx/7sMy/AAksDIqb8UimVr5gMhw0VYDAluxRARNAu4CRMC6gqiWxDu70pZq
WLtdtZL2iZCXjR6kF2Rm+F2IaLHuq9oHPNktB3s4+rw3EqRBh+lQmORfQTbrLWMj2hs2uavYDjZm
CCkguPWN4olcuDOOR6fr17nFEThcAorTsCcWltFmzHI4EMuUYPVSC06W8aWH+dFvScDNZ2baK2Cl
/eC+jHUCJwGTpCcOflWvIy9be1yYYVAsrJzBAPOHAGWd8uE0lasuDlaurjG3DWHw4fkvmJK1eKHD
8b6zss1gDNxJX1PhU6yyhIR6p0Oen/yMwXK1NplG6+RR2k373XV8cjQHUFB8qoKJy3FO5qyBKnWP
g7JOGTVc5nMFDOsS5eOUMmOibGlxN4u6fxunYkV7mGbGIsw1LFTYhIts888E4dcJwl/SeBZQET7/
dPIT9frb/MD+BSMKDnKKg/mcnqMlfpsfeKCbIUmZ/F8c8XskNSYam3/FUcyw4Ecu7O/mB0S4A/fh
T389+v+OjJZpxJ9OfjKlyCq0dRYyBjm1fzz5hUrHRPmwGREM3pvpp1TkWsbHqYzAQvg3MfJzOm+z
J3KRD76pnaEpnH3SsausWw+dvabLxTk/gpz7kpiti+l5avuPNqxQj+z6qn3k/trGZF7qesW5VOyM
mo8b6QIZudhNgXmeVaU7fPYuvrTKibtbx8QWHJFnyb/d5LbSQTjnenyZ2sbeqaJ4SPvy2Fa1dpam
94GHDNZCK2HEhj45gi4zYqOCKlbwH2lJDFrZ0g17Pk3CyOHzoqdNvXJQ6OGfqNmaA+wi7dN+TTX7
JDGB7MYuyd4aRPvGFJ2NgkWx2eRkn5bRS6H52cJux9e6YIUdJ7K49E2/B2PGvsOiwcjJrxQ5oXqc
B9ck19KTMsHBubG4dUINB7+18FV5lWX0qOnhbdcY91FA6JVfFSuZk7Rqa0wC88q4z4shPxYGA8ig
7bYuaIjIsI+J1JsVJ8HTWEvEe2yGl8JsL+2IajMIm3PtmrsuxgGvl4yWMyKuDFIDyc4tP0SN+c9W
JW9DEGSINvL3Mq/3SWidjRkInIO+sEKweq14J7bHfwgGOWwmyWR+jrjzS9wlnqpXAwQLP8DhGZBj
lAXyERvKZ1yx/Rnnd2DCUmmXAz9Jz9agzaCaEwmvzmUvCSqMLvUcOhYEq7S5gVu893PzOCjzISq8
a9URYR9Fr6jMdqGudppOMqYuV0hQQZ28m04PWxGUhZO4fFWX3ktgPHr1mcvWybfGflBREX9UADtf
+sTRkLYSE/jPqvhfKj8mi381K/1v6H2d1/wscUHvkwvBOcY48ld5/78POlKzDfcPI9SfyDHs2ATb
MTPzIOyzSebg/CkM9HAL2i6l75w78Xejsdkt/uc5Z/0fe+exJLmRLdEvAg1AQG5TyxJZujawktAy
IAL4+nfQnH5N0jhjxj03s5hmVldVZwZu+HU/ThScxKJByNBkCv/Lmljrx7BLnKrea5N/7xf1qjLM
XR+MvKeHTRGRu0EbWNWaPBnpgxtAEmB17LMoknW1r+CfQ6TdiJDVjbIRH7WNH4THpkILCG5a01qP
6oXOG8JS1k1gNiuPRh6jTY/UZu4CkoYUcEHHfZ3huUY3rRwtgzohcVWZBMNQekJ5XYLFN5dGXx9b
YL4mWb+OyKCP6cau0k3C2ORigi0gQ+XUe6E3bKta7uw8x4c165/lKirHnUvCymUay4VatHTSB0zZ
VmHSCK6Wg2XcuHH51M0EFgUiSm/y56HuHHQtilWdCMfwKKGG2iCFIuz2OXJZ5zqPpsx2YzgRMe8/
VA/ZozVuTQUxye+I4XrgyzUz2BMYwynuraF+xQsNA9g6yhqoSimaGQ0Zi7iSdFzCekx1NmaTYeIt
8T+8rD5pU33TGt24NvSCqI+9bFLvue/ogGm2RtF51JkGu2bsWcYL650C9ndDi8RW6FDZcya+QSvl
xktiwmuRDnmZY90YzPDQpa19VrW20TWwDUYNytOp+vboTW2fAg22hifTCgcQLnb8FAILFhOxz/Zu
qm50ByJuQps4u6MeblTC9jgq7tw+2are2CZVuwiJ4EU2VX7BvF6lcbvbRyDoPCvZ6D7Nb+W4zvn3
jrV2V4DEIcK9tm02erm+rCxCbxgFRuDtboGy1p00XV5NZKVhHtAMZzDHtYCr/CsCoSzK9JWfdAjR
tLqSuMNbuEEzZx6f1j3kGp+5thgseeerCu5IJB9HN/3Kgf1P2eNgvNUOnhrTXOiW9wUv6sWIGoyP
uLjwoYpeHuYKdgev4tQL5NHPOALTkYzeppt4O5cCCPLQbENjuhJR0n7mgRmgspmo0c25iLW9V+xa
sKuQqlbNjNXq8ktc3BFuWTcJG1qezaloV86YovyLc5LwvhmtDWXhh6qnRcqW/ya3fz+j55DT/zij
my+Ye39fTsoLfx3UPtOj8x+TNufgz3lUcIKDdvRNi8wRgyev+XlOo0TQc8Y3QZjadeBq/DqnkTZI
devery/4T6LbPl/pz0oEh75A68BjIIRhzE6kP+6zhkTicOtFtW/LdFylCfBplVHvBW4A3+5Zi1Nj
ZeT2t+vRH2Ln/kPGxnsYcbSoYwZmuaLsJFTj+2CDIaoEWQ9t2NmKcg4rdYdlaJZf6Qilj0qLbaeZ
566YVhkjMvAvQ63BpK+H1HrpCneT6HCLIGwchNuHS80tvr1IPTtaSwraC7fp1HKv17SZ19fjLhbB
ZbSzp9gp38scFlJjmB8iwEVOX8a13nQXTYB7KqcaGTCm+KHms2Z2tArWqX9sa/mmfJYJYmQfV5nD
nv9mp1vyJFI2Z9qIGbBwq1ecDFQ609hBq8bMHiRz6lLCkdIU46RJtJYlr8rzE84DSU2W/4EryY+2
QevuKXm50j1Y1nBHqHQ2jAet9LayoRVMdlAtypRrqpYqPDr9JgtNoHQVUCjdDE+WSp+YmndD2F0P
9rQcWu1SsrPPW8HFl8KRTOG4lxkF5NkU10tonma2zgS3zk5I3FT6CwauO7OJbhFk7kan/Kh8cesW
oLqrQj8mnrnJWvYcVuPu9BGJJXQcTLDcXBPGA/LO3jW+7xP3gujgTrO3WnxaOkV3vl1/wiFH2oCZ
243TgVaRdRCyt/OTcln5Bfu++iyS6dmgXLmvCVgHyfBVj9nGzYlvRXr9koz1UersONzKUkutzq+m
PjzI1l27Nsk3j1pXV3d3Isq3aRa/9DzpItd/S7UUxHp7SDKTY4zq9mRE5nLWlqLZPI/SXW3111Oe
reOCzBtVDABCEuZZxTeWhcFaFB4rPO11wEUgR++WWDsOs5bi2Jr6ltaZSAY2J0mabbDiY9bSLBNr
+l75isO5wc+ZVd/mOPLo6k9uPr6kjrlmkw3fgOjasnfDe8BpONQr/cEI+4tZuA81D+ikn7iNtR9h
D0A4w68uKzyWaXMVkZji2YS/mm0425/kC9vPNtPqK4OiTFjYK13Xvp3Ww1uSXAI1fOS1fyGGAZyf
ayA1QdVStkSSjDm4Nlg8tVOFB7y0rp1Ye8wzOGiZLelPCNfVJOG3qSEmMIEto6UjuIoiuJg2JBau
mMK7qyb3UoXJyZm025ECV8qyxRn4wsFyAKSPmbaNrP7c98omh8wOpnccY6dnKZY7Z8QhNN3zzwnB
0LWu+d01i6KaLo1jPYnWAECmF9amnAGZdnfbFtCLU6izQXtAJlslRBhYsQDxKbzZi1cvDGmsmnmb
HXHVYBqI7olX31vptM9693XIrEtlWffqhwd7LsIbKnsTCO1pGvCdGOk7C8Rj5ABzAN4V0U9vbRrL
f9Kq7qZOBg+gAYFKJo9NFRpXWj1CVu9BOAhcuO4wHjSSJ1xw+eHMDfoCnHyZnfnGb0pl7lMS7URL
u2s9xCQoBBcy8R4GqoIUFEKXbz9jLz3AKdroeggnV1vFlb415gBK6+mrscIy4AusJhm9AcnQbS2N
2SCb9IvGcFTxUVpQMbOv5HTb9u4ecHn4wFspvuN+LPPtYNMdRC80V0KtFpvE4tJs84+lN8GdLHs+
DBMUQVjYvnV0PetVsNHsbO2ZXcQ+HLjuakW0iXsbNWBqL/7U3EkLKr4zVpyd9iYd50wcB2Dn+HeU
UrKczqtN4skr3ZnkwoY0RhD54GYwEXOo2FC/HvGN3XVVgKWP+GicbmUwfgdhda1P1osPY9sZihur
KTERiBoeE3WLcY4FMr5qQ/9sF+6S4qg927cNseOd61hfVu9BMA80MkEKdwGBz3ZRq6pb/yuh/ZDQ
DB7h/3No+cCE3FDh9DdK2vzan3OL85sxu43p5Pp/qtfPycX5zZkdwIS+8ABzbeTy93NywW7D2gVG
jU0tHLAw/ujnDROPMldVdjL0x3hAr/8RC4z29L9OLpBt5iy6hePZ1Im6/XlysaWsVY0xY99l0c2o
bGRpFqxZBsvDmMJtn8lHaU4JtdXRWmWZ2o1m95zYxXMXjvGeKQFWktJJwlbZvg76hzzkyA+j8rN1
7J3fSGehlHmZPGFsMWXAAfZGa2El8zvWi9/HFuod9XPL2jfZiEbGdeZSG9MLHgiQ2xd57B3CBKtB
nsyTCIxP173xE+l+OJ7tVSNGU1yjJPetjTNGOenbKkvDcPbY0Puh9Y9OgvNiE2YS6LFjyqtY47aq
FQaxEZqvbzw7XU66ry5K0YA6dakLT6Tz17YTPoP1u0TCmF7CepJUoADfamPV7jxd8jzvaNzWIzff
a5ZG/iuXt43Ur6zB0akvKc17qx7YGjgtmMtMIXu35PpdjdWSJTFBAARRUfMkjag65kNN50XlyotU
k3bqWqaSsTvZAYGiOtFfbNFHuCDtYqVJ+xJp1HWY7imAWlxm6TaS9rhCGjfOjJQ+Ir9GdF1o58im
6pZYM1xZq9EOneKZm5uE42T72DrVKSZV03iWZJvdPFZDcSxIWmyiktJozR4E1SYpYTGpvQsLDmPl
NJgpijsVFA+Fxyq81LRDa6qdyJOtl7PlH3MoYI11EVpwP/hcx+fBrB6Do9lGp7auPrjJbV1aFjwz
5BtOg0/dx1dcpq9uSMiumuprXcuzRSGhgVV67TBmlmd7IstlaK8Z7+AFjbUfoT6+GG5AV4iWQD3u
viY3PVvldKQlp1k2ufgE3P8lwtpdScamdCSR1dXpSXks7OvYzHBDh4+9CB6YpwnmjNHG18ZTb7F9
+fdk/HEyzma9/34ynmAW/c2ROL/o55Fo/2Y5QFnwPKCpeEC9f13m7N88croef27PF7Y5NvHzSKTv
kt5q4hkQpT39R2zj15Fo4RLkGDP4v12T/Ow/uMw55mw+/PName4wm1vcnBVGAZz//I/mxCxCvMmN
CcMOg3Ga91xnYIsqJH+FCAJsTrf7jZteOpagKSn9dmRJWLhbJ8JCyzsdQLeydy0m9hRHRD69hpm6
gUKwDZorSfa+wCBkafB/9XFbdc+lVm4HazxaGFL0l9RrLwn+dUXcwyQd6kX2OuyTHqAvZJC+WZn+
TUfCrgre2j7h6X4MfQf8p32cArWL8mOrFUsXXjS0n30wDmRmcbdTtZOH+7hWV23cHJhKGe2gcBfm
uzE+acFrUeQ4REw6mj77mStuWdy44uvUb2+yXB28/lPH3y85GER139n83H6/T0ZYtzA1cLVjAa8g
j0AZtxEmwWONKY3WAwAHYHk+qxlL8NGLnVsNJS81gXEX6iBhumeg58eH3EJpm/BHqwACCPyDSLIj
vtLCaFdPxjqbt/RWADAy2gQm+PfAWcUjTdqwXosUgnUZbQEkhNFXEIhtPZHK58rp9R94zpaR/Z4M
5C4ngPQlN6PoxmmLnXAuZFpxU21r8rhaA+PE1JZO+a1V/ko01K8ZL3IwL73TXwMigsUB5YwFbw56
K7bDTe90qwl/4wTU0BIPHPLrxEf016sX0L6WO2zI3Bx8oprDbIObqwEzGcIRE0vTmU689DoO72c2
ylRRmwXmCGnNOQitIjbIxsSulxZCKLD9lTRdcGnZzk3thWcVj2X7mGZ4jaJknqIJAY9juMWiVEQv
UJiOYnhssO3jxdzBUFnVKjg7Loovit3Y+UtP69YFGkHJYjZTlLOA0Bf0sXAbW1qypWdNsjoZFmUa
ro3R2ocmbANlzECWcl9OwJM1hVCqyz0uh5XvfejuWz+3WLWbbrxKtWnZgUIu0m8HlazMzDXPIBxr
LqGfjjoy/S3w05Nh34Z+cjvQeJaH1Y5syG2E7odaswCPucjc8qwjxFnTsI+nYtkjVQR2eugRJdoM
Gx6MT6PMIfS3nPkmdg27WUxg+/u2PwCiXnr40XRf28/MiGKI106mUK4hjkaklUNYDtNraoR3U9C/
Scjnbu3uO687JCYcbTeYo1QtUfJpmdpfeYzP3b0LIyB4Nr8W/amc4n3QhpeuuaKf9ZOdOn9XhddL
3mrJM8GCVWCoA8rG2mpYvcOi4wNxGQt7M/GbGYZilwKkB4CNQ26ts5ozBWgvxWXvM8dSVlHl1VOo
1xQD1hV458YXz/iliUGi5O7RlDo3umCleotayWmdYxu2sIHlD+xJj1g0OKGi67zDQWFhvY3UU+gP
t5NLpxyEsmT+RyEDaem8MaH7I9yzxk8p/kSXzW55LkrLJiCO0jr4KzkOV6Nec/tAWs/3QOv2tT7u
aNyyIV8Q3IfVoh10XBokenByxafUrhf6bG6D0D7hjSwzvo8CE1kMGlQs6+Kzl4w1ebjxLGMb+ZBO
ipsR7nXcRTeydzYOsnSSD6u6rbcDMowmOHYJhaV4DIpGbVvLWbtzZSLpbTskiKnMlXCis8nqNsqL
5yZPP8a6AslCV3BWvmlVe24rm7Q469PyThrl2sqDExydrd/MQaBNPeB/HPotrnksG/ZZgkbtFDpc
67ZrXbwYyFQAcjdDfaqw7tmJXJW+tzQHFqt6+GIQqjIRQUw0MlnvaLVaBaBJ46K7HdWHTjuc3dwX
04cRpFszd5deWAB8pyctSoyVwBMoiL3JQb+j9nRptlDiiwcHAzi+3k9QRtfOqN30KaBcwkc8BzbV
EKyrfO5lJMjWA+tzHIrCzX3fWXsTZmpb2Nswgf9eggJU9jUu8lUfvKcyuzIpuEWDI3I9nsAtoQkY
0FUMhmi6vKjtitMnI81eWh4YmpU8N22yEhZ6PjHfHlK+Zl7XfO6XusXX6OrysQyrszF6aztVz8Tx
amwtA926LkIfXESJeaQNsue6QrnruJKHdMlV/O6DqELu0/d5J3h8YUIyFCxtiioyjvDsKFgGU36r
Iykm+khIyT4MvE9y9UBqctPbWBbng7AFZMNSRKumFzcK6K0jII8p3sonaHXN0SN2nwbNAYEPqlPK
nptLMGh6mJqP2sA/LpXOtR2AURw/agzm5nw3iQEFBk52B/TNXIPB581bD8ytdYJBq45tTO4mm2QO
yUZ7MNOHtEh3SY8XSDMxValnjeS+m1+MxCI6LAWwLXn0nGxnlOMmQQHzc7iTtf4YaMPbkAXHUNoU
ZrCLwSgz+N22ysAIYwGzymTTJDc5fZbcDw8B2JzMOiQCJj/Zmino9r7mbauA+LaVXrN3WSOdbkdT
bU1iiMaollOCNyt85Nf6MBdDa82pJYcU6PXey9UmSxjnYRBoyWvS6nhwGDEgFBKtWPetubTom4NK
fN107ezqWqtmWJIz1IbFKNkgRUaJe4tlTx2hay9sIzi1bniIXf75Bm2VpyQh5XPcdEfLHyAJiHsx
WNA+83DtdF5NKpWPLeZw9kiVn29wC6RnxGOWe/x6ifw3tCdHlYDDl0Wrf4fy3+UKNiL/fShfdG32
N2ZPaLi/pnLnN+GDs7UcRwD//pPlBxCOZes68/ePOZsX/RrKBTa+P3Bw/l+m4DW+jzHHMI0f4Lx/
FBgy5xX9X2dy8tcejjJsRK5hzoagP8zkg242bsi4uoc/0/VG6r04BFkm39OWyqZ2QQ/hXjg1zRGN
Gb91Pk9rp00/goEIw2R2kGxUD8JjyOplqelrN9d2k1DvzWianGvWnR96x0n2/Hc1AmY1VruUJ+g4
p5FNJIoAiQdRNNlZjQmVpuFTYNnDtGhkBtDA4SaZVAyJRkROcJAptUX5DsR2+ahGbNvwnsY1D7FX
8NvWorfFd63EixMkj/i/KSZKRLmqSF8trTy+BOAAcwNFOJuKG9HW5noqgzHb4yOJTx4xGXvVOB2r
Gpe+UOawtrCuo2b0iLAIdqib1sdDovXTbdNED2bciTuTVdSB4juk6govkuEEDKY1LUqe62MFxSNk
1M9B/JxBdyM3nqxTRBiQOxLsQfpIXpuiR2+ZGfq+MfMNJxDb3PwZlYAK7+qtYyGam8HLGMJhILS+
MER18n06idIQ/34PbyFj9OQd6p4Tu7lje/RDRf+YNa6N8CT1tNNN72sPQ27edDUdC76/heJqhCMA
3SwEzAE5NSqmt1YjDlnpENScRD9LeKRs8F+JouBjXBTmtUExumq6DY6Efe4VDxals40MLqUnVmnd
7xII7J6Wv2i0cbtx+K2lcuSQ8VdsEW/8MmQ8mlwT6BAQOeWYL5BG7ssqexiGDhulcsot+LTNWGog
46e3zjUwr6bHokaO0G2BH8A6S5PaXz97jxiTjMzfwYs/DWn40dvduU71nRl0F5FEgH8CUPrEkJph
K1t2QsTBt6hLF+xJe2p/diIsdk1U3UrpXFkUL2q8J3lKyr3bQQnyrOw1MdHp8OgbnbWIasilodil
hf7VN/3O09zncOyBHatl6dZvQQP42HHuQCexIez2TTJ+EkyPV7WnH9raOplMJ7VAAfITh59owEBs
4z6N3GUWKYPhG9LNqFH7Cdwp2qG8wb3TjGp6//d8/nE+WxxY//183jZvRctR/BeE2fyin6IJsU3X
gWlhuXiBfo9t/tSRLZincMrYj/+ON/uTjgxG3EbOgLGDaPxLRfb4cizA2X87Jhkt8Y9K5wyPr/SX
49nVabyw+R8dmtfc6vjH49mz25YgUstqKazGzykgs8SWF79SGu+Fne+kOyBiUB/LJ3CKXgu0SVfd
CRASIFyWNjSIip1WxFScDQWmztfQz5d2MuzxAUNotvh8Ab+hOk6qcYPsuaocBz9TuI5ptVNueya6
fzUG7bWK1bLD8+RgmkG1pJGV1lHTu5mUUa3rziUB3seWUovSJWgEacm/gOgAQin80ra2WVG3nwWI
hm3pFEvhpT37GhdvclObkuOZy3+OARSeFzM/RXZpDjC4PCQYRevJpCmuedASWl/LpSA16GZPDeZS
UX+3SNU2n0UDdmiNBTUS1QFAM2WOV8CNFyY7PwmKG5qQwr5aBOwJae3F1GqkX2Pl3ClajfNV5nUc
iaoyniedD6UyYLQKUTzYsi02QTaRUYV5UTciIjQa4JVv8oREUM+XZ8mlB1vXageo0ZTZLRM330VN
uddxpzv6J+8vLvj2OenHFQF3jFk6jWb0lhvGc8kVAX30zFpi3zbNPmzvo9FcxS7Fy81l1JxnjLIL
hPLa6I5cSelpitbAVZeujNd9voslYKOWp8fwIvB8OXqzsWt9C2F1hcl4m3VcQcN8FaXqMCGwARrd
TSWJR0tbzQsrnDfLykwOMn63C1RsLoh9wp5YMqyPJBDta2XE190YreAerJX+bLvDhQ6HXWbdxXOW
I1WbvhdQyopz76gd97xr9oXbkMYuzRfL0Hr38/SmEeapj8UV6fVFzrUsFKC9be0SlemZMtmHsICS
DYCQly2TPiQ4Gsibf0+/H6ffnP/+H6ffW9P8bXfD/LJf5x8WG4RhrD7ef9px/nD+sb2i/dW1ZmF4
7tb8NZ96gsEVydj+yfr5g2iMVIya7GKxNJlT/4lozHz81xNQWLOj6EdWCiXa/8sJWJURyDs/4mYG
Nc3n81yX+p0Xt7P9kXBItaQvYBfQZuLIixYeRLPP/Fcu2Znd7FpWJbONkhJlmAzcjhNoPTorsoEY
DYh9ovDlTZ7n3LzQJqsJRzh2cSri8gzPu/mdTqTIJxKVXNiH6gMtKeZ8C/epK66kyNdZpZN+NDbl
mC2lDxfQu9McBF4PRw3ZHPSx1I3Y1Lt85MWVj6Ca+IRmzZHRjMCHXl7Y12wmwi5j167SEAcoMdm5
YzIbP1O29n5DWxXLeebnQqlTAkyV3rslmu8GLtg+l5RjQpDRif7R4AjtmlPVsNZh2AH5f1HE+zwT
Qfoj6qNDNj35rdzo6pUSdTnO+I65i/BlSMIbJ1c8KIyjHxi7kVbnvhkSrIj3WvPU0DkfiIFfUXEE
0nYy8oLu7GATah5SSbhJDfVUWtm79DymI9EyKB5KQT/bUF8BEFwkbbU1S+/WIUndle/+OLKFgs3c
wkvK6utQiJvWz25rHdJZue7KO6Of9ubcXw9dMig51szkqQV70on+USQw58RDnnUMr85B4zaviceU
24RIunNDF2UyB2M9o1xkHaYB2zyPyXSb2+95+qiwNdbGeG9m/HVRdjObRfL4C1AzyqpxMNVLFJSv
+vTQJNdeXC5kTp7NuY8IzTaZzx4UmVVEx7j0zy1epCA1zso2HxLU2qj1j03tHIMcVTk0CBT3J45A
WP/ewhnp0VPFGpJIzeNWLnmM8MR7EjOvL0VhmSIy0+Wj8OK7WckeymbfdXJnqO8OMVsfwBxipzSH
YSXd5CmjGKeh4JOB+Kgb7gHv/cnpw4cpfam6/GaMHz3Du007Wtj5YpkTHgpO78iHlSvlLgtBDPbU
sBsAFRGEvZmB7KOeJiB/Gobm5TTiDjYJWnXa1oEc2E7+vsn0szWUs6azp9pu5Rol6Saw5rlzZlez
dosIyg7ETy8A3oZiGQ3RAfniHEYwUSdIcR5+rPq5sroP6U67vs6uAtpTNFGtegzFceYeFA2gjdWz
J57ZoFFePXR+/OTV8ouf5xJ28i0DjCmRtkqHCEruaMwW4LRC3X+2gKQGNZ9b0RVXLlWt0koIeEcH
8hcfU1zdpEa9p54Wvy/IRZs0QlRap7KmD8lEpW7TAA8WA1FqDTkoC32X2emqLvxzBf7Gi/RXQYit
7+AC1Ua5kU7+ZjsgrgWcy9B8NkpnLTtAilFgrHLuHSWpEZ16wsJOt37PI3yw1HVqVhuHHU4TMev4
afk2kX4TytwaA0JhUrLWCvau7OB3heWNdKIvz1cA88qEd1Y4EKJnMsEkvAnNGva1c9uofGODakXY
Z2cxZeFaZuMdvrEXLi/8BOO71RWP+qh92+DT+7a+ASxLNQfcCDOzgFOCt1jiECNHrJ0G6a6DYLyD
e3RMU8rpvdZ+UbF2RQsguXibc9c1rJsk6b89XT/nHXBDofDi4eYN6uCSu2L+ncImcq+n6FbN5Z2p
fZV7M3/ehAptXCqaRoQ1bttwDidr7becPZu5y0mOt77rzNe+ntsFMf7RJriCPvQ4U5nMYljYlbEJ
mWl5Z3Caqq8ysc/IJyu7nfAUFde5BtfeK7PHVEWHIWlfzeChlOOyL4mvY0EvyV/XzkM5wuocNLq9
JjJMuDN9s79hm60WXnHrEQVlL/XWef11X463NoXHaYjzqpAThIDavgROeCWYqr0sPnTt7TSHyFUt
PmT0LiIcT5i5E31IVqYXHUJfO7XF+MjyZR0Yb4WWHhhAL0NIvbDZb7Ex4slLbw3FLgi6LEZ1an3b
4tqGNW5HwA0NkL3S1q8SgeMPUyaksw7nf8dbUCXX9KIwR9mwGY0YURgC5RRfuqha82t8SNgDRTlw
rbqkiDOxgZvEuNvD29Tl6Zdbj5be7weMbP30mkEkwmZf3Tc6tAIDET+FqDWKkZPyoZ6qp0SbcMs5
0Qp5C3M24Si3LI491MeGX4eHuSPjQWg3HRJO6+Kci1dhWVwTBHoCF3MrrHg740YCP7yFWFq1atWb
yV3tGKQpWG46JQwoWDA81CKTw8cxWJN2d1FtbtzQOOPYva/j+oHa053W6PsiwINqI9pX6oLNBRpE
AaFWHsvI2/fFndXJTTE524zVmwWnHNPvMsCGPjpkeStWDPy1A53ZQZ6wxo2SpeAWoU+PlKXuQpGt
9Y77y1i/KcMFs9dvM9BOQ1Tf8uMyEvNLY+qlBHw/dEj/8JdtKw4Xnf4YtflrxOXIoHGIerlFD+lc
Rs5B8cd5SbMQzhfKOPm0aJhFU4aD6tCMrP7iAW/qXPyXFvleTZAHQIedo2zcBOGpTxuqr4dLGSvT
3CVZgYvDqvH7rtPqsUoY9NltBSbFvFqBWRZH9ABnmrqVcQwW+EFZlAYLHJxL9lPrgo33FKqX0Y/q
CpPbvx77/3js/2faf/mWfQ5/S0k3eN3PERu7PGqBicv+h8AwMyl/jtj40bjdmy6eHDwRUAH+OGIL
zG2zvx47vWA8/yUyoAHbOvY1WAC/i8r/ZMRmLv/riG3Aq8JuZKEw4FdzZhP+HzTgLvb1BkO3u8dh
jred7cHSaRsyT40AQpgw5h9t75LHlCyotr1ShjhOwiuf/RpWcqlz2K9N0fJ0FrJaTKpfc6N4jZsc
X2t/YGjelTlAYD7GujYe2+Ypt6hIMJ0HM3mcbGz5AY22boeJAxfV9GQkxd6TL2anUwg4LWLaQ9Jo
WgG223j90YgZnjQ+MKZ1KKCokapeSwMeorqX7Jcd3V1FglHGzbe6fO2yAg2SlvvJp0+sue/Neu1Y
YJwgmHCxWDb6l4PF2SrPDuZov/uO2Py76WsB+Tr1V1bhXcvEvyrhvXnuMW/DtSCBSbTzFBEnFR7C
s38LqOkss+DiYKRQeXVMQMfxlAHTg7QHTk5xc/eRFPQAp1/IIp5iUF+RLffxytmrdpJbHnhLBW2w
jGjAkum66wt81/1GlWJT5leAgA46U4sRTFBehlXn3ni1vqHDY+UyqA8lpo6B3aLqz4EltyW0vw4C
yWh7Xz4+ZR9/eS3Ka5q4vSVGYmYu9nm189oY73GUbuLhJfaHhdOfK5p2E4tQKoGLtt27QcPT5DMY
zSfDR3pVFFr2u0yTVGa0zzVI1WIa95ocdgpiThuk3wkcv1CzzxnWDQwfGBa5MXkRKBekcWZQp423
VbRRdXOv3G8zeIo7anIsNq0g2VuW88G49TCdDBADDciBEleen1ybABV1oIJO8+x2M34IwzrOX/x+
hG5XfYxykGBg8eg7304lWzD320OvljbbCrGtJnWf1lCJrMdietShFw5QDPvkIqrkhtAbdyrrENjq
mvzASnozk6Gjwdta4EBdp3ihFzU3uqk4kxrYCGerFUz26mu2wjTUkM6MewrQr2ZIVG6lGyN5h4u1
Llpzy/Ny29jdku3hOqc1cE4YK97qfit42IIThckY9QdCsuuZGxlP5qZA6e+m8jE3QId5q4hO1ADG
emR8Jpm2d9u7YKCipDhjaF5nmAWoGNwq/dDr7JHZBAyuRl6tp9qQMjduTZn70dFvgP+Bt0m1cjIu
GMXXDBbPy3VG5adqbmXybNOMqMOdxEhVkDlwhg6abbsyw/uosykgKZYORFk9ag9oomctNbYxLRsR
n7i8xbqVfUvd/ex43Ebd1ZB92sl9bOGh9LKrxAxX3g8GZjdcE2xe9XwrOnieFB9HDmqci+UGP8Ra
kk7uuScEPMUy/UnP3gMv2HXUCjl8KrxyXAmdwk9VX6UyvGAy3HCunvwuXYV0hLbwOYsOF6jiid4C
VLX3ncxuXD5UUNq91fwJ46Ra1cOFPpcFC4hcvEHRXnZ9t5lvglHurnTmTae6ypW+8sqvrvgYA2wj
LZDXcufZ3VFhJvID+yE1XubvyR+vtJRJtZzWYXrWxQSNWl/ybIVwDQk/XfuQSFs0Qa+jvRE6aYyO
YLTDSrlvVgXOB2ZwEW81K9wEtPOmwXepyYMBjoECFEwX2jKb33vD3jHzlW+27x0QhwaYQwGvqoyN
zaCvc1APOaumNrdPlCw8uArew/+xdx7bdSNZ032Xfw4tJDwG/+R6x3vpKXKCRYpiwpuEx9N/G6pm
l8r1WprXpAfqIkWRROJknIgdALUpsbg3baZS1vZdQL4EdIReR2w6tIW0qvVsJSPUiEsoWAcgJ0zp
gR7/SLGXBLTJBal+F0TylFOtxP7DJCHFZIHyCDe8OIXc8d56nuUJG1q+wAawUZO71Gy51WgS7yUH
cQHXhKDi3p1STGO3pY4c2nWnvgiOcekddX3YWH63drvoInROHvpgzXCi9Yh9dUxrQEM7QhrdUKPL
Sompr445Njy1ge4EiomHmcpJoKQYWOi5YhYnXMkanYUP8X5QM/xiYl0S2KXrhx4i/lgOx7wDEDIa
R9rMd53l5GsSKQyFLH7o/DGHc2HwS32qNV87kymbnVoUYh3cytnlbkF83Y35jWrrnB2li4FBq57s
yaWPOXn5V678bZmOgvjPcuXyNSvf/n6Y4uM+hyna5ngzCrRH+7eSmN+HKeAaOgIifzybXc05Hvmp
V0LQmD2uYMudH3gNprNPvZLy2h+hc6hKP4awX9vYuHymP21sHNs0PVdAZJp5n/Ow9dMwlStGtizB
kdPF014NXHEjnEKYrjMCZHInhwArjOFt1KjUxe/0w9QbVbkyR0xTva4MbvsJBswGDB24Crn1HF6j
di6pctEaGiTdGGHR6p6U5o4cAj5ttvTwLJUEzOnrabjp28HZmSXvVN6EADioxkgLADGdxw3EzOd+
RqW4gYcsU4KwIBNmpey/m5bPJpt1r0FesxLD3GpBnG4mrDRHodEVZ5cazB1TgsUzbLUyJR2whe88
+ikQO8E5TBETRPDS7bea7z+RviQ6Lile5fTruY5R1xA5oVpnNjbUehzGddOb1gr7y73qUCRhWQa5
OOtTPax4fnMu3qSS4DVSyJK/AnYkZlN/raLoJkjd77CBxSKur8NJDeTD+90023F6QOO0vU0L4Q40
SqZvRYP/Tjikilww52P2rczwlZZBf9u18jabiJxV4cWbQnfvgtSNQ2tLD9V10+HpNPMXkiqgohhg
S5eNWXE1jjRZ50O+BGwJbwoOYSCaNyh3Gzsj5e61xY562aXWy6fcruk709xXvdd2boq7wciKjQRR
WPcpRb+om0bSr5pSEa80n4xUu8LNc6SnwVpGXv2ih/zM4tb6quPXtWO+H3o5bWMdO3HsHjrlwO62
8QB4XPbMvE1xLXnoh/5SR12t+uDiOBdVC9DEydG25Y2RBR9J7V2J8jEKdUovkPOgQpUZpiGn7u5p
2TjXTnwc+hQRuWbE1qSz9zqx96Wz0/Dw9uA0Vp6hf3VFd2uyMUq1lp/BDB6V4eztLQ+YdGPXINN9
qGzzShlCLP49Gn8cjfb/3OQc86L5mz32/EGf56LxhQuhbekuOpxn/bhJfl4yzS/CtIACOw57FM6/
349FMk+sajzdACsEMfjnO6b7hVy35eq6b7guOxjvV+6Y9t/0c9q4nASJKI5F4c0b+J+PRTx/KBfx
lO1zpzrnY7zxqKkbu5naO35NGv2r1JInVRWLihI5ZXg7be6O5caA6WPN3puG+Yw5YqSDSR0TyO7U
quDzj7edrR8NJ2N+r48DJAI13iUt3soQLF2w1bxho1Epo1VsRcLqml6FAD9rx2rZcq45eddDCEnN
Hq+hx94lnr3xZXLkTABKhl+ERI2yRtI0YlWxaZ7YbEI3fogNsXQxkiNxbrk9s6YIwVrixqalDr7/
ngImQHM12hT1O2YPaSHH6irvhnlLDqE0mNjbSPXiUg3dh82Nkhb7eX8Vgv0JGeCK7mPEFxpa6jRA
yyBE5LboRPSnSJZUqqbvuLd30+DCBCecA7NpMQlz2dB6UBf6a+g7m4j3jO9X5zhsj+M4bmRhfmic
O0WlVlZvfxXswAMvIgZvr3LvMcpD6GHaxUIXVwZsfJYbzqg/OfZh7B5c/S6Lwy3BLizb+olQwaGj
RMxiKW7IeFNQb1hO6WWIQaRiYLGz/jYNg2PRc3FhQAY1deUH1p798TJ0HutOo5lwOlDudLTrZCfG
8I7iK2pRy3vpGg95RdWp871hiq/JtZuwjmxk5iKJ38u8uFQUF4d5tZwi8zBfRNKRgmXHf5X4Bqy2
mjn3sOOGlaF5T0q2IPPrq4ToRhcA2mvyQ1/qSxot17bBiiQ27+M6WgoYnil283Jw94FwMO4+TS22
KGdb29zIkaOt3jrY7QhUOnoMQAF2kosfaxIZe8cUKrDMoxOE0Y0zsa6p+V759cEEUjpG5SkgbKW5
IcA6H/m9f5j8Ny8zt56MNnF2SWMeCJRZkdxmoUuAoT+0ulwPQ7HCFHIPEofLLTezHkhS7n6EGcC8
KjyUJOCCMFpN/nQkIr4gY74snfkHCs677QF3UB5XPBo4sRrtWY23vnbP+30ZsVJrfEQDgCiC9ZQw
/JV05x8WRteEinT+rI70fWHxXuDPEqA4ITVGQmmr1Egu2Xhluu6psFn4B85zFVJTMdTbiOy5b5Tn
WV5I4mITo/Y7uLsqZTHMmDgw1hXk3SCxX6aQ+i9MIybLm7zCCMuubTDH1Sx5qyLawBa8KrwY1gBs
2VGekKBfTeg4fgkKgO6o+zbI3i07W1fJW6bUKRHuxcFK7RGRGGt+j3Act63LtiXaWA6VVRWRek9c
jeinOJdhIwwZJRTe2nGri0erRDyEp7bEQ93IY2Jxt+8TWjQoE3ecHfFJiulAIEfFQ9OPZz/U7628
xdDXO9aLbXEJ8dr3LvY5RhyJvZdQv0kDu9vS5etg5kpvIcEwngHENS1+8ZD10+6mx/esx9TkgkcW
U7rJomDfEIWvO8EVV1Ha7pL2cWnFyFdFwr/BkpfehxjRyb2VkVC0p91gFTS6E9ohQZrxfo7EOS8e
dWBFEewFKsnHkpQEG8uAi5sevUQahDVQB8ok+9C+VMl4iDJ13VOdJXhq9SLbQX5ZlV6w8sBq2V22
VV4BgRvmGFYRT+WsJdL9gD8kqBhHYCso7kHU9S0tC6dmA3nB6aL9oIlD53orRznnxGpXgDOuNPp9
2+p1RGKYimTpGm9tl1BDTChJTYvYwY+H2y6eAP9SB14Z8UpKb69RCm/BhpE5u06+c1nNQZkT9S4a
e+cRvebfbu9ssN6lme7UZO4T2BESokzKhdBy00tCS6+dTTymb5Mvtl1NaMruaKmdMcnFHZmndWu9
dgRcwZatrRBDzoDf1bbgMPbbeOZVUAiz92iBOwKEHFg/QyPd+szYTFn1bOApWi6hgwZFLs9x6zAV
R8Cfw7G8FPjvnTBe1UAX2NxhkBIbt+nOXs1dOWVIn4otKKDr0MV0WqZXljQowi2XZVw+KBwOTJsL
twm/tdNHFFtrZvqdaY5886c9VyAal3Ham+mhJ2NFs+N+QBm0JmrjLDY1k75WSKVpvGN5tzCQqTQ6
E1V7KXvt2GWUX4vkEWWOzly1L4Zru3Xus6qks/ljBBspi3qrZy9mWt8E0oHe3e/iyV/XifYUUerS
C4y6yunQNftlwNWmseONrVE9ompzN8fo0W3Oeqst4Zu/1e1AWYkOIt5n1e4hFrjJHQU3K5uGAFk0
W02rN+MIzYK8gGOjUuGCasp2V2fNFZCEZdU4xOPqhevaSIe3kxNhwXilWgn3Pq4L6kkSZ1izKHor
pLkcdIOrDLwqgqvTEBxixKXQAZvE1oU3/TLL5ueC3Sb4Mh4uSRtPCg9FfxF5dlcIBLxGnY0m3jd2
AoW240HLF21urkQVEvOQbx2JFNt9jBVpQph+66QO9wl900ERkRrhsKkVPA8s/126LkpvPQKvk4kL
Tsw+lH3HD0zDHoYLyhMUIHiP6Mkbm/dMWUZUnaz/nZh/TMwWN+t/FhO26vv3v6m0nz/oc2K2v+D/
cH2WK9zTffSC35UEG8CRa1lsXhAa8OYzZ38qCS4GT4FfngyrQ2nHPIJ/KgmMzOxwLN0BP2DMGddf
GZn5Cv6iJMAwwJQKSE+YLIn4m34emZ0+sQeKA4f96Muat2NAeFDZuvZITq56BYRrXvCZEACZJtHu
wDUbd04+o+y7AG4A7Jg3P9S+y9qRm1ATX8PSXXnuuMmNuW7RNp+c1r6MqopZmjAXNtkekiWGfNz/
kfOW9u9RjgUwDVIieEYljioOvvJ3pOu4nBTF8M2YbYQxcsd/MKWBKF3bjeNBBtb3IEy2LXSZqSs2
BbvYGl2BpOJrNz16tbepoZzUFjvtdjfyyOmJf9eRKW8gIGMs97votSMIq/y7GtM4izUYme+23h1w
lV7DWrr4g7mZFHXU0XtItBYO8nLqX0r2+eP0hutlnxLDBW18iInlYskhrXiwYThrhHanXtJbHqNV
5MsoO+pEexsivozMq7g40rO1Et1rQwy4Ha/rsVp1hIOpBOgWLnFhwRK1caho5cGvbXWbZM8yve2T
4YhCDEbla0KQziaAjJZw0PF12Nk5SYmNZd11kLxQI7TA5rJmdm9zbVc5b06uL2sCztynFjGBZ8pE
KQ29mYhBF8ShtV6fgccLg4iBsHGejNFhlEDuTJ8yWe1+Uh5wFtQAt6RnnNwWSL3EgT4YLFr3u50x
N7D4omJzkWr5ru38VWkeI5y7Xaxfx2TUhtvIGF8NRAklYDmXb6GTr2z5VFXRg08QaaiK92l4ox1P
e6jnltMMceWeUuXxutSLe80Lj+Vo3lmCOinayGWdHAKmnXbIVmXbb8HmPEjWSWnF6DUN2TLVx7u0
i59c8RJJ99qq3GxZ5mSMp1fMGR9ZNzHcxh3uiCTlyyxERWuv7WuzWTks5aNTD9Ym1cgYrP49JX/T
FRBB//mU3EXfkuz1b85Jmw/7PCcRSMEVC2BwOmeR/vM56X8xOKEMjrrfvKM/Ka7OFxq3ZxS9A3PA
QEH4/Zx00GlnFdYDWP/LnUdC/8v62tBtNnGkrOg8Ig/CF/HzOQmBXlGGLfx925f5q6WzBzDbrmOh
FI3P5qTtC1o4DlrwbFf1raXMjF4ZFb1osrYgpvRJx/7MBphtY5mhY41LRpH0eb5sqSS8eJDVWeua
aX4f92SUc88r6bcRGosHDCytwsQXhOA+zAEi+qi1p17PL4nTkLztpo3ZcD5J76PNs/c+4QkxrU1s
aw8l63XDiNkk+MRNhyq7n0YudL0goRvY4w2rLybunOyRHZtsOWWkrzU3PvRhHy912bPF8zjMIuOx
9H0O8CK/5yyWq7wDfh72zaUgpbQIypyh0rymgmmfOJUCPiZIJ5WCobF4iu3SuiR94rzVgR1p24rY
MfLyujDOobNSxakirVQ4hxz3iU+vB9sYKyYHhfzZ4uOJSawPLpRxS2yC6CZhOJLqGNCyUUrisKyL
tJUWJhArmY8zuov54iiLstyG4JLFBTUXEiQTDY6BYwfYxW1SlPiUUrzxHdPvvw/4jwd8nk3++QFf
vqo0qtPvPM1/ysDMH/fzE07ChEDGzET6g3bI4mRGLPEo/2bm/kk8nF0oWMd12/UcMTu9f37CkSFt
QRMsoUJayn4ppMi1+C+TEDgTm89HH8UP2tMfn3Bd5y+fXFPbJ/3A+r+1IZwVEho7ewQ4IotIN/oj
FWEf2KNMoNCaMS30wiKL6/CfgzFinS+gRKOEqoNBCn4ZMuNRBYGrmHdf24M1Y8PRADbkArttGmqD
PFi6tHb2IIVIGmpOfErM2ZD9FiG/uVpNqbfL7Rp9z2kXJPWpoEFrohqTvDrVPKxz2US7zocdsj9v
TsJ4i7hMAi3gA7YjHoBW7mudFIWosAjb5KSfIyPegW1dNf21oTnLrCD4OKeGy50RPzTxTQ8tlbiY
kZFTQ8KXOEt1hKNIJFuTFW5Xok7A1ChQA1gbz8gH6FMGShmhP4kWVcP2MzXsLuHjWMCwtDNAFRd3
GndjhLLf3jgky3Ei+82x166H4UNzzU2gHZx5YW4fgxT/GTVVdtQvdU1bTLRv2fBlYRk23KvJHi39
AkcaK+TY2CHqiSJdjtZJh4Hs4CjFjR5m2T5k1NNUtprYMxjqkNcnx66ZTC8DzGIteEvji5V0G6eo
18oJbvPu0fdAFAwffnUE7LgINMTZBhNfsDXCc6uT1kcuyMRjS7tH62rLwt6ZI9UlXymEHaaHSrU7
zTOWo3vbBtOiKK8sl15PPkMfPFooW2H5TXOP1vStxHUh2Vab8/UwOY9xC3wxA2zEeMQeywTnSbA9
YaGPTXfrRK9WkW6S7kCf7ElijhF2dTIG6FTtgxe/9wFTpv/e4lnNxwRtoVjo4l3DRuF3HwZ6rh1S
nRGkK0rjXPPGBCFSm8ZmyKpFRUwhaQM4Ag9JyDCMKccdjz2iJTEwZF1ikVG7MjoQXyUeI/xTNdvw
oEEpx/Rsg4fokSGSHL0Y4jqj8pK139LWCOoqa1nTexl56uQ11QbQFpZQscE7utI1f0dR0KGmuM2+
t3ywCMWLjV2yyOtHB7dK5QwLXlPbpGJqRcaGg7EQNa0W1stI71TSPod9QR8R8Und30YqPhMsXYW8
iKjFWmeFsbJbY2XxIwoKKMelvxz19Ipe4VUeX6Zu3HSeu9Vo0WjQ3/nubBtx6zEdSnHUuhCZBEBE
jhAsx/dOvTkmxuThtrNnrHEDUiPF/ZgXC1q4Smc804O6jCnJHa2XtnjJ2QnaJHNdutFNkDJV8pyC
Qavs8SUyv/ErSYx4LhG99oyZxIOwhA25tKu1sEuCnhFdsAl6T7Zt65ecl+BAjb2YWrJn5m7MXsZE
Xzh+tDeq+NFsKSy33uLmSYZoWX3Mz75tbsz5x1zIS1oCv2hAyUZ0O2HWFJ362uhNdowzUEFI+fmj
rXCtxDkgbkB5Eoym4a7cJtYwuVDVrihL0Dz7OzQ0ctqYafzaWQ1+9M03uQ5Ii7CXdG59erhRhfBq
RLAzugKXRpXdGVjVh4gTx6VVdtm7PG2ZGWCFpb6rTMtL4zDTOKI/uaMHQab1atad1A6n86jzY+iZ
clHuonkS6ueZ6N+X9I+X9Gyp/OeX9Om1Vd/Tv76i54/6fEWbXzyHfD7Swn+zWJ/rPesLoEMsnMS0
fiM1/yxWoFDAaMaT/59y9f+KFby9eS/PuX/7B3/gl2JapvUXtpcJKdoknuWzY6SminH/5yFcjROe
xdKt9lGj7kRQX1gjA0ctra/0sMuF9MQjm2j0e+JAyLyYlBrOABPDPq5o/yqkh9o0O7ZvxiX2ovuM
cuIhivRF7mXbjGT1KhzdBzUS62jSuzg17+wROE4o75262DpVfGNlPs+YcY5rLovMwldkDz4sSCzk
XjiczGzuyzT7b21uybnrjnxT2pOT4QAuKK6LTdbtWl2yvQnlQxulnKu5+awlGjI684DDcbbEw7vN
Mm9jplXHJoiWgMCbjnEaf1TxZOJJ1aGAhQezV7dVhiHRqV5aD3E376lxalLrA1yvsUly80QL+q0f
IMMTIy2kfPC79K7tGgDM0YXYMXkx78Nyul2Yq/u6HVnZ9OopLuprV9lnP4LJADAmvKBjf6fGeC6T
DzGu0iFCmai1BzZI09wwpAuZ5BffpcmulZRHjdO1XoKjArZ/8vgqF0OPX8LL6pUxWhev0Ogi5iCa
ulVZ59d0cQzLTtQHNm0OHGEETaAobcFaIizSfAvMZVFkBrcei4RsIsWTOUH3iXWDdWRCqi6Ixa1g
/bbwBh/SDRyXscL98q5H0l4FsGylVonraMz7XZpxm2D1a6GvgDrxqvTYNFXGHUodbWj/TVF/t73d
yJzRTwKxGP4X7drQNHn5okObTtOc8j7OD53mfDdgd/FdDrkyqXfdLYDMSSHWhrLvdeSS0i3X0RA9
9ZZ6tePmpsCuT7sJuZOJEU/DAh0J99jUyUOUN7deZn1PhENpVPxoZOZjHDZXqmvW2HsJfEzjNZfH
nRVVH3GMsy8JH9IOyaYxsO2N2D0LPJNmPxKEi/12CVHnq901j2ldniYtC5YFMt+CVQw3HzUbI32E
bKM0aAuvqKzF1Fk2NVUqunpXNT9Tb2LriLonM3Q7sH411brpQ51DdnE147nOfG0Z2+wmRouXMyxL
XnlGz/exbI5uIyFMZCy7ZGE7lNAY9MknyUcWgpfS9HzJC+0CYYsWq2Hal1Z/bWW4osFfUs1buWeH
6WvVVH21zhQTtVWoiOYKHKQC0lgV0oZlRIRueGcxjaFNZq1YTbooV6hI59wwz4QdsF73vUnUBXx2
aZhriEJUw4yYmD3LhQwG1SITGS/2IPyW9uKGnsQISpqy6ZbQzpnJBlbETEYxDOXKkNFKJ9mFSpSc
YlqPV4l3VWbOQ955m7HTCWIUFNNR0/Gg9SyF2sBn41W4XOejALQD6VCov4/OgFc5tAnRAzEFFsYj
mQj9vYzIOI1efdVGXXnCBPm1c/Vi2XcEYmqonCTdmjOe6HjJGF/v2jkEGgdno3bVSvPGdh01UUBs
U/+IKMwDFxdlm8jPYsKEtKOlMTUUkXXUKq+nGtOQR73t6h39S0BO6oKMyEQuUdNx8/qCL1Zj5mKK
oqJSlu9E28lSpeoBftsVoPrZzT1eLLNdl0J/jaoef0+IIdwVqMG9mIcGvitFmjHHwykDS0uJp1tv
BaTkJpnuYI1vrYplTUlU1Yti2sak+ehA9GSm7c6hR13s5AEhVAV6nLQYSIOUGTVWRJiM4N/+8d+y
JMb/ZFVwVVdF+jdjwPxhn2OAxVsbcw86nOtwT54v8Z9jAOsMgtLQ3Sgg/5P70ftCisSlWevz//z9
pk7lDtkU8imWgIrMDfuXdhbubOP5I+ITlxGzpcG+golgnmB+HgNG/oF2HVrGvkgC4zHy/XZdjDS5
Zu3w3NS0R+E2HPHqSHxpwMK4pqzH1EMvP8tQbXk8WIidYTj0gffasFLLIVfA2oR7mIffGxb8dWbR
2Ojj0rAvLJhXjfYusV/kYCpcKmwcT8o17LxFMNFHU9XlplByX4nwqnaTTUf/71Bk11kabFhlLmET
L8dGXDxFawR8282QUOWnE+0YAq43hrhMMqMoj3qWKZ1OcpSHlA38gm6Zq3ayKYw+D3pOU2DGTYQF
XpFrh8IXF1Exe3NWjCEESt3nTpIat30Ip24wyaFCZMvrLVFnt6O42tcfpcHdRwzc1rTuSseHg+0g
YbPaaFH/vRBR8CTyZB+X8TP5EtSFxCPYnUAHbBr/MlTYHqL4fjC8uz42AOYJZ92wYu5y5yWNsZlH
2VtC0mApc3otPKOn7MUjrlicZ9E0GlEw1XTTmDR+B/wvFOeR/xb41NbXiuYU8bkdgGuLwjbI1hvV
aqrPVqxtS3ooUACDq8aNdkPqnXWTS0WZUX9pafrFj5O9Pph3YduSkocs2A90dEoU0IXZVxNuauxA
igvOAhAWiErfVysnS/OlZqm9bp58XgrGaPpLS7TywZu4OmrFpKJd40vFzyBsgZS6GDYLHCz6j104
7kWSnjHAoq7ErgheJ5xuraK6tgh9TpIZTAuODQKJyMuVC+MxCdoTnodNiF8LBslNM/Hb46MMOP2V
5BdIClqJ6UFNwmHz71Xnx1Vnpv7+81WHQ+7v2nG9+aM+zzicjFx0DOzaHFezYfH3M878whHGIYfL
++eo3NwbBi+NJN1/6cafO1nvi3A8HIw0GqJV2uKXEMZYIv98vpmmY3Db0hlVLB+r5R/PN/pBLS+J
nWpfh+Vwruh3ci3cRhGoLE6J77qX5Nu0aON1r9cY3AivJI3frMekfdL6yWbNr9+7aY8VfNSWFqLc
yqptHlVCL/Af+tPopuc+ck/Q1u+UnNaaAjvaTuuG24ernNeuqXNEKXQmO3mY0weJghk59cS3Wh2Q
qNeNiBKtecWUDqLAoWhQQP4+qMD9XtdDsKy4utAbqu56vWVNqDUiH/cVgZRItGpr9sEemFYrnRMx
qWNJotuv7G9JUs7umivIOlu36U8D/kU7ya2ldK2l3WlvqWvXxEDI1sU3YSZOHDCUpDfXSWKvWy/c
T9SMjF38InuTzvjuoo/ZV4+z1i/aI94+u91gG773LTpH+si+t8NablqRvXO9eNYtAEaYPWMqgKjl
sQ4GKY+lV8YfXQB2DAum0yb3EHevKapVqzLq5bo1uQkFdb2ufHXt68Ua784xQpAzKu/S2aA8Zt+a
ZeMvtZr8zTAsfxW32TZ3713F+At6I7QaDI9Us/fipbMKUA7lmZ/C3N3y7JhE+7zOvTNj41CA9Rj1
5ggWAH3YHe8dlMkp1c5h0l2qqr1LauP70Iaw+JPoIbPllWeWYEa8qUN667bSo8+RX42Y9+FYNF8z
L3l2kvA5MeqtYVZIbpMlFnSzYHsNlolIVm1agNQXD67K2ByHq24M3rkQnVwK4qfcvOojY6OXYlyY
FHDITifAHdU3RSrpSnRwzU7BWg30dbXp1143mfxCA5G7vOYSsw9Ao65bzduV0XirO+FJVdkFh9Nu
gjBVa903xLCDR3nI2M97MCyuBbO0yodTUbZ3sFUgEbMBjr0cbLESt7rOxOsGBXIys+hQlm/ME8vB
Mh6rYjq5OTc/suYokaqur+UIEkFG2hIMyomn/SEy3fcxMC6kgvaoq3eKIHpnOFcywJ2YS/2Fu9bG
taa9p6frUsqD1mFWs3EWNv54N+bTjS8ybL3etugjImus2buMhqGSkUSQEdL1Cf+X+YIDn3SbrD96
K9+7ZjwulD9grBATkjXGWmk8W8nA8q/dSxx6UyTNhTcm5B8t6+KXeOmLSpCzEotRubejNA5p5j6P
sICDZjxj0LsnIs7WPd+qyqKwKjlbXuks3cEAWyjtrV5gxdeUferGcK/i+l6KJt3mU7GM0VqYgiwm
gnxvGwanQn871P1x0nx8uWWD0a/bmkGNEz9Tt1FKY1VgPbFJgYjaYPeKxSGKuZETlCB26lr3FjsI
Anj+Vu/AkcYjHQkIA4vOsbNvLl6IU2xmj20Mej0vnAd+LFwoo1PkiWu9m41TlL+sYm/c2a1/Ei74
hzl0QkKWdm7uLi6XccdvTp3pkuIfccal9jnFNugO9OikffCgQ+M2oipYjRqrlh6FUmQPvePeZ6L6
6gbcF7uOEnFYuLNVMmQn6VXENFz9RGczYMMgPRiJBM+S6/fI9806nXeZWnLX2bTIGGW7SgLMDNmM
ic7zf6NZ/7mb/E831TJUUd1Ef+cUMH5yVLlfWOvbFhcU+lV4SfN2/LydzC0DWP9tTtKZijcXH//u
qBL4WyzWFrS2EGnnnfv59qbJxWQlSWJgrh+YR4FfKCD4DWb6x9sJLKnZu+XrrslK808hBMQIuCpe
yjJ8bGhGnAfLequcqqMswxuINxUEANJB3TdWPyGogfUQ/TYsLRdLrNSOqKl3qkw3NLtQkpm1h4Tm
89YKz67m3bCOpB4YYWSS6hCqVQU23RLkA9kITR2zrpOXV6kR7ro4OA5hsxkHnYa5bhuUyc5R7Rux
yXWUQNdx7aNvjV/bdsL+lOjHTnlUIUSXfCD6XbkHE1RFZ7Kwz6ubKu33Qcx1Q863l2aj5ks78H+I
+KwOXEGhVRpMDLjsTXL9BqfDjpLl70Wp31llWy8aUfLGp8STEOZ9XoWnGFWvHHn/K3HNTvabQTA0
FtZW0lvf+1QczOZ33E62VV1XVf1N0tVAiIRDDUEAit3d0NbY3G2PV4MPmCbT5UabGlDnWrSwouBs
z7Bs24aMY+6NsDr3ufgWYqoqiAZkXXcts3wXjEHe7nshwc4KjllYIfmeiNot1T3gDw2hH8BiA5eu
JyIgRT71DyV8uT0hkHBlKC/zL+NUI0aOhf9cFlWpts6kEzC2a93/7kYk6BZWK5qzi6Y1a3RW0Jz+
HfB/DPgmicd/HvA3EDfpvfsbS9H8cZ8jPmRNg5cV/iDOiz9aiuwvusEew/KQJWY3AmfI50HhfaFv
iPohj4MA25HLxeDzoJg5GrO6QaOvzzOOK/NXDoof5Ux/PCgY7VkDYyyidxLrwx/HfMGKO1Bc+feJ
RXRc7/pFkFcHTXmn3nju0uCg84tuFEjWRJbZkO0BjeO4ZMj1yxOjFNJsjjuv2LRz5oD4o8dVebLe
JzRKk6UkwY6jH6qz47GK8+q9ZohoWdesCjJ63lkbe60GtqGZPAI08RKR/UwHilolbSfPpZag1SUd
MHar6f1HoVOfJ2zJ/rOOm3uT/N/k8K5Hcy8lUBsIXxX9UznDbJOIJUGRtQtExggovMjXRRLB/JIr
1b0H5ZVuPUSsxAORbiyvvWILgUVv1fdqVyKnenpAHBo/3wgSjXtE78Xrrpw2qrgyCS8MbQSJHcf8
+DbbSofYwYY6td+SyTilNCDzHSX06D+aWmssE7hSzpCzMCnXjigXo9+zW/C2lQLHHJUdyYDOKKZ9
mMyL3IR/hKPr3nPh18m+tSga5qsW9i6wc8Gao1Hhfcfnv4eSJ/AbdfVDjdt6jCClqufIg+HjPAkp
b3O6UGoZLLNp2LSpOoZs/itzNeV0FsX5iZjuylYgDGBvhHq89uVmqr3D2JJbaB61MEfCddCi5Xoa
mk3YmJhm6+1gp0AogJka7VKQ0/GwoFHFNy/zMbub2rXNcjno5aPOwFyXlBO7FHdKc+UETXxrVFFD
ejNECR8LSnAbxebAe+yHek8f4pXZ6Zfx9t/D6Tf1gePinw+nZfqqEk6hvIkAir7////3n9mHD/o8
mcwvMHVgWvLMuwiZP5sd2bNyKmH6NkxGB2ueU34/mQQnFiZITzj4v+eI5efJ5H5B3PBJPLJo5cON
XxJYsX3/RYCwcJ8j8aJokKK0ZoHip3j5QNCBm1fR7tvhIoBk99LZ+I28uIRhBicnaGXwy0RhI0VR
+9Ec/4+9M2tuGzmj6C/CFBo7XgmQBElR1L69oGRLxtrY91+fA3tcnslMUjXv85KkIkumKaL7W+49
91w39hY2H7Ej9mlOTD9xixdlcr4uKlu/8KYcFnZ8CJINdVNj3+Yd88oWvgIozFNZosujk7qp7PxD
JtqdUUWnroKSg+2nVfwo129NyJWmAVkWV5IVI3Rqab3hdfkiHh8BBG55ODCmF5dGr6/yhtjYgXUT
vf+gLnu7mB4c48GF3qLSGFdzdJsA9CkqeSOsDo0z4O8kPmeyRH34HirlIYcaq/WTT4nyaI3yWneT
o6IMl8leDmruomN2ryOCI7MZIJ0T76Hbn+ry3kLTQ8qQN0Umq+AU0od9ZWoDB69vt/OVhuAb0fpF
VYdTlMUPTYvhaFkhElnpj1Dz3Ha5lYu5d6Z0Z5fHvmJiofSeMSbBUsTbBTR8xT6lWIJEh+Ni934J
dnD115XVuItCXn+5G8Xgl5JU+M7ZAe3blMABIvOtrvhLIRiazfCQyCd++Qf2m346635Dgl/CWrjg
PFIL9Cq1i2XHEkjv03iAZ5jK7GroV+BGtzQIrGYRpYLMQAk2sS7Rei/LexJbrrLvx1bldMVdaLSl
P2uYuUysgUzCQ663duoO7Oh9CqMHh4C6QvaeOzp+NwxvizXv8bpwaUUP0dwfnSqmc1V3tkb8uEtc
rFWdLavdydXyVgerQMStPl2APgV0dLI934hRWQDpwTfVSAypCZJd58w9EJwZsE/fN0e4lBuNgauj
FVDTlmsLMIfMb8E779xROxJVx16Wu3BCsgZFubDmrRvDmdS7LbIWPSyOZmNftCU62Wy97bI9mWry
lRc/6sZZV5H0Ug3Xqz3SdNhHpiyE1TO9wrasES61LZnKpJaTwUw2yb5xVaZaOpt5C7dD3Xhqm19W
0HJKXrJTx9vRXi719NlPTJAtELFVxBbbpLtdNllS82GTfp28Z9i3DDX2bfO6SidigBp3z1BNA6/V
4tjNcwWbn9hlzqPi5OdO0U4s/jY5g6m5OINAuWB385rwasm/9MWAdhfHAgsHtE5L7bAa0ffx6G71
kY4ie2rhdRfuVVkSlVUI3jvHY2i2cWtcm9EhUriaLebl5FhuWwitFNzEJoOPwa60sKDunlUwiFbX
IoQ0eGTrbRpObJn1Her7gKfHt1zjRiXxgFlPJfbsB1+FPVwgKF6mkRDDXpL2VU2NEzTAvlhgguSu
t3ZT3br9uEvqmj2IwtvTM1or1TJgnXipsjCo1fEhUsujWxIdVk2eDm3BRkmtlVghgEES9RKTN19r
j4vs3kcpbzC/vC1QeLzabNBoDxcRGy9WZrSYHAYEI2VV+Tns8CJDAyJImleI8HIMY7+M1ZWmLa9c
tX6opHvFip/6Ekt2Z7DSlfMS+nZP9OZC1NtUMCGCOMZMBTW5k72EKV4vwZRumJxtG4oTc9Fr5ruH
YcatakJprOwpCJuJHogHH10by3ADellzy3j63CRlENXpbmBLLhqEVnX4r8D599uZK/D/Xunz39zo
fM+vG52xA7oJg2bDsLiFfw0l1sveccWKv7Zs/uefhhJ/Ek6tX/p5o6/KKVtD5wRMZt07/CNxM6uI
v9zo5mqggExHP2TxWv58o9ci6ytShwqCpooHafRklpiQvgyOOgEVjSO5OblWelZKGM4if8LqfOpo
nOCvVrfMOl6qRXsrE47bSJQYCFP9qAmWAjw3Dj5oKoXRfszD4oZe5tks1bOiolCeR/s5dHhosszZ
FgsN8hyGt05MnEVm7pTZUL7pbZg9VLZJbh1tDKLRJrfYM5iN0Vwbi5BQ8FEf1136juTzWhvduyzB
sEBTAO4FDG0bOsS6KE9d2J6y0L6PCJmDLpJv+lKcjBTrWFMWL+oyHpo+D0CDBbLSrM1oMgJldOlH
qnK0RyJGSV62wPZnNbZSPbtbplVlzD7TJj0F8RJTbW3c6nZ35Zrcqkkz7YRkemtAL5aqea2V0Y20
5/NSR+e+VV7DyPy6aGPQh2TZ2SqpeCK6rSTTBHM6TUX4NNB/BkKk92ZjdtDEjGdMbChBZ33X2Sl7
AytinhrZTyHylU2YUTwkGqkug52Q8moMYYEAHNcGdwEpBGUJfSJEuV2BtGMsfKwXFLFTUsi3xAaa
jELvPDnlEfMrkDnQVKlJjklTaWdNxblcQ3jxlLD76ozGq02kWhJZD4li4RbVTpaOOz+yUW+Shf7t
+263HtaVEVSZZOSSaZeJdLdVJ1XPawok2ql6wGOnBtVYfRI+EMQorKpCSs9Gc2XmuPwT2RF8UtmE
Ra3SLCVEpOWi1mLqbfqSXB5+r22F4GV6yXoL/fAq8XLRes2r6Ast/rqQAiHctvrztErDSkDIGySm
OPjbYt+tArLGSS4NirJ5lZYtTNKcVWyGtu8mQX02DtnJRo1GTOLFFXFLA4pBe32zVZRrqgF7R0XL
Jge+bxW3GUV+aRaVkNtV+IYx/6Av1qk3gQ/ingnmSR6tIYu8clZuFxARS1Javj0bp7ZaTpqNt60u
eAXZlVMsJ31E3CXVmbQ1Ns1eM0pn38y9b9fkiwlnn5lsqfRMf3GG4aHVkMsD+bB14ylNondC6+5E
k6EQ0no+HsYTUinSLzsDGB8PS5wg1KoX9aD0uhc20Xs00YyXpDUqKSmG2XLq8+wpVOVD3S01Mnn3
JW8pL8f5XCw5WwbGhabRBmZq+ZZOZgUREveTJW+6klWFqUUXJvJfNKVaZfj2QzGDlo36/EErFFyU
sjlp5CLzyXtIGaj5SIy5mS2/BwK8UUR8yU3tuRYu1MBlyn3NHu7trngIFYoxMna4UYvXIm4fYi0u
d4VKiMaYrYZJQHBg7Ux782+T+r1JXcdN//tGO9Geln8zP1u/6+edRmiNoJ1kksGk6Hu7+XPObvxm
MV43haaT27Buz381qS4zMpZmDg3uD4nQrysNgZCrQkETTM6+O/n+2fhsvbL+PD5b7cqqRQeNTolM
4j9faSqjKcdmhkcyCWEf4WIPFH1Wr165mfaeAG/4YA29MZrM3iTyuTH1c1scC9WAofhqgJGKwUll
K1dKroQpA9SUMnd3WTW/RMj6/caGXQOUyh3EIYqtg7XSqlwMI4hH01MByMoGaFWvZKuRvRpZZVCq
VB6PJzUPzzKOoTiayW3k5CcmUVsbUBa8LMHcjNMf3Ciau1Lk+8EGJ4RpVtuM0LZK4Rwz6FtkM2EG
AMfVxsl1Bp9LfAd1QeyKV3SXAcNLh+UlYXr1nMJaMoGfloj44XuOFRVrU5FyaNLquBF9XogqDDse
mufnBnKYC0HMWlFiEftTiLtfTNTIU+tOnow6si8Yms22PFfwyFQq5XTlk8EpQ3vt49G+0WtzD+dt
n8UEr0K5vhQQzkZIZ6rKtLyEfzbT82jw0KoOA9QQ5V80SGn1ikxj1UGULhC1YsQTnY6TV+irvEBs
4Ip+NnDXGvhrGhy2Nqrf8Ub2DArwSa+oNrFC20h/v1bd8aod3Je6c+6mkO66I9ixJQ7Ab22b7UXB
FLF1hrtek09WZAvfUuFz130X3yVFedR0KvGlsw69wD1Vjz0ndK1c47w89UXxMHfErJVSTS65MWAW
VJIcWky6NTVUACX9zc1gS/vFcJvpk96Te0Zfk4Xq7xlDa9oQiaxDS/dY/Ft8/158/99hv8eg/2/P
Ku1Ps362yhZwMVfDKUjw0K/62/yNdZ9qEVbOcfbn+tv6jbrH1TAuuKqua6vp91f9bZEKiN4HBvb3
n/dPRv3M3/77rHJd8A82RmVsyrb1X+U3UvpBUUe3PVTNNlWUa6uhcsTLOrfEN0/EQGRToIfNqTXF
talUfq2pO6kyk++0wiv7+KyYwhv07Evb1y/1uqtStYMVT7ekPO1nYrCzVq4BgkgiGo6i8XoQ9rmK
p4dCiENjVo8R/SqMHS+jwgZ4spk0+Qjk7AND/Hbm+IpY7Ztad6wSNvJsBBFmbGNxD8UBGlh2rfBE
Iew8CB62KT4oS7pP5HuNwE6SmZjb0xV6nIVcFsDxx1Qhe8J41HDeAozdZ85T38yg0MTXio1BgTx6
SIh3aoCohidDIUKw+GLnn1PLUlFHPo4liMTUXO5kJULfyrQQPJA08LAVrplimCJeo0i15B73R3wk
j8XpPKXTAPvGHBBRMt4OrgkkvHZbSlJSTj/UsFG2iqg/hzK5GY0pEJVxhQyGnIzuNScQdYj0K9kp
O4Wi2ysZ5UXFEoO+z6+aijAJEkQYp3m4q7bKnEZvWWbFN3aJHEmoTYjAMIH4spTpuFNKzoZ9EobW
i1KPz21Hv49OCABnoiNqjDCUbuW0QAcXyuA8dY2J97NM7fQLa+th929t86O2ob3937XNsYyL9m+L
G77tZ3Gj/YaZkOKGXe7POfvP6kb/TVUN7EV8Tfw+Z/81glfXr/2ui/7e5v88MNAeqDqPOAs9bXVP
2f+kuoHj8t8nBoRZ/iaL3CzXNilx/lzd1LgyclBg5SHM5T4dtHt9FFdZIvxRSTEVr8+BKLZqDHau
OKFkxJlBZDZMptFyfKPRV8jALnHmrW2kb01DVEQ/YLoRnjHPh5UGYnQwQ2AmuSzsBgjQiXRcRp0K
o9WGYoQNG+/RPYwCCNQ4evV+t9StpyFYM4tLqGuXfMiu2wEbw1gdq9k9ivGU9+GnlY7vROYgq50M
ryOdSkCVldmqFeTh0ZD3d8plIqpEBW82zO9Kkz7JbgwinEpA/nfuEO0xrnh6Wm7tXiWQ2LiqvtO/
BlJUbZwZ9i3eHm+hC49FywYxCYqJBAHbPCjRN7f7mkNjN+dkqyffomwEqC8vBa+11Dkma8JziKrX
SgkJTRygxG4qTQnMzL2W3U0jw11WJognDITExcW2HQBX2lmAQe8LC9Hysx0yqSSpup7KfdZlT7Vs
vJjasjfXseK4F0i0YDoQG8CiNP5Aj+3pS3pOwbKZKXTYbvGJ8vFi6qxJLNuyIzwnP8wG69uBhKAk
rujQmu3IslL0y61IXb9Zx9QlqH99AJhXE56yeNLNdmmhB8xcGY+LbR2+pJ1BsDOzVch0o6Vt86Lx
bQcqS14Dl2PFsh6+MxWUViG1RsEGKGFYuqAX85PC6dnXH6IwvQRUrurKo7qyqDMyCrudEdeBaeSM
sOW+VKPjaEa72ppPOpN3NqsoNurVo+VbE3Rg62ts1red/UnMqB9HMLms6bAYk+82C54xOvl1f9RH
kGyKXYPq1HK17dzlHowzLy0dVh2Fby061HPrpimMTWsrPtnC5wy96CzcbePwzy5CboOJGXUDIHeC
3tJ7iLdR1IsXq1ju7VL1FqLTG/NLxKoqwdCcdclukETLz1Su7cpzJ4cyqvxUXXYduZNCWtdDjONl
NO5yPdmnynuDm3p9Z9zI2Lb6S29PBzJ2NokpgXIyoy4dL0QA2YY4AYTpmSDSOts64VvwLGheMT4i
Am4E1Dy1JiM4S/06hbs753wWK/i93ZtqKPfjZJ8IiNJ1L7G09gM14gx4nM3utFW0KCL8XIsvlS1R
WEq9q7CmW2LhJ1HPI/2LLX0bNqY3O1eKITfNKC4AlgqgytDV+bOsMsgft50BFF3sFa11jkEJOErm
x8lwyJTSy6pib/SLX/B9mutsQ2ZJIctrU2v82cTelE+bQbxMeMozrA2q/i0LjTuzr3xtBDc2TwTK
0nl1r031YVjoQbvGk5UTsGH0YYMQPTzyluFyKxn1ACTJqm1LmmU1yl0+AicC/RHtR/TJi5J5ThJv
AWl5SwNNdNlp0bwfMEYktCQ5TEm1W16JbbtjcMTUe8KpLT2FpLshe1YLYyewN3TE1Ikl2U4pSLc8
PljTUzwGDZb0CjKmIEGLJ5t0DRDJAC8tpkJEYfKE8zvFfV5iGummmj+HnZSgnVULKhP1lVHFg0b+
TqPCau0e3Cj34iz0B5wCcP2g9qXPs2puevIFNqWWYti/pWa6dhjZA73bufFyngrS9xrtqzvwGZaI
FpE/btUUTiVrucUiVtQxPTnWxzDHC5Dt3Bq2vzzWZUnYU7af+o8yQ7bo5vsMNoMW7np0HiW5pUne
3lmoUZsRI6QGHPAlVswdDND0K2DAWynEzuEJNVPkAHO458d7TjpcmU65D+Ef6eo3HqFtm6LBrGa2
Z6XgMqm9jqipCVxVRodjIiGJbBZbLfXkkNbG9cgAx9TCzzie0sGzjZwdMGYUJXwvzJxDPPXIxNs7
5ltBTkgBKjImpyyPsq1SMc7l/JZsmlS33qssJLMpDzL9sUOPYuqvi2ntTFSec6Zcj+w60rY9Tlm7
TUZrJyBrIl/fVP0lL81/G6wfDdYqhPzf9dL+Pc/fAWj8dcOxft/PgomZDzQlHbA8BrC1J/pjh4Wa
CkM2X/sZPv+rYEKhifGLQdLvbdnPesn5jZZMaKojABbTmP2jeukH8f6/pkHoLdFwGuxgsByuHdgf
JAuZYXX2iOXjYKSE7jI2IHX9QZADSTjaLusf9dgNzNXhDV9iZQc/4NrdZCXBvnO8SzFZjmvCmIXB
YOBksJAOSaQ4Y/sRW1+KzgnqyXqsRyNoibOYTGXXz3ek+p5cyd6QcSwHA3EoXXlUSM5IwvzBMrMd
79qNiy9duuLYW9F2ZhvRVe3j1FVveasio3zWkuU4Re5dRRaZgfeWY55gzYcS/5LhzD7MM1+oQDpd
gQ4+fY/J+OptRAd5eE2aG2rOZis+hLkg4za2Vn7TSuupJALIAOjXpFeTYbGBV2+NQmNr77IyJ9ZP
e0yc8jqzkpPBCZdooy90KpQYF+9YbdSVNakSMzZi4ai0QOuz8nEWqqdXgNY7XX/BYb+kOHZ7U/p9
n5PHgghLgZ+ZDC8rvv1DyUi3fJ2GftNFb1qGrdu1dzixCFUE+apb41G4Xwuz2NXIQyIqnbLsg6EW
wTiFrzVBGUnh3M6Dxl5IP4UVwFVxzkPcrSj4XTwPxBDBgOW/3KAEPTLiGTVLkovqEvNBRPhp3KGY
mzMYorNtmtvIML7FhvGlc202SBmiN3sWPuehu14iL6juNupsrgCs5tBM5snEKTca2mcKYoA5Dhja
SI3NQ5HD9ghb3d6lXdv7qTV/sQyTtBd75AZaxLcoHE82UVT7EEotY/Tu0EkRBxQ37MFdWNidEz1U
JDmhUnCGQBG5juAiOxSr+Y6IwPHT+e7II91KCRR8EOd/+8Ef/eD/tYMFjOH+Zn1r/sENZgC+IJzY
ZTS9kjjXRezPbhDHKxYd44cynLHSr5NtPdjgwdHqYflaZ+C/jjbEoWxbDR2J1/cv/ZPh0V/VWOgl
AHAzhWK+BSCPF/HHo23OF1HEEYPuXMqEejwHzUsymNhUq4qxQ84IDv5i8hy1yByTtrpuSZBYCAf1
KKu2hjNeJYZ5m0p5W8JuqpVeblrVyvDGj/uZUAc3bA/5Yj7Nqnq75OltmVifDHzvlKne9QrTpogs
IL8STtB1UcDgOQsQTFM5uMUMTNt5VHPq9E5SSENiKsran3TzmtHxwZl1ZWej14hM5Ti12stso33Q
y7tWQNztC23buAvBOEp3hxb3OVaJtHANsnwHjcBUd+9WBCqS0/FmFuMpLMp5WyQ6ZH3nXNp8RTXk
lWsrl2VKsKZF2psxhtfTEANCRilkCwD+o/I+Rq7wkWDYXpLYXkTiWdVoN72W7GqpXmex/qTXZDG6
S3eYMY/OaXs02SgoZTZstLo+SYMoVh7vfIDn0axBy7baIqonOKxx9kI220wzTtkstp1modDV2ncz
S7Jzt3rxLfYA4QhbiWLP0IiBk4ND38HgLIdhX4n3Ppmfq47KpqB5pwDDv5SQ1aSaw5XbdNfVRFuU
MAmDT617oyIeXLfovKYKgSOwl1368RET28HB6cisiz8iJ+BMVgPTPieK0VgWhDLmoWMh8SYH3Wj3
VW6seKgkKIf+epGKeQ+8AK9uFb3ng3VhJ/gSzcVhtpsbAOX7picAnqGClS+3A0pR0qstYnUFYSOp
UglzIyZMV2rmzDhyMU1jD26+lWN/o9aOYIS5SKR9ZOncc9clzQ5XudnsOO2ycfvv8fZDb/p/x11M
F7vus/j4OxKx9oeJFxpRtMvYXXUHvfmffDNo3k2H04r/+HHQ/TrmCO8wbFQoLl/jFFqV8j+POUjE
aEpWlyo60X/K32MkxTH25wpOJ7xyLS9dR4cFun79DxUcLiuJGIMgaGVKgy6P9lrVXDqwY5WREz0r
tnNK+TUwgDZIZlTCqyiK+Sw/5np31GLz04XKDYd3txi1r8faRzawxGN0VVt0S+5JIroOlWTX5qBH
ml0xF0x9lW02EEE558GiNdsqVnctHauJOMXkCB3xfC/IFNK5fEBteVdFME7mdyGXV6E8TNYXDKBQ
6CCPWSzbob+5Sr9p4uJTLmDNjPicNyvnvf9WdPqpA5qilrBusquKuD3yWI+59lVxB98d602IeDYj
kp314RK3W1tkl0JfIcYcvjI9VGDKUNUXle7Lsg7cKP5UxyHQipwXGfrJ4F5VE4hOgKGzY/muIq/D
AWAMOWRLyv/nzrSoFKHtY2x8rOkELNQ2FcF0C1lmxcoyjeZtTsaZs4adlXDedNS5IfFkAg9RRyoa
zyudrd49Td1tT2paRnpau8aoGZRaudF5VTedlSa7GAope9a8I57pRJjAySSPresIHs7uLcKa4P0c
zDW2DYYonCaH8zjaD73jjeS7SaYmY96mCyEQVf+lkHpcXo3jQs54plDLctkwQ4FMV0FVaafIq2KF
4Q2ZFXnpL2QZTunboiV4ANacbLanUAISJ9+GVb2FZnacEcYtCOS66jXs9cMUvY3SOFb8k9UOMUj+
reJjpSKDJfsZVj/AJpI8GFUqir4z5EVjmmX247YRQRfa16EonuRy07MBTtac8Zgjt3ucdLGz4KMy
1fUGRm5sydGy1P5soPsJke7nTPn0+34wA3d2PceSF8eNd1nCu1f7hO2ZFb6LBBgqM1lTh6XDECr8
MhOvYLJgYCuP+O/YmexoKpfo3sQvw+TDIDuc1QMx7NOp6ZugnN0rNzVbr9P7Y4mBbMQmged7E6Ww
lMYm2YsMfCE5XcpSvw8DGknxWXOLF0Z8kvkriKZdGuJhiwEuELhIBAUuym05gEeiH2EC8KqgzwY+
9bVUchKe9OGooY62jK+6mnA5IpI2d9qiH3O7g3hwl9b0VuqQX9jkIGsigtIGtx+OR5X3RiGAApTG
fpoPehk/N3YepBh4eyiuXQViOr8j4pmuQH0b52iXaPneCnGKuSNUyDgyzxMxrl0c7oc1ajFMDrxU
JF4K5jUpj0Jb9pNcLpGGeD0uv6Vq3pIXru7x0/mWIN957LGzd3YQGdULlcP1PA/C00WyW0IrULXi
cWhpwzgo5k5/L+wucEvrPdGCDM1yNJFzD07JTtWgncAWiViDVhuD5WzrWycKyZpoAtShnjTTc2iX
L5JRb5NpQV3LneHGuMbLhzh/zFSXeE6aJanY+MBhekRKcpKTDdHRjG/MxL6oobwqrPalTcrb1ISz
1IvxedCbnUmg6RwSBa0jIW0eDKkfXbIyhoEnPU7cvRyjr/XcbSO2iegYXxZ1vNF7KJey8tdsbmz8
+yzi0NNelYoaMtX1fRGH22QQ1/ni4Mlb+K0BGGO6lgczN/3YaldNfl/n+cFapKD1VILRWfZjXh6s
DP8duZJmm2yrui3OuPnv5zg5utPygK5qm9t6darFcqkMQCp2rB3DqPf10jgstvFeOortQ+uUflaX
l1ByGGVdE/GPUAp+C5a4LkdcSOlYYaM0McsUfbYtQ1YYaYEi0ViMb+7gEGZk3CdLaBwGOd2IpLsN
rQx9BUfLSPbOnJPBW2vvafoRGzMfVE4wKyEjHKdjp/SBXjg0kOrZcO87JbvoQ039heCqGU+o1K9H
ettqnN4zFXBbdt85xVnN6GOl5EfZQdWY2AqsfTRM+0KdfSidG35Xe8vKggS+vEpkJSrelQe2S6eR
LcC5YqfQ5GSI4Bgi76TQ3nL3vo4cGEgDexyAycaHpaDq0I96hRLKVVgAlWSEnLNBMjJId1MIV2s8
LyBn0vHb0JGD0u9zRvI68fAZGUYkpRTMgPXpQCTXZs1rNwiwWMH2IvkcGCYaOsLi6aHGA9ACskZP
ozXPvSUQXzEX7+a9kbMXydlUcL4W7GZwR1PzvZb4PgGV7WTjMIKOZqYS2EQi+uaa5SobG8e4aWr+
HRX5nZl710mdDUVMO7ySsE7N+GbEoCGzIKQj1zOiUrl0K5WoocXatkbQ1O6+ivRNyQAwQQsIM5dr
h1FFFxQtP8ppgr4FlSk0jy3qLmpUWBjKdknuO4CaEwPHdph2di88oGVQyvCphMxCVvGkeC4TEoaz
/pjy7xk7c19ltceMoa6T27Z8ZV9s5QnM+2ctnO4haHoyv5rCmE/+ZShdz1JHz3SfTZZDo2b7bWM5
O9VQeVFs+VP0o1wNwwcTzFdsZ2+ZkAG6fXZ3Qx2E+vuoIpys86BHQA+UwU1QfQ9wONC76Qw2ao7q
tAV8MFUPE20awcmbKE+BFqCQ1cegcCx+u+7nv2X0jykBjfP/noIeP799+2z+fm/MN/4cg5q/4YdC
yv1rN/xrUODiG9WooBGC29i7fhXR1NeOilldhR8vKJn/MCuwf3NxnVOSY5X6oU75B7MC+y9bY2FS
Q4OVXmexKyzzzzW07bDhjbJWPyCxeoxc3A7a2O9bTe7z2n0sZXTblaAexggG9Dwfy7ajJsRVYOgn
AiP3RdNeOMsYXNqv7hLPp2VqwWIMiXEUsU0qkAaHwbntZwatd3H07lgxIoo2z8ivMtoQLK3UwnmT
2IqqcU2PUIZRQshdUcYsUllf7NOpAL+bIECH5kBOBArR9J70HTYHjpm+A3SPuh2X/KuY5uVAsjVS
8CE56i5Li04jgntet2x2t+7vzPob5427MTqrOGlplF6pJF9ed8DusbhKtgRT0wyvVoFHJI7CyTP6
pj9yY6hfWMU2R4chygOc+gV1jSaO6mzVgVaP1qE2cZM1SQFDsuH+d+//fcC+P2AGH7f//YDtm/f5
bx+v9dt+Pl7WbypAd5QFPxDsf9wygGmwUJuaiD5/Dtx+zuJs9KiabWCa/Ask3v4NQCXJEbpm/86y
+wfPF13xX5pUm96ZV0fQpeAR+y9ZBkPqPCe9TTtomDfKO5sFerFPWHxvcyW81d3sMCracxwV+AXQ
Zgw1fJ/FeJ8gTG8iLb81FNPdlwNg0UpU6j5urXsQYldW1lw33RBu2FxUiDadozUruwr7BKOpL1pR
P8Zmx7VBsIwPlOFey90dC4/aWwdlmLavR8Blpc2PHZTi2M6E8DYOEoF2Rv5ZxYRiqdIvyvY9dgr6
AHWhTECTumAYa+r+JQ3TB9YFBhmVycEerGo/TNk5a+vcx5TxaWjFurNDZWU4D1PXsPIk5nAhT0uH
8+J1hnycTa4iEwvippyUpzkPJ9Cluj/ElNbtgI9qdKfYqx1qXzq7z9Smb0nC6akY59EL6+51sFPp
zbL9hrGdTECVIrqk0jDz6dx33UwEZE4NIubHQpY3tVn4RKi9AMwPcnqKRVHRAXRktrFRCLok2eu6
DAPHzg9uihJMKTg0hnwAlB2Xj6qdP6iVPXgRnKceTQ3lAAISMohgWCPhpcH0jBqUjoOmdTIacH6W
ERi9++LKEPXsYN7jP6h55xhU6lTINXuBUdOvohhuXtv0L+aYSR/928PkOHdVn13iLLqkFoM5gHt7
20yDos6us06im82cLxGl/6CmL+wO4IJbyRsiizLaFkPSX+VFfIhpgsJ5Ndx18zdbkv0VDusw8c3W
+AsLCeqrLJ27bgWmujZ+ATbqdGTjLs4rms9oChYammkc79OSIzlyAC2B2hducopTYtjYqm1sdWBN
SNchRufJWsoPtRY0qpr1aGfRiX3+oTN5kxid35Xq9BwJFIFmOrOQTfG6yK0+LTelQFFkYAi0WAVv
9LlCNxhik4+mlymKdyIaIIto6IjKR6kiVtT68ByyZ+nb5hg2zArLZSbSdMqfRM2HQBFt7nea+gqg
L+ht+wZeODDcLL5TEnkVDtaxW8CrxwZUZE77bRgLIhrtEpuK41mLZW4qJ/kSNQx9F2c2Nk0IlVWf
R7Fnpn/HFMSi6zOCsc4/isggIEHOj2qVH+pkokOLeD1EsyYHkrVfJq1/mfN8ChCBr9Pe1GdM8URw
X7SPZ/JVIor/CfwBiUuXEcMLgQbzVcaEWRV0naMePk5L9GQ5zE6Fak/7oc6usnChvSWnIB2IbZNT
+dlK/UM4GA7NcjmpdnZWlulTVZAehxTgRja+jqb1VULgpNVJ3i0SPzVNnnNLWhgmHdyQCiQId2gv
SkdOhGHINwZ7t1lnf7goKXzHju9lZOzbuvoaJulVXUQgE8RmQihJHR8+pKV2t8g0UNFbbgyZ7ntt
CipFOUoe3FOVjye3FK/1whi74YNAdvaXqsDIG1nMqXKlGhDkmMsud9G8DxUPtwoQBjOuu5TqRsny
r0usf4H35FqJcuQ2z3aJyccFSIFyrv7D3nn0No6tW/QXscFMnqlIKkuWc5gQtsvFnDN//Vt03UJV
R6DwpgXcyUW3bLcknvOFvdcW9mMiArFnwC6fIDpPKHymq7jrvKwnRjQh6Abl6zUpq7spkx6a1tjp
+fyUs+DLO32jNuFaFTP8aaIdm+QScsIEjdhrSkAaozgGaWBtFRV7z5z5dGX4UevmnPRl7frY8OkY
LCCcPRtA37jSsV8XVeXZcfPY+fadoSGGwcVlrtUFfkys+oFIgD1BkC/1UF6bRUgYQ91M92QE5fqV
OcbzqjI7Bmu/S4dvI24u2n8vHZwue/uo09f8y981CovW+nv1gNR74cIvmzzU4J/D6h/V+VJ3y0zb
0FIulKcf1flitVxUCLxCxcRp8QO/j7ipOXjg2LmxyGUIbmi/IupUbH7JX0bcwGo1huwqYEfZMv5S
nuNjEqXeS91OzjB+K3arSQRs2hkZuCSoYImrjqEs7iK9sZ7iNC0IqrBx9jMUR8cQp9LgSLPdIO1M
o8usMb6UKyI+NHivkmF+dMTPcc/G10E+YgKUVAQ6GD2qZN0pFWDAscheGdYZj3hB4xXe7+yihnJ6
mDqsbesC3066lqwJe5gsS8/xlDQ31pATY4fSxnIIO40PvVbFT+EsehJgILUU0XMbN09E4XDYBGd9
RJnXjetqse/FqivQiFl9vm5l5HVMTPTg0BW1NxngbERIAN1bbeI27ImD+Tr69iLIQr0keVMzonaI
SJ1jlEf/a5cRLIDJreiyS9siJvpJCzhiav7+bPDmLNLXUT7c2OokNlU9i1PKNm0/GpxXdg9aJ3Gi
9rU22ZZZvCEwq5NwXk3ai4UajMTw9WxNUGHvtAaVg0gZwpekcJN4p6gb2b6TyMCwh69J0hyCBcFZ
zy6Zh54Wn9P4Pk9erUB2OAG4wt7yOEBzOV1bke72yZdKgyqTc9EV9CxTtkIZCWMRak7xALKfEcy0
yupk3xlfpX5wZ9DamY1rHnGUytpjYPCCRrNi0lliYiryh0gmJaw81xUW8VbfZ8gZgYE4kdhKMpGt
4T1USMpM4FURyWGERxdZua6MnaaNTtu8aoXYoLYyg9wNkqeKYO5Ryj04v46ONVNDAmdlR8aoYYuM
GPtTk3DhxE5CtZVjV6zs5DoPJZkyjquRmfZGLn3G0FjSJYHOv4ivhQ92IaxRkUVNFq5Q2WWeUrI8
zmQ9KFwU83rwW7T1P1cMhrZ/PxLd1z4CpvoP5yEv+34e4m9h7ctQgmblf+FZ389DEkaRXmk6h57O
nODP4aNC47BbFBGflKs/rfwWXYMsCAlR9QWx9/89Dy3EWgakPkUn8+bzvPxp5TcVfovYvDF3eFCx
UOWwM1904io9jlbtWBnjeGsss8Y5rFY9A8VVNIh95Y87vk6kcQpUyIWrZCFadV+5NPjLlXA61yBA
0ni+SE19xW/dLMkb6BatlSVaUN6gNeW5v61Z9AGtfTfxdwe1PnD8Dicq7lMnjx4zbap+uffJwA7k
vRkyWG5s9nMd2d6rEvQ/eQI1A0F4rAorvzZeRuJGCyJU1RNHItL4w4wUMjpn07wzYmO+xcrj9aa6
H/v5LdL7G8uIDhOaCXRIhmP6475NzDeFyK9JNG6jS4j4xbXZDx7bSa+HWF36wdUSZ0IV+yxl4r6v
TG/RQM6TcQzr+V503ZmlALZnw9iZGlbGyjrair6N1YYcAZSr6myeTHU8JDYlkkQFaie32FnY61n1
PsICQ4CFC3jljCHAi6T4ulyAmbl4UlSyEZo8JXRYcEJidQz6hBMN7woqZt7G6Ibeoz4MI3uGbNyJ
QVxVlgZPcyqvuyzc6olJQIGyGW00WfGnsBWweGyBGQ/y+9QqSfZcPAihejNpwYk9CoA9Y9voHD1+
CiJgZc158qj0RrzPURWsGnaxm4jVIGm0Gg7ipGcIa3OpmgTE3Lc2W4cZRPlGIjNlRQjU5GpDC22j
nrHiTw3yWmW0hrVWjZDVaZfgn6As5EROckSyeFhZ22K+XwujvmQ2ue+wY27Yj48rkZBk5hvtOlVP
ANXY74L8WM1VqjqavESUqF2zkaJ+X8MsqgY2EXPWp2uzkg0WBEks9qFiKa/6GNn0Z5buDUtmbgSu
zBFTIrZybSBRTlV/OBWV7wM8i8ye7CUJZu4K/XiLWi+kX8jb7jEvu2ltmfN8PQj7ELTMxxoCDi+/
i87PolNjfPrvJ6z3JSPo6598RMvrfhyx4LFIJ6SyXEQVi+70+xFr/kGtiZDhe8VJtfdjYEWCswWP
Y8lbAkfKGOl7yWn9QbooharGuuLbP/qFgZX594qTalPhAoBzyE0gln/+0wkr6Uwd8MsxSi0DZWEt
jM2NoYXkA/YBiS2mnEcJ8q457NedbY8kcDR2vVOUm1iW01uJPeCoDx6bv1fDSl9CJljygK1Aju8X
jB5WJJ4j9smMuRhxrURk7NNCOgdJtemZg8VDvGvChjV9uDM0xWtsg5wlnQBoNcoIWbLT3muGEvl+
wTOVSbtBhe7hpKaUNK4Vdr7B6gmNG4gBNcVMoiX3uiSxbdbVs142Kg4dxY/OUliK3ewT+VaLnS5l
/bqic3Y6U/+ijfFFEOFeKuNtKSEmJ2svB6OHz8jC4KM34Xg/QEXaQGIClKUzmTtoDbO5343btypl
aaT+/RnaU6K8ZlHOCuqvPLzlhd8fIkgD1AAq8SEMf1m2fH+CFoInX1+6LzYn34JIvj9BsDj5SgPW
QUEu0C791LThxFNRncMIBqvJP/ulIkVV+El/bdoUvpy0htRLy5/y50coV6Ok42gddk2ru6FMFRv0
r7Lh3yRx/6EW6WPa1feWxMClH2XLaQvjWGn2frDMh1ipGC74OLrys5wr20Lv3jOdbCZU2Dpx6Hxt
u2BiWcOONYln5DcmnYJpd69FB6dMiQF5hMq4LspsE6YvPiILhuduHYYnv+pwsCZOIU9Xi6vISLoT
7icSiiQnki1QGrha41I61EvTEGg0EnZP8S2aHFWmuK7KTCbzqN34WrkOi+CJzc4D9ymLjwCgrlWg
c5eEvyvU/kkGD6DY1XNW1Yy3ZdqZLxE3qrBVVDavsyVIEZUYHCJtmG/rnPgyVXohvOMhT6wJkaPk
SB3CjKQ6toa+MyAJjWFw27X4nPSEYEU7w3EGRDBNIX0mhPb6CdboDJ1+LA7K+KBEILe0IoeoPDHB
C+1jMhS9tg59PEiaFNFgyeUcQFDLgiutlc5tnB3ySfHfirTyoX5m6rmGreUaoRHijBzhEzFzPstZ
dmdGrKwbUz5Hpnk18OaoYXq0QXRR6jGqhBHq1iLZ9lP5yhoNMWqCbVEHXjB04S17sp02UZwOuozl
2ryMIR7rDLU+/VFwxZrwOQlJJfV1YMv+dNs3ltdN0nFUlOuaQBPQE8Sd12DqkJhRXLaEiJjS0zzB
ReryB/AJbyFOKhlzVVPJt3IaeEPLp2PmKkGrIwaq0bwOLAQgg75O/JFA1ipgvl/EB0uM4FbN8KMO
CmScM8ql+B3fFVjTbBvaMu41hfN7WPtJ8doAUV9ZxkBNU64HiGtw9COy1OMNK0236Owt8VSbVsL8
1NEyywQ8DoH6NCDjSOOGqrB8RYyw7rrGdFSUSFYovxRT+Fjm4pQYicvqcGuzPCfIpccXRyYnMe/r
vFqWIoV+VIjNMkkhMwxm9fiQdnm4VF35O7XovmbYapIMCXnnrNptvwJti2hJPKkVWg5T8lHo6/bv
4/rbca3/5w58+5q/F+//AC9dXvb9sGYmxvpLBmKwrLKhVP04r5mk4aYGX4oo9NvJ+1PFI4hOpwBh
ef4Zq/Kj3iFQhaHbQmIgHfrXRmxQUv92WiPgl7kuGMnyZ1h/KXjghiGuiZD9xKytSSQcgXwT0RoU
GC4t7CGDFeyUpgLIl6cVpQ+ia2vC6WYm4lTF/WnkXJ1V9lidJX/YfQbtW3rR0CatU+qClY3+wp2l
6sAPvOmy4mQr6a5Nqktp1RyDiDs8NcfkMpjBx1hOz4k1cmnUTbnxk17mxA+Put4XTuE3G6vVrUNB
/QUzadu0TcsijNOv65JtFi3T7EA2lyDgfWChJ8wF3Nk4/NpPukeSy2lE76OWfU2sS/PSDhYbRcnk
d3UxoyOJTiAMzAPSvK+NFWzL5XkWoX8aPtdMRYH1UtfZsIg3oGeW04ww1eqgKgjNla6LKcET1LCd
KiwtdG1S1WUAcqueyxrNkOzl+WARRqUFCNnmUymFFzj16IdidE1QWU+gWjHXiiElG0ndZFgFJTyX
06A7ILscsmJ56anRjwRQngwcUF10VLhv8iSkc7oNzUs8Eig97CRIqXZ4hLaa0CrKNZ+VFu9Nk0uq
NClbjY0Grk2eu71aI/6NAuR470a2FyjCgpr1ZCYx31NYQxJQPH9VCXuqOAnb3N8EKY7SNL60pXqc
kRkN8GDa8HUCZyZ18broUJHSwVZcdRO2K9ZSTGhHkKhadC79zG1izKLwmnXk9Ywtx+FCJhm7uCXV
zveUFs2xxLzCJB+kvjXQt0Z6yUdFF3xo4qesxbA/PWlY1xWcubKKxvg6VE598JgM9brq2JXy8oaI
C7o+SeeTmMmF/GLh6YVgFKAn6/PnAQEjHAxgHriqfGI80Hcmo+30w17NQb1Khjs112LSzkCU9qbG
8nZ4DLXXklUr6RfYsgY3ItnYTMsNvDGSxmo+6Gyrzc9B+2Ia74XAIILS1C6e8mVEIG3I2AYISnBN
ljp+vo15xMDgbUw5O6pMQqxUXWnlvTKNPD97SyK6uZ4QZtXrxTkbWpYX1c+yMiISm6jJn8HYUU1c
J7NxbPL4kvS7ybzNzcTTyA0bJlfh4RUatUU9H0u5OQdR/26KjR29D9XdPJ4yBGkqc07R3EjEWS6j
zyq5Cft7eGsgO7JtU5lOz4VRDrIz1pc2J5vxPCcnG8CYTHA5c5WQ3OzJOlVZzudTOoFIXDHdSzof
6OAMOsGPH3AHMH6RLs6ySLMfRusSl6S3i2ejUunxP8qI3aX6Hsiyu2xcYZU6Ahe+jqbWVq6lGnBg
aPB0MyxA4Vq9TvoT8Wf0WiQ0l+eECXFpalcd0yG/17wW+ANa6WVw9G2EZJuH1FdqAAHjlTyNXpNJ
WoJf3h+1jakNt6WSlfUu0tvxplZgr/1u/z/bf5u7499bl9NH/f5R/71vWV71/SrEE8utpQikICTH
fQ5Rv7cuJAzQ+dPkazqzSsxbPzf/gnGBbWOpsL4NUX9q/mFz2iYv4l+w8KP9ynyVHuVvlyF8NFj+
S2QZ5KG/Xoa5ashA3sEWyFVfnv22LjmGuin0shY6V5ekuVgjQOC6akvp1PuT8V4mPaZ3DV2/ZW7w
7HvGKD8MMg1HE+8jeeD2G6D7vBEICvnjbaq0d9kfBCXudaLGe3VOCTAOznll3GTNzO5mnPhZSGeJ
Lr0GknGVxMZrw1xA5Ncsv0EIqv1FM9JHH+ZXEfbeINuAjfOHnJA9uSOkuAh3AYhKtX4Y4/YlHUMw
vulDZoOBNGjhUyTzow4XxTZPrNQ/KgKNg7ZApqGuNcQuckS2MKR7PeYAQjTCsGLw+k59sdmpZHLn
yCHlZ2IMX8OmbMn6kzftjDGUGYiZqm5uR15aaucpQKLWXJt6+RoiS5e6D933QST1Wzo4dOVn1e8Z
Dsryibbw60g/oC+NATOeHYjMW8y82zCcyN418a3NSfOaF9m2r7veVSttbRsjGHAtO450IDGdSEtH
whIJOis9ikSvEncMOCP/KdAhE5QiaNwxlchIKhKDDX16STJagnYUz3ZWr+WOoKeOA6sfu+3c1L4j
9WKdc6sLXLeRAf2VAfcqisv3njF40xS7wRAu5iEWeZlBeLTu2hHkCUhoAnqJMre3dRuBT2mQp0+O
bkkXRNye1RebaBrudJmBuJqSl9Sl4qbHeBN3ljONQKNzcgjm/pzE012cIRZvh8zLlQqZNE69Ll0P
/nyxxvKodHqzBrIEcAlddEG7msU1PoOBhNhoS9/3kJE2DJFkeE8LiJngK/cFQ6TGwFri4wiKxvoU
xdFbGbfeqPSE4wBiydST1WDsqVhYYe9L/OG6kbSt0lbgRGIO7T5mYqu0Dwursw51su7n26kgSYZx
K7utimvKtBHaQ0ytgppZtr0l7Vfazz1BPlZg3GeR/dZVgD4WhU0kCydhxVfjhKxtL0uLKxE+A4oj
vU8jpkLpCaeWeQv5uor3Nh2PlW4/K0oBI3bsL1HJZY47z3ANs7qCqDuuyLnhnTV5n1o070UTPw4V
Hz1Xb6BVp9mYPEkvP0iMduOqu4KiS0tEwz6Z+zDCNpTL57Be26igI0was4rZPD8UyuQk9IpRb7jD
5N8LkLxNv0JZHlgZMg1treE30hWg71htZt1woEWYTeuZhbpRfbzv1fSa6kRtZDpuFZDgY/mq1dom
GaO9LucO9Aj8gNOp7xVPTubzoGf7VhOu1NxK+I0K4COJYAbZDT7wmhzXU0F2M3roCrZYUc5En6XA
vDh74C5m8OwHSfOGkbguNb5akvQCFuOQS/Qo30mRFe+Bob5Fvtzv2ir8EqbsgMZUU7uVVL9rNgub
ubthU6R+hJDFbn7fjt+G41wm/347egR1/VOMsMarvt+OGnM4hRvOQixJm/inuR7OQeCc+PzkBZfN
yO37XA+XosHcm/4RzItg7vbzZBzhJX0ijeenTfuXcrrYc/71cmT5yVSR3pN5u2LLy9zvp9E466Ec
4n3Z7MxujK21vJxMsp6ukyBCaTkVWxSXbkmrZBgS8dtDaa+zkRDegSIcPYHuTq2ueSr3KWpBG+RJ
ccQTzNnVeA0w6L6KPFLGqyNE7p0SylcRrKLS/KLmtVPHnSuL8CUE5SVgo+iBcunSBpiwuA7n9qWg
OekEEP3ed2PyiKsoO0xScZ6s9ir07/X2tVKkvd5xNanBNuzG1wJ9gp9sZZ3Q7Bo+soJBw4f3lKNU
s30qTTZtRu6YU3HNOmoV68co2TTFTRm+hTG3TB7t40J+6MzOlUYYNgzgoXdN1XWAVizw65eKE3mg
li8136MfJUeUHX9wJ9qKkGDkYG137I1+mxPboKj23RLk0wOjSWPDFVHr+mF+MtA0QvS87ob+QZfE
2pZUj6d2N9ntKiJ/J53Dkz4FGxMZRpsFByHBusr7s1VytIr0XoEzPM5nI9ZcTmdHAbuUElvfDkS9
0+qYyZegkikdwDBryzaDKPPHUkRehXw06OH7QCEmHxVVoNiq0ngr2Y844vBUd1tMip5ojavBOvZ1
7UxDjShNuu2qbNv1EHrS966fUEdIwHmOovjCcJOuvdzJ8eugNyhBQ8e0wP+A3UqC2u2gMbbJvc2Z
S1Qj9K3F0NjtBXAPcinYTkDj6SArUlNUfn72qSTKSP4I1IEpHO5GHJ9kVNx0hJn1KU2DlbAhx6qF
Ncuw2yupKtdKP5xH8DmTEdJ1QpRo0ntmL1uGD+tEfPimuo4DGqTBviqHF5vjPmjHdQZT3GrnhxIu
Wyy1l3QIrie4qVqLJqY1VjVzzwQvjmbNXjNBdmQXXFYw0G900knRDrIhzaqPISN6OWUK6VmJ6VVF
ssYUARfb2BV2fxIV9qmTBSQs8GUvVer7qCqBg/HuI0WhUZ+NFqGz7IQ8GWJIdgYRFKKGB2kabuhH
bh8PrtEjWGaVjgzBtQgw7VLsd3iNpERdNVKxbeyKhE+j8ZJR2s4zUmdhua2ZbdTkA1vVsZn6Y6Kj
kI5yaYdy0+OZOpVGex/PqluOiy+3ro/ykidDrszC8xgy4zppyAzH11gaXw1SaHx/vhFJ/KX0hwtb
YZJE/PhQLsE1jKCIlZaQOcnMyhGRcqd280VegCaT/c6t9jSTg5MM1qECKlaSjzOSk0Oy2C4dphuz
JcclhqzQMyOxSdYJTH1tKNFBJQeV1Aa1Lq8GRLzhkubQEnWiWiezba+ZfeorasRTWNWXz3UW4ptI
4d9EI/3AmOLZWMK0bWwO8P6Q9WhOPWheo+ePcRPc62n4ViGbMHvJRUmWYMZSty3uqsSXrvS59yTT
XkbRd7Oibv3c2M8CiGddGuDTIab0pkTpoZzMkakZNP+TXHQPgaFvrRC1smXc+CWJVgHqJBXdBW8w
8za7BhXQMjsBXAXrvDwztXkEC3bEtJGvEovyBlbAQz0EG6NUnVEFYaCp4aUJEA6z+sssklhUX1sr
Pl9A6S1k/mw3xToMqiNUXqduoZRF4lwkPNiGAdIhIIKcQ1uHSjXeSyQWzBI2rCAeT1MbX8hg3c/t
WzQ8NRSN5QwutRlXmcpvSdtgXcqcOegLsJDs/dY/yIlwpxl75xg5SmG78vhgjP0+IP3cUtA2wWg1
qWK4zxjIMGZAIlL68+sYYKxR3xMUw6Py0oI9UHIC0kyMfZO+NaqMTLcSCJl5VfCsz9mF1uAmwVir
B6WbaEC87GAnab4Tav2pp2Jd8HC0ZZucbdLieSPnlC/XYsSNVmECmo9cxGm0Nl0cbBKScpibWBOZ
ieEmCyYnTh/kmb5BR6kGFWczN2X3lGa2xU1Vb2tfPcP59lDfkw23EC7ReVeNfRoN2X/2M4ORzZh0
D0WNhC0p1QJljubf/a6jljqKju+/6qibAmFr+08qg88X/iilkGRplq7on7PypdH/PmjQ/4DmYGsM
C+TPGut7IQVfS7b5n6r/j9zwo5Cy/1gMLMvWFD/aMpD/lSkDGOW/FVIoaQg9Z6QBRFmTKfR+LqTg
/UVZMzGuzWkVW7XlUniTzYrFTG9twmTYKdojTvhNTuHhi97hR7j2WDCbt/bAH9edrsFxkm+zmtKC
wbIad4/TZMNm8BvGsFrH6FlEkOqGodoY8lSQqkAIKjmb+dwtssxrcsmgqAup34w5IlXmxGMa3aNv
TcZmO+CxRoBwUTqSGoamPkqahbE122XRU01QllSA6OXBqLLwmAuKtyi+bvglGiZZXAd7GqsNPm0X
7ehubm9EGDyAu7rLiGiq22HfScKNqq+KZNGbl5haQJoyEJ6bzBstg4CMcU8+6Nc6/WJUHKUHgvqS
Lr8RRnA/Fjl7wuqMtvVc9c3DOFaHdjjzy9Zai6q97mhKq2Bd6AAP/W0DKaekdZcDaHk+NEtwFGTJ
Oqzd9qm9L3zVGzP9aPXBzizyi+aTxdYYGyObHsYpOMrWY+r3z526y4N8V+TjvscaLtW9h9p0pcfz
XpLuwkbZVdZb2r2bswX/FFdtlu3GEQNh8WSO/ikh1JTlBJP49r4x8PAaHcLV6IMQwVVIBJaRUDcu
7LC2YINdiGqXzaVHYna3GINXPYviQhD2al9Shj9CVw5KF62ZG+OPsbzMkJ/NJqNjqwEmwshYNMAH
si8he2jYQ0L2G+IqDkk+HMeTWZdkexg7gXVCK3HFTKtE9y/Z2EG6XXKhyJlnEsIq1pO0+JhgMlex
KcGye4xJluETRHUybAwLCn39gGGKPQV0Huj69yFBIVVV3CVt4yqJQpuZXlfqo1rhU5fC2EG6fdGL
cMt3lS6VDa8sWCnMywjAyXTmA7iVqHzIoYe8xm6ILE/bC/IYK6QJvQ3AbhTtB0QHqwQQk65Wp2jO
3HkUR3a0wWrWgg9Q3iHK6GwbdR8+/hIDnkEwmYcK2UuSkhkGLhNw+t0ULdhK5hhB6n+p4tzRRc4u
Z2Z2bZwnkxKK0IwuqpY65UamJrclgraCgZ3DGEEMNW2k0bInxbxL/XwWsQ4i9sxA5EYFhjlH7WNo
cYGmNvsPPivePo2J2LjPrBI+KCuVPCXZE+35u8lvZJrCNcmu/17RmYoUC5+V2QksqDgODxBL+T6S
wUL9aEpUEX1Xfq0686riR6i+5Q2APbNIO3dj7SpG69Vd6dVEFpcRWIbBZN5YbjH+s3AQq7bN3d+X
0Ldm/j9H3evX6QOE0N9n3dqfZt0UbZzxsraYH/+09mUM/m0TzMn/4/pRSatk9v1PImJb57pYojuW
nGwus19QuLEi/uv182nFlpHMsZVGa/cXfc6AwL4bVL3fgSraQRvJwIlgUazjlzRVv3RBgX7CvvR6
Gh/Qd8A4JLp6MB8QZF6q2cYc7d9XyuD5U3fX2cUDSs5dRRebK3ruWhXNkdEUCkSWgWWsTVRdDbs2
Lr5GUJj1eNgSe7jVJRL2iLITJnh/ou0s2im7w+rYPkKPyYm/04nBI2h63UQw9mn3IqZTgViGvsEu
rCH4sGHM8TjnuPx08rgKcWwJ2xuSB53oPWTP3uwD+ieRL2V2UNXnGHxqT2CfnL41/tFHA5OL+Wqm
y55r2mKS64n684n8S8qHsFHXRhC4LcvNjj0hiZ6z4m+qGPunbZzJl3TTScWE8jrJBPYQLjgmQINy
/oMJHcQm7fSEEBJ3wUDlKqkjT+rCNTf2biaycEkazokwTDuTblVTnDrPNyOmsNjnnS9btyT8sJYt
TwrkU9tFLj55hCmRUwKBrVHU6IN5GvoXpUzfe7s95IwjNCIW087A/AX/1rxplQZzA+ECBDKG3Cp9
zkUTDDtaGsfAm94R4Jin18RNriZiHQXxjirYlIy4x05q9pzx136uOx06mxp/goYjrWB8UWWVzHLS
Cl8LQNY+ncJofBQES8b4M4mZjIIOcW15SoiflLTSs4mjFHwz4Pzv5zi+y+OFUi5vOhIgx0GQuklg
qcl/OPGWuqm6NkYfNWYTSvxlSAzmpDHRJBazJh5TTdW9UrzI2dtodKuokpD8RpTr4JLrO4vglT7u
r8hQdOq09poqPg+ENrSBcFVRORWI44l+J8/Fir/VIt5JM67L+SvV48qQdewY2YaeeKUyefe7cCu1
ynZOu7WAC5+NhAXz6VrvvpDvShYQyB7Y8I5OCDnK8i9+0jks5DP2L4SmF619BZoPzXt1iK3wrkt5
A3I+TZJdQsl0YyKXMcHeTXa4FaxpIiU9agpLhjTCdlts7SrcVKRn4ep7NAF1hkMOB6ZbocTGW5xw
YVeeCV04y4nBYdQMH9WZTYjV82EKRk/nTw11awMcbF8O07FBLxYpOS5jY92PDWsnYMpyt6auXIRr
5FuQ3UIfWRtXEYZpX0/uelEdukx2lTJ0h2iCSZytw8Rw7PzDMItjDcGpsdeVZXyUzLh59DeFibq7
o9fNDVY1nZsjlWuiehPbN3bXbwRKsjlvUHuEB3qnVRuWW+iyfrTgWBJ69ucyGeE1X9TYvLNAUAfc
+XTTHmKQdac2bs5tXhrgAs0OBXpyKEmc1WRHGY98JcrF2jBa28qot7oavpn1nd5byG/Z4oXvGn7r
lDYS4/hGifDIVoJPXJmObU1eHao4dlMzZu8enZcevRtMsAQj/FhZzx0TVwK7VOM4W80oE4GXaB5l
KnFen+o5nFecIgGaOpJwmKCp6OziRXCnoryTFwkeza+OIm/kAh8WiV6HWqVcRHv4004TKj6NT4dB
BIJg9H06Or8GvZ/aFUcy7BwdHWC2CAI1lIFqIl5yqEWwLG/D+AnRMN9IQRLBa1hwEvmj2xnvA4PW
FM1hupDWEcFt51H9QvqaoBpst1MSH1nq8BGIdR2XR9+XnnqV1JBaetcUjmw7T45pgH4CNM9mENH6
d7HwWSzo/ynp3b7WX6J/YEUvr/rerhp/IChhqP5NBfYp9/rerpp/LPk3CLPYc+NMWm7zHyXDIqLH
XKR9w6v8afTPKp1mlYZj0Yr9WsmAJ/RvJQNaM3bfCI5BtwqVdvrnjjWoAgKrJcqFSIsCtwlCibw6
4gO7Usoizyb6r3KoarW9r0gagYF6eIQMire931S0kUTRtyylWsjy0lR6o8/0mLD4HnVS8wKv8zD4
+j5cACSTAdYpkJLxELXWQ5gr9nzURH3nj/22aQh0L4nQkqvspQAj1kTiMhBGoTbT49jm60UHrJnV
kfn5mp3ZoSwRrM2DAg8gRLkm4kseAYdQNAfhyWGak42Wk+IeGJEzaeQUlkx5KCaCx9AGVMSmgwxa
OrYeAJEbp8qx1bRD5S9bw/BhlHFBtoTTyIDj6OHrldUkO6ESFx9GZHYxYoYcVU/nSAqvCqn5qE1/
q06y7lZGl9NeGEjo1eBlnMtzVMa2G/SLTtUebqQwe1CNxvDKQrvRkbs5QvETxxoKZS9ltHrFPMur
EQDzri5Q2BEmJAODCTK3RvLm+aqygMysbJtlw8XKCMlt1cArx5AhmQXVwqi5gTIW0r0I5OsMaGlR
xA8NaPlVamhfSZ1s1k2dbtNu6s+6Bb+siKATWGir4V4hvIPzgmMqXaV5M/qLXml6aWrRExba6LHq
sZPsk1NgTMOuQttdQgzHOveuwCQI8+nZXyAF48gfrsMtKAwF2fSCMuhEs1epJzLFxiYE+4IIiHt1
0MB09S6kf7xRLx1ghDmgx1ZBJRgLM6Fd6Ak5GAVc7BcBVqE002cTzEJBj73KAS+EhnnTLCQGbj5I
a8EhBNEA9dt3KpF+kYE3JAvFwQTnILHiYu45r1noHHIdNaAlb/OA4QRJl7cTC+tiotPPvRYlolPA
i0gKvKf2QpBYUBJB499kC1xC8ptqRRTgS8ONnPfNhvDnr2IBUqT43JAv7bIFVZF/UitU+BVmBciC
yPIndLoouu03uY+RsMG8gGmBGQwIhlYM+wAqRjpFV6Rm3cA7uU3JxXbrunsKjJTkPonAm4p6ykfA
VsHamOqZZRP0jVCNBsZC4klOVRFd/z7Wvx3r/0mR5VjHX//3FlD/iSCrsps1WECZNHWonX6mZGt/
GDgoVVP7n4j3T3In+CGKYitYJ8xlC/xd+bsAfXTLtlTxGZhkil/pA//BpwGXB0my4Ieydmax/OdD
XTck6sa5y8gsJHRLCxgeEfmjubI5BF9Qgjhk/iqODwvGyWT+Xz2SK0hMJJ4Oa53FsG5SCQZLFmqP
/8feeSxJbqRb+l1mj2vQDixmE1plZKSIVBtYVgpo5XDIp58P5HCqms2hGfdc3M21LnYzKsLd//Of
852kDuOH0UYbauNmz0+AF4woIGKm9qGhf4SyGtznl5Ai40YpD9oMkaOsaTfAs+6nRhFg5GAb7JrU
ZBLcaIo3zdDr95IeIYwryziTe31MeMbqMD/B7Mxu1+FL6ySznkYWtcXXg2sq+ATi7ZJpRG/L84b+
oyQ92jb+Cf6O7ul+I4PfBZ+qpR9Jb7PHLO6KdVnxD260Sd84uXcRURZucsN+nzjHNpYelCslRLDS
VblraQlwxrE/VYHGy1fjH2c5xSWwchNvUM7BEDWnseDFnuWBXMKO+R4mb29Oyb7GNLOqyFpsWl7K
S0Jh3m3iFKcmKNjf+g47S7g6AGVw25JBd6vgjWf71Rq0H7oesKGdTp1S+7bDUqXKWbxqKjzLk0yr
e8ryXGyY2ayRER0jEINPN6CsD7tx6YmF5s6NTOX8TB4/GjbW0mFwIF68jQpL70DSSH+LvXluedaD
zagVX7GkOYrZq8br2gOnpLYq6eurGyI7TjiU4nrYEDQmCVLW77HlsyqR4ydL468ssm+itlELL5/t
zBgtobI23z1HfN2y5BplyVa6cr7qTPwgZXYRneTIMlomyyHcx77xPFR4hTLhPeHyQkWGVlOFEpiR
7j1ZCk9TZmC7C2AouqNPW890k5OyQPGqyx8Dnq1mUXaV+JgyHyu5qamHPEDA1iPcZXlfsTGucIGm
KdwZ66iFPTr45BwwLd0acdltIjt2V7bvnMrG26VTCAfJMO8AjveAhW3+c9Ot4yAYZnHvsFlkIoiC
SzL6D74+2xY0CjJtdkwqie3FqLVnYahDHeYkXmP/tlTy2teFsanMlqKMktKFSvdwEExmuEqGkltK
uEAG8l3BfGmmd5NlpzuniDewmJplWjRwU2IKOgWE5C0+RijybSwRSLFgtDbBJbied6ZoLrRxR0+s
kN2nIm9f/j3xfz/x/5YgwImv/uK8/wUfwDOeRzJZfwtqySyt/dw6uf9juKBWKKfzcQX+ycEDUGBm
BBj/hVOBGD5n8njle9hHZw3xHyh/9BD/1zOeFRZpWcQzwHDmfLf8+oyP53HXC9tpP2hkLRbUwsTh
xkwrSsoJRuGDtyvKcs2c06EarW+zU6d+dvBUhffSZHwjKaknHWb21MWW1rnvR6i98UT22wUSTkCO
cmDyLvky9NLwyTXILgmbJdZg6kdrlLusMin57fJvFh6krjjTxhgSSHjnW+3ZrZtrLhGz4jZhfE4P
psNWOs27U0LUKcvolSpnN8poBeY+rtz2OfOg5e6N3940PcSxrCr6pYBBFrZ9jueT1bznAw+BUwY6
jd9WB1xLG+3DVAEz043kkXviSuaQNuIZeBb5M3YEBpo5w9AaqGhY6AmagEnr9J5bEHKaxFwJSOaF
6R39qrzIQL/CVvEQ13HN2NDXSodty2hh9lQ8cicIbf2MagsEecAZ3uZO3VM649yQ7L+qGfAWerC9
5Ax9m1qUnhYOXJ3avBwhw9kzIq5WNIXyKL2aMz6uc+VmShAEe8hyAYS5EQnImZFzHey5VGY0vECj
I6MMcAQ+3TSD6sBUPzaQ67wJDVOLjLUthptwhtslZgVXNV8NM/YuBUvczCA8RAne/MiJoYBjbsOA
EFDzAsPa1DZdVxY8vR6uXmbKkEgEypEFc28yR+wS4lnA4uN3cBjalnzajOmrteY8wO0zcvsBxVCH
9Ms/1mz1BDr3bzlqyo65bwsrB3MddTGdrnDc28NkGXH679bi97Ca+7dbi9N7L7+Kj6//PsPmP/eH
FGESwre5OSBDupxIs97whxRBzycGeIQIWCcmb0aOt59ShOl6lJiDQRG/Vxv8v1crBkVi+eCiHMf4
rdTqn5xh5pxu/s90scWthkefdyuLevPPLeYNDYCGZcXl3piQOjlytyILIzS99hjPM5/rV982muqg
ylOVm2RzlM3aVLzpaoCmWh8KP3nLg/StDNx9pjB59L1Siz4HrRdUeGIK76aoupNE1xsCYBhgel4L
092UFhUrmb82imrrDSEbCVYSlVPv46B4pRQbfN1UbMMwf45lds5dfnQzTp8eEeT80NZggBj0Dzai
3QcdX/ughSTXNaiWnqM3G6eW91Hc7NJGPrDkz+gHyANg/Oa9nfOTtWKK77oSJDl/MWtE33pjGNWn
N+ZXPe4fw8LdWfNPylAU0XnWU+FJnaiC86HnNRvBGF92U5rf4RRO66EOX/mZlYsqEe92PDUrU5/S
tRAUQ2bpOGwZ2i8FebZVV6MtuIOhgYLt5woCWHuNFX0M06B4lMOKaSbPPzS2KleZoV8BOn7ppW0c
IFtz9pel/0MKFe6bxMBe5005i9DWWZtAPuqKEmULEJePVdmfrCVR2tcswsojA3mDUnrJaHGNKCVF
69cxBMqg2yk9gKJIERcyMvGeeDYnNhr5Bm0T5uITj+BHphAlqpwiitHq0GLMCwi+nVcgQTfikcTs
UQT1PcXvGO6IQMej+e63+b0Y8FlG3FUmpnsLPh9GLCgwLPUvwRBf5YgvtZ6LNqX7jldzWVLEGchi
aZHuK7P0oZezTJydk7A/iUpqq34i2x7a9KgD2SfQnWCYHMfHcJicjWvL50z5CvsYzPA+kQeHCPLa
c1lD9Fr/hY0OxBl2CtnUh6HCf6fMcxblmwZ09jQFL43ii63GteECuPcD+pPzo+sHH5Onf2W4ITAM
XuHCvKej9dJ19rsn+rPmkb+e4qexxmyZaM6uhuDF93+fudGt6WHI1OjmshL/QYQBcMeJnVFmISt1
0dgusYNTQtZz1Qf6uc+sr2LU003X+p9dGT1ObfZCZTxpLrN8jlvRrOyoO8Bdueml96FBC8zHAebi
aCYL5fPhWqmzjjLmrt5FNCzEe2Y0LLJH8dWm012atjsl+Whq1vdqrhB1NJ36r/5a1/KaUMi59EqD
R/akMXJ9BRWpl0iezRzRxOjdKwcVbDTWlBad8m6tWO/nyZtm1ygnDaZHHPSaV38Wnn1sbZ97LrNe
BmGtHDF+052xq4ORVlXQzopCCF+j6rtP6l1Kg20vKM9sQ/thYrpFUcur4H7w6FTKX0EgHRJWK2pN
rwTdoxbhRxukuTEma0PM3MqJ8tJ/X+K/vcTnwvf/v5n+9PVXlxh/5I9LDHUFHjIXmU9FDzX1qCs/
LzFuonn7rsOZwcrFn/rjEps5GPx/f+auf0ov0L9ImYn5vkGOxwj/jy4xm//+P11iNgQOnaoz/PQu
b/v/fIhLYHD8V5ly7+isSSFtVU67HdOXLOuJKTp0KcRdZGDaSE6m3x692rkknjhpBjcdPaAbwuT7
waajlyB/QBVV3IvHPqYYGZeRr25sxuV1o5HXIoWK3H5nVNqeblzusnMU6bCt2PwWWFkJhLDhjdnI
JmAmLN7E+MEzB7fZfdhXq4b6WdmIVeEEh8qJ1jpcQr98Q9pe56WH1/zbCcVi7F88lutmjFNtCLaN
sG4KhKOSw8yi7xR2VtOwNK0x1rDRIlS9rEwSa+wsU92gWELb4aTeDka1oMrtFpcvUMVu3bTlLpPo
l3S+OFp3m2A2CjkW4/TLmJJdhbfLsS9WBbTBJ1nn5VAXiY2W70nlMKJMMFS1pcJrMHnWqkyoKSNr
QHDoKoKnOirI1WaLliO6DfpV1NXmI+dddKpKGxmnVX20ZYuXPES+biIHjBNuLXvQaaSJeL8vddk7
64QuyXgiCsfsnbqvRUznxNCdModl8cw744CiiZplNO9xzdvTTLIN6oSWiWmpuydMBF9G9jXhn5q0
7k2jPaRz7yKSAxEJAmcgd9Cyg5eDShfsPVeWPzyRAj8YQ0b/0rss76N02yEig3uD0XNnsQovXKi6
pBcSGa9y0gxuhBGQdINByqGZP7T+2xDte0oGAhrH2o2DQ6mREASDKG/rrMBUh/CNK0vv/FXgeOuK
XAVm3DfTEncBZrs+mi4OWcFMiYVBHsPCeZHT/+nXnyMJ9CEdbxmP99lvMY46AWEfcv02a4/PvuKu
ClOxaQvSXzzKrHXcWis8YVRm14LBUQfwBfM/of+igJJETw+ZkmQOl6R+vknZ+mA9r2OxsbsoX1lN
W+AeICkx8Xdr6z94Dq6TqQV8V+IdL9NdpFGSTuo8Z9HrkJvu+c6gJN0r+5gNE1gUvgFixJQN17iN
9R/C1beZVS9agoFeTXhK4fcup23p9Sj+1ymibTRwtlE80AfP4peBK9UrelPcRx6MB0l9x7+n+++n
O4/6vzvdmyz+qwOeP/XzgEcdR2PhjHd/b4H45YB3HNzXwv5NZ5nnh5/nuwWGwxbsV23O1zli/FNa
x4trej6AehohuDH+0fn+3xQxaBq+TWrZZmFK3Rv/I34VWozJ1+t+VMVedTau1slZUJlZQDcwbrXM
PmS+3y9aZMVk1hdLx99ZCI5+SaZyMNtu4xL7ZR16QC8HRaScIzP4rYdsiTunB+6Ikhk4ApNi2j90
BajuVW/Y4kMlFuInc1P5I291fR0Nxk1csaKrGUFSRFOZe8T/kVENr0UFQKTATjKuUqTWftZc68p+
jrRor81qbObqmyyT92aU3BYTJzHqMmSaLnpypuq1kt3FSzmb9JKlmVvAcrBF46yK3sLSYFN26ee0
VQhIDNlYXISOzzJNhldR8EZrUsTqipxJHvrRrrfn2ng/qYgxmrtB4uJ0tfgSVPZ74oy3QvOvrZRn
X7N3nZfsA53em356051y7s6pAJOB0phk8GAYARVZJEYU/rYV6eD7TulPTdY+YQh5DGz93ZBgGJVp
HUxKLQOcIkIWbxKrDEHqhzzyQNnWZIhiZd0ioJ5dH4ZhnHPLtJdU83WGSwg80ZjfTEG9i82iW2qE
tpceG/UV+0CWlspf08e2VG34NCss2mQ9CZ/dBO//ax2FL6Xv3hBk3yNy3diOvckj92koqouRUdZW
Re9Wk9/SD/mtRpPKzg64UDou4MQf3LTdx069hh9e8Z0IPvOMD95PuvuaUwlEo3FotIQ9ceK560oB
AtY0Zxa89+w6r0nHKhBO1V6asBl5Bd9pdnsvZdMtLde7mrWB5dv/psjuU07j3qu9U1yN0NuDYwre
yO7Dy+C76znx21egm0xj0xm4TrPpLVTj1zRiQElc+WBpzaXrHBrw4jdFTBgz1dUCPkXFCSpQ6hIY
V7C1lrIWZ+XxlXMEfZt9R1WdUUqDQ7Xb9p1F2pfAMSW/3ajRQEcXwiL23dsBBwJPuxSAKLZYCSNq
VPdjnz10JD2GzDsPQibLrlEfftjKc53NvT+5k3IT0eJCN7EJGfMxmUrte6Cy0NP61RhG9xiu5dYL
xRogVIPOJp6npmefCvVKl+5zHhSXtnCuqm339MJ7XBBMhmZiHUCasmSOMcJRK/9GycyLOVR3DaoK
3Ir0mBrZUwDnuErim6iXxyEJMSqGfP6Gv8+odGFojvViPbTduU7KVy1gMJmMns/D4TdlTE9Gw+xX
BhgWXHuNGf3sVc4+o02wITgkI+sjE8VIO1x2dFkzBF53rgSEj2reQOjzLsJjKRGznBhZUvx7Of1+
Of2tm+f0pT5ggP2FhvaLncf8HwgSyPZUw3Gf/ElD481P2xH2HKDmf9oDmMKi9X3uY/fn++nX6wk4
HxcTAwgQDIIo/+R6EoIZ50/jBzsASIAe4werZBsh79frSfgazW99QwkujD0usRsjCWgLmzwXZIp/
trxwl4cx6GztJpH9Z1CdFa1ESy+yfyDIL6GAb3uG4ShwkdvbXSsJUCTqtVSXwQUZ6QJZZeY/ZIzJ
moYv116nUn1IYlItr1Ungd5HlwAOTiKiXbw3tX6hJJg8+uRyNyaH0OOyb1chcpnksVhgSTObdD0R
QOvUjQimrTc+tq21rswfWRLtBu8mGZxV6BBKEWRi035J1eZa0B04xMeMnUVYqwUrMxYYxrkJwCK0
bzoIt0lm62pkox1WD575aMbaG9l8/G/iO06zS8kutWOnavsrp941zkbiUdbrb3eMzlrWLMfmkqG9
+wZIXzh5Jg2/2sT1MZrXvD9lXXJfGQ4X8pM3W1+jPDDfqGPvH32mpjQObwdRB8jougGZN4NX/mE2
xnbSINamV9/BTuRHRzd4FsRia9BDlnU1QUVM9pWOlTerbJ7yqt51FNHFIymM2iN6U+9bLMOFm9xk
QJpCOzojzi5IPOOSEqSFIDOwIvhi0GTjH26lmLYajLhBwQ7yMEIjkzTmehqYCxUmzuaHr39O3XMI
OSBjyxv4TJBkNlXsLZrAWTd8aqFnbR3IH/rASgSDUKdfQl4KMV6nXh83dQ3CcCAVkrEBNm/jMn+r
rRcjbBeCjkR9ArGeAQCWYCmMV2Wb21DACCkC6AlMwNJcBqaD0EWmKAtu7SE/lnpxMJrhkCYG5aD9
/aDXlMKRmVH85Tj5SWRqj5C9NmS+bCPnrk9fcpAhgpiunF3FjoTEiOsTylDWRStMX7eDl2+LQFtW
wrpPLXGm7QosPalG/Jlu2S7K1voRNv7WjqNzKtMnPcKV3MBHtHwoJAHremdtpyb7Jv1kGxNoj3bf
2/GpMTTs2nRdy3MT6adKfMqS/gFl0nnnrRRV9r3w9yYxLXvqGdStm6oxd8lgsLOvsAGDSCaYBDVx
XepvnmfsWqy2i4EkVaxm2Me+qvS1Sk9DNmxbv7zz9e/G7V78Mrm33TsZT3eNeDCSahcaCvfXLqrS
jZ5P9Ik9UqK71AxjGXs1v3y8AxPtKiwB1yKbGf9Mnv59ND5U5TXIphupbjM0rcoIEOnemL1uyjI4
5cBr2jSBqmjfTMOlDPq1HUTW0olI+zpmtEy96r6zqF5UI4W+fLH9BN9VmV3MmilWwIwE4R94WHmt
SxdMrJ50HOQfLWGkzKyP0iIbxU+OU+U5K8194oc7toJPeLoO6cDNH5EPaqg+MgvjWMj4xpfPCPAP
mgPApRnWE5yudjSutJhZ9htw7n1PqnTEqpW2+mYQA+ul94EuB+lALjO9lTdSgORaayPJvuJIPQo7
27ljdhvE5k2fOJsytN8Lv4cMg8kit8gh5a9l2j8FU7ttzW+Cydugq/d1AIAq7vammW7TUdyNwIOi
CZwOtbhGo54SU/8yJ7kOJ7LuKl7bJIvzgNQdVbxAVbcYAi9OOm36hJaYikeiN2xL5msRnF0dF0M2
7IlILYdCW1dTveThvbZHsRZNfxindhVx6BH9OjZZtRohJtARGoc4OZIIa2ayCScedrOyU762OQbl
ep2UYtWZCoB7vAjK8iIM3pnsHT0q4HWgNNKnGkPed8VDMnnHLhP7VjeW3RRtE/Yqsbb2Z8RAx5ag
7re98agZ9roGIDDZHbWUBKvCO428oREz8QBwl6m2MsfowW3ghHbawZ2GA1PUwW+ewMYuh87ike/c
pKm+otNhXzXe0U/a+8Zyl8r0d/WU3ZZNsbbo8CS9DQ2uYMbXMF/qp9ZUR7jGG6t86HCniFF/rkjG
aeQwnBmcORCGK6Jr6T3RWQ0VIV6aKAN2bL2EqmbjGK6i0vp2G9wtquHBVp2TIVgrk8eiMbw7kkAz
9lEtnXtTWzyvIxn9uWUbHEwEh8XxUdDR5BSFPoZ+yOL6NDIBVt03scVFXBWrofdWBakCJLq7rqqO
YV++IUPh3obxWfP8Cx88fmgmaTODhbDdFMsS5BzstH7vBKhKdHOYUYij0FvyTd12ET9jMSNmnetY
EnYDMzVA8Cus/q6KhxWo570GbSFq4yPa5yYvI17L/WXkvmIRu+5s+6KCnHzFMi7fmSwvSWmtQ+zl
pG1YM/tb17iQOoeZ8NDzd6ixQMnr7ED16lFv4m0yFqssydZhI48Bdp2hy7BdatsGK6pHtDzhlsaN
AwyoX3W0VdtT/Nxow4t0uhekUeAJ2TaZA43QOmyx9h02eE69sIDsUqL6FJgm3Aq+VCI81D0ii+Yc
ItqfOJR3FbK/gMJnF/VaAS2aY0NA51YBh7ozWLw15nAILmVZ4bOB4hqn45pqxh0T9VYm/XLsLADC
oP4jG9msItcRQqLY9UKe2ElfOCseYre+aJF2zvmPttF7W9KnRTVylBbUhAGXjelArZP72PxIau82
Avg3Dek5i/kNQYPg5XVsNEm4KBwl/VUlsZeGWJM66Ja7KE2f7ZX1g1NsV9JUa9l3Iifozj0Uducs
fLFgOPb0PmXttojLk81kXZuUXeXDwrIfPLsEewQUAvxCX2BVM8Z1nmQs72iy1jvuObTHNFunyaGj
0kbpuIuMEAgJfF0z9FhpBAel+Yt0/JCO2kZ5urKdjmpjRrHWPhbkiUMLqgU2KLrGnlFhaAKGVuiJ
ZU5JDDCYrd3dpOY3K/r72P3UavuHR8xSr5ttqceH0CZYxu/ArZrtIOu3kD71DkWujldjy75uyjZm
BpWkyBemw6NyqHgApg9BT7xC7gZFnQplFXER8X/5TSR60EjD0bGtrVWGm6Trdp3wF/1ggGdGMUDq
dFt/gydjY5nVudCmmSK5MWiqieebyIICVXhrohpzWe+0CWzjpA/OI9ayhU3leVq8+9POMvkkzH2L
YaM1FPdKx3MxW9DNcuvF3V1DNqiHJ1pSQ1BT6tXnxFjQVGB/re3uMQzix9TrNsRFVhHZkMzvHiqC
mW6HmphfW4opTGme7KA4aBzCGuWEbuU+00t+l5NxGxOdU4pyYoH6LFBPpLH1smaVtzMV2371+wrh
lHdtn+/HXr1Qq0EL+ISg4d//O9z9Ptz9raf39NXHzV+Mdr9YemcPBNKeQSexbs0EgV83SxgT+MW5
QNbtGYD+U3n02CwR06PCHiMErl9mxT+UR6puDfQh4pgglVxQTf9ktJsXUX8e7Uz8xrbuCItcCHfN
f452ra70ym9yilVi69HXMr6D8ocSLttyv7541gx2k/xevYKMhE6T0VSwJarah9D0NjTYLYivEyzj
2hn6apfK5LMQ8cHTx49i0g/K0XdWXt56HVGiTL9XGqTrib5nJ673UyYvTs1SNJTmNmAjPKNrsomH
vFUB8p3du3Fzx2IM+lHVkl80AB2WwNNC54YSvwOFJaekjr5c2AEWVgq9Na65WR0U5LTI2YmUBJkp
jxrFW9wP9bDQA8UbGXeGl77GYNct6g/GyF4y/22bjkujxgGQ+ooPwQlv4ia9jm3kLbPG/Kpq/o3T
7raLIuIcwRZw6GPK4oWXb3esUpA7hnUQnXiIIzg7Xh6/RsxjkiVzD9eniuy3omb6CLttNDAwtuoa
tsWmDm/yOvBXFsw1240I/onmKiNOOGAvu0o5Z3car2CA3oJ5lTaqkmG2ytdapF+AkcAzsI+jzvjD
BH3VQryqbdLfjFLD0urGm1hNN54fyiWMxceSzIikMHtBM+YW6/lbKFwqQv3iodHsSyzGNZPAg5nm
GPPao1Mmy4ii9TRGme2UBv8KdrEVajuhTeidNTzhacUkSt6xxjc9jpjDmmqt84pLVCSJkxb5sqgy
uaqFQecoLZh+ftBMNNhYYmQZC9Yhjq3oIdPXcZhuVWZ+eDpeX3wuJSS/8iZw+ie2OQ9mxISUidHk
MKMvx5ns14IF1IY6VovaM4eVSjFAofLU9GDhdrhpex45uZ6YR3h000aaI7ieQAvgQXXTVu/G+mi4
Sh0y+DYb9mH+bZgXAHdyw1zZWviaMXnglA4+PS3Zmbo/PTqgZ5J0zto30bi2VQ8jAo5vqwTTfMMs
PPmOs0wnl355gHjRIg2SbpNTdP/tmPrF7NL7KYjTx8nPnmXAJVAYhnu1xz5/LjVmxyHAfG5MMY+h
xOVZtGg9Wawkhpm1iLNdZDhy34hAAzqI6z4fLfdTADREW5hBommnmA26xIU6SHTPxkoTei2DKszq
VtHOPuQ5QaVg9iU4ioJbUZk88uP9QNlconv7QiXPIEN5zDsI7Tqzuwr8D91FHleu94Ch54VPkrLS
dktr5opH/bszMieo/KSUAbCHL1wFggrFhAAujWZZQ8HuNK60inyxVq7ztDvFebtNap5PYSvIKLNE
i+Lw0WO/vgwc+Wl38pYfaLZj/UHzkPLsZVMxZ/oa+M/KpteEL4hWlezawuqu7/3llIsf/Mi3Xj27
odSu9YfXtLO3uha/aD1vftFeWcHyjSIK2g85nvMSfv5sPW16+xzoPP0K7OGYhbbOaJ3yonvMxnFV
ac5V2v6druRm8PVdYjSgvrwP1fdQ/eMJn5edv6YDr+lmKs/C1jgrhw1MVDxEwROWKTBxhB087yi6
ZElH51cZtSfDic5VzsIlisINDt6V51CFpE2nWgdpmfSgIjLd3VX2uDXK8ujFxSqdAqw3HUzk2H0q
lfZRqDla695S/JcvgqS/BxK/LLriq2z626yzj5alSd779ms9yo1NrV9bDOd/7/rf73ruvr/ZMsag
+7O/CPC4/LE/1oz0rOA1dIEvit9aU7ht//CR2P8DLIhYJna73ypYfi4ZuX2JIlg0PWBSdLBW/nHV
i/8hU0HGDnO4+MdNRThT/nzVY8MEmOQAkQf86Ll/WjIOSZ+VJNvavWX7clo2c8H7yu+92iLX0S35
Dq9E2NqnKske8MP8SFAyLUbSZBXHhXpiy+Qf0sp6spy+ue9LcoiW9JgbRHbfDliIIz9dUhD/WjKG
yFqtCx/zX+8zupYbfhjzaX+p3YDkx5oS7XChmVSDeVgI3XGbelcHnUetQSZTscskapo7/OL3fSpX
WniKs3HT++2Nylv6rrlaHc7BpPf8RTOSXzSz6uBXlHP7/l6NjPetvzb9HLt4iKHSPfRDu/KRjwZE
C9pwNgpXihk9k+CGYKArVvfuyiQAbuvYv8cOlS1aD1F9l2c55bgw2g2xqcb63WiHhU0FQd0YO9Yt
Ng9sUcdA6jREX91dJLEBCGIDEHEPDiNFEI+340iBnTmjLpojNvZzhjIbhp8GmDBoL49m3qxL/9Pj
0hOSGcUXjxSS8UbndG/0V8o2t9J6D0lb6iq7caTYjkQY+6w9x4F7AQK6ipDFRyTBzrPWXnCQM7R8
FKtGpxMh72+17uTboO6FSy4+eQ9qClQoaFmYIl9VfJpWRISFGH525qPEjk5yHZATlz0k2So0TxlH
7Zhk5TLN3MNkkmA1cPsF8pS5/THyzAZSnYF2YmYY2Ba9jHDOm1rp3nqCgHnLytecr0Uqe7YtNtBH
bmh/U9WjkSEZ218VALypcLKDRUK1AIfjjaswMR5kRhLIF9K4a8JA+0CU3New23SmQ8dLr1bhQ2Dm
ZjHq5egdCgj4TJ4LIIKrLiPgAgFyDJOVCU9H6eA3QHQOaqcV5rJ1vtKo2Y62OJU2N1H9RNDyNAbx
G310+6D/hCPILaYvZyO7A7ZuUpQkTPQFFu0pKZ7Lunk3pvLf9dj/9ZizLPq7U7WLi7ChVvEvxij+
5B8HqweETbDfxqX3G+z9lzHKY3k2x2ew2fmQlmaXxs+zFWc64xfu9N8WZP9h4PA9XrkMUb/vzv7h
GDVvwEqwS5AZPv/3/8IeYqBjYB9kd2bMnvd5zPqFdetrxLKALvpobhqPFnrZzvZ77vG0jQGlNPlU
bjSTFyzeg9dS73iN6dNzp6a7Majuizn4UVNX2ekP7WiqfVC26TamjIBn2FVnM5U0FqUV7HLaioOz
aBW5PdDOAuUPPwmlEkF5k0pHnLu6o2HelTvXpII4hc3Tld5b2jSvydB9pgFP00HTzgZXEis019sw
xvHFRiiVL0InDYPeLrPbMYgeTHpaVA4sTn8Iq2eHoa2IL435Kuv4zqluy7Qm0uxuUcZXnnkoHURK
PX4JLDilUiNl6WHkSJduC9rHoMYefmLLiajHDzVyTK+MNX8zmwi2rGp0WorUDrPAgnPVmQOJgEsS
l0xO7zIkQfHUgy1N8hkuOp9u3B6LflJ3G63y8avtcGYtreBNjseWC6GHJNnm1iLx7xW1INjpuo2Z
ePZFZka5HGk5JXI/9sg4hfQAwPeFRDjHHai9ekTFS/59BL7uISNoI6hjUePW4RbLHZMl5LOLy1gF
r7LgjT48EmJcEBFcmfFXwbwDK4f/fYQ8bbopAHLZEZrU2QPNZwP6r8Ds1UUP5eQ97r8LeEE4lEG/
30YI082cXOV+86utzv5D0IIjwqNA5rMLPJHJupX9pgo9YjePU/reCRAlwwbVCmf5nMO9SQdy5EOz
AVq60suJ3Ye6xH2y68iC97hYpnFahbwtw9zdZo3NxCx2do1xjtVE69HmWaUPnnr0fbrR2HalkoIQ
yQFPs4AAh1slyW0/PEypfoMvftnC9M2sdi9YwVqTrZa+P20AuUrzfcosTNteV7OgjDa23T9lLa1Y
sAIWidU2m47JEOu6jTumL74CTb7nWXAMJDfMNLv0Uw3HQ233Ix8l1QYUblBa4+ovIphLfsqef43Q
t1ZDDJq4FU7FjhEnOOmN1qo3QegwJ7vm1h/crRnDEm7IaKpuRMdELeuM4GU0bbg1Ocu+bOr5dA+2
/enrDaxVli+9trQojR7NvZb8H/bOozluZI2y/2X26AAyYRezKaA8q+idNghaeO/x6+dAenqS+vV0
hPbqRUebKIpkFTI/c++574Sj3GMXYIkM2aCBNpFzKeQKQ1g2eRa1TLnNofGl49uU9W40NLtwPhn9
hQyLbW0oC+Vqr0VkwoUNA1B7mvHXWuJsp122m7QKgsXUe7FB4Q9IEgFqHEfrYIq+2OxU6A4SkEnK
qVI/pN73mFjz18zXkHNxkJDHZtzW44SphP/SpNmmj1hfiTKAf1Myh3VUN2ef2tj5fNSJaOksrGWk
8XqdgureztP8NPiKdRgw58HHlS9mdKALtDkygFMvQUB5Cf1H+IFCSBzk7EhT4j0XNCBc5Mn0+HR5
vZQcTWGbH1RF8S9wrzCJtvLlQqaG04b0olg+Gl1tWashSe9Y+tKt+lriKSpoQEgDMbhngdxWrxq3
a2PxVIdDtckcycsDle4te6va6qMbtCdTzred1V3KqmTaokuGTtWsu0E2MJ5OnAP/MF5FGWqsYmAr
WTUMluy0TPHYzh+62eydAOb9kKCWq1E86aO+/9MXfe2LrH/ti05vbv3ylnz8wwW+vPDHBU4A9VcW
vGkDbf05xtX+Cxnlf9sfrs+fL/AFhceHGQCrVAHT/GiOiEKjGlAtKRf72XLt/4bV1eEL/f3+ZiFh
2QxkKQv4ir/e35ozEreepP4+ZIv2MpoxuYMROy1FbdzGVkkaardyRmat7PrxEU/6WvQSGf7y+RZ8
0IlYTFfh8tlvl6dAW56HZHkyhuUZQa8OsGR5bvDbKvBHqkd18VPpnE7b3Kxeilnd6X3M7VMP6X6Y
63BrY9PhRmen2h30LAQzX8T3AT4TBYINOOV2bcfaoevtS6dijKUFceE2NRyxYRGdOXCvNA4fpHMg
abDUp2HPD8KhW8+omscY7oyZ5M8MA99sQFQIIZRPs81x6ybmHifoq5ppB0BSGGSajICKjCilkHiL
UrM3A6wcXH02QrS8xXjPPgkp0MYYrC9ziZBihoXpDIN4nprU38Zh8m6l0Zc41t+MGSaOqxEj0x04
WQ2obG1f4GNFK4MZp8XiRYIpwOUwAyDANTSUKZvGccYbT/vIGRE8BOGzXwi+JRhVqQfpQcNgM42M
eJTW/vNMf6vKLaze/1KVF8E/oUqWF31/ns2/TI2a14FKvEQU8sx+H3RYf7GbQPuufzOu/yqo5nm1
sHaK5TlbVNP/nXXw9bjkIFbplmbyKP4eq+R/thrQUICe8McsPYO1nDY/l+NVbvUm1i9833He5J+q
WRuFV85TZq+HvlTfmhBlL/wyy78QaQvFqUv7+qyZSvCZGWl2E82dupd5xhpkrEkGO1aKVs6vTjlZ
DPEVJTlnpe3r62BUcDOM9L8DdO94ADolApGuIrXyuYz0Tmz/XDLfLhl6s3/5QE7/1CBavOb753Fx
DZvoJNk4aMsF89Pkzf6LDAPYe9+cWF9haT8aRG0BLBB58h+U2s8fSAxc/F9qfqJRFzbDb9wvDO3+
54JhAQhIVdOY/8mvYs2fP5FFPzmiHyp7r44myhOlvC8XL1SYgQBxiSojO7yryacyl9lEnxbExTZV
cTAHUakHJt2TZ8cNCkMLmD9uE+bESW6D4cwMtJCKo5zRAjFkLmw5np2eciodE9ySupmvjTQ9cz4D
NVVZo3C69s6FLhwvGxJ35iNblv67bxe7rJRek5DaCMxPD9k3YIWR9kYa0aUaIkMoHxqHFQGXxUjm
bxz0XiLemMMdUljasXWcAT4Y/DS0yJhcPrN6yQILAmzS06ovkw9wnSvfFm5Wz3uZEvKrBq5Wv6rK
HRKz5yl+0YrUja3uJiEgQaXFK4SP3Em6Jtrrlhit1gJDitQI39ouMVlh2LApKyywqBUY6itKtMk7
nD7O0STGsZ98Buhgxav5XdUrL4uVtR1w+4QMgGR70ICI6som5aZOWTupg+ZFUhB1oa01mazHZHZl
WV8Ck93UOVAt52Mu/BZ53i6szQHEQXjhl+imp3QrZX0HgoAxH+gDLqWxj722n9fYilnOP3VVsIaH
vWMZAef0pe4bnEBmZ5GPnJ8AvtdePzI005JNtnT2oksCYjRDD91NvVGdfl1q1n3IOMBZ5gIo/VtI
brdTBh0zK0s83/lN3YzXejE+FnnDx4Mhg79MG+pl7kD8aAFcGtsxtvTwrM0sYEnoBLdpDugoxr68
5Grud46moz6yGnNv5cUHCe6MKUPz7BsPfZAlm1BFIjPntFYUOPPln2Pt27FGIfn/P9ZOL+/RP0UT
gOz6cbLpfy2XpuNAKfhaAnPofb9qdWyryAQQeH+bfPGqHyfbYmkC1vy/V60FSsxYvhRzKskl+VuQ
GMrxv59sUpew6UCpgyaTy839y10LCTSfK1tv92wau3Utgzc+pdiBSj0iIhcdT2jpbhZmT2ESvZps
Q4OoPWqVxF2p4/tzI6JxXyJmsBp4yKwWq16mJBMis31SnXZrh4q2mvtip47WhQB2O1n2VkjjelKB
wcgBd2FYRftBnYksUBjphzCB8QCOhbyU3cwevjp3bXvlDOJFT6OTtaSJhAlR8dbarjGR2qN9TbLt
BY/dTTXqt/kSVRLl084plZ0i0oNZp0hqhbmWMarloEWJPhbOxzTJ2tX09AGv0pVTs4s24eJin+Rn
X1JXtLi33ZAwlj6vz0g50k2gEnEVRsu8buiPXQ8P0GF5AQtNrmALsMZ39OJGVWJsRXn6rk31uzKg
dat7oLhQLC4jVHDr3oqKDYGZAXpOK9s29ZI+CD9hHcPTgNsrVLd0qniLkNDZ+KqA61tZN1LMz6VK
xoMMrW5bB6IiJi6ayGApSi+bxzfVQT4IdBGzatbSARloBfWKc1CqZ1trYShb053eGGSDZw1GZAMh
6ZjnF4mU82dotpeq9EFl18wfewNiWVfaNzCvTPYMSXsxU62j9AKVM2UPXdPcFdmYX0xaoV53nIxh
N7/XVvAlYSOwA/v1WIO+OXbq4OxG+jEW7snKrNg/jWNsu22yyI1LyLzQq0gIU7JxpyAA9E2rWEt+
W6taz6ZdFcG36uJSOSqjf84tSbx5/zy2/ZM+ZJspbcDoSpSKMWk4VoNwZPDpr9j4ap4ao/MNy2uf
mGlE8OHByGZGrqwwcDoVbq8x5IOSgzmpL4hWnwyEVT10ro4gJYAgr3prvAxaitbLoD9sMBvPmnVI
y8ji010IUgHhCpRDHHpdEW86FhyroQGs7qClYK0LniSq8XQHsOQi4z53zLewcE5az/asgqQTEuYT
Z/oNviACY9Lsk/Em8634Km1aqEw+CPKkK9/kIgTFb7Lpx/CpUuRDZEtoqRCFV0mv0dSGaAPycTib
HUNAknwGcplGN0sXLkhhX1tGsc9FcR7xAfeZnh0xnUSeE2akPwRPtnXHTJIHLUY+Ap16PajRWYgG
r9HwAZPufmI3xA9veU6i7mM1OLVDfK/a8Um2EE1zvjhKA7gliriQI/Y4S32T4/zUDvqpzsbYjYWP
vDmNH4xcvXdy84G967WTNM9hwMIwcyB+4vAFt4CixLmueyQckMOfx1LiVO6JwsBuMhr1nQ2wYpPO
o+biNnv9c3F9u7jozf7t4gqKz8/on2Y+vO57TS6oySmf2UCQjkvZSxf2/eaSUIpVbicuKUxNv/aI
qOGQxBnk/n5tLX+U5F+hCsBfeQVOKdjGv1OSm1/JP7/sbDBPya9tqKnDaliSFX8uyVvOE1WMMt9j
rGMpHTwipvE0td+oYMqzSWWqryHUUK/mWoG+r2z8MjyBGN9rA4xt67MDiTZC4pnj4aGx2EF2GNgz
gtBH/c4HRR/oABWZtK40NTox2906UbljUcSAstj76b5GzqyTj9sM7TvAG3ai4qLAAKOL8sqE0OjH
wU3D+aYSOpDIeJ/L6Ys/wXbMTC9TzW3R6CCMA0/tpxuwf8jonK3KNrVK6EBHe15l8afucDSCzgdm
TOg2REkb04NanXQekpANSmFpKxvbSExGV4pMyk8NOJLFBoV3RDaooTSbEn+HUMl7T+R+9K2dHStb
Meueg8TZpzBMhmEzMotHknxozLtZr90Q9MxsdNdtZeIbHU8kAB6CwVpPyGFIpXnvpn4n7W4bGdNH
tVSwIaUvMF4VP6pI4L4wTjemdk/VcCiKCbj/qchwBHFe2tG8Jy+AERWpQOZ8Y0BumAexdqpihy3F
S8lAZFmABsIrQ3Q7VbxDMu4GRNMoRYLda0R6BlQZfmKYp16PN6iGUWmX+xmVo6Nsp9Qg85hu0q1r
lS34kJ+icIx71xT+BymJLmgX/Ww0GphoCxoddpiU9PIpLo4lY3N7gZ0V+HFmrKEJzMmxnshr+lS4
ep2k2ibmcJGFjjvYytaM+Y1hlKb02UTk37RyiN8IGCMCXT3Hst2J8bmmOxAkHloLdBoRuyP73Sz0
nR6fCgn9osdEMLC3cziIeRMigCBThQDDsd6rmSRc/zNBEdw0ZKRl9xI/SYvAXnb1JtORRowlw0bC
kIo3EjBJWwJKT4ZxiwCxQ5k9BKGXE0cwhdwsfbdparGWM/k+CobmYWZZiM6P0D6/dlaBCcq/qHYd
eureF27PjdI20kXj5VJaLBgSmPy2tnA6yBk0QVy0lC3QF8Sw0WLzoIb1frSGTVrtwkDxJlF8SmIp
cE5heyHuHRSoVmvuUNFSNWBFemzOUX4qEu2eO3kn9Rl/WLmGOLpxfHMLGJmdVLMbMcuPYF3B8k3F
pYn4vV6piknZhWJ8U+TivW4QNBqzVxCXV0U06On9FBJJPNIHY5vLUYfFmr6q5MjQs7nKMWAZgELz
DqyFQ26S2u4tln1ZHN6mYbqhKFuZPaYtTAD4GXL0D7l/Ecz6JsxM/oASN0hIYBxEdCJBIrvZFM4N
1+eRXnK3gKn4sM/G5MXhY072FH5uN00fxdyujTraLWXfXHzU/hKaMO8iwiknLVzbTX7EH78lVtBL
emM3EIActulZRu06Gh9lcNdijut6AIkYGwM/XZOxiJzTXFMHuHFI1LD/WdFqlCuN1WuNAJdQoFWa
BSCnOLDYYELp8pKyY7GLM0yHG8Igd4ZoZvatW473YtQ37HP2etCsJdo+hvqo7Bg3yy+zXsCPgqg+
C+fJmgISPAXTstTDheUFJEmP2KCaBrsSGVY29WOXkbtHSAZM9LVPTGqQwjzrYPL2aIX92VOnnj8S
BLHfQ0CEFZwo64whdVIJYLTBLnE+IxPgVQWm2yG2pvKPU3c72hPrd/jeIWSmlp0yXko1gSjS3OmK
suzKvVCGrmC0XNWZp1rTYVLmO3MckYyaLEGxQDiIILX2nPlYhdjJmvy7zUMSRdOVDCNvQLQTplCt
OmPJrt4OhcFRsk/9eC3Lm7hP7rRhPJErvmUoBc5k+ZUMLqQ2VpENNf1rUmqnqg/xGi7xpzM9RANX
RWKy0i9UyC/ZoJFTczL5BTmsweJKO9g+GZB26rUMRBa+mSA000K+FDlQKHmgJwymjp8cUV6yO2NZ
6MMmtsn3xgkDD59kb8/Q1B3Y+0OrHqtWfy2XWZQSrAkLJy4RyI9Z0WIZrgK1sdCoHUWCcYlzdIlt
dIz9zHU2BwHXItSZLN72s0SrxbFVdAjL9EPSl48aqSoId7HALrEWU3SeeF4DqWxbgPkhi/E0F5uo
fwUavJrs4WpGjLaI0jpA0qwn13p816bJWnE+DIEJqNG3rdbxYDO30UdXJckcIRC7kXmFvhoIQoam
KnKtstqaPkHpTQxujg+JnN2SPbo+a6uKoJrWTz/A/Gx9Ns4TmICuJAtGlde6VbgB/eBKipwwdVB4
ZYDPkeV0EVcr1UYKj+fVOttCsCjPz0GUronmZvtKZj0xW/q9GvQ3NiKw7p4NK8JgQtKa5l7O9xNo
6DZ4nIlTWzS6acSQavm0dcFR8rQFnXkyg71vz+eYrNtcqM8pG2UNWarS99t6IqfIehB2eYDhc5zx
BE5z6/G+75MWkRf5o8dadB66gYvOnFnYjqcmkuSx4ghNNU7QF1FM13o9EnjZbauEhe+EaUhOe6Ei
GvfLrYLod06aS5HbJAEzMjPmr5+GgDesxZDFcv3QZmcNMcoojGszAwkVGflepJcWmmAg+QSvssdZ
fu2KjhZFW6lBdlJQiOfQ1aSqYMBqL4LYXIfZmzVayCke2o6MIxS/CqiNqG4PRK99GZt4XUrtJLhI
Jc7EOI2e5xL6tWrttAgr6LiwGqxtrprI2HtuL2vdO58yEZsghZQQ1ujdlG1K0mDGBV0qBji8isZI
eM3y6Z446vEUGaG1alqqKTLvm2y8tlqIzPhIEZttF79Dp1yj9kTHEv7ZLf1nt8Ts/d9ahzr6x2E+
r/reOBh/oYgFX+A439ZEP428DEZeGj2Azd+W3oFp04+Rl4UKDLXXEj3ytT3473aJzkHTLMRZWBwl
Y+HfWhazl6Iz+KVzYLkk+TZU0G8Yd5Zv4ufOgd2P00HRGfaW0YS3yTzgn6XTuB/R4aeZoZDkmmib
wZbIi5bBL/dFu1Ii4jjDOEYT1rRBsrK14RKAGXHUgTk4t6o11jOXdb3LpYHABCnvsZNXVmvdGIFx
nMsrOWepK3LnvjSTHWTlQxoidpz9S9kEh9k0nyK/wfs2bWJH26JDeyqInLVDQDPRgzU0X0xV+Zwh
ZLK8C5kvF0cWWfdwgA+iUTc5yhe7b2gWio2q4M2vdsb8YZQJjpnWnSaFFGq5suYbXBLY4TETDwSB
psExKAoyw1A4pc+iMbAlEwvO9UdE8CkqCsgJToyQ18F1/hiZe7u8o/hnNhVDGchf1EiGH07csEAY
LafcJIntPHPgciGUIZec0VM6qJ8L3jIB1uDbMBs3HdOSpno12reMO9tXGZmQ85bPFJl1V+ytkeJO
0UjEmvR9ngTrKgJa3HCINO3GzAjrRfVUMiZPRt0dlkMEi33iw+efbdf3CTyxFCxI9okwgQXSs6sA
s4nhgcT6YxYiyL0ayVCPcQkFMUqnOGUWVAQPlp4/sKjAjhnvamFxEyAlosSQOKljLP2sfI5NZTKM
C1ZTSYKIQT1izrd5SW9DmhimItXu3RDNGFbwlewtz6oyMqtqXCzUwe3rogEW5DxGPsF38MasUFn3
0zJCuilYgegLJkcl6EANbiO/c+PyGv2jC4f1FGOVB7ccGMSC5AniMpY+GD1E/aaSep460WKp3scW
ZXfenMaoWDm8hYWqHE1sRx3mHb5heD3BeayvGhDZUW/CE8Rov8hkIW4wJWXwS2VjoTSIrnBVv3c1
0XhFxrCHXhBRD+QZ4KdInbIPLYAjFYbrhAQ1vbhKph22BdesB1c4sPDK9mJiA2IH8U4jgLqiYiRs
dp5UAJraigTPAVvoUBRw719KJV2xENyq44Xe9pcF3bUKuiDS+wP01kyH2UejUjvGtjKDDSvbHTsX
craGnWaJfRgSF0OdC/iKvQjA746RHVQ9ZcCtrqChIExnGsUlymvi8B5yGkcodis9ijcTUo+SR9F6
yCELKkQSmOqERnFYETi9Dq3w0uSL2QjBFbV3CwLZmyQDV1dsO6TwnTnQAFN5JW99fs/okJsZvztW
sbgly3B4TwVzBVLgEIDiVSLVYLA2S2gS4cG0mwAINB71qVpP5bDJquqglXckqO4H8mNU7VJr7Z0o
zG3cVxsT/VntW9us6lwF6EmjG4eGSq6MMgRcKLFTC+4v7BZKnWzKdwGpjJ0WebKXB7tAy0j4fFAn
r7pNU+hPxGugYuwttyCAryzHXaJ1m6RkThw665jAtJpWSjX4kbvwKuOeDTqfNSSHHFp3k7elY/bH
LJs72Hm3yIDjA873om6TPHKr0aZB4Qk1x1WRvqHo3zF7XEfySnaZO0w4Y+LpwJh/28Qtn6pndgcQ
D+lg0MQ4Tbd2kv009p6cmg0N7Xagep1onJmYHIKUhDS9WbedDjUcIBMrBw9sH43M6BmN3Eaxw85w
QmeTeb79htLWlXlwZRHV56flJsL/D0CBUEfm6/qxxFeLTOdCa4v9UOGp590MKDkrQ7tOkdBbDcXg
8N5UEBmIrx2GcOMYZwFoa5VP1RZkDhsSQlIIysjh61YQKKas8OKuvkC6QFoE5OckuTAUDHZB5S3e
iqpaWm7hFlRiJP1hNEA0UwyuDSGiiTh2fe2GFcUxBCZS1AhzDAzVvbqLzNT9M/X8NvVkufWvpUsT
vqQphUreRjy6SL//U/Lwuu/FC1L1xeazhJ/9HYhOLjjQczxZEJt4xY/CRV00bHCfUM3oDgu5/xYu
5l8s8VTdcqzvuvffUCEsIoi/1S2EvFmoGgT2YguU09/qlr4xRddN1t4ooq2aRJdFz9ywjmI2QNFO
hPJMn/bo+IAw+7j+iBtSa9qZa439eIW56SrIB/Eo9OQcYJUCT4JxrVy2weqyF46WDfGw7Iqz/HGw
rfOw7JBtlsnkIZp7f9kvJ8umeWLlbC27527ZQjNM2VuLJHNYxJk+Kk0DtaZAteks8s16EXKiA2e/
tYg7w0XmKdF78g8IcxcJqLqIQfWKfhhV9KU5jbc9etEa3eiEfjTUx3vfJK2tH0r0waqmPUGyaqAE
DUQX+UN8sBKQULBoEs+ZERwPmPJHBH5x8ohQbSfmN4n4z84Rqc9D49aNT3aDZe6DRSnIjDe+Unpn
eGJ5xFAB8XnmmaNq8CRr9Tpk+vmkoDt/qVhibPUstb3KJrJ9XapiJcirm9dDoWcnpwuiN9u3r0XV
9vt60sptajTCbatR9f48vN8e3n8FsZ1e6vYfFxa/cNgkOiD8dhYWOZ5gHsTvCwtB4qJO5CISyUW4
9rNZ3/rLQQDH5tsCkLaI4X48vhYJXDbukB8P/W88voa5YJ5/6TvIMkCQpLHeJh2BVubX53eOAkUa
RZ9hnW+fOtKPYqu6Gsi86+13ZPUrreyIK8hPaRmuDR1MmaZdVA4WL9lfCdQxgRwuOuKRDIhoia9T
7T0FXXycnP6gkLKnxtmLVc5rQSAV8EspQa5hcBBTsV6KvIhkF/635yh3k2ZurbC/DnDUJ0sQrhnj
uO6sVWyZq7ItbzUrdWWv7NvBebb64ELNoksjRNFOt50zbTP92JPmswUYzc9gTQ8vBFuBEYY1bQnP
r6x1o4u9yKmfW7G3GDhL6mnUdh4h8F4sQZU4hCv5AhtsEp1kJ5leYb6A4RzxTNHkL9b89NyCQsts
cSfKDwugfM9UuOyPitkSGEl/ozbAxXJWocr4POr+cRw+DerDZHAct5PE0ai+eWoT61hPYqvqBfVe
so/jaqPy3ealcVnTbLrZFOMbH8BMMTaivO+cPNmUGPpA6jMfxFro1Jd5Jy8GVdlBL/BsXxC6vkiU
MEjUwReHkV9g9GRaywKVABWSJu7DMsUr0d9JEV/6Sfol5I3MgT2hI/ugToGnnH8hx28Pj+pDi7Pr
AM8jY6WbQYjtWBM5bE75vgSflLcz7YXJOohEbXW2MA6XPZaDkZn3SJvEG+lKiuYJK59mDE/OwDE7
HNBw875G+uPgX4y6SKEdofsHiimrED80ZZ6lyoNS5Iwil6wCmk0RHkPKL3QG6zHwUTYbD6Xu72Qd
HLMYil6fjGelZirYmKSooSmIFf1Rnem/gPa/JcYE8658a/IZ4APRso2yMah1SpBDfhHtEcKwsqgS
T2NME/iHyjaocywCNoyVKopt0A7bjMhdbjivZrzFF+V+mmYIFgAEJ3MJgUt9l6sYg6bVe+i296wr
MKvQtje+3BY5PkijuSOiwmt6JrDtsPJnuSZwm9/+dDlHzw0rZ8cur2zsKSaS78JKrRdTo/X0rfS5
H1/9XMCXMVahCjl3IG2xEqt5zo7RGJ+dbDyr9A/dUF8QnwdxvGRxh8EwKq/8vt5LtG6dMPaRlW5Q
wizRdq5Q8rUPfaefeS7tkYxsmnMSRZCRrPXmxepKIBfmBk/Dzhzrteq/CuAxxhx5CujEPmq3Jv7T
agkdnluAckzJtdlTluSSvOImm5Frl1g4A23XD2jzcFTFZUh8SHpqtPAYgNCjb9FnAKakffgBOXnK
6IJ4+BKRjaKKaavOEw0BbBuwRPPUgl5SnwuCVBzUjJJglcQwYdSbbBkYtqnAEhmjhplxDIio6HTP
VKFNEIuW+dBTSWdpMWax1LlrWC/WQQ0GiEBqPT6bBXCQIvK0ijm9hUtNu29pTiO2NiF7EoOvqCF3
yBAbtQwIFGAhecsMMklXVQiUgmmuaIZ9LZ/sQF/PCo0lGOF+eMlktK1bcTPXJDFn5jksSWOFSLm4
TfUyZuvA6hQ9DbMFNymXj365HlpEmtXrlMME62bXyOfbwdeebJMeg51Aw68qx1Km5wj+Mp/No7Eb
NfqjwLxAZnciG9fLIar5iXk16dpZJSgkt0hkKRbIQuIiZV1XBIaUKeyQLtjOOQAwGvbQGfeIAr2E
H0QD1GyVE/GsHwBPro36zeTZzDNBfghVGbQOndD1KgNBjyO5SJQ9cKetrnMuh9XOzzYK7URDYHjS
podJOHciZ3pDDB6/maweHrq53Tm9voJDva6d+o5ADq8xZ4RKzLPTyiPYbjUmDSJFQTKHtaJjhQui
b6fhiUw+xu94uXNJ3lS8Wc6dgHx3TtR9WrQrOWUrNXa8sR2vexRYU0KlFJabuHTcESQcXrV0z0hl
4CQPWq4FPj1ZOzM3Z2nCaDa2w1MBmKYOMRZgSAqDg4rbQdjDltLVDQywiFnNViB6qBgYN4y7tCWE
dk4ulB5Fi4pyBKZhdqflRMJOE7SEkLhuxFs+RObyDMnBDTrhRqbpBVa7GxhxNyayMb09IRiC2FZd
RbZzxfjcJQeX5TKitTC4LuDPKMNGGGxWElgb/Gc1bQBsZuvcj69ip1r3UKujMN+CqPJaW1zlhWTj
jAq9qHgWrVXA0dlg/66U/lYze+5LdKGweyXBQiBOT7miwkZl6+SXhEp2mxhLJcc56qFPkJyuzpuH
tmgXGo9DMm7A+p5a8hPU6jUu7f2A230kxcGcChIX2OPGzqaZYAKPZ6HpxCPTiArR72LGB1oygMVW
D4w/T/mEwixOP1W8d2D1D0rlu2PcHNS45XIh9UyShcPqED7z+2g6GxQcBLZ0RCaYN93s7wOYPj1r
G5InPiEvuwW0rESHhsdp1KrUHXN0/lPjfq1xnX+tca8+6nr63+50edH37hQeFX+BGv6WrfWzcYMQ
FKpYndqXzD11Ubz/1KGCWaKUJX2EQFlD4ws2RdeG//f/SHxYgBKh4UOu/8Yu/o0SV1MXavHfa1xp
apJvEfjVYuz6tcZl5BSPegZrWFSIBDQDUUiE5mS8bqIYjhThFDDWuN3XPoMqrV/VCns87V2CZHMm
0Eu6dYc16wIh+6ZHKIC9l84RmFuEsposDk/TSLNPxK0A+hbUJKdq/ibSyL0ACjcChxuAxCXA4uYm
3CC+o+qbjiSDrmOgcqAgvYbd+ARsrgSly/Hhdmnz7HPBCEQTEj5dyE5pXnh1XegNw65o1cMEza7i
ZozH/KirHPXQ7pK53TpoLGrFfJ0IwZLaTQKhRvYnFVBexiEvAOclg2DUg9xHl48NSoYQwF4BaE8A
3KOLgeRJ1ESUQm3sWXS9deD5AgEBUNirCWm6CBrwFnD8BoB+tr9vwftNZsEMj+oQ7J+PeF4HA0jl
RG/QuUgfXVvj2tM5fEbk7MADgQjODTc5UMGhOOpIS4z2KezPkRl4NvjBOrkpcSmP3P7VAiekPW5a
awVn5DABL1Q7rvCivVB9vG6A5J2jDegwA3ioAj6MACAmgBBj8aY36U0PHtEBkxiAS4zAJoINIITx
RZQ6Apfg0tSbK73Ob7HeXA1je5GpuxK1zLCgGAVQvTpZRZXuSptQHLFMP0lmyuY10pxdvkztGgra
ri5cB46wT+RJqsWrtAn3BEZxqHICm9ZDbCHQsJwXJrirnmDFtkIbFgMYNpIjjOu9aOtzMMYb3u5b
oapfqm6ZukI0Ba+R5c7ZT7mRVCpZEyRJZMpdMgEiHP1DTMBviT9cQ85cMpeso+o1NTHt+pFndASL
pTiJrRfVjPZTxW/C2sx2s6pboCL0Um3WngzkLBHiVDzP3mRVoFrnPaC2jZK3DAtS3MIBGM/oNuPK
HRyKlX7c2F2rrMLWeNWQ5PZzee5DtB+N3LURc+9Si7AcpOuckgf6l1uEJNuBO2I1Ej4lRIuXE/Kx
wDzqaXNtq1+God1OiOK0+ROA8tbszLtyvLKneq83fDUleyCnclsNyrHpLutMXfkoNMreICVhl7Po
n9S1BZVyFaTDQdNHL4usve6gC5LpIWKhDAsNQZG61yFw1MLY4UtY9zOY3PBtRiyTWy2cgvrenEsX
XyU+a7RZFhP3iTGtxUI9M3f2aCIY6M9zITYjw9MEtraFezLAOxJNWB3ATQnZuBbRf5NCOLRRdATw
IAJiO47GZMG7quI9rTKP0n5bxtk+QicXgnlDs7upUDEZcl9jBmesA+eh92qG4Sz5z6MxM6Kl6keN
lNg1sXO1O2TRoyaCCyU1jmVX7Uq8kmYf3lbxW6FV1zWPppI9xUiwAhi9Vj9AfvvqzlA2EVBz39Ke
Y6LsTD1+CEpk75p2r2ThzkmUnWmzGmuSN111wNwUV4TRr0ccNmZ4q7TWvtUyonV67bJIw4p+e3E/
QxZ7BC7g0bge43HXZtq2RoY2RcLrHHMDSGKnNdNd7rcbrPO8Sz6bfcLIaCotCb6deIkME2YQKntf
f2+6O5MsJmM6CWLVTF3hGUpu9LzxJpBBwHhpjsqFOn6kH4bbPpJQGJExQs41NpvIqNd6ZlxM/BZl
O69DP2DuR0BjDn3HHznV6m2njyuOrFNEHVnq5UtLT+bH6Iu0t0i3Ptl/3aoh44xeyW7j0vyiQrzp
pXDVWpLaPPibnqxkwzHW0rhyeub11D9VVu5i0sJ9e8S+FO4yx0dtwTItmO8G+Tpl2WtSl27dmZCF
4JZncCn+H3vnsWO5kQXRL2KDNklunzf1Xnm7Ico1fZJMen79HLbUI6klNND7xgCzEFSlckzejBtx
ouTIIP0eF+6lCX9s0rs9nas7cl7AUgcWPZJJGESxw0XL0Db83ays8nGQ9mXkuBd1zletcIziqczF
Wxr3V4I/kzG9srMKvFuwlIOz8Hrn1FHr6qtgl8MhBRLMo7KWLuiFSl/beBgpB9hhS4VwzdKrsLK9
FiuWQ6Ta5bQaLRgSDesxy4eW0Gyqwtsnk1zVeKI6T+2zSl7yst3gvdk3rGkc19gO3dukDH4E08bC
4OlPHXmHlLzYuLFoTGoCRlr3peX+NmrxOQOyHbr8bc9IvaE7mpAwJugQhb3GMX7EDXsuwf9qVrXV
cv2cFQo4Lq0xtfeoIWX0CV+M8+F0+NjdbtENGDyGVRbSCxuZGzduNx6dZkOvbS1w3KQy/FXb3zYA
BgPqWtKe7qwIMENlfUinuWEvSX/lycaZS2vCSkpI14Zcux52JWAdIz7NeopPWk3UKpv3LVxUKz6H
8JIzLFxDiKOeC3j1pKLZHYrgLW2w2/CiMTX9wpKQLMJHK0aAtXkl1R9CkHvAdphYgPG9OQg1YfEk
j5Dq68xt1j23NW/i4j1avEnftAhjoBOT2UvWkJg3QYZHT3c2bvVS6vu+/zBm4YVyE1J05Mp5GyTg
GkN9G08TORqwz3q/ssEmBCD3psldSsu+imZNa8LBBIpvoCQrHWas0rsE0+XhsgQDvbJMdWP0/k1Q
y3M0e2Qia5WKaU336d3IecxZBdC/vbY9XovhM23vp4Rgt5kOXNbqhUOKLuWWkqZy01OPkqQOxG4W
rXZ1yjR+NjO4pj076BFN6B6TmmVkDMfDKDeRuktK4B645Ix0Jq+LyxKPU2XcG5C86g5TZLr3LO3Z
bh2cYRitO3nRs/Ozjfo0eZ85q0Yb0lYNi3PwQUtW/pmmd4QwtQt77vg2rPEubWuMWsGmjnlZzot3
s1U0JPnnnPFkhvQ7GhyQhF1+3J/a6j0N0k1ArU3bBPskQpmjW8DgCHPBJvo9kHSgI6KnYCmBu8/n
hTS0zpA9Q8NfpmMEOMXZDPQiVAam3KC5dazqHE3R0rK+BlTFAEW9SGgYdWN1qLN6k/njAkrgpeHl
K0A+q5bam74dzxU1OI1w1kEA9YZ+Og3ndlni5GR6kSZeZ9/BfEFBXhxcVNTpaJa2abixD2O7yvn5
yzFn06evhdJ3qTOtK/3O7tzzGOgbNWVr4LIbat5WYYF3oHd5Iz12HHfCbq41l5FFc7dqfrPG1HQn
YhURy5gzIC6/9R7cJ2md5zF0t3qN+9qWa9IgBwmXrXW7fTVSW1qTYSHoX2T8NdAmB6J7UaqA0gmW
p7UBQv5DVTigW668+X1QyHOBIpfAlwSRcEVC6qKP8FTiJcvRRyoz29n1oz1h2xhp944AW+MyMSiq
KhL7YJjjsYvHS8nLZlD2qc/tteIVF4dq2yMhwlR51ek+mvFGnWxXfQ5s0+0ZJex104tlEYqNNv+G
Bk4D1+OMHGk/0nYtJmlzKo8Sc0fgS5axA/a5VyOBhFPVu467NBGyU5YOyy6uwZ+P68iIlxP9TCxt
uEGDty8sVuCJS3PCt1FuJerPbmBDZajnKsaaasw005cx5VAZ6XsququY2lu7G1CgWE55uF4RjPwM
/8QI9M0sHkbNXfIKXk9UQBmOsxD8F9Cpd7mqEYLg0NLBEQM9UgBvlFtsRo5MhwbtLq3XJS1FES5e
1zQ3HszJnKGyZ2LvI7nJKU50bffodPpB0D2BlLAZUvPQ4c6hC3mtuR7Dpr3QkPl50y601EEUpxsW
B70fsYTCtKqoo1V0K8ITSnBw0r60DUF0G4g0pAGRnemHzFIajBvywha2IkPeUduNtqde0rmRIp2b
TZpDxAOvIsBF6Xgx4lmOEkCs3kdLNZen2TsGurNVw4LrzZOF0UXkdD5S5TXgOE1HstJsz9Oceojs
YfAILwOuaFt9rYFCio1738Rt4zDSmBQPYisRlBH6Oo6/+HJQ86Uu3Ax0WGQBVIzsOsH9L0xqK2x5
VtFwWWJIbKjGjAeQHSztpXxoTf4QiB50YtiH/UBbYHMoOmJTlhJbZ8quaqi5IJ+g1/CSorJMT04m
+0ou1kTxioOKxSlzafgI8FWy1MNkI261fnzQyBTLoFoVBb8qijzKMdn6tbOObWB/dXM1GvbST40j
4+FDjuF60Vh80/xuBF8cC91HW3zUxJpHC8J/kYA3Lpbg+TCMuPxVYnxtbKrRmWZmS0jh6XtvosZe
xWelO0eF7irHhklJLSqQeFiIrnQ7ueiMZGnZA6T/7pQZGzts9gq/Ep6YtRAhw1ZzMjS0PdRio7OO
Ey4EL/K3uLnZBqAButkqb9yzP4TbwexXcIwXOX+i9lMC1TwE+WN1dy6sc1Mi/oO9TeL2txXhT0vB
T8njp9f/zg3/gzzOgh8wHSBQA2jKbDj4vsy00GwMVBwIHrQazhrQdysC4HGBtRLb9twa9c2l8F3o
wbzAytEmzuW73NN/LTb8b+COZeKbNAHw+RbAD+cHK4I+5Ziwe0RGAVJ0Td04l8heEokvKb8egwxW
Z5mXZ1dKgLZBZHRvlUrbAIWagIHuCdT9BPUHFV18xDMUOUr0116XN17EAkGUTAtFrz1zRxgW3Tww
s+HiUtnA/gxzuh7oH8EED3VzX/Q6zRg5eQ9g/HG8NoyKt03K/7kuF6J0eg587zWhXrYLqs9O7zk5
69veiN8mL7OW1P8WW9vJLjNDXE56jYOJDwk7hNtQyACE1vBRe3jIEbZx5JsciGP2WUpn17o23iYD
hPdEn0+NEbTB8hbq66monwY9MBc9mVpsQeOpCDRuz0Oa4xqr09WYTbiROs1MzIVTtj4YYUVrtDZS
3OEWGqo/L0j9McAOFUAp6mP0F5iegCLiq86P1slQ74b8ymeTi0cDiSwB+D1sRZTT2JGk9bUNFfur
LtNlR8uGjoO6gy/qscNaTIIK+t9Qk2/PMPHbn9mJHovi42uhPv4l2H77uO+Crf2Fx9jXdUDAf+qr
/3+MZ6QwHW/fgL6zW+EfzzGIX5qpbZ5+ARTlb4ItpBQbOjG1BDpOgl/0QluzOemfei04H8RkgQqM
+ZBI5z/1WpkVkKKydthbae3sfC5E5PQI6/UT6cdsCJ/j1n9McW+yiWgJutNsxosjss99xxKDa3qq
veE9xOAcXRZBRThNRSPKUc6uTAY1OMk5UW9P4zKorrE2LebQMk0BFyZtRua8mOwgB6PdBPCpshtB
EqpnbTW3anFduOiJFJZGtxr1yyKmcQOPXdoEN13rk+AiQVPSGF0n9wXSgMMOvMugm0T6cZhbRlrw
jTLZRVV6HbNxDB34lJ150GOgXdxofVFSmgbkNze3bRAfpqLcNJG28Sj6aI0XYeLEzkfWHrZ3qxTl
pYAnqwa1LXC5YRknkoF30qFFhAJpbM2dkx8D3tWJSnZyeEw6OoMzFMuU6iugosRrIlZJ1RljGsko
fzs5ya3j3E+WziYc1B4gUSsTu4r7geCrytuYJDe9K6Y6yKBb99ZTiXMXpfhysOzHtBpOWu/cUmKw
btP7TjinAJ80cssORey+pvQ4LcRdLN9qWb7NohS0kF3TvptKbgn4XUC0vFCpuwwaibe97xath/tQ
3gYVuGMpn8DaH4M0OMn2NpiZiTGHSMYuMNjrWnd049csTJbSYaof2QnbHcjdlG4AhlqvcG5GJyE2
Uj4lYbSsAByMXQ88kaiOHKpVUqKZOOXaZSZ36afWmSociC4V8X/dcNABa/LhLAa5FBZzPnH2DJgS
WxU5XmMzhfYChXmTp7ANWQRqNZuByh+8fVvnrcZteHRA8qAhBSZXAOHVWA+qBa2r5zb2toaRPABi
8ZZmP+3GXAEKCM6mKI6OGEwssjY96DXXIfYOjkdKDUbcIZuSGs8LU6bFxavOvGRr+m+1MDZuor8Y
LtFCWc1pTY2cYXOOydTJuFu33bCtao2gK6rdyJ9OVSV3M4J5DOyNOXV3cdMATiTmhRJZP1BWceH4
4sHCMW1USK82yEuvdWclfCnt4Q0DwbR2kvg5qUYiaORDEQqYtJvrJI/XscZrUoZiW7Hjy+uArUvD
5xlfkjG5FmXJlpQQI53DqVIPfR/OPdsk9AeqGrzRJHXXXkesOzNICYJ6pSY3TyPUB9G9YHw4FHyy
KInfEABPGakzjMJ8gVm2atPswOswXHZd845LEie1dB4qZE5Nax4yol0+NkUe+3rn0+cWRWSSLYlN
Npiu+jZDjA7Oqi83fNU59VQJ/pzxzp26cyvrzUAbmSw92hzwOJbaDYXq3OOGyVsIe7wDGrFNXY4c
V7vKNGJeVI1oWbSNOsWSITrlmrnTaYhNMH5bOfkh5bHpdfwVFU372SAct/n7mPeLiDXJCp7/RuUQ
PaF8yCEPlhQL4ojATTG1w9LNIVQP/nOSExIstOzq98bz28bT/ek7dKZPfr7+19Jz/ri/3qEmjleo
OjDhvD82m99HYfsLKoBOoHp+yZqWzRz6fRZmsylMAZKON6hDeQ8poO+zsPhC+oj0hOvDpWRQ/qV+
VbA2P75D8fPNL2Ubjg6A6x+HYZlVhZvXI2HsvkdlGwpuxuKmGrNV2aYxXgSM35W5hKtsYoBynfsy
6+2v0jWp3sE45G3DPqW9w4rq8MUU1VselhceJP1VHxlfc7JUvI0ZMzMOrVglOYv6+LJX73HJ1gYR
6TLMxtdeyfcezhBEajmdwrq86qcAE1yf8KZRvETp2pL4z2imlt7CnFjRxCUZbtvN7gA8N6R54X1x
e6c7OTOx2jGkr+K6vKjrpFppzXhbU2tBAqLmDMcob1OYyipxOBcKGahN8gLUi7xJA53ySe22VCO6
V00Tdp+CkdbZK+x6syFvpDzkYMs5jnGlbWpCoTo91hglTHsZ1F6w9rpymGGTZHBkEU/RqR6Li6aI
qxU9PyvYYsACOnCVM1QSuBAtZR5e/j52xrMMi6tqyJ99o31thvRGb5hmqJW5DyQ2xobzkvXJlaaS
u2CI3klK3IUlJ5psoR5ovJfI80bD2rcajnLtZpDc0Du1FHp+Tkf7vlLijuDTnXIhqVVBuCY6eRtw
8eH3Ickg94SMVXE/heahscKbVI8SemftHebnciXmTnZRZx9dZj7kdLKtUpu8cOyeI9LAyGj9a5EO
uwGaDqcRYZ46/pBV/U4nWkLsarQdeh9GiOELsEmGWPuhRqeBM1l9dmPTqBLvJ5GNh9+H0rdDyWPK
/UlO4P3i8/U/2CjzR30/klwijhwsPqUg3h8nyP/HesKKxApnNr0594H802qMB4O5XaD96+C7MEd8
P5LcLxxiNrsHg5n/VyufYXf9eCQZlss60Z8dx1zVjR/u52Nh6Q0YQWzuAAxGuqo0p9wOHBPD2qKy
CU3O7LKbVrMGiBhad5Ca/VDG3S4Ih8VU3bBBL3uMXJjW+szfs3m86cr6Jp1Nn1FDCjemXQLb30gJ
n3099opRhGA+VPCK4l/twqJIdajDSwpo9yO8QvZs940X1BjisbpZr8xr90lhHJA+DpU57TyWrDrn
SNoA2vdM+Bw63SUm1iMUSc1KziFXcQC/G2ZG2NJ6GyLtMex+aiPEKYWDykrz02iRJEDogqmST2Lh
x8a6wq3Y5v3asOujIqhPX+Wunl//vSOvI9pEDae9DHzrSsqmfTSha9GyZTerUfMAh+tU7lGFxVJj
WdmjeNdwkScsjhL6KBAiSzygJvNFnLo4vNA0mi6kqU89OzlNo5qvW+ukJ+1l5w19bGY+vYYtNGAW
Fz3U5Pk6T2YZ86pQDItSZJd1Ya1QO8alUtN5NOVlqV6k1qdH0460Vc35BkxD2as282m+MNoOD5h7
w9702LO+MIWdrnTfYk+RXdvM51AdQeHYObaMop7uhS8vdR1rQ6jOlXS2LBCuWYpudPt+dODR4zmm
7BauTftVuFAUq+zFS9EMes3dtQQrrb7CqmJqL6plvdLN4f1Sp7mxvVMwpXLRbuyYXU1pEyYn/4Az
LLD749B5RNwiPM/lPQTnftF7+uMYqlMeyuOoaU9tmN/XhvMQKR9mW7Pj6dimdQ6zPOWVZUUbT+aP
hOxvTBzUekrntwggZcFjkfDW2/knS5f0wF4uJrpoOWu3uRsE8m0zGA8tRXV26R/i0tkO2mfEDkTR
V9COfFsV6wey+01RXAQBFU5Gt+ydTDtYNTmUkP1zI6maHeZgauXzn5hJDXxz4Ui/MdBLSs9yOg4M
1szmoH9o3JcxRf/WR//QRz2GqJ8cwZ+vH5//ElaYdP46gZ0veHIMc45BObNCyrz4fSgUnMAMZLZr
0s/4o6yC5sLY5zsol/8sa5r/KS0gDgtNHev7r8CpKDn71/k7H/LIt7o9/08g4Pw9Yl71mdOYbmvt
i8jt91XSE0cNifkmizxyU3NNVuXWdwQQJVONI4wVEqaFZTf0W5veEkTorZXVGdmuiNs/Aa/Ag7PR
jJddamEk6k5OaewaL99YExvQvDubKU2HZTM7cw3wUX2HdTmEzicSh7DwSC8tkzWzUEhYiwrqRWcM
pBfttoUIZNqryMGO3LohNrPSvqwVcPMwc3qcdV1KusPFITSMLoQeBW/KpkaXIp4pCDtSGKVaJSo2
Vhy7PNtOwuxURiThvbZfTjFbmbSajD3n6aOt4ayoJMWN1IdAQ8Lq4cLbkCnIHdbT0cGsSoxvuA+4
VNJ4F4cEqq0EK5TfxS/mBIOEZVQHVNy4d43gBN+O2lrLWPh1dOXE+nlMewQqkexdHTeYsovHqMYk
7vawVGDDXEqVknAIatrGRXTZtd52KsS9nzuXInPDBQtURQA0+0gd89OUxROLoGGhE4W4SNnLsskh
W1L2VrVUY5qSco3OhW3uZNE8sKhe9sLO1ykqyBIUgAQGmZJHYZUJg4XX7ZDT/utzRmhU/PKnwe2b
DgUrqG4Tl5kvSRKEXocaCcNmDTppFDgakXcFLOHDtzqBeVrHGVVhvZh8u+R2bjBuUkdDLN4iYF1M
xy5xX7SUZa+TyGTYBN0D8niGwpzH5RF2T6/tHSOuXPwkcAwzVBXk4LrIDlVl+i8y9qnfLrg687Xo
+7IPfp9kf55kTHE/OcnaKPuUb58q/I/jjI/8PlCKL5xuxDvRgb8tfP52nM2jIQy+/wSy2zNmg3Ap
J5ftzqfMX/Mk5w4EPN0Aos4j6f3KeWab/7riMpYSYzV9V9cFJyVa9d/Ps6iMq6nUNHs/aBJQgcRQ
HK8mM6883CD883VNoctnJcAMOYpEON/kAjQLuQ4qRz2DtsREHONW6psWWkJd2Rdxax7MCZNNnYwf
qd7uGz3FQ+Pf+uQeSrd6jckCRDSssDZ66qlW09vhE11zZ+i0erY2dDakLDw1epG8WDGsKungSSjH
ctMLyjdp7tEidW2HclfqPjbIal+16kak+bZpmF6lPmwnWz+3JezYJNpbQXsz9saud9pT4ZDm9Gzg
8v4uC3Wof8mbwm3Gy+jkxeYFeyiPpFt27JiTXMi0U6FdaLRMj4MgyJQCBS3L7D6p6ruscp4jjDpA
hFyCsHjuiWQwv2Q+Pz4gaDg8vobF8EBG7tka9QO9SDstPsqIbl4nrbjdynufYloOFrparkqQFXq0
0YdLYN7pCvnxZOQeAHwtoQ1WTq+2m0KfIOdihiMmJvMUAl4wgSshc1+5OSgRMV0pcBnT4Dhbx4Uu
FDTDfRkI5h48MTHdq4Y3fw69wy+Drp4LE45c6qOoj+OnU6tLJEz4Dp1JKMm0ruPEehcMx1XrXMQ4
rllXgSsYcBobw/AUm7TG48Z91FXfrmXh5AshYtZUozjCk/vMatx8XRrcmiUdS8qMp0PaDHK2nxrX
kKwJR0JDulYC2XSodLXWJrB0eiqsTUqAm+FU9WuaMh+LLsG8Mr26oRDnplXXtWWdW7THr0mm06SH
rl50703tspEoolUz1jQjTdGbp8S95FU70UGrjQ85oTE6XTeGiQbj9MuCib37dk1KyVDcKIwvWGXH
8s514TtEabeyI8rlmG4NTOQ1LnRbkD+JO/zCSOt3bVm+hk4Y4QdIb8cZwuKZ3UXko0gbBGG47TRv
8SA2RlOvMrhfsOO3aeNe+zgsl0ZdQYDo82M6WgewzEtz7A6B0i7Z5jzm0XjosnzbhdqFrayrTqTm
0ijzC1sMJ99Gg/Y0dRaDhYmzNyknxZ8eTaBiyL/pSXClJDDmojs0o/VIKuvoWNFTLca3moVGZmKK
jBznI23EdTjmn4TDadNzGwz5wKXY5e5zLERgDV5qx7ko+v4oS9zmyfRahOmVm7CUnSTO6VxeZz0V
SE53Zk/D5iE7Dpa5x2aB1mreCtVuA288NAGGmFC7DkMb6nNGuH3c88ZaJ5ApXHviomp8VEYPCaS+
nqLg6Gj6Mo0E440EqlbDUaTJMk2cnTfyXcYw1IKuvK2539l5exBD1K+mJngZveYFJ9A6d433wk/2
uoMWX8U3bWF9YoIka6pjmi7smziKt3GHrRpUPOQwtRE0LrbzTjdVAZ6aaJXAHFMpxcYQQCs8EgS8
3M0okttWlVuXW4vUy1WD6Fwm7abr7DMRrtVQFu+BUCzNq00cFa+On7OAye9avEbQkjZ6WPDtRwcl
wjt6LRDngBNWADl69mdagKAkJuPCzNN9RE9LFscvonPuajs/l2hFmSiuWq3Yet502fnqYONiZD+9
DRzMwY7zXtfTVVN6nLy84w3tqOvdnZ6QsagNpEudvqgiHW/z3P30pb2TUr/29WZJB8y0oUfnuppR
kJGPB7enCavR1KaFq6ElDnUZw15J1ntRtEvwyaBxHoqhXw1teukStfdoFGjaieNP9U+YCY4jC8YO
k0psK0o50h1C5HYY9HXjKcIX3jHnrBWdPI2d29Mx0G9Ir1yB5zzKftW0+UGXxEP7uDxbEXivQDsl
LiYqqyOqgfG3YrmXW+LWDbVj0Ld7HAEtniEB7tlorzTWd4BNVobCsFOia3ikR4KJF0HUP2jBTHaS
Yscxx/SdGJeegwm29r1g8Vtb+0NbY8P8k3HoU8ZfP//raseHfZ+FrC8g6ekD0TGwcMlzGGu+X+0s
9H6XzihsMX/Wevxf7/e+QA2b6yDJHf1hcPnbMMSIgbjGQOTMstsv8cOwfv14ubPs+bPoVGI5lmPb
P+zMyRtXkh5DXGN9dQx5BejKZaH6tcdlSRx6mQwAtCxzO+q42cbupmasl2jplE90zP36uEqDZ3bD
AF3N7eRD18OY5Ui51RNIqb28cR2x1gFZGiFFDjMaHGsYvFcHa2tAe7pMz74xLLTW2Uk+K4VpJ12f
XlUJK5PEjfHkj/wV6zFuk4I0RPOQFGRgE3nPz4ezB2QNXMHOi/qFH1pwxJtmmyfmQdQftVOvXaiC
UzDcpiI6tpUFKkugl3Q3WWTcevmt1mJg6+M125qVMVZnrm8JO/4WPBHdGc22rWV9bdYhKQmjPiZR
37yNQ38HLHJZSLaBQ10frcwB/6qeS9N8wDZx36juKGr30IKyCpIZX4nKo3lIeCG0oik+kpV5jLCS
zgxgt+9OntdeFQMb67C9zArjRVFymxgKChF4LL+/A79+kHn9WaY09UbyunOIY/sRAaPhjsTUdWx2
z5kdrkvR4133uc/CTO7NXeQn4drRwwuLTHJr8Y27/tAuObfaXVAQ48ZlHYIScdDsjYCXiosBvUUj
pFllCtyr3EoXM9p0dP2tLrN1QxdBQzA5LF1i30COoDlhCNyJ0lhOxC64WlPAHCyyCodi1J3qOfvj
xtcNF/A+dVclBmj6mlnei9vYek8yyXoiX8z1kaJG4arqY4oRcjDwDPKHEibeaWjiU514q9IrUE15
v9DXp7v5PcaNNV5oIvnak5fV6zDHQ5qYTEbdoSzLNaVoxyFxrBWtCu9FINdYs9ZZ1S8Bl6LL8j0P
0Pkl9fFWCcLfX2i4o5PuYYLg7LYt7zmS2+QJNGj5ErsSaaz8XtUt2V1Kl+FhiZQtMMU4fvthT7yF
EDMDoW24viwH9hoNA2+R3juDsw4pNnA7YAcowNwucHTQ10K6oFX8UniZGW67YvhbTHSJYvDaJkl5
BP5N4F5npAfWj0/Y8mggzV59mo3bNL0y+q82P+PIqB7HSSwr6ivaEjKsnm9Qj/H/15c0FO7S4F7P
7zpyhZmNf9UqT5EYoHbdT8AvWmp5WJkDfOqXAWpvLIyLQGdl3+7RGpYNpP8+3PnuTTmiFzPQ5OGG
nO5aYEqhv35VVu+CLEiKt62PbrxeHXISTm6gnwe/XHWkpSmxoxU5RkIf1mGRXowaRlGKQe2JiRYy
FAK6B/UONDCkhXzfZRb1iPTEpOOGxolrJdNdE8YbG5J56BIBgmW2KQ2fv7PahhoWnrw0mv3jNzpv
N1EZywgoKV2lrNQx1DXvxKMA/REqVNltNwE7vdMoqs/cZG2SVLQMijCIPIbI+BoIb+vJTO4VSFti
9atQ1Ny7kk0QQCY383UAw9MdKJFlxo0d615PdNp1olDP3KVvEMMyOAK8QJ18eKeGxJTKn1eTDFj/
7YW0zAcTSFCA7OrGk1x0+WULp6CPCIIShy8h+NFptDKN5JTkZ2kGhzKC/x2yrNfzDyNp7gyT7zjz
cQc1J9XrW68N91rtbiqnufbKWystD1lxzzN6Zbbl3mnjr7keL3sYsJo5bQRLNoBFgt+bd2F6pNs+
9QG8sT7wReOyHfKbnN9orKWLymtWGaDSxLu0cQiqvNl4eIx/Twt/TAu8W382LTTvr9nX/xoX+Ljv
44LzxbYxw0LWmWPP/3DKOowLwje+7f9RVlAtvrsDXBqp2YsBBTKRUEAC/SWdIMXQZEdZi+PNnZUs
8H4hEu39exPnE8ZCN7ERajDszcrK36qlCZk2/jiM/Z7+dX8bV8D+tcKeE1pcb6wrO8yOMnmqPPdW
0ePsDTSFjRHOcW0B1IsgDit+e9yZlsbTAQ6FBMBgf/UwbHXFi1W94Qe9nogudgWBvPI4L3EIP5BS
lJsIDKmfmKsYpywGvI01WHDWw7ODDaFO6ie3iJ8p9YGL5XeXU2UnT1HgJEf8UASW7KClIVb19U1g
x+FLYhXhmXzMpK+VHZPhq+EiE3oc2IW4MFPsJDIuWq8O9jmKRrhy6wFOH16/B7xPPMAlN0xtkWWs
k3QW+niEdIb0cl6gyEmmT7mWies078yHUGO/aIe0Glf4unDUp80nzl1w8JWLPbYs4kNoG32xKEsM
fH7mHQM5Lgu3ziMOH5bgMFUTir60bGCYaSYyUX6pjrXj3mhp4f9WNf9UNXlWfvJgFlIV//VY8lF/
eywtejkgxbNTmRfhf03x8+6G7g5yUSxa/mFg59lj/013CA/rn6P/d0Vzrqxksz67fGZj+y88kzzg
P07wBt6gWdBkR4S06s4P7d8eyslORg+3YLdPmi4HLu3UDGY0LgOkdYhbrvKhzyHm8jqhEpBgXTq0
W6RysEWQSN1hB73FXAzCqLZxlpC7Zl6Nvfg675o1bUErIAiMSM9hSAK3wdxqbj1kmZmBGVBbDZV6
BAuk2BFH6dPoE6wkZjEGjM6vamD56+z7qNhkIS+/BiK66S/JpeJnvQ8J+4MJ9T1z2QblEmb4oa6c
jQ9tnK4kO3yoUgiu/MdNHHckYsjVTEuS/ui1h47uqbDvGXvQPlV6aEIcth5+XPMBXW0RO3Q5UDkY
CKqE/GipLN6G6YcXY51z++uCqFvuv7pFdNByBj7jZTDvwPqUBNMiNYHeZ/PEbcjvvyot3xjeXVIb
W71wDzTZLxT6mj2zZvM7DfCUKjK8PWwyrBeuRuxnMNb3cof4RHTgRdHKEGkMBVl3zA1pHViG+yeY
4D4jlnsT8DBTgecswnx+wPtvD7ulpmCue28vZOU9YMBXK7+McE6aw7gh/tiC2vTN3jwgInXs8nP9
tssQgbs2LD6mxksvYhMaPrLSZgJDkBiYIJv6TSgGGCBH6eTswiXhqROXoYaBEndqYQyvuYeXqqCg
wxp9wp9lFsTE/gkuunqX37oSNwQ7mBTkq2XfeRQF94jfSVWEBH1BJ2+KpurlqjE1QRdprHu/TYV/
Hk4oAj89nJqwyD//y1bo8ZHfDyi0BIdEqMHS5cd+I/sLDnuKjDD1gc6ZDYL/Hxzgg2KVn0tHOaSw
I/9j58K+BZ+i4C3vfisJ/YVDCijgj4eUBVXUxucv/nA//jA56AD7Qi3tmr3jp5cxJuEmsm7jkhVh
iug3tcuAqIw5Va8JJOl0fNf7kBoAe8cL/FiqbjPmX7WMc0PXtl4D5q6GEoKNO1LBViOiq/vgzcIH
0rm3ZS23itk/8d+L3l553Aji+WbADaEWXJq5MfjcHDxQfSFnDl3yzODcLXoPO3TRpTQ4x5ua20dW
yOua24jJraTndoI5fm+wEfW5tfgmBdDcYorg7HGnqapsF3HHceS4xjMPlLxatjNPk7uQ4E7U4iT2
ItJ7zU3GjalqjHXjvA9M3bhIiOy2XE6jTTUSG61Wlh6+O+q5cainqNqIq0HtWeqQKMN4cR1FiCgN
BrAWVel/ph1IYDutCdVyjM6Wm2Qq+KlN+aEtnQWtJkfEG+Ar9LF0/mqcWiDlYAERnfZ59yYi/YKe
mw6RwPELmFnetii3Zth+aHmyqmACREKyzzaOuTYBd0tIJVvbMiw3EpBJABSqYQfSEx20crVu9Yc0
ZHNTOQvqgUg3fpgk522ymSUZwsE7NaOxHCCJeBab9aoBwJ0E/GsuFIR0ZxGuyqJxXcwSZs0dil8S
HpxNoCySuAlIhuYxs79moSPZE3sAW30Cm/UtUIq1KoqVpXk3dVvfdkNwK9X/2Duv5saNdYv+IrgQ
Gg3glSSYRFI5jF5QGkmDRs7x19+F8ZWPfezjKr/7eYoaCSS7v7D32txf+oswng0O8E6rb8BpDuiI
YkhneDQDajqKUXLPsRrKO3TpIIozaCge2nnTAW4de1hlyTQ09w7rhKlk/jKSa26smhlN0arrBvyU
UcZZq/oShIGBLZoUQFcxwQpXuCyIpyGdPXE1wHckukgi+8aLaMttyDrjIU2IUKwH7UfAiGgL/IqY
9vySNJBiYsJm2BDaM6gTh4kwmJ24JHcq73xCxdeuOcGPxu9J8PM4W9fMpW+m2ToHXfTSC3OldHUF
lnNV9Ux3cPWXsDcZZ3vWm4ySRyiVBKTPfpahc6p80UEVY8xkY76fuMhwL/sd7PNKpvvMzQ5dSYRI
7m1s2sV/m8Bfm0DKr787zuu/jDNfOq2vo9xE662znXad38bC/5kY2+CZyZb+CzGQYVtL6KlFrgT0
5v90gM4vdGqLstMCBP1TVf4PDnIm138+yCXoe2bP2Lw40ZeD/nfVZtHYhLfMWQVLvvkRuWoGxNgB
j8jTQyYo37Lwe1mSeDAHyTuGKonEhVinQObvJnC8VW3lKeQaUEshGQRhRYrmeG9S1TWFZDAW9Pd0
fUePtbitmptKddu8qp6CAelkEZwkBB1b4jS0cgJlwtDYBEltQQvFUDg0CSszvYIQQppW5nTAn3vZ
jkuMFEPKAki+JJQLS6nOb6s/prqAM2oQzDj1+ctM5BcTaxhz82tl25u5mRNf0ReWM4CiPn4lX+q+
CeQGjMd6tIwL4djhQv8jjUW8tEN5X0HYUk7z1s3dp0m42TBo70Nc0hgCa6/YIJdzRO9YdgivAdKU
SPB2mmtdAZu8kTn7emrNtVDmnops17G762T7kQ/Vcci6a0fEV2YKbSEzwDOENtOt4iN2Id0GKCXX
uRY/owy9irGgd22Daz1zvucRgT0d31wjpL7H7hGBvKfv3iLVPwMRWsW9BzCBrPkquB8tVlzWyIi1
wT5S8YcnunmtkvbVSMKrqoNvoQfwUJLSN9FdtaAINUvnxOHaKFxxVWfFRyeZngekiZI3d40l/7Wi
EuYdx9muN+FTq3DrD/IxSzKiu53m4oH9LRgIdwyPk1wwdfYoOSOa3im6F6wx63E4VWFxSIr6KOVS
H0B58JigQTdhqeuDiWQ18D7VuHdKb1vN97rN8ByxLr11iRsuwSuWjkAKGDyeDReuiwn3Z2nK47SF
ATm9Oi6NRhbf1Vn8nsnpx6T1tzMj2Fkz75rY2da1OmShC5845IHZw00OedYytKNX1xtVSZK+AUmW
krN2O7o2FUStr6covxYdQ5A2/jZqiqVqFN2TQObLMDwC6fwu8yhbNZ3KN3LoL9OYvRseTZhWameT
gURkFoBXp11Qu6ADoD55SB2s7pvNDHmyrW+5Fr6xtqC2kQxRw3kvCAJc40+7tccFX9COzbmEz8Ey
BOXZkCArrZlbsGD4kQTRtTmHD65I3izl7od6KNYTCWVDoDbjQFiBkHzK7ZpLTS+da9haJZo09qkL
7bVwsxtkpQj/pgXK1FWMJoKCzbV8GFEmrFKrIpDY1q/cFJUAIojHZkadqiRIk7Z5zsFOWVn7TAz4
jz6f7lAbXNKFHxyHRL4kQ+euSDzeGdCFVlVD7kYbRx9Zi7CgcD7pa6/SyELbGqlXWWvnrhvfAPIt
w3euZYBRYZud3RYSRWH9MCrweMo7y4IRPOxSiAww2vUG4hJBxyAfGboktfdKwaolmyxw6tu5SBNW
PnRFu1IUF6buG8uL7l3CM9aEgE4rFv/3pTNjCrGDd3twr5p6Og9891bTYF4Flb4f5ujeKwm8Z163
n9Jw14sctUTYviDiONMEb0eMNLqgbbVTQKkGjxuoaJebco0JApQYX8k2CWK4zXAOatn35I9UXOD1
RiO4JTeKTyR6p8ATmzCedxCexuKspXeeR7QZ46g49Y3UuW3JI4uhYZARYlhrh7LLDONrQwPAmni4
v48qzD9E16JpiLqNnoacrsJdcigK32iKgPqNblpfUiFqGd1rprvLZtWs0lalm2jBpOWFe5MtjwE0
XWRDkAhvRmUeqhzjCYgVqM3auGnr4LFTDvnWNnSi+eJCLjPFCMDPPqaBjnQKHGpr00GmWG6Bi46H
ZphvSye/UH9RkS/btcRnBC7YSAUP/5Ygv5Yg6O3+dwlyWWRIf+UI4VVfJYj9yxIoxZj3P+iFrxKE
KTTAwgXMYKCz+C8yJxMtonDZWlt/gs8vi2waTd1DGQgE6J+MvCy5LKX/AJ/H8CZdOgPa2WW8/V9F
iGgBR/X2NB/sbHyzIuut7mmrDIvORjVNRuDRsOA3DWI9HQImGVm7K0h8z56o71TcLjrS5jSILJxI
YUKSuENqE31CYaKYcOm/sGY1V1XKXiwdcFF6KZTYZkH/CqP7rgVefUu6DXtsJ4PsZMIRgjTOTcGU
RJATGDTdIbKmJa12D/T4piNaqUrzVxEgDhyRDdKUPGqG3KaRttHCMEOOrx3JYS8Q/KaLKolp8dCM
d21HxGHE27GaWdru8mnOyX7JXqsBv0JVRy+jihYS5I10gx5CSuFuigkBcDerlYYFGCOH8WQ00XMr
UTimqry3Te15mgYB5y55mgb1rSm1jK7Hfi6UqFd5T8cAzuZ6zN1dHxONk7IzRszdl77whmOOXDqc
bAjJnPyB63xjtn1XIdiF9STmdes1TBSb1wre2qxSQf+W3pZ2dsNUqiXBU3c2reGekh5KTlznPAfe
JisGk1iG6bUt1HPdZY8lk8ftFEB34h18cXTnmQnje5tY1zm5iUVtW6sqxgQ0YZFlHxkeOPFw1hGz
3pyaMhgJjx3VvC1UVV8KkudZ2yHv6h272pRahw7NtLB+z+9J1c49bXmp09MLho2xDSijTvn56ew8
ToKIUuaa1YaCBXqYaQJYHdNvcTE/aXqFx0VeBM8Jo0x/RjBmbjESRduywHWka/ZHNnlbC20O4z/W
jXL+NEIioKqxPuqt+tCc8TGT4xVeun1ftWSQZIeqmG5qNctdl8av9kJ4GruCmakmd9aAmz5Ld1an
XXga+dbpkodQMWKQ83A3ePpDCTELnf7HTP9YUV7Q5gHnsJvdrOV3Lbzt9VSNV1C7wzUeq0+NDNYM
BFDlZm+WE29aQr0GZp9l0ZerGOdQTOpaaqIdBE9nlzDJUqf2y7g8NMgFwqC6KYhmbqcl73dC8xaZ
34wlTWqeQEAy0fIHdiKtoT0SD3utYvMqStmpEMm5KSUTWRsH1iokr4AD5qloSqYFtkVSdEhC0lxN
15WT7orCvFqurywyvmsusb8tWfCoWg9eQcsKKPXK9mqMQtVpqpq3oeXz1EzPPfFLeoTCagTgJuPX
onIOLuGaG2/s97VVPvAIvrdiIS/ZIZRP3VoVQOvTRD6Ucnw3AnECP7y1ayLcw769YnF1zgODamFg
llv3xl5Y3r02DTcZ1+uc6Yc5UoS8JfrBMOfsMkfMOxok+ERKkpGHCCVG9TEAYG+tC9ZfX6CLwPqT
fhNJdyG/4RS3zVOsmofJiV/bJiAl1brGTXXse/WqR83rkGcYj4bH0NMP9qTdMAKCxlRMZ1uiYrMD
cLKNm26t3iANrjyYPRWdM5BmZSRHJw1eglh7RuKzrtKAspa8iMJekUaAUKNo2029ZJLVW0Qs7iob
XTztVFNTIrRjKojA8LRs9Iuhe2LGvcmFeUxM56Mf3KcsD3MC5+ZLgszRjBDRRmX+PJKu11XLO9Mu
g7L2fQ4rHwnuGULYIYqL85jQMSqzew7D6Kj04XbB72cqPiMI9EvHe+L/P0stfAl7+1ZX5U3OPt7x
vKtYmpc6KB4LD3uTR0IIKds/Eq3aFS1wQRA4KRkJ4V3OntEs6h2Uqvs2rY82zvtjl4PZ+bd4+Fk8
LNCUvykeondVpG8NpcJ/xU4tr/sqH6xfmDYwi7YtzEK/BmN+lQ+CibMwBIs0k5HbT6fT1xYbqNMi
g3MFgJmlC//dMPrPc+p/MsMw/rQxs5ZBtLWo73TTQ0f3xxlGUI5mrFNbHxiQlX5kJ1uZL+QNGXNe
h3FD7HShvxpId8wt+TQoaUm20NGiVLLYlGI6CSPzYTit6wr4SPOdaL2VVmXnuvW+lZ6G+pLsmyxf
07+u8bVuA4tmzUzpcEnzJlHGWDna+IgL6RTXJAEm4M2qyNtnqU5IuWXvS85dF21JYikIEsG5Lq1t
oATfg+bQRxyfA5PZNgystYSECd4pYow+7EQOKcau3SvBgl1L6lMjyUwIp3vl9cjjUu4EAiCGiKxp
DXz+vMQ4wMQ9T0Z81zi9hXqkiq6SjDjDvF14OEUiT6Ks5mM5fSrHO4vYvrKnURzBS6wRoW/MhLXe
1K3Y9O1M6xlJKlNlZ8fakAFl8t3WGyKC1blr801EqGDB3caekYBn+b2KmkuDbDZvyewkCy9jv0R7
d+lLB6GaJMBFW8i310NX/nA0QM2Bpl/LDCTiIr3GdzS1w2F05V72RBGKiZT36pF0K3fjDAJ6YdG8
LxXlZraHmEFuubGR1LKNBSFcR6uMAT0cHTrCqH227NDnxLuTxahtY70VMXVeol+DnouvnTJDCDbH
A6wCZxbMc8eys895U22tJL0vqcRC6W6dDNVOelO1L3P3rs/upbPC97C7T1LXr9PJNxbxweycoIv4
oy53wxjCFqh/jHq5rybtqpDnrAK3XS/5CfWpCwgMa061G24bksby6VVlH+kYUeDMW8N6aaqG5s/a
piAnx4EuCir9vdTfwnC45EQmJNrFg1zbsr7AZ79H/bMf6/ahKmyew22s0damJy6zoxNk33Wz3zeT
hMFDJJBg69D3RybzH25H1uuUvUHO3s1AvscCQqQqD1oZ4KE9i0K7GROKgS7wtdJ6kXpzxHXmA4H1
G2JnWpRdwWBcUnxeNoj02OL+FOASvY8qac4OGR9Emp5NpkD94D1N6KIS7UUH4dAET93Ac9PS4yCj
Fzx3CEGf2KWe3OhNGt2TqT2ohhU07bBVfxrq08Du3XbWPhpJgAytTQjsuK71LWTIZazkRIg0ss3o
hVcAuvdpbd/VBENksM5z1R9K57nnKbv29EyleqdVIxk6+XiTGuIxqMJtpwN+iQjfCW/bxrpk6i2f
zknd+imbj9idLhopqbl8b7RyXYxo6Ql+CeCeOYWz8szKjxsSbJv+kES0IfzsgrXQmOqEdIx3Hrkp
stkt+OrQWfCG7rUngfiGyXMJlY6fRyPOGleYmCAydiJYB33usweWscRV62xosDz230wiJEFbvhij
c+UCrOk15zhHxu1o6IjAcRiV9mn2viVJxDoBwae11PX1DGk0vf33avz1amRp+b+vxmsVFX9xLfKa
r2sRUgu2tp971mVs/nUlot6yHGgvtLlfbfPXlcjsnltK92jEBavdP+5nTcMkIg55yfIP/MB/cCWa
f4FOQ2wOYoZmF4MdSIc/XomlHVeYwDNSio0IMndO0iAsp5XltffB2DtnrUBOUow9o3dbMX8iZL6t
T0E5wIEey2OWqdfeyI/Krd+IkF7longRBMA2wMRKGMx9RP3pRL5tZ0+t1dzrecBklpLP1vg+dMYz
6VAvudEgQNaObsW9ZcJpOM5lLRjdUwISGTsfjaiz7qtaPTodGRye1NbsFBp4wwTkom6J62Z6RNXx
SFt5m7rm62AXx2ZCYhGj4pIEQ249z6k3kGcf9L57ZrMAbqk4ao5zrXX1IZIBG0A6Eh/IbL1BB37J
9PbYu+6ubKuFTBs6+8D2TvOI8rTxjimRTPRdN3kDUt2bj+awZBgISPYSdfH8whADdaX2lLTlQab2
bdrP27w3w2OCV9njhinThHtT+prpnFq8uGFr3yW1zVjY6tWhjvVvMsjDtWmxOWjHWTvRXd8FjoMr
GrDDeFcZWYmdeRr6bi/SsT2Q6AZkeG5kZhBtVI/3XoXso1uG54lXM6iMaEeGUBDYXZcBt140rHty
fnD3nacWs6Az09DxZs2W953AojWhDfeE/RobUl5p3mHelSB0mhatNeY5lYw3DcNDOxsu0NtI+qYH
WZhzFckk1sKe0sXCSzvEg8dRHlbwJoi26IkDm+Z0vB+z0TqFQsGZNCb3laF9Na346wTNrmbnxxpK
xqyp0p9N/SDb5t2bzYMHX6OGs1F5xAyGGJI3VSwF6/met6jn0bC5Wlp9oLZNLNSO465bFVFWbxzs
cVaovdXY0dfg0e3VspYIEhsI8bSziff6NJweTgMqAssYLh4WvBwrXmgkXBB48+LFpad7odjO5Wit
jVzWfm+4BHSWdXUrF4dftXj94sX1Vy3+P4MhOFC7AM9jYbIpMT4jzILMa7h9Fv/gMthB36yeIyuN
djomw3RxG/J1cHYSzG+VOidZeO8KYyI59bfO4lScFs+i4PkbmBjjgkasEw7b8sXhONvjvb54Hvna
rMnPGYgVsY8etkix+COnEafkv+f9r+f937p/rtMP9Zb9xYn/O/OP/QsQHB2uA3pZ0168Or+d+vYv
NCC/+XuYZ/5elWObIL50RqZ0RLih/7PMdfmBtmVy6HNnLESef3LqM7L90xwVh5rlAP5ho4vcGOHw
75e5XTWT99FPJkMd4j4kGH07+zGLkwXwe2UFb55RYmaYnm1ZP2cM5ArqegZPGtHUXjL8MDBWZm3v
m/IhV9pNTgBBS6WJ5+TayZ9noNcDp2FpdfeuZtIAuX6jAhg0twb0RNNst0ZunEZJVFxs3KE3IylP
+lHEiU6kgWxdwvwC1CnMIuvk1WKWVMzXFlEWEAsWbAx2XtPwdWIaTFPfEI2xFW6zn0KONC9G2tvA
LzeajyEN5TrQ3fQI70XsYhvo5jqfs+nGqFyg0+XQ3YyxWf/gLvJQ+PDfjg4HZo9REyJ9gSmJGioQ
wdGwwqcuyLGfMAoiDuJcIkt0xvZoBjUPIjdWIkFUMRBpPmiBX3TYWgwWR+6IMrls7OfUtZ5im6Sy
WiLUSH5YsjxFIFwweq1CguaGNFuFzFgno/VdN7/Mc7638uDAmPV+jD32P860mliOG6XFaAYpdIAj
ocw/0tZ56hLHvWldpDGWZI7dqJ6f3XtrNQJ50apoAQZpDHGSoUKkMjxoM6IUbPKuH45oXAY+o36v
2wC8JpIjFNZnQii6ZwafzISXbDRWOVsnUQHpLOlHmOXnoCzXfRXfTz1KILe1TwiXKaOddz4/yLLt
KNl2TekMK9CmHVFWNTIomsqGo0+5Pnc3um5zyOBZdgVpggp84ebfs+nXs4mv6t/UosPnX2x4PF7z
VYuKXzAE2F84QVR5vz+ZEDm7nDP/f/78QS/oIDTWUacwOvmpXP7Nluj+gs1RgmiwXUwKaEP+yckk
jD/JTIyfPDJ+yYU3DObmjydTOClNYRufD4pAJnrucGhXTp/NhyZwyjuNlT8Bo57V7dAsdFvW/jkW
mEYQxUYs7E1eB3fQQZEcT4Q3OlvTmx+jIjlbtnanrAHq33I2gHhh4NBY5inIkhslvi8TFV6GI1vt
bJPZgxz3ZAGfHUNsPTIMK31eZeK+zKO9dIa7SX+pR5OMV0xOY3Jt29d4CtZNnftDHD50FG4yxx45
fjey9JjE7NnLzp8EoakForkh2uujvjZwwWdJurGdckUG3c6JAcSqecdYAwQVgNbhW9HqMPScQ9zt
c9bbAVGFFiEusSJHzCCxlHV4Bf5Eky8RJWFc7zzixAf7oavJ2mnlwRbBOaT6MI2XPqQI1EuAWHSP
SU84LbMMb/RWjv5hBCR+1qgtnGxfEPSFtEC0A6tyPdgNhHFsmyyGha5FSM0YGVvqdsST3qUmTu6G
6btTmnsTLwcDFDY7ie/SG2gcRCqMznzNSUumvM/VlVT5JSVTGMM1a+Z9SHdPyNZtS75eZaqTNR7y
QPl1Jp/s9KYeCB7KIT6EUFxV/z1Kg0vvWCtIzv7QxG+zZ+xtp1mHODjJatqEOK7EfN8nM0YzRH1E
79H3YHAaj1r0nDX6dmrL165sHmdzWvUyRO+mH4MAXJtlEnwQbwl4fcACuSm97Ggs3pRC6XdBlrNa
E1f9dNdOZL4UuD5ia1+O8rGmKZg5jqswfUnc6qmVJtE85drDXklUMfCg9kKk+jbRRzYe9SoNu4eo
wokn9Q7egrdv1CNp4VtIiYhv4gfO/nXYqM/OGDfFMG6p8Z4kgSwwjVvG3cHEhjEyD6NKdkWk3xkI
cGbVwaEmALA08E2G+jVBXPggzQqcOkM/nWWZee4GwCZNeFZocVZhpB30dD4pMo21OjJWUszXKTLE
SC9JDOEWy8Zim1CyE3mkX6deuXaLgJybYDsU2U1Hl5CQ8oQf5hQGwX7Cckq0aLHq8JZLck02FtbH
wiP5J6hOnfYxNfamE9a1UO6hpcscycaY++CDoQa8ILB+Dfl39GVvZnmc5aViVikECVrVZSSmPjQJ
ZS3Rb2hM6sIIZIYSOuLW9JBn3aMVTOuKANKV6+FZ7jXjYVB0HV7PW88qdu3W7WW2+9MQiZDLEsYl
lntUSwt/P5qeRWm8pQxb02Zamb2zEQ13v0bvGugKdF7wQ+FbNUoRn724ehtTi/Ver/uxKa50RK91
7e7c3LmDpk8zSQR02S04t1b8yKryLQsgTxdU44JTZ8kpHQHijZCJ574DVmfqT1U9XTqyt4vavNFs
0t0iDEtO7Kz70EPeNmhvqWOQk1dhSezVozUEl66fgcRomKMC7zqJ01NoAXMyDEaIPBsvLyZf5APq
uuiVXwbqWxfsAsPaFsCWdilfA1eJ5zga7vpSkH8I57w2yPUrreJuJKNnaMwXBsVHLZD7xhiAiDNp
pXK5ZAWd3yRIEZu3c8pMiWCvR9PDsVQZ8JfMVEv2GDP3beHsQzXV0HQUNGg0r7mR3g2l9dmnHBq6
zsFhPUFQPIzgMQpz2NW6THYsZzFQeeo6yrLbybRuWb2f2M35hvfU22W2LlW5jmfzFDJibWf4Ljyn
1TB9t23C4UkSMbUQn8u5Y0Tau0QQmB2Re2KtLcZUPTgWSARCCsSIsM4QcZHldudOZltsbKtl0Def
q/6jJyozh3NbdChhgieJTCxVid8kBg/KQMOLk5ZfswhT34UiMyFsNnU847g0/61cfq1cqCf+rnJp
0s/pL7oqXvVVuxAOi5FhMTXQI9G10B99zdLYPLku8lRB87RUKL/rqpxfmKEZBkMuxFfScKh4vtxY
zi+mvYD0fvKT/6EfCwnsfzdV1rLd4neArABXwUNX8/umqtWHslFxUx4yZNoqTFE4JbuKoLSawLQI
BxHq3htrgbZrPdAiTPMErEHw3kSRcahKg6kFqyaC2Hqr3elEWZsEtI3ktLkHt3ptOrGFC+7z+d96
RLppUKecxV1ofU9tyhSkkSOK+MVOlEazPysXwsjMh538SQLjwpaLp0UW7n4oy0CgYa6b8DkO0g+L
sDknXsK/LF+27y1RdHrK/oo59rKjJYdVmikIHqAK2rzLCLKLix6JHvtx0KrrnysfIu8WtlFBBB50
0c3Qh1vRnyUKxdjtIa7CP02a6yFLNmlGGh2LgQE+VIMAQwQAniZ9EzDqTsgsmjmqAFdsNA+xBgq4
Ej8pWsl1WGpkbwGoc8a1Z4n9BB4r7rV1K05qFnB4Hi2DZNWQZD8RXfRsOCIGYUWGCKi6Kjv4LiTV
9Zm9M6lMRMU+qy72wiQGi0ypccDz7FEicIzjpl/1Ye67bbJNCmPbRZSNsPdABPDUkl2doZV1kO0E
T7P9o21HVs43mdD3C8LOblmx5+Mxi4e1hR9gisPTMgLN6biK1tvEoqIQJPCTRNtmJvfbydep+c51
RDBYtFU9lixHIyauuk07PjBwaRxw+SPKXkazvqugUDfTJjbUjj9tV3bGSlW8psx2BuPEeNL3dUqz
NpXvQTV/Klj+7iT3zoIxpEsdRXtfMhutJzLj+VBWtGhT0jyFKvTHzuFDek8l6STGxibTIsFwkQJp
KPHY6AneB0dtFVuUKp79Xr5l5rDOAyIbi4q/LUZlymCMRO3W8lj7zNu26H0CZ8Eggj9j+5X3YBcc
zv76yiEEIm4kS7gYvCKJD7o6YF481PhtU3tE72uQ40BYe8gXxOYDYCerWvGeBE9mETzOOVCJeFqj
fSc0VNuXAtk5JkELmrYo3rJi4NxGuMWmA8XlRoqbaiZOrYz2KvkcEG1EfG69qKNs99aaAkFBsE4s
O9+Mk+0onevJIEic9F45hQeXAromRtUg3Rb+4doi1qyuEpx15FoskTrBJxXjrnYI/3KwYziIpaOe
2zhfV8GLDJ1VY6HddP08UX5QvGK1gM+o/MLmpm3kpvFIbZsLZCp3SJCgihO1yhkQqOigKdoRct8d
iG6ECDP0VOx0vLMDHgpfKhmlt4ib+FuVsxIicX2rm9vzGOkTYITCfghgNiyrp9Yq/IQsTjPKtjEp
rHzmiQSFtmV4HfRaRQCq1HdDHEDTGAM+KsmLQcqux9DXmAtKkBwobH90O/mQgukNrR8tuSBRNB5c
rKQ6Ouexe2y7ieDbbmO3CS5nyMasxjJUu/SOOzKVvxu836T0noUC28ASjNHllUFFUM6kUhB4mxfs
pfg8x+SaTdiChsLxXWojr3AidC79A0P1l4myFnY4vYhxVfVafuAeR3tNtN1dEuH/Hr5VjfvEVmAd
1NkNkq/VBurq04Q5oNAy3wbTAB6Zhgi9ekGkGf5TF8aDhS43GNQmBcaroGkUOYF/jGNywzuxuHTJ
Nx2k9kJkst8U1SPqh5LxtOacBct+pxN+kRGiAc7Ee6208hAxkK48w0cCfcjVsza80Guc07Zh9GGu
5vlo1+EuqOTOEtV1OH+oma/65JHDlB1tACpAarZZjkqw5VPPElztIW8cPbWLsISW2oLQzA+kkTsT
m0EXNU4gxI1MFTA4ZbJkUSH0CXUjiFNxEZMZKQ4svkmFVoIjdZ7gm8arsY9vyIbaB0l7mmeDQPCm
8w1NX7GkRgzGswqLs261ezu3droR3yOUAhfNEkWmp2qEFuOY4E+1cwi4LzWjfTEq3yDQsCCTLRnf
SZg4I/clFRDhdv5d8yDYvQcEzTrRPmsXKwiPjPofmqjfGoTLVv2V5/7I5+Bks7wOvZqQkIoVer6h
OOdWif2WbyIgG9+pUC8RqSOHadt49S7L5g28t5PptKR5kg3OKdlNyYbEmU0HAmNOXhc7llxWUfZZ
IX7QtXYbY2wbyLsWpLuAtbtzSe6wkVU2Jko0NgTSAm8WxsQXBEdRtWeC9e4ju1zJ2liHeXzAaneA
44CdzbqlTdoHw+wnjPN4q5j7Yd31ks0sw4uQ0d6bq29twUfWu4Jx+xCxhwWmgF4dBYU6lBGtOmkg
TdBcgQLYqIlQmhoVeODu/60tf60tWav+79ry5pNB6CdB7X9RXvLCr/JykSjZlmUDKiU22V68VF/l
JVMzUqcENA2dYfnPf/pa1bq/uKRYCixbjNUg2f5haG+jMoKx+dvU7B+san8SBf5L/OwsqiUy8zyw
AmwI/lhf9qExzLUicL3wLnYgzvC6i7AEpXgzkiED6u4YGeZVL1LYfgHXnbcvGjog6SB3SjaJim5K
DI4sGKlrskMRKTy5j1KqfaBB7vLaBxNZThCMh8LlZK/jne7dGwwCWrSeWULU3DjvvNbZLITlgP+p
mK41tMON3e912e5Upj3Xpen3dsaNPDyOc4oiL956hUHSR9tbUBvTydtVZXywRtkDV++rfkXCCNIe
7vrCvh2t94auMLOMK2+C1c7Rt4kz52UysnCjBbjQfbezYrkdgg5/hebUSAKrgjVGkqbrTFBZ9A7W
3yi9M3OuJaPJJmbZuZ9UDZ4MaWocJNC4hiYyoQknCHVpMEsIVVAonbCmqR7crRoDv++1XUDYESF8
VHQNh+wMH7ABxsLE5EkMXOt1WkFP8sRHOc1vQ5rqp6ApEdEmedV+mF5hi51lMjxhAdt6d7kzAqCP
xEimLSypafL2vVMj1umZ+EV3Iw+MdCWHu57SPvsmhOEzKNtM8kfpss9Lr0wyLZfRfDsS525/F9Yb
BubTotL+94z49YxglPw3Z0SUfP7F8cBrvo4HA3smHsufnJ2fX86vw8FErIGAAqGyBYLn5z99HQ7o
OATMTNZ9PwM2fn84oP7wCL/k5DDQc+jC+Sdzc+sni/0PzggL/ALEQRwYCEfkz+b0d/bM0poDQaRU
ckisGudP5L6EaffQJ+4m58QYNBO1v4iJzpb6odJIadC5QXFtvfMpindBbp0rmSB/TiUVd3wiZ+5D
lpmvg7w8VFX5IfER5WX8bNfA9lopCgRORDEjCg4Bqa4JFSbJVWsPdDrpQ0Ckb7agkPVGjWvWcHzo
G/3Qzx5O/tZ6N9N6h8YKvFqZouwOm40YaGULYn1WNM9nzJJh4kueeXGBVpWeGMNZk1p3Grs9KyMj
z7II+glFq9Ejzd9KUhMYstdXog5PE3Yk26Lh0NqIS1TZM/Mi+HG5o/RNOhv37PzvysiGH+touL+Z
VtsMsCCbbNOx+YEqJ0XMT/YbjhLmylI+xFMnfTX0XOQRbNyWxOCsjik6gCZrRA9FYX6uRJptcKgp
dgvOt7EYqnXqjecJUcy+TM3vTheaa42QczaQyF1I/iVSdABNCqn1XKTDOTd5dzoHoKeWJddkkS1w
9eAcCO+T2Gp4jAOvrbv0GEnqn6nxUJmN8QYhx4zqgjrD7sH2dTO4VFXSshB2sVaR2LVe9VrK/2Pv
vHobR9Yt+os4YC7yVSIVLcuWQ9t+IRyZQzGTv/4udt++PekOMO+DAabPQcNj2VKxvrD32vRlgBoo
F4vkK5gE3D4t8lhTQj6CBgwE1iAdzOT31ekyBvTevEVq32wpr3eiwSpWL+PmQs/Dg5oKaLa9ui5t
FCeqRL2fqCSnTSoeDS1dhJ6uZL0oD5q0QBsDye0bVr19AXBVDUwkaLN8VFu1WvVGPHou/leWpYxB
3FRBQOgkL5km7Iu0gnO5yFScnPLY6bMzXLP3Dv6bFDMmSugAvB4ekrM3kUoKfi3Y1CZU3kY/Ka2x
EzFeCETyHiicm5ksZrsPr5rBfTaL7KwXJOsJvJPNNOBbIw9KCQmgy/KjXc1e3zq05qw2DbZLRaP6
mTNxUTXdQbNYeiQppL8cJhcyvPlKs0yvYkERGvUlMSHkuGik5jn96PX4WyPGntuWdU6A7HBO+2rT
mz0IZfGtq8bn2i2+ygm+ThBO6zZTP80S9H2FljPUm6tJ7S9DypTAiYlgTNz82Eo+/0lp+21DDlSp
wOFT0Pj32clyOubsSx7XFK87iL1xicuhg9iV6c0+scy9FteNV9Xgt2qYDqsBEwq1agr6U7+dhHlB
VhgT6up8ICT8IoOGGEOhjxcLbLv0XS2LDnwQcIO0KhqeNLoLZ4y2tWN50VhcjCZ654LEX5VNYonl
+cDvQ9KknborKfio2UaORHnujomLyiVX8882j64drb2bIjX2+LDelqb6gGToecqMWye034y4+qAp
Z9NDkqQSJLf51OMfJoKPPN7PwGXwT27NSznFX01sbVMNepDUg7sysC3AWVyMMeOcvImp43G3AC81
76IqemlN98KW8xm5KFxONXuspX3HAblEUadcjXV0a7b1ucLu6nPmdmE2z6tUGw8O3X0Y9jdqD2FB
5TQC3B3vlRQSY4fuxgtbdllGsAmI2pp1pJwV7nZX5uewCz+KyLzvZ/LFJARlofN0CYi5BTV6FmP1
WVAJJLEWrrslzSbvxKrA4hRo3bPkHTLogwyY8ZYTvozJfGR+TeLFJPygJnAtt517Hi5vaWVuymQk
FIflWdzTAS5WXaMzPi0dwOXIhMaZ3Vsjos/RRP0+dNOjoedw3fvyMDR5dcZ2h6IKMbUcDkmnbmRo
PQM1/0RU0G9RbBzZoun+f9XGj2qDPuAfqo1y+Myyv6k3+Kqf9YaBUIhiAjvFD3UoncrPigOyDwXH
3xMBQUFQcKgUA/p3es/vht0CwKC9FCSuReHxr4iATND/Mu02DdjGZD3YhH5hq/hjN5LYCuRsdp37
OVP8fpheCjgzlfaJ5eFztpEc2xryQrJ62e9loKasJVUEBkt7G7ZswCJlhzGe9Pn21EK4pPk66OxS
GjD8Cdp2CQmzhIiZ5tddm500YDgSXmYCN3Pkf/dwNIW4psMviEolYAXOpoisx8kwmS1R80+Vb41s
vxj4qLk80VZ5bOG+4u/oTu07xjMB6JkD9nQAfCoMgVy98BXAnyZrv5IBQYb6VJlY8w8PqvHUAQs1
inqdhr4JQlQHRJaDFA0lUj5xn2KPnhXEUaG7RS7s6Xm/USdYNTIgCZbZg/7pZh0+NedIKbhrEmWX
Te+965JcI1+7Tq4au12Prn4v+2ndLYgkU19pUXKGEAH0wvX0irBgyCw1hBaIhuuUF4BxfdP29omC
YTX0Fr73RSF+P8J5EfBeYhE9OMarIKiBO4obZVXz5FrMHzGsmBmaBpjWpxmGzARLJtPhhGfJtYlg
p8nGg6BKiGHPpDBoDFg0phtdCLg5ljBqUmZdyzNXh13TEQvB0znaNFBt8gVvEy2gmxBVlptfZwy+
kwbLGQOYJP0GB2AY7iom41oxYobB70lObmMxIZ91z9ZyL8+sfZQ/mnV/r2A8Zyl+jKyXSilWQ0vk
Yy428BbJe+29nJS1itjzpN9YAwPQpLiJYOpKijoWH/S+WyUgtLdg1IosPsYBmqctDHycbOkmm8mN
qMdbpJN44kqv0RESoxI5lEFw54TdcSZNXaO87PUB2S8wo36v1ijpZYwr2CQSBC+jEa4l+OZSOYRO
tE0Z5GJauaNAv24k+UdixsTTnU140Lg8r+WECLUbed3pKRgLRj4vBE5u6zg6BZl5ooUmHTa/iaij
2imGhwnpNkk2TXPvFON9p4IIZj3f9/FVWtc7acgrRy3OXFMEXtp+SUpGBYUqNijR4rAm3qe/csfm
Sks/UQVva8LWFCPbNEG4z0Tr147M1qqUO9iH7AWU5zYjdigAom3PS4e/Nvvcm8luDoPYs6XlOSSi
ZDr7hCHdh7pghQvvAtEYSph1YO0nVgqRrLyorR4IjfNtTqpenKpkR9dxwsizZ/+2ooMHoWz7qV0w
KMhx9pRNLpE8YEw2y01h3DYVAUnGqZ6atS4gIEWkGbHiVWObzoHPQ4NAY4hvY6UFh5ywsJofCYlb
mdO0UXOOTPCSDc45DkmPsPVN4n6KrNxgPtvlTfZQclBi6ls3a7ajnK4FWhvN6knlBhtWSW+q8v2s
MfHAFNJY1YXKY6/0LvJEbFScYT0GGRYU14pSoN/h94LOL+ZDBeOAQrRF3j3jd8KJlI18Ou7bBo1D
WHsoQ3yLn15KHFx1y3L6NdLk3kiIpDY/uv6qt8JjDhOty971PvY7rdiFeXQvE6q9tFn3grJEnM2+
93sFvBRKgVk+6al611YKCx/cmqC5FXwxhKesSzf2dedb6/ARrPSNHeDbUT0r/cgU3iIdwEujrWG6
0BoppDNj9a6ucSavBjd7sEF6JwUxFwprhTw8WkuEIc9dSyaniB7L7uGK9PNeKLpvEDCi2+NjGHa3
bsluw8LlGQK1TizaBTTPrN0Bzd2TpLWus3En2+6qIdFuRPCEMT5BPk7oDlagwB/QVlSULJ19+195
8aO8+EfUw02HVTON/6a+4Mt+1hfmbzpYegucA/MJZH+/0yibv7lLehyjDmH/yawpfgN5ikuTKIIf
3NNf23T7N8dm9EC+Mft3UzCi+BfjzsVG+qdp54KNMDWKDLCrDGX/WF8EZMamdVhRXyCSjU6FCAyx
aSxjfNH1WPFRUJvreUndlUjbYJGygklkG+BVUb8kW0L8WYsqcGK4YJTnoNWzdavOqEDUkTBttFnN
WMEMt5ZsTaLWMDxYT/pkVlez06CMYxuVaQxYK5RvUwiuLoyxqIvReLAM+Yi+SEN4gypaRuSso9Y5
1DoyKFG5D12JUdluuVgS7Jwytx/G+syVTTqxBBXoELlgq1nMApZIzKQL1kEmJ0Lgo3Na93CNypE8
89G4DYLoPSjZNkhktwAPIXsruXAccgRipNJ2U8T3LIJ0dTumJg8dyxoC403h4dF5fYX4ieskAi4P
foqrvZ81LIpZWmAgMFimE6zXdbdUoD4YUoJIW7PXv6mkMiycPCPd8miTGwVZ8zlOrJJkdfxw31y1
u0uaLruaJkL2bN3wStb9WNXsfVIQpRzjB/U1kBw3/x3j5Ri7Kofu/+8SLuV7+v7atNlfJ5Pfv/LX
SdYoYKnEf5rCft8pWDxjGUuY/zu4/OU2QBezdAq0rahsddAuv04ys8lly4AVm4ZB11T335xk86+a
XsMET7z8tMxPkaP9SRiTS9a1Sl02e0X2my6I3xKnpjCbV9aER7dva3QGlukPbQbdock90cp9kEGA
0JyWfTE0e5tid7SuwR37OpVBn4VHN00PTWDc6mzLSjN4SRtsvgS26YBQ6iLxSplfcce/SmgNzGdu
NYwKgnoF9SHas/k+YArvCJms1VBZPMQ3IRSiFh2M2pU5MQmkw8rhVCYcmCR3iWVEapGq8L5C+wbe
x0UlWMnpgS2FGi/W9oqQ7nnqr8dhOKs5PuliLFC2uNuJSWUggp0RUTDE2IbrPtkIkJpdrxyUyY6u
ijbv/ZGK3bZ7frbXzmATyRxWkIKL/FefFWxxaG915lNBL1a5ILSjz65ch1QMCqOi7E7GPO+DIaQ+
tJ5FFr9q4Y2r0D7ISyw/oj571iyKa37UiNlDPn6I+Z5n5lPnvFh1RoyktRtZ3ufOTCjuo4MpxDGd
YxxLMGOnVIqXtAZticSkk3C1GsIeC7sEDHovxoSIZcd4ohWkRiQml+w1pUjRF2RH4qg2nZwOQsXP
ygAsM6vrwbJPDZQtkxDbrvIJzPXthtStmWKOuWXUUEKFJD6mFm1ca+0z80FrvozoyBx9K53w0W2c
nR5qvt6Bgk0qAuMskBrjmvnPTrTqIRcELlj6XVZHm0y/dnn6EtUBVKao9mXe7eV8U0X49jqki9Qu
FCMwBpmE8ZxHY+RKIscmfGlKt3KNmiZh2lW25WXjZ205MDpQNYDhgKNK2NoA6lmDF6DTNYVUkAOd
lXPsQocsMECGSnelack94kxzVcKFtoN2PefmYxAWh6E/50n7jbCNY6ViyEu+pnnx0fWeCLblsEbQ
2WXkVFOruZ29SWj94Hadcxs9BmlUInHWLkXbhAHFKrT9rIi1Smxf19lfsm/WCaKJNF6kU/kdn6xV
b2m+w4S6K7u9gpQz6Z1hpcv8wGZ6kN19pSwGn0+jK14CfrfD5Gy1cPCroN7qeXVCaQUA0WSen66I
xdmUasOKnVQqhDFtnnGzkUUSxe2xVjVfQX5mBPddVHlMyqe8w+OfPI2McpEyV7P+0LSY2ENrFUXa
damF1yE4M+AQjJXFmqBnjEPVwcr1ozEwNicH1h2Olak/4rbcM273Rud+ns17q8+P2OC9xpnuuP8A
lhV441C9TvK11/qnTCGLQy9vYzshOVusjFIlmrnZJFjUo+zcNqZvdngmXWp8+9VBYjSLEH3rZ9wz
+6rE7UzujZW+Z2CDJjVaYzhv5XFISSH3exn7Vd9Rhpc7eCYgnFYVgd8milbtW5zaq0og8GrR67sP
JSifZcaemK8NYdc1ISwJlqqabBa4C9ss3vdol3j39ypxMHaE34H5NiTWjWNKOl6aTKIp02DhEgyE
e7ie3Ue+mp1HROWzivNwuGtZrJh2uk5tbWNhVlDRnzuKdh12yk4i218N9ls/xl5h89GYq7WRf2VZ
fFR43TFfpjP0ZmCLOI8tUVbeuDV2pMFaIbRaYwBGuFjs2CP4IMix91SkYrYY25On1H2Zk30YHeLo
4rKcDfVuB9+Tn3rwWLmuZQKDIirWUcSzNj7OLh2iX8bSSQE5e9JKSLI0EQOWXXFdYxO4qIH6OKqd
e5CKhSxNzY9DPE+o/GxFuVhLxaNpw/hJrs7Mm+hY+WduNHT2bi+7u8AG80yCp19LBrtKfq81oKnm
9Pq/YuRHMYKg9Z+KkeH1rwIKkgx+dRQGK01n+QdKnI0igr/6ObFchpnU6ZYNV3yxL1L3/NyRYiBy
+UvMPuqPLIVfdYjzm6oBo1N1TDeOZf27HSmv488tBWva7xpdSE1iSVv5Y0vhZikXtNI2+0oZsOKK
Bze0HktuDyBIiz3jGE5M+EzgIdKc7g2yxhTlPluIkZOUZ9JMcZ88zlV33dkBTwgcFO12TtUvlPBP
IC6vLZiTNexJFQZlWuWnhGq46cDJLnzKAilVfFPgN1w1/aec8ZWQLxWE6qtQHiCRHoopeVFJSWFh
c8auoVq1J8fQ003nseiei5mw5uxBk/05w4QRF9QlEnFXNKJNFdgbFQt8qx6se4SRRTKd8NetWrc7
hSorq7KUB5vmKCYQ3g5G1LS1P0v10uhwqfPsVMRbIYa72ap3JtTQBOq2KKpdCL8zzuaDnVV7iaMf
kupaGa6Rj+6iXt/2yKTabD6q0xthXlfE13uYTdZYvZ8DxP+9eqNncpfDyAM/ddv0jAAXdo4LqqOz
Ge0JVIxgTHTjpW71J2xDmwkoldC7rTNSycyEicrsPS3wLnbuQ1O4Z6vvWAhrDPfIFZv5VZYxg4Yg
PODGXUWCO7vOh3PuDJ7TVRsSoNYBUq22CrchvJt6VH1JJsbglr6OhLPImrdCtQ+1RWJUSBhLgdYv
dzw717/s6C7Wif616m0yxVtuMFTC1hYryVZv3/MMwK2lM8SjdvOSLDuQSwlvGNvnHF6B9ztZ4qur
k9PID0qABLGzprKpAIpKJT0QMr7GI+wLYe4G3J4CiZiFkhDcw8McBn6GqhYO6G4E88YnQvdqM9tp
dfZYWFfa1L4MznNaFEgGn4ys39QxUeCoyeqJNS3vCnyeFVQ+RI6vaM/OUNrIwhjurSb0neQNncCq
FOzjBRguCm71+3QaYV35RdrwqQ9vUdWgp+l3tAYrMo69GSRbjFtnpmiKG30rx1ubCWhqpf6sEgvh
tuvBcfloLevnG7tTD3MtLgNIBZ1QCY3Jej5rMI5Ip9VLb3AgvZvmeUbr6BrZ/eSOmxwFT2HunUTf
hHQFUa95cZ+tIu4INyO4WFe8YigBsmcbrWaLjjdZiwVYmkeZuycEkWyXDd9lEWfEMORDd0+MOHwF
VuELBGymXKvsF01FttxEGzNDaaArh5SpWNAhaMCvEj0mc/wS1NeYntbhyOphQUGKbZENrB7hHbXI
iEvttnOnO4t1pC7IfRM6hDOU+1Il2Pw56XPfZumIFMGziY+D2uqY2BiZAQjRXUblWQ/rl75EaK+x
BWAXbbOBhz5oduO+UYb9HOjnqQs++trxZ2PYJLXqBx3uprjY6XpNjIh5RgWxMfLuKgM/aETms3DT
z4CqpDVfSBJcBRnx59EVSv6NK74yk7SFsjhIx1zHcJqSCUdCvdPQ0NbasNPCV5oHz4VI7PIBjVgP
T/MTsvHVgrNZPstFAGmmnXfGfGfxTmNyW+kLdxfMUt80wHMfzYjwEgaNECrXqoJUsyyPbaRu08Tw
HeqQkRqsdPSNTN8SovUijDqmJgE/D17TJ2vIDluzqdYSxziGv7VOxp3teGk6elPyUaY8T8DDtgNJ
y1B8GibUrN5ZsgRroCBzFu2DOAerNW1MFM40Y1ieg2NKV6RgULBLHb+Y4jdh4FWslLKRNOCWUb9b
8t5C2QvXEP33ODg9AkzwdF2Fro5tiYV73gZ8zEcesNE54rCiacHmx6TGiLdkEZ9dklXMBO1wiBcr
Eldp6Lxz9zEeLTdLmpRVLhsCd21jYMgHHHAKurZwnRbNjvtnQ1b1KsW5J03inHMVzN6Nzmi4YdLe
WhMmwGbTsvZpKbIga2GfTvy8vc8QiytZu0vC4GTF7srJp03MN2miPTnme6O6E1LbzWX3sKBM0KWy
MJoPTU7iApHMTa8xYu8I3PpyayhEhOkwxwpI1k2d+7r4Vhnxsaufevk5EA8nYHgGSgK+Y6ehNAHm
0X8ajuTJ2EOhmhCiuZ6T39TuBQoFR79eIWHYON1MQVqsW3YUeg3HghkYjyBI1Agt1ITgjGinNMhi
nbtpNv1M9Yk28uOEDB/+zPJvc0kuMZ13o2noFfkPL85CrfAJ2Nl3iBYSQyEiYsYe+RGgRQjm4pjC
MVo1rPs0SKhAqw9qFPHwLJlyFwelbL2Y+FBzWSrUF654RDnWquQEpCnj8XImzNnYxtq3kbH8BJGp
pMOvWJU3iJPqqOXRXmwS+qyA51IfaLuQOLJc4IwhGVjTYbs7xrZjqG3Rns99v0VJ7pWF9RjW5SVM
hndha+eIC6zBsVFn/gDtKe3oX239NjIY2OcLGhq3zThNu9gmXLDnjggnPDAQyApOS5CyKguvwrSB
N9axX8howXL1SxO3Gr8RPbEfqphUSRsYeG1i00eSHNX1OqlibobpXKXJWYeuUIz9CaeqJ11CVBJ3
Z6i3Pa6RsnyarXLbyPugr294POxjYNHSdD1SyD5EOhyVToCncdjAqOcQY0PTf8SE0SDlmcg2UdOP
LnkarGI3LkaDWLsQ27EyBmctFEYfLpkUhFIBFMfz3LGyLdYTLP7Wro/RCI6f/2/28SYZnqaRNmB6
SrQAw+vRcZq1hu0ARCscMxYwLKCKsfJdViYhWIIsLRE3LW8VSZZDSzAiBiS4pxaPDPgy6E7t41DH
l2VRM4WP+Wx4rtqfams6q/W0ztk3NCDIpppvM6Q+cbAbwA1HZs5eEMrTkvPayf66rYnF7U3fsdRn
LrNL/D0hMzwRQcIMxVotON45wS3D0KoQ912T71h7Nabx0LOY7srM13t5papv9fxgaSMRodctqzkt
gc6a3MxIZbIh2hZUarkWHRT6xcoAWSbBzpbo5nGuHxue9HFvr8qGdW2WeBl5nVRwSzDAKeHiK2Pr
EGjBphvnkwMRhicjuvzqfYR8VBN62tiCIYBxlSAm6o3iZLTVuTKhoTsjWxi255gCMouF0NQSbMrl
C/FWYdkzkylapH5vYEWZsaJ+DDqVT5M/6bm2Rc3iDRXPcTRP0vpKB7hlPCOckPVxEZ0HbfxUiVaY
MdorNKZRdATPuSkr55TEynrIR2B5XM7WTDRPpGzQCmDRqrm3gqdZuTV7ArKcfGPHtp/XKaGaij/3
z4viZclY6WvzGPOngvwp1z+riuG14mxFeGup7cbFhqaTdIXVxE86Aab9uRvIxS2g+NsGZFjtSpa3
Si+3HSz1UsFNDviuyY2LbqVvTOVCCHs2hCmRo3rm1cvuoRCgDbMvoS+RBR+Z3m5FMRAc2F/mimdy
zkqNd8vV9auWllzWBpoB7MdW9ET4BHB1J3m223AvGFIRjsrUKfuK9PqCS5ZLM8Q9PNiM9s8MXQ62
PiFUILQcNpGl3EqDLPHJPoRIHocuwvzNLCJcdBDNQxYNG6mR6iD6B1F39PUXU09PbhnuYmHfBgxS
2NecG0ruQtgQa78MLtMpaveTLDcVRmqTgNyygPk02ycb//w8ltuJYGAKB+YxPHSWIOHONXZqg5U3
cJH8DZuUxGGZTc8hT5BovG9coPUir1dQEPGsue9JV33apn0g3fyepcAqJtFYEs5QWcbLktEYasHF
EcNNX40nHNLrkETkyRi+TWF0tDAoTqlFYnGmrl0ylFt251YjDv918D86+H+Eg1y6pvk71RFioV89
vAnC1YLUrpq6++cYUl3wNyCNfgBAfvbvLAto3fm7Hz36Mt3/6a9lI4gblzxztMnfPRD/Zo+gqRgw
/rwStC3Wi/TuurNAR/7Yv4+J7HTSdLt9EUq6DlNTo0OQRWDTjCnFP6oRIsB+r33L6wxARSOuYTIj
K6ncm6mKqWclPNKurh6D2L2xquImMNBiTtq5aJVnyzRfEo3KjMko499oQJUaI/7PpimY0fIZwbUw
QgzmJxrajWBxBtHmIxjEfCD8SsBVIxNmDB18CXPcv6vfV20kTWzVPqBRUNyHPKT3suyKcqTRDkYs
eKwRT9JgqO+nqt8HHbuCvCBjEfWqqjofQUIkxyoqttYkYdg3ZryJoyb2+cp8wnNpttdBEnf7tOjg
AJjgofMtXmLjQYtc54FU1Ght0iHtE6Vdemglz2/Sfkmo7k3zWzWW+WurIVSxZLox9XIHT5TmKh8v
UJRuW6ts0HXYn0lkkcMyuQhQQfeQXzgCWWuqaVtCEo2KOdpWsrwLRYhpqVU2Q2hcVS4Eh6FHBd1u
1Mq86s1x15XxTaDJzzmoFVAO6UcFyxnBs2s10EKi4baLUFuzpk3X/x32H4f9H/30d+9AvP8iAMCc
/vujbqqs8YFNuC4gsGXD/nNcZ+JbUHkIGIQtwCQz+aqfxx1as6u7mutipyfB9P/OOqhmoJQ220RM
UouR6t+cdab7fznrAq+/vsRKOAZ6gj/JCxVTyTtsztO+g5Q8x9YVW+qVzcio02+HFis3GQ3c4qA+
pnCpxswieS9g7fT7oYW8srJEPTLUUKYrpOarmYheGRg05sntZNUHrlpgYomnNsFaJ7kkFHdSAs1B
TkNxtIUUU4l3wlfXiqnts1SHEyjo7HWvbfHruYjYGHaI/puRj0c2b7jQIaiAve0wE5togLPhyeAr
zZHwdN3cOmW8doePyB48bjRPF8rOsRVPpjarB2U98gOwiaJ1D89oHTwN4ARlCJKjgLgolxgd/L60
PfWA/ovhH72aZwQ1DQc7goXrmH9F3W0USk+LvYRorfZBT4zVgGIgpa8xGY5IPJXwTZBkXQ/NZ4F2
3TJf89H2ZHVxegF4LNpONJa1mWxUGnqp9SicHss08MnC8QTChKVRd6t0P6B+Z0a6jbt3p5iv6kJ6
ZvDoJBFCBWuvYLOveYpqtG4WJaLIXobS9UNMajH2U1QJESH3fZqux9xEYoyuL/5onM8gQ4cRCSop
QEKsHJjjHlBeb5dBUKjLrc6IyZFgnaeBJ529y/sQovOFRStd4nWvJedIeS4CgiHqbt+S9EOavWe0
rR+JT3OiYmvbtWjG4zLRAaq/qkF3tni2M8rV6rEifFrvbpMpw4P/IdnUxiEzKzTeXX+yxvcxpf+I
LG8qp220RNoDRR6e0PSvMwX5W1UQRP/qpiZCrGhNYi4bEzwa8jiWBU8/95uL0Q0zKTMJWjYgechX
I/mmViAesXzNF4tVHZ40FsrpTUCZ6Bh0ygmbnWQduoxWwgBfuuHnfF9DiXe68yYAlOi57qkMCmRv
71RBmTflBwIyMlqFgaGL3qhbpY7WmSg2ARS8Cm+smr2O0JxWgxGDGG2uZQlPLmMiokIHn8kU5H4s
XxGUIN5kjhgQRxB29OghczENS3PWttcpv33phZWDigwUX8hA6qDmDJrmgOGGapBYkoBtrVk4DtWl
z4Npb7SAnhM2/cdSSaWyTrqeCO9Iq71MT69NOW9R7KwHJdtkAS3mpPgWFkW9S7zCMtZcFFuH/O+h
Y96uEV5sF75ptGCOiUwkDMpmTpWYpW+07jpRK09CGeQ9Jn4SH6SiR2unrZ8mmcKgsy78iUQFYLpq
Dz737ipnxJtye/WQ35X+aGj7Lks2JSpetyC/vLvraueEfv4oi+JJJysyKau7jiuPjpWLtV0xi14T
+Hk1BPqVPpfb0X2fXHvnCnbOc/4WFW9YNu7r1jyaDGeqPt8pMA8G26KSeAD14AeDdefE82kwzG9B
hBwRPEJvPNVO51uZJMWAxbxBbDiDx9pCiZvZO1MUl4oLWGE6b1oPk5Xc1UOwtYk1DsrmWh2iPZHl
+0QyRl3IGj2GfZF8i2ty4kLz2FmYSRjo0+b5ufXaTuo98tXTHGFC73I/o/XuhbvvZvvOqBlhxyNT
2uJFQHhdGra+lZs2iEmo07cpr8qxq1NegWyNyy1cNyDi5mrChB/L9LYtkp3RReg92Ee003FGwGDS
zhQwS0WTPMTLQ4KeVXQOZYVziXJQ+3F/b1fnEpVv2TA3SrurgfiIHolgTHxgaxYXtWNhbUlyqU1Q
Ff+VDD9KBu7r/3/Ddxd9Zm/T39QMfNUvqZFr2Ug/6BBY4v2eZm2R4uAAptbRYYgfpcGvkgEpIWWG
cBaIIMLC31cN1BgWNgKhUq6z4Pg3VcNSfvypQbAdShmUxAsNyFm2jH8g8FSxU40CeCCb8pQLmYdx
GrOkMmbb3qiRliMgBP1AWoDi25TCK91yUEGX0Ys1jj6pFRqIPqT8KMSvB6AoqzHhWTlPuHscJWQ2
DbPayGw/tMt3N9fvcsV5G4aaTXVoIAw27ksz9kkfOdoZu4IlhBvP8jPOa/IG2LwLQ8nuwXxG9x0j
F3JLksrWvEFRUxiYMZM+dMfp4DOCH5MPo6ooTuraNLcBJ/9bXwQDEpW6Jd5kughzShiKIAwaoKTa
IkC3lILKccIo/w5eNoCuphNdklUs6P8clXjItwyV5NYKpi/mEruBocR6IDNoDQ0I6VUwZKs0YdPD
vRKQetcEyWNTED3HFL4MirUSSp1fR2wPRLKFxGr+d+p+nDpq1384dXFe/V0u2/cclJ/Hzv6NChmZ
HkcF+pX1ezSB/dv37pqRq+lCnVra75/njvbbQYjk8q/vZ4t9/K/O3MYrTMg0WeQLtsD8N+fO/Su0
c6Edq/iN4CNorrqcy9+Zj13FKDo+nTh8E0F8n7skFCyjOtIW96oogw8TmCG5S6k8ul3FB4pp5j0x
axsrlnsuEEwmiyBGXsr+pbDsA3Qhd+x2weysZpOI16yiaJbBBrXUB4GdG0J+vGX4qdUFyEW5mEdW
WR/DSIQOCNTE5rDVaeGPhJ1WcjiCWt9O0XfxzFpd5Oe9dVsgK8mYNveZ85C6vmxQA5sxhXR5KELC
WF3JwBKqAiEPdAQGM/66n/ZDWlGGM9FW+lOIGydw76Lh0IXzW5w4fgy3CCwO+Li5yK9m4q/WQhbp
Ua1rxDdRPnKiS8JSb+JpGfnRIjheXBElFUR2dhnLCDQBwRf3up0SYeYW8UkvmvjK6cbgKhVC9uvE
HoujpkTXEE3giiJ02PMgMsh5jJSVIfoJ6VbvfNOnef5Qsfj4eWryrQE+3DiRrp5qnnjef+f2x7n9
R2DAHbbM98/6b67L3zEDyFNUkcJgxzcMw3WWPvpni239hsQWZe6PNMXvrfTPc0srzYyLk26i6l2E
NL/OrfiN2CKuN0PlNl3u338hsUdK/5f7EnaJywQAboVLpPOfNPaKaInZhMu4n4dcpd8kifgZPjCM
UmijxKMCsYtPEwnkq3wOEJcVkJl6b5DD1tLEpWEzGNjdsc4wm5JY0pvLbTPvuUVFo9N4jRsF14uW
7CqtuS4tbWOm5pk8OHxEzarLk6tE2BsT/ehY2Q+yvY77ygMIybDuC73iFTI8AWROt6+z+FJG+Kcz
jHKxBFRdV7vKwAkT7KQIfFOFH2CvMoOGvkYjaEZHig0PqvQOtLllDx9m2mSrnCm1GGg1crSanHzZ
GHvNWHiQw2va3DgoxdjcuQKMkpz+h73zWI4jybbtrzzrefCFFtfsTlJnIqE1J2FQDK11fP1bjgSK
BMiiGTtrkM+sMOtGgQAC4e7Hz9l7bWdNOtN6CLtl10EeqINrM7FkY6r03kOB5Ng0Hpn6Ck6XiavK
l6AGx61caSsvrbWapvyILc7zVlaSaxeS7T5EWX9L++y6MasFguip0WGWKrqVZbRfrQjDcYXeohOd
dKc0Z7Xan8ECGCArjKHU4dQ6tlScQXI9L9B7oLOOTxQqm9brjZXXtYQjq4F55BfFGjY5oChy3gEa
FHZ83FT9NkMjZ7kZlzZpoTbqqUsn09CbY7PGa2yX0lYNmvO2kmqmytqFo1lHnQoqlTyccfHvbrHb
LVg8f3/KXz0McfarzYKvej/kjS+yheyHBFaNw/9jbQ1cm363yYktTL0/qOesLzr/Byp+RYXAzRn8
416hCC8OP53qvOa5/slmQbv7p80C/JEJQ1PBNUD5/6m4bmUIhXLKcNUo7HAdubzZE/CxtKiAy2sd
fGk7Z1YMiD4XYOKZbd+3KXZe75558Wmo45VTAV914HcLswmeLefKEsodI9hoIUIhGmHEIU/6bJtw
11N8dUFhLUn2ukBPXGTubASDjQoOsMiLR1uLm+Ayp66VU1pmTtHXE3PIH0RrqzcZUY8n9DxXBrQK
AkwXXh/ynSj9rXwp63Sbu+aKnI5ppGbHUDTXbVJNB9hiDXIGz/UvLCVASJysHFCQCMzqG19ONyo9
FtRWR3rE8AHJipIYeHb99YC0WaLhPR3LhIYEoyutYckp55AgsT1c+bl+URXhM5Gd8zGprmJh/dft
raN1YA/VWaoqM5IFVlEw3OSqM2lz+Mkm9wMghmbZ3XXM8IvQX9qWvKh9+6Fn04q7/qjvh+lQSksj
xsQnY0jW6nvirjYypBJN58bukvnpemDxzLleQpfuw9Mmv+EPRytMmVCpnEE2mwV4nWrm0XLhIQrs
V2n04PaAEYsQi2Yy9eThNJTDhVbVD25mLslhO6nZ32PjGfDqggnIFPv0t64QeVVk5vVAutPiVB6u
AweNnehKFgiRomibBPiUTeYwwmXFNR8HyhT/J/04MAZETuu2hwagQERRA3owTmhgYidgOoub0Oie
tc5foDGkB6Kcw4inM0ZyeUEIXJ0hoZaOirqbFzqQNYypqYRb1pglfoYqJdjqqcfAkey66pmxx6wj
xyIMnYlZacva6MTbMyFSBzwnRaBPmEsGfgFDJ0NgczPi++phWw6giseaeSx6RoaoEKbnEZmjFSz3
kMcld/dy1tBgJZUiHDZd3i9BypAAfz7k3OnyaJXGT2mCrazvpwBAFiEXL4SnS18iHadxZ8Ckn0ON
FjPhGkPabPwmuOoQVfh0Ogh+Z/YtnYKznkrmADGWqb1rzW09nMdKs6iddtVZyqyQTSpBjmu7nxu2
EHVFjzqeWyFnYefZtDSIUSPOkjRZYV+bZ5i9FddYjGCvFGEItgPeTAPzt472sqEnZi4NBBwIaxau
qxOVY63s4rRzW9DRIZ3wS7KUNkHULswuR6ZTzQwFywcTLcXIeSTWokeL2ef2kZxac5g3WLWfW3Ar
Km5fHwmPTPZxl16b0ZNu+7AFu1VLmKzv5vTM00WOX8ejE+2A88cJwFzbP80ByDZ6B4evX3oVxgrQ
noV1U3dgQYupEYRA/0laSwlH624qwCljr56GiNw7/KqWKrNSzXPYBQSectQq48ngoVBirq5aKmKw
blXp6cRx9VVpIuVwDCZZ4zQlwbe2rkw6nQq9K90huqNuT5WeREgbKBprtXvoupSkDeiVzhbH3UQe
iKFTrgj5m/U1/X8vXA0yLo9ymyBgtPDwh7Y7DYeV7iDpRUiJcEn1SKXVnkv8AQnaGK1ExFrDJcqS
Y3UMj1WpeAbFfzbEgirqHTPbS8XbhEt34JEMkk7rm71TPaN4OSkab9aC7IbyClrJOXIbYzrCdC3a
4jgC1R7E3TphwI7haUZH2YHLacftSmdo7xvdEtCl1A+rtguO7QAbsHMWEhQAh/xCspD4axBVMEPU
2cWIWBJ1wFyD+lkU3cStu7WEVpCiJ0gwbAF8Ba44LTsTWlErfs9pFbY0j4kXcAHqSlsk4KdJNGwr
1CZyAYxzdC2mIhLq3WjC+bYxrG7hm0epnN9HTjUrMbob2rWEIpsvnXdmMxNkiEQFHev4C6/yZmGE
LcmpT6NavrDT+3EAw1xw2zJeNBMIpZGxjYBARqv4+m5dGHW6svyzMaupqXKcEWIBPNpcLp32qUlh
5o41WjQVUNBLQmCh7y2TSJtKDceOi3TGNVGR4mCW/EUeuJMEY1I5Yq5U2YjU4zrcaMhncQuRAEyG
sQ4dOpWundiclu62VtuNbKMoCbPbPjDPSUSeukGAJZyc5g6yRJROQS3PeqNb9JS/o0/4mk68MMzQ
iFiA2CHK0JW+NsgNjfylkbjwSeZlnyaXY7LiXk3yg7WIYCc04w1M5webOQm8T2RV6aLunTmwg6UU
yuvSqE17ycycsyyVr2SSEox6gJSej6U5pc8Qz7Xeu2c+dRS5IhvAx8Z1GnXPQ2A+0oNY6MB7Oyla
B4bEYYjUpUAtmdTK7SiQq5HaLzyc6p6k3HmaB03Y8r95dfTYuHKHjYld999OLg0bYRylzfObajN7
fv7FxZSvea81rS8yU1piwPCAv1Lrvl9McXjTrtXpCVkqBaeoQ98vpnyVJUpAcTkFhmdTIv7QUNKx
mTowl1XjT8e/9s8XU/A1JCYy99V05o2iFv2hocRsxFNMbdDWMiBXMF4ygmo5QYoxU3ud0BQY2wpQ
Kl95jnB4c9whqJzrOWqJwVHcs1yPi6fIrm7A3aqbvGy43JY98jgKVlnKJnHpXWZNt1Skyr3whmw6
mghEncyNpyrUJY/ZZK5tLN1j0FprjdpSdMLRa1Zxcd57FdSJdlN33YqL/43KPu17PuAV5LEdGsNO
XSrhYyc/6eNjKDFcrmv5KJYRMY7yyRjCrkSGFjtnJedzDUOyMKBZU0lyxgOYBlDcr2SR55vDSkEr
7eE0VCr12ba/tYm96MgtzJRxhloqhMjr2k9KrZs4O2xvPIYYqaqzrDXzaml1bX0y6H7MHiXg2FRM
0X3Ul1c6oTYAPFLwf97o/9vE3S04hVf0NwuuDDzv5xUnvuj7ikO7RHvWRFchtBM/qC3o9xgWzT5W
NuZp58cWLiuOxiorjZuc6AVx6fphxQGc1Lkygi95vRT+QS9IE3qKD/xIRfz7iD24aKL7+IxbSEct
sA1wbuumcXXzjIx6r9lqMg0itM1KfZKWGp6SOIIHhgapj6ZFVuTlcswcpu7mNsDMesLN0Twl6L2N
14UTfTVH64x5EKPEiimpnFjDzBgyvL9OXGansZa00pWbCjBDGLuaMFAEC3OU8Ki45oU1oqT26qrY
+EaU3aeaUT0jkuLEtZuEV5fM9+LIH8gbmpiNHt3+26V4PTcUXqDfvsbJ469oA+LL3l9kepr0LR2m
Dq+U5B9lQ8wADZJkLRqdr/Axvur96LBFoi18ApMWhakAvv3+Ir8qihgQwvrYgZf/pE+h6PxLn95k
k14Ji4nlRuvD/jSMSAxJk5DFq2tThwhJfExZHQepcg4ob1Y01lon1bq3yjPPy9eGV99FrXnq5h6c
QdeepG1pXnpFd9KbhO2ljPAbFyvq0kdv8tXWzLXJ3X7euZ16E/v9wnbtta/oU8/K6Dp0x5JjTfqR
w6AYXgMcXL9Z5NSvJsZ4Nc3x+xAKitBc9rJl57eoHIozyR8veh+3VJvTMTwbZAK6tfCISzzMLnfW
lsbS4S4otHJeCfSUWkwQxRt1RvX15KChgPwzH7l0ESNlVRNfIxKbJuHEIypBN8J6CwVeQmRgf1Uj
MYSXh5UVug9t5t+Vnf6YW/mt2lsttkRCbXyXcAHVbE6gFd6VssX1CZ3DCDUqAVSqe/IGRMjaCfD1
hAQ6DEa8qsyUSJ4xOitwV1uddBTI3YMO/FSWfK5N0vhMvCMqJTG0seG4O15MG8hvcDVp2kKTGTsW
Lc3iCnLTNDWqrRUNxTyKO+w+ZFTNYFeAHsgewdACcEyfNbIPDVQdhkv4FuTWRIQjdqQkZnF5qZKa
CLxyZeGrK/hTSVwp4M9NpD5e1yIug9TFsSu3dZ1+S0qUDaQyRrZ2k1XGrSUgADK5jR2y/UkWegtN
RDpqYLfimvgMBbO9SeojCVMYOrRjfBTEQZILKZMP6ZATmeKL+Hcj2m1E6u82ous0yH5hNlb4ovdt
CLQyOTsG4GSwJzpHy/cKlvOUsG3E7YSc7qYkf21DzE8oe7Hl4TkWQuYftiE6qTScXvUJfzhYQfv8
0x6kaZrgLOogliyN8eqH+rWyoMIGCa8iP+IycLj+pNf4+mj2hxDvZGXqx82JpOV3em2tWmadE0MJ
NvEQq6e2EeTE5XieR2XHRjNr6sJ9jqq8/+ZbeffiVTJcgtyqV62nfS00hTtfjRAKe/9ZgtwnGkCO
p7ALLRACdGNL4zzXuocRJgq0iGGKvetWDmPoBOUdE8lFW1Z3hlVX0zh3QfLiaAsqDWIB5iKNuOum
esYyC7oMw2PPzBK3RY9KP3IdVAUpsd3WRvw+fX0GoYCi9da1JU7xem4pJX0Lk4kLnNd67qb5cqyI
qsckFSKHTIG1yRJjWzaQASkZzwtyKj3k0FiEOlEcdNxIaTzP4ztv1DetZROJ3G78nNBsR9mOsjTL
YdZPejQMLtQHc8zI7Wm1dW53504E854i2a66dZNYZyoWaKL3pll3F8Apwtfalp62yogLiicITd2H
OqltMkN0C15+cpp4MCsy/VTCcpKo8i3cQ5DT6QCGSVAW2pGQ15zWMlvQsJCa6Fhp4qPY4W+i1fGt
K9kvja48Kn7bLZRGOwHoC3Q5O4VZPGurh57Mad1vjls3OLL9DAOI1Kyrql/mmXkceLjNaldzACl0
2zQUCDnVX6ou9/5OT5dKXqNYJZM7bCmqGixovevydymDI9mn854yDsvAzTHkotVQ3SZevFbEIB1N
zyxTMIjDZaPxEeQwJaq6oSlMoECKbqym7dH7lj1pfeAikdvVa8Ts9RQPyioD9rukEXpqlvRcCOdY
JS6twxSFDb2FYB378rbTym3mxDlqm/raME3w+3mYTSS77SegazdepZ0VurdCU8hWjm9bs5IGPh45
u7YZ31RUmj6hBJMssUn3rIdnJIR8obPNa/3WKnNwhwo/nNq2k2h050RpMwcDJjfzPGFFNgoRKcNJ
5Iwkb8tEujH3BNac6huvBZJoW1I8QSVM96Wmy2m4GU544wqE+LYotBMrkuaEqGPSy7CZRV9Dz1gY
VrpEDjR3knzG1IxfbDhzBFm9ycAr8k5H4VNcuUsoxRXYURzhibaRwvJq0O7Mzt44qbyEJrZo/PE2
MDx6pkFGGVLdIXfY6oF1KlvSKbHfZBJW/pGbYAmNJWsh5QBEQtmZ1/pVKmVXmuPP8wIjHG46stWn
HloBtDrHoZdPK69cWRhczao4T3Vy8mRfnUeKCLjXhpWhEzLSd8uo75cx8TwZqU28pE1qff33mNod
U+zcf18v3z5UfpB6v0oWcRS+8v2sYrJHOUppLILhxOD++1lFyYzs7a9IO3GSvJfMnFUKJ5IDTMPm
K4Wa7f3uZ4HTkG1RZ6PFM0U1/Qd3P0JAfzquGDgC4TDRHTDcVcXnf2i3FAmalcy1+nVRuh7d35yQ
G15Fo7wwW119abmOJQEsSusp7iiqJvUgwisL/9kUrUeZIUNJnMCGrKq1lWb0Faxlkz7CSj/te84L
iShXpJymb647n7UZkDkJcabs/XXmag9mlp1EDsdT27nzKEgwwNLE9eMB8TXOfxODdLLVwtuxky46
n4QAndC0yF+aEX3nHKWPJdHYvLYb+zSL3RdoeeCCsmkdKeQg1Kuh8VZw4KfczM81ZuEpO6MUtccm
7ISxae69Xl7g9d9oWTnTrcKfOCmILSRMKK1Pbem8tLTrGPdsK3vICzgeh4WjlzQxzeNsjLANhlMl
uABTJXb6VKunmBBmvutux6Ceid9zzKH/9ExTzLK4lM07tVOPTamcuM6wAibiDOpE7eKTLLNnauds
JSr7uFXWqTys3cRfqETQ+raGESl67ACVePiz1T5gQtpPEk7AWL/KPXOdDGiHzxwEvZ6C+FcmyY8c
pFKtVr5KclhTUHjkGgpzc5Mot6FGfnBc4VOVFwGQp0G2eNLucVs/dEG+ShWkx/lwrnXqok2KaUMC
qOnGDPv8aVLaJ3Ek7Jz3MhxguTx1gwdsYJQLFdm2lwnTIOTiUGnBc1lzLSJXuUqnjq7cWUU5tUxw
Jzgq2hDIqjPED67ZrfOIICYzPdXyx5hhZ1xtk46C2/eLWQA9uI2SRw1vvcOIpA0hoFj5sSc5sxaT
FlH2czP37l29OrVKbT3UuD8yIznrgvB8jHq4LTm5WKT6BSX/WmwAborWjcMMChWzj7SRJ7uSdPcq
VxWuATW+VH1ZRTJ5xaToVOMmzLplTbhC3JqEvl9Y9XhRAUkKZe3GFIjqgUtOKVyQDQkIjn4aAo3G
WXbC8Y/lHYyUPilD83QME2YLWXhJf2XB98Y1HBwDcCWgK7E2PhStPrdAa6xHoPn1mJzSfry0HSKy
MJU0ZbQeLYxiBdZMlfN9hGYQaAKBjAu6CNc6+DXHK6ZD7M+I1Ful5m2Nnz2QqqOaae3EM4I7efim
tS4mkXpmJDXLayzP4/qiUQ2wAfU29ZgskYCVDk8IsU+1wLkR47kA17GOzyWoYLvW0lOIXzYf2xOV
eaNuxfeRNF6UDqY7z+bs9bYFV7mooadZ8WDaqr/o5DM/IXXOYlJcwr7pGCo3QNyarj/OsLzXWsjA
YKQUKRigDdyCS38Cg/J6wK+ew7eueMvzzCa8JO2eSQT72ij9JSiYqWIOiyxuVgOuMT3kehutFFLu
pyDtFnInM8kGV0VYIPPDbqIp+dTIQGOHL4x/uAdXEccrHIXoug/j45gxXGub2zbQcFszOpqyT8H+
023QnxX93ABTfXjH23QcDS8G4ePMenAKnSRGey6bzTZqhnlDJdrpAxCebiml1rXsQgzTGEPCHNN1
pv5Du0T6GBL41d+2nTPHF73ys0ynCs2OYwZ0sWtPlcqY6uM9N33+ERoG0A67LsQUDzUxUYgHvMix
bfS4JApijnVKM318geC/UqRZWRHI3VarpJP4d5jIqOlGV5zrfMyOZJfsu1YlplKWvpld9TXVgpue
uSu54Lor3QWOsvTTYeG7oEBM886yfegpLsMuY+bK4yaOE2LOpGt1ZI/W5LNaMY/M2rrATVnlxlFC
jw6GMkm7aSfDR5AtFxSg0TmXYO1Me2Ip3em/Zceu7KAM+F3ZMaQvVBdpHTCcfP7f/7y1qPmi94qD
wDKmN1w8UQx/mu9QjJg6fWNFUzQuz0ju/6o4zC9cgMXkB0inwH5SwrxXHOYXpjEqV2rqBIsr7R8J
hvlGP1ccooOIcElRVL4dsqUfK45aJp+mlCRBGkqtZi0XOl64jDiiqAqeHUSEQwNjMusoWv3uQYm5
/QDVPKkq/TEOAOd0sXpThNkz8TM11zozn7WWsQplPwRK4F20g7axy+w6Q1M1iZLiShqI/3ad6DLy
iOEsrPxmUOKrvDSvIsu8tojsgF85VdDUxtKFrWEZ1MJhzqhW1vFccRG/krLgMXPzK6f3n0gouCLL
iNYd2Ckpde6deryOTIBCTR+xOPsHxEn3mZdhejOGk95G+FONIKsSV5+47DKLeOCSphN/k9f456Ks
2KoCm4sghe8qULo6tludk4IU816jbxkuIgHedeXmMhYo3jAUVF5uPgB67VCgertoKcMQ07gFgfLN
fCRTYCCRCXNCZepxJLzNQdLH3JdczEA9U+oYn8JVVtTy0lPZRbLe5WmSxEtQdhKqwWWsqmikiDfV
YyTbbvKtsdoeA1+dQ5dK8VjZR+hdLjP6hm0wPvVJdYZ0dWkirmQLuHTM+sGBh5aa6Zq7/qxN7TMp
w1phJcuYoPVuVMIpF/5+3nv6uZTh3DLya71UEaiozQnK7XMz08ep7jvltNGix9Su7+NaTQludL6x
kE5Uj0CcrPBXbWaf141ZesdBXgJ4bk14Kf9uNrvN5rc651uwnb9K5nYE5vd9uyF+27IMtiGLdO6P
FxwdYDgzL5le2KsIkZ3g/YLDdmOp4gtlZIoEe/+gcza/GFADxLWImRR6SOVPLjhM1z5vNzANUEjy
7XQwBWAGP243ntLBU2mTbB0ILorX0Sd2ygXS/2Yp1eGR2cf4fZRi2rr9tyojvwoR9Mk4QgkO3TUK
7k2t5peFm2IvlfPx3E2RRDfJ6NxkTltuG3JQREKVpK47G0G0ExrmilxpH+iFqRH4Opya5FAQUWVb
qyh1Vp7UkSWdPmUB4Ju8PRkaPLXuUD26ITZCMjOI844vvTaeWWBFpZYmR9EM9VSLIXPVoX7VGil2
xAElUpCdmQmxBi7yNbfkatB5LaSgvrhDS9YxWB7Ogwj21KiposBMaZkX8NKDRH9pwuDZzaEhpvgH
erQZNQ6iTQU6PXX687Rz2PfMRana2xikvyLVM5jHm8Z0ZqrSMmivH5RWvkj8px5DkeqHR9Aj+DlM
vFIVOFR3WWemMqkbijPbzahsHW/mo2LSrUaZNkr8TVWH4zaFpMcf7cSLrfOgjM/NKGU04l05ZTuN
Yu3SyMPLagB8YznXqM0Fo5jdo3Ux0hr211T1rjBeAUZr2VP1b1XtHCOnIVmuCNNZNKLxwga2JAGE
EYCl3HiJ5U26XEd/krYM+6vTATenKsr4MjqXhMncMwikqrJMgixkIjMli2pG3MsJ0nEcLaqM1RlY
ru5L5tzAyurI7rKJxsvcCQl/rgAwADWJqJu9Ks8By5jXWYwFS5NMDiCfoPHAJbvLSbUHT63net0R
ogkIsmlr4tSz64TGET9g8sxPjFYKfBfpKj0ANFdexTa5lq1LOAQB6xO97k+0gKMi6RFD9nW5tOMg
W0AhvpRTF3F5lW8bqJszvRiYc6B+nRO6QkULQnCmwyXmsGe3R0Q6t9KQ8qzXFXBC0aXktMRba124
bFH9d3V6BjRqOO6KQT1vy/RJIr+iB0dblHkw6exHrN+nfhkmSPLoTrWjfhSTsDprfeWbFZHfG3v8
IE39qPqV91VqI0KrWDX2MrFUAPpk3/FnKyzjOinpB6exRocSukUTcfLQca1s/ULps3UV04b56llG
8dWTGdT8K1x4qwrZC39TSmbxt1+VknzR971d1VXhpiRxij36R1269kXs95apEzlp7Lb9973dIgxC
sQxyIgyEpZhgvpeSNK+wivP/vc5tbFpef9C8gkbx095OEgUjGFnkXlKb0ib7sZRMfamt6ekX66KN
LyTjJYuNIxvGKXMScniIUouVo7JGWxn3qNfSuUiRq0B7lnIxRZm69LnHMoK5UxzsITHD3YhUh4Gb
kCHNYlhErnwlqfk8YbdNbHmRlzDszXBGZvZcTuqtacNDAioXGLhP6LQo8FcLu5hnMecKMnWlDlEr
6IuRPrfawRqEHZtH9qQZ7odxmCNngkY5zG1idLKknMpQWmszng8OICjQTQmpSVJAFJ18a5caLelm
ZajS1BwgtHfDpleeR7Lz2vQ6LvqjpM/4BwFu2tqiyp+kFGMMMT5SL1AI/cp26oXExXuEpKYzLkb2
t4kLdS33RonMsZxntJXqvlz7aPXH0aZ7R7ijgC5g+3TJyHW8m8LTjjOLGHDDOpOxixugHJlALDs8
/K1iQQXn+DAwk+TGouN2Wkr9QoV7IZChVg45wOkmRdfPSxeZvDccuZY/ZU9bFOgb7STi3zCWbIhL
8v48AWWIxkVSXShhM2ezntqYxkfzySBbm2NyGoPTC6nVQxrfihEhfg2WEeLUxMgncoWoPsvWXZac
mKqzNj0gG4a81eMXVSca0WxXY0Xefd3MOrfeKGAaPaMC+HGrhCjKIp3wMviycrJxe39jx8W0HNOr
eETHFWQbQuxnPUlJKskgTZWciRj2qJUW9RhvK7heceSsOecmNvjfvhoe8BlPOhyMcV8jjzfIXLZu
B3uYjs2lLElHIOsZFXqTIdFXofONjCLS0bSF65nTLoMhQsck1Ltp3EsAMFp4q1AwW6Ct8Br8uASq
qPPyYKOMmAMmNX9LD9w9fdqKhlDtARNsNloKVTVM2I1ViphwZsDvrxX01U5xRq77nITYqR7z09rV
UeS0C5v8S7No5uB2z1WiEexAXyo2L45CrWNaG5dOUSQ9lwpC2dzhEHP4Zcix18xNLfdzvX2ssgsu
HUdDNJ4oHU9cCWeqbKwaSBNG6EwVC501ySNhYdL9cDYjLL8mcglPKkhqcSZlbk6DMFu0Q8R69M7q
wZgn4SMSiEiXyA0AX14Qh6z3E5kDlb42rcYIZgNjULVc5xaDQmPDWzDXSrB3Hs3AgTA2zV5CRV6Y
6ORyvz4KG+WyDvxZgW3aUr626r2LTMHO02XYKWtzfGilfJYCO7dAgrB5FDR3RLhi3RQbNQDTi57a
b+pjRPLcKkGpgSy3EuvYaGrGeiFeNLxyxcYBhuANqzDNZm37bHbOYnAf+ekRP05VEXSxaZMS5in8
/hW3wLzcONxfDDuYcojHLaYEZeMlFxRPBhD+9B5PAGNQHcH8sxzbC5dMzSFsIUMwEtTgsPf60UhD
cEQQrFRDeTQ2z5rqbeFerELS9nK/OcVtykMrJmw2JNDgfWhu7CCf5mW2DFvjUfVuO0sVGAySXWkI
l/UciTS0xHKhAdMR1KaqK5ahn7DMg1kcGNOB09ow60XTlMd9J68ZzgPrK2eI7OdafK1TZHErW5Y1
GCx0weM077nWFXzPnhSHPJnk8bd8fE7ZYMdOPepS7CKD/OB3AGJh+9dmh278ajQoqzNSUhXMNzp5
XIiUoSdGU5eXv3HHs9E/gVk5sbFwDM5T08ubjLgv+DkIP2ogoaPXHRsIPewU7Q7NPyExkavyhqzu
acVV0uZ9c5S7EQZGka+joH/wNB3WIorxQF/5xIZkaXTiFvdORJmLpjQMlUnJsla9F5SzU/Sx876J
2bOQTEvx0nORq8XxsS6psGPYqN17WyHLu4fcU1qcCrWCOrOrL0Z5nHYeQNYem+GYIYDHsqO/MFna
klsxK53syDEpTZMaF0U1SXs089KytGshEud/JjgeLxyvxsUw0NWMGK62UFs3euZuNYtJ/BAoc5jk
EJCleeL4U0WRXlSP0ioPz5LsWo/yjZNfauR+fu2FUUpzKibyqaGzngfeVKcImR/ayxZTVlnAEsVi
3cETow+ATlzhR2jx+ITMle/DgHcWkm7gARovO2Pe+eZITmMvA0waRqLBPNDywBPD1rt2IAuphEhX
UjILtK2W61O6JUDLxxnirKkqSwu7JqkWmo8axDNH19Z+N1zY7LON4kwNlOx148z/f7nu/9+n/n+8
l2z2UD+QcEKL77x5KYeLF/o7dfVeKonPnmVBWl9l/91/9Pt/6K25eDXkL//7n4fnJACjhCIkeKqF
BOdj45Eb/6cS8/UHe/2pf/vvxA/8ds0z30GzMEqrkEFkm4Gn+PjP/4kzBg67T0u28UUTZAEsz0xS
+eACT1H7w5P6u2fx+19z91B//9/89lf4/CiEoOhDtf3njwKlpAAyoETaPQnaLB8eBYRGVJTolNAX
vX4cwqP48FKgrPpv3gh+zx9fCKwJqqDP7X5JnuuHp2B8EZ0jMIs44Q/5hfgp4evPXwgIHwYjfiy3
u1+VFfjhUZjEboAKkEn0PcxF8bZav29rf/4MkPTpOt4TDfDg20v/4RlwEwWU4HCt3H1619I8vP1B
8Bf33B/EkIYuOp3RXz8KA9kI4kcuyrvXZfcdD+9RGPs/CiSbRLqJlu7uV6U18OmtYJ7FrIq29OvH
ob4VYjy251uBiF5QPNgo/loAnx6FpWmAc1HLvn7QJTnIA1TkCe39KPDRwD2i37/7+PRWiAMUjhKW
m92nD7WWEM6GvR+F5gg6hGH83aNQHZhNGP52n999x8PbKwTWYs9HwbYp6hIwN7sF8PkUdb5QeyoW
KKjd52lYHuICoaG696N4lc7Tc5Q/l5baFwTr+MCct0rjUI8OMSnc+3UQ2DQGi9avVwaBZQ4oY4Vh
4evHoR4d8v6vg/0FAjSoDu3zkiAh2lCZor3vo4f6Ouj/zW1D/LLfrxs2glpYeATV/vp1QE/DEFvD
hHnQuwPDmL1XBhshrH5gl28rgxfsQyUBG5yBEPOe76X4IW6UbPV7PwpRVFFFcIDu/uqf60sVURQl
F32J3ecPdYEY+xdV6L9EuLuME3n38emtsLmVcHQiJ9t9+lD3y5983H9+F2V+iUYO0AGn0OeVIbD5
4PT+el0OcWU4wka35/HJM7BhlRnO2374+eh49S5wRbUYQouPA62mbCFi2vNRsDIUGKrY+j+9DgSb
QsQw2EIO/BnsLkD7tGesL2SI0bR8u2eLS9yHlcEzoqMJzeOtuD7UK9dP9vg/3x2oJBBLGOgRdhvh
z8cnm6QFsOF7++YQNwk67XuvDOuLAbKYOuFvexLUXIYBAHy3QA61JyEK4z03Ca5cDC3o230+MzQ0
kFQQNkSf93P1MF+H/W/gPAPqJDaKtzf/86MAcg2SEdHnW2F5qGeG2Oj3fB1s5Pma8tqafH31efM/
7JcqKVwyuPn3vszB7pf7PwoqBfhOAGfeunE/T/4suDd0998+f6A19msQ+t5vBXFMEHgIQ//lW6HR
7laQ4qGHPuy9Yrdy9ysoEAhaOv7WXz8K5IWETXBN3W3Nh9ex/AfadFzEMQALTv/ur/1zJaETxqHj
2t19/lD3S4Hm2HNlkGSA0hSZ5/c3/8N+yaPi5OBBfb+OHOQpqv8TK8Pk2kXGydvK+FxqGwhv0UrQ
3dytnN25fXgLRPsnbh3cL5n6UjW8fnxeIOoXvCUmWvO3guNQT1Hzn3grmPli9NO5z35YGVQS5HJS
Xr6tHJ7RQa4M9R/p4YoWrtAR/fL4BFxGfxTCwW4/Orwloe4uQPucm/Qc0BdCcPibjVL94gALBPHw
tnsc6pmh/RN9GWj5dPU/t2UckVcLM+r9WD3UR6D+E7dOTdGFBeN7q/7D5qCTJoIT2CFa4H3FHObm
sP/lkwrCNEg60r5XCB8eBVISsUua4oJ+mM/gH7lq8TIobIF//bk/PAP9C1dS6goSKF4/DvSqRcrU
3gUlelMSLigc3kqHz8em0JPBDBbm09ePQ21Nvd1/9jkyeBQqN3AusL+uonSEEZppOW9DjYNt5Ys4
cFbuPo9CbBIcjchOd4/i57eCPUIR453d5w92gexfUIqOPe5rQBC7BfB59EkxRZvCoHu7exQHu23u
X0gIIDpDYBDMf+0FH7ZNmwWCeALt0O7zh3rNEMzdvRcI+4BlGO+q65/fChLDRQ1+qLdO/Z8oqrC7
IoBAYPD68fnWaX4R2kPaMm8l9sG+Dvu3ZejoQ5kRyJhfbxIcLbTxNDEdff041EchgvH2XBn8qpBl
WRdvtdXntgxvhYn+VsYs9fpxqAWFoAzu+SjEfkjHnlJzt0A+d/Q1Cg7RqbPePn+oLQlt/1sHj0Kn
LfneoXU+7xX6F+HzAUpy4N0ZIXXZ+60gGVpGHfP5zECObXG+wgM47EpC+yf2S94E+vnvDcnPK0NQ
u2xRRji7TeJQ60sRQ7Hn64CpCXEt5Ln3j099SyHIFOIhwN6vH4f6KERm6p6PQijPyUZAhLv7q/+8
QMi3gZ3z3tI71FJb33+/REdEZ07VqBreT8kPpTahueDbOWLf3opDLSj03Q+2z12UCafj0H8QUb/i
gwXw4VEIVyD9C5Ludwtkd885vKa2mEjsuUC4lmNuYhG8/dV/vpZrKrR9jbnY68fuPTy8R/Fm0Nzv
raB7hxiCCeDrx897BVmvGFn+H3Pnttw2koPhd5kHSNmWSUsXO1Uznkm8WedQSbZyTUu0xTIluigp
Xr39fmCzdaCgzcwCF627iTxQE2wAP87RF032VngYUybMjseAh8AKbNKRgJAIJbrHvdlXLHMP07sV
mYfzQYSOlE4UkCGuoBCPYM4VM1DS1hWZx60AXzFhvXfOTxA3CTAJUPAJtybEAxK8FXaIRfcCj3lJ
f2x468NbQQiPOCc5ssTD/ZkHrqCBnnWHAlyPlARpH8rPBGWG65AqtsrsgII2LwADQzV7bDU0HRmA
gj10u463ZFlh90Wleow1ZLss+DBYI34YjeXoiLQBRWbHVrCCED9Z4DPRTOpH6PqZENjaKZEkrWhu
15dYSXbUSXNbeNRhsAYBoWkW49FzIlVsldv1JeM2MBuEKvtHHZoOaXwjgEc1alCbqfpheQgb2BA3
OlGMRJ8THLJCZmDmRPFitDMwPz1AkdstCDFu5uJRZxleuoy2OTKmozcjxvtxcxJH3LldbVLAD3Qa
sXrwlAcyjScnnNN9UsWXuT1uhb7E2aREO/aHD1hxTcvoBVuKDnzVNE2Hh9fBQkF87pgiHgIKoDgT
mpjLk3g5yY3dF5VgTSZF6WeUBN8zBTG7ZNN290kVZsocYWPciuXNE944NXgDySAtdEMiPWdkVfcJ
P5WezbixIwlSxNdjgpS4Ht1nKBkjtpEAxFnZu/s+SSVx44Ik8gnhqlg4gBU6Mp+MtKNdmARQfyvC
LyZ4K+xIAiUAqgJO91ZyiCQoY2avHRMQ+1uTKtS+cfFFcxRBFt3yISuu3pAcvuyidx0YT/ZWeIAq
NhZJKeKZchKgNp2CV+w0SlxXeGArIjWsRxqdCdZIepQIBdsfd75qmmrTjq1IdKEVpZE8fIYCQg2F
GA+ShoEVqeqK/2smqpjL/ZQiELeM7eoKKYQZwxAe6VPyhRPWpgdWpcoKWSxmxlaMA6WTRYbkHVlR
BndRoDi56GfepGc+Zfur+eG56hcZxfqDh2cUbM7AP8qvwgVINS4zDm6xLS4jiU5MZ5D6k4nR3ANS
fwQvE+UBuUnzPQBGwYIL2nvC6x6CawI2dM4zdyJ83c/WTFAkXPyM/IrWN9ldfKQPKC8DM5AHTjz3
KX1qRrXAiEsMIS7GGVSdManoinGgcYhdqlBy7OFgUFDFSPk4cGgIGmAFrvn1KFYmB52coGTYHQyC
DczNJjDbK4EhK5hAIyOqxgS5u0+qAZmx3cFg1gi7AS/QEgMlMQI4MeZPRvl1nwDgE7wOHp4F8PFS
/IYBDzAWLB5AN/TWIlG7Sb2bWVFK0hOAGEconODoDJcip6Kml5h+aHt612FiD9fKkDpalxgksrv5
A/NJPz11ujHGH5ifICs8UDVhaSnE7cHz0LvCvBLg5170WdFUFeXEDq4lX0HehjmwQQSGNoN1LIyw
A1z2EpKso2kHlmT6mAN9k5PgiaZhICBUFcnu2/D1JNlbYQdVBJ1kJy+gqX/WgQVh1S8xKTKC4QIm
qCTsaEpCLIxZuaYhuvsMPXCamyZE8Sm3DN+HC5ggKzzQFE1eBGPjjK4hqCJyfUkFO9mfnRJJMkYp
NaJGzwtAcQ3IlkKQM7cCLjBan8Es3SdVfNmPxrHFZSQLTvdfX3U6FBCqAiiPQJH0/kiiTigg2Hwr
xHTQrUJLi34rmKzAJB56e3pWJWo66Gs1s4IeegYbMgE44shT00FvLLqix16JAgrGaJlZIVEa6smw
kwMeZKTCxYBG05HsdbBHqrqVExNSwL2/PfRFKcDNpK08tggnqyQ8QBUrBq4ymhZ2VvIIX1IVMGL1
2TVxi+6TrGTYsZVk+qihikMclZY3Uh4sP4s6JFEryiY+s5IgaCfD42kMDaZjKCA4YGHFVX8rEg3W
AIPNrMB0gDPZZ9ebBsUXlb1OzF7ofio5qE3xhpkHJHrybERe80xkH/zJlAHiWf1tSdV0uMzXl7iE
1N6elQzccXZ97aM4KXoddFSYbwX1hRKsGsX1h0PJYKD6tWw0utjH9tJkhR1QyD4SvE02IAYrCXOH
VpQeL7z2XoBS1ZeXdkCBrgBESoBCBxSSEJUCgThPIFVAcWkHFNTLSE4jupona0m4NVgoAlq9LkmW
FXZAIfM2cC+YBhrUJnb5SECY/UhvB6Ol+7hVqojbYZi4JEQZ8UdyWNcVLDhjgBnT5f9GruMvoI7d
6vbbeVXPuqXtVbnSdruf+4M43PD0+8OV7N327aM/lS3u4dfDunL571+Pl7p3ffEH38Y++e6n+v+/
f8bTXz/6sfhg8R/vqrIt2ul8232x7U/6sViw9v23WVG1R6vDqWmTcGH8N33//C5Y9z9p13W5jHT+
OfvHL1gGoY2R3D/n6W77v0Z7OSvbVaORJwhqJv97UddFO4uUDg6PWXOg3rYqZxB5B+LreSRzcG6s
mp10WdeRzAFprISddNMsy0jngDZq14H2pn1Qrwoq2IH6VrsnaC4P0rXCFPFm7LTbYvqsXUJxEByo
l8V6Xq3Xkdb+lcpWKw/60+dq2VazJ41BLkK6qWv9AVykdLOuS0XxCvo0c+e2qGevqqwKovMgXzev
xTaSOni3HuJ6WyxeHvTTe8jrbdHW1UqVKw+ZhXzbaGpS1is4sL5da9dG9hY4EF+VykuVKfh22vO2
Wq2rQjHYVx7Seou5fo7n3F/IKw9ZhbbGFhdJravlWjNN0tVsZ3qLAitBShrXXUR1s3go27pYKhZQ
Zh2bn+CP4gcIfRUpHbxYD1n9c7ZoliqIlHG05sP/iQFpNBMoE17t1BEnTc/IqkQz8bfFtuTqREp7
vstEVjv1ulxUy6dI6YC6h7i+rRsNkcm2I/vJ22L5jMxGUgdH9xDYt5ta1Qayi8V89nfi06zVs3uI
6jsMn+oyydRW++Fh/DrS2XNd9s570P5RKjpGRlV5EN+qKkZKtByol5pylzmgPrQ3L5HSAdM9pPSu
WE6bqWKyZXCn+ex33ETtpsv2Nw/imLxI6IAvHlLKyUFKGiSQPjuPs2ti5CGid4I09JiMDFi0H71c
tgoOyzyk9K6aPi+0dyp9CvaTNy84q4qGkbl6ZurvceTVCyPlLXbq5ePjubfqIanvgXcFaEDBGpmH
sL5v5jrEk8ltZu78CwqarMpMajvxpYoeZUSnB+3/RDJ7DSYLfMyk74t2o7xNGQ/nQHvTlkoMUpYw
ORB/JSw71c7uIaf3pUbZQ0bvy1VdacQzD66U6+lciznIzkw7z8vXSlGMMh/MTrsCYtSKoZbJWw7U
f+DDrFTxzz1E9L550iySDIiyH36raS0ZuGQm/aGY6fhFZm87UH9qHh81aCeTkhzIt5XKGQ8x/VC0
qzlOWDznXu/eeAgq5FXvTibkODBGhRgy/sBOe3p7Lhlx4yGpH6BfFhp2lPyyw/HvS01QZdqInXhZ
zBTNLhMsHGgvq0fNKMlsCAfq7VQzG2MXOcUoFfWjxhkXSW2WbaMRd5HTZrl+ahaldiFl96md802r
Wg5p37YT38zJ6hP1fYrE9mps7CGtH8taVTXSdGw+/cdqOm/qQkEc0shrJv9pXjWRzJ4tEw9h/VTP
5sVCIe4hq59etSjSxENSP72Sa9sq5/aQ08+EHOpShWATD1H9XLaalEqHqfmufK6eFQ0z8ZDRz42e
/ZU2O/u5N8jPcxUpHVxzDwH90qBa1poC6NrBzKf/QsxxWqxIvp88QNdk5fADrwoYYLVv/D1DQdWX
zWqlJca7nijzyb9OtXADk5QdTv51XtYPp1qACVoexKvFi35jPOT064vEBNp4zt1973pMzEz/Vmzr
RiPuIarfmtlMObeHnH5rq6dTBNA1Wth50laLB01AXUqT/r3UPDx2SkdOGQT0O8F7xZJ2nQZmtnwv
VnMiDpq1m8h8Y4cf2CphWNqIPWiXDyutcmXiUpH0nVIzDWVMLj3M6fdG8zRYrurBl6aZPTZKpSlV
4j8lr5UD7/ZrnRYJfylX5Jd/+gfUKQvhaY3P/Ot/AQAA//8=</cx:binary>
              </cx:geoCache>
            </cx:geography>
          </cx:layoutPr>
        </cx:series>
      </cx:plotAreaRegion>
      <cx:axis id="1" hidden="1">
        <cx:valScaling/>
        <cx:tickLabels/>
      </cx:axis>
    </cx:plotArea>
    <cx:legend pos="r" align="ctr" overlay="0"/>
  </cx:chart>
  <cx:spPr>
    <a:solidFill>
      <a:srgbClr val="FFFFFF"/>
    </a:solidFill>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xdr:from>
      <xdr:col>0</xdr:col>
      <xdr:colOff>0</xdr:colOff>
      <xdr:row>32</xdr:row>
      <xdr:rowOff>0</xdr:rowOff>
    </xdr:from>
    <xdr:to>
      <xdr:col>10</xdr:col>
      <xdr:colOff>0</xdr:colOff>
      <xdr:row>49</xdr:row>
      <xdr:rowOff>0</xdr:rowOff>
    </xdr:to>
    <xdr:graphicFrame macro="">
      <xdr:nvGraphicFramePr>
        <xdr:cNvPr id="3" name="Economic Stress Comparison">
          <a:extLst>
            <a:ext uri="{FF2B5EF4-FFF2-40B4-BE49-F238E27FC236}">
              <a16:creationId xmlns:a16="http://schemas.microsoft.com/office/drawing/2014/main" id="{12EEA60F-FD0D-436E-A98D-FFA607965E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0</xdr:rowOff>
    </xdr:from>
    <xdr:to>
      <xdr:col>15</xdr:col>
      <xdr:colOff>0</xdr:colOff>
      <xdr:row>41</xdr:row>
      <xdr:rowOff>0</xdr:rowOff>
    </xdr:to>
    <mc:AlternateContent xmlns:mc="http://schemas.openxmlformats.org/markup-compatibility/2006">
      <mc:Choice xmlns:cx4="http://schemas.microsoft.com/office/drawing/2016/5/10/chartex" Requires="cx4">
        <xdr:graphicFrame macro="">
          <xdr:nvGraphicFramePr>
            <xdr:cNvPr id="2" name="Kentucky Population Heat Map">
              <a:extLst>
                <a:ext uri="{FF2B5EF4-FFF2-40B4-BE49-F238E27FC236}">
                  <a16:creationId xmlns:a16="http://schemas.microsoft.com/office/drawing/2014/main" id="{2C4E74BB-7103-9F7F-025F-65E2FC1F98B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0" y="1857375"/>
              <a:ext cx="9353550" cy="64770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6E89A5-7965-4AF1-960B-69F23A01C93B}" name="UtilitiesGlossary" displayName="UtilitiesGlossary" ref="A4:E21" totalsRowShown="0" headerRowDxfId="11" dataDxfId="10">
  <autoFilter ref="A4:E21" xr:uid="{7D6E89A5-7965-4AF1-960B-69F23A01C93B}"/>
  <tableColumns count="5">
    <tableColumn id="1" xr3:uid="{14820E3C-3578-4782-AE52-F88464EDE347}" name="Term" dataDxfId="9"/>
    <tableColumn id="2" xr3:uid="{83AF4D11-B1C6-4961-B537-0C8C3A35DF2B}" name="Definition" dataDxfId="8"/>
    <tableColumn id="3" xr3:uid="{228EC36B-5D0C-4C5A-AF2B-E44B64B79EA6}" name="Unit" dataDxfId="7"/>
    <tableColumn id="4" xr3:uid="{5B428FDF-B961-4DF0-9DA4-972F26D2ED58}" name="Source / Calculation" dataDxfId="6"/>
    <tableColumn id="5" xr3:uid="{7BC601F3-000B-4135-B691-B540E86981D4}" name="Interpretation note" dataDxfId="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675FFB-AE8B-44F0-AF21-2CFFC5EB5653}" name="Pop2025MapData" displayName="Pop2025MapData" ref="P3:R123" totalsRowShown="0">
  <autoFilter ref="P3:R123" xr:uid="{9D675FFB-AE8B-44F0-AF21-2CFFC5EB5653}"/>
  <tableColumns count="3">
    <tableColumn id="1" xr3:uid="{99EB2213-BACB-4B58-953C-BCA040E1932A}" name="County"/>
    <tableColumn id="2" xr3:uid="{2A658A8F-9BC4-49AD-92A0-445AE982AD2C}" name="State"/>
    <tableColumn id="3" xr3:uid="{7C4FAB4B-7FDC-4862-B9DA-AB7E65AEF60F}" name="Population (Selected Year)" dataDxfId="4">
      <calculatedColumnFormula>ROUND(INDEX(POP!$B$6:$DQ$25,MATCH(DATE($B$3,12,31),POP!$A$6:$A$25,0),MATCH(LEFT(P4,LEN(P4)-7),POP!$B$4:$DQ$4,0))*1000,0)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D6A8C-3582-4FD9-8B04-F60DCE898B55}">
  <dimension ref="A1:E24"/>
  <sheetViews>
    <sheetView tabSelected="1" workbookViewId="0">
      <pane ySplit="4" topLeftCell="A5" activePane="bottomLeft" state="frozen"/>
      <selection pane="bottomLeft" activeCell="A2" sqref="A2:E2"/>
    </sheetView>
  </sheetViews>
  <sheetFormatPr defaultRowHeight="15" x14ac:dyDescent="0.25"/>
  <cols>
    <col min="1" max="1" width="28.5703125" customWidth="1"/>
    <col min="2" max="2" width="54.28515625" customWidth="1"/>
    <col min="3" max="3" width="23.85546875" customWidth="1"/>
    <col min="4" max="4" width="57.140625" customWidth="1"/>
    <col min="5" max="5" width="49.5703125" customWidth="1"/>
  </cols>
  <sheetData>
    <row r="1" spans="1:5" ht="30" customHeight="1" x14ac:dyDescent="0.4">
      <c r="A1" s="98" t="s">
        <v>1217</v>
      </c>
      <c r="B1" s="98"/>
      <c r="C1" s="98"/>
      <c r="D1" s="98"/>
      <c r="E1" s="98"/>
    </row>
    <row r="2" spans="1:5" ht="30" customHeight="1" x14ac:dyDescent="0.25">
      <c r="A2" s="99" t="s">
        <v>2376</v>
      </c>
      <c r="B2" s="99"/>
      <c r="C2" s="99"/>
      <c r="D2" s="99"/>
      <c r="E2" s="99"/>
    </row>
    <row r="3" spans="1:5" ht="8.1" customHeight="1" x14ac:dyDescent="0.25">
      <c r="A3" s="80"/>
      <c r="B3" s="80"/>
      <c r="C3" s="80"/>
      <c r="D3" s="80"/>
      <c r="E3" s="80"/>
    </row>
    <row r="4" spans="1:5" x14ac:dyDescent="0.25">
      <c r="A4" s="81" t="s">
        <v>1218</v>
      </c>
      <c r="B4" s="81" t="s">
        <v>1219</v>
      </c>
      <c r="C4" s="81" t="s">
        <v>1220</v>
      </c>
      <c r="D4" s="81" t="s">
        <v>1221</v>
      </c>
      <c r="E4" s="81" t="s">
        <v>1222</v>
      </c>
    </row>
    <row r="5" spans="1:5" ht="30" x14ac:dyDescent="0.25">
      <c r="A5" s="82" t="s">
        <v>1115</v>
      </c>
      <c r="B5" s="83" t="s">
        <v>1223</v>
      </c>
      <c r="C5" s="83" t="s">
        <v>1224</v>
      </c>
      <c r="D5" s="83" t="s">
        <v>2371</v>
      </c>
      <c r="E5" s="83" t="s">
        <v>1225</v>
      </c>
    </row>
    <row r="6" spans="1:5" ht="30" x14ac:dyDescent="0.25">
      <c r="A6" s="82" t="s">
        <v>1116</v>
      </c>
      <c r="B6" s="83" t="s">
        <v>1226</v>
      </c>
      <c r="C6" s="83" t="s">
        <v>1224</v>
      </c>
      <c r="D6" s="83" t="s">
        <v>2372</v>
      </c>
      <c r="E6" s="83" t="s">
        <v>1227</v>
      </c>
    </row>
    <row r="7" spans="1:5" ht="45" x14ac:dyDescent="0.25">
      <c r="A7" s="82" t="s">
        <v>1123</v>
      </c>
      <c r="B7" s="83" t="s">
        <v>1228</v>
      </c>
      <c r="C7" s="83" t="s">
        <v>1229</v>
      </c>
      <c r="D7" s="83" t="s">
        <v>2369</v>
      </c>
      <c r="E7" s="83" t="s">
        <v>1230</v>
      </c>
    </row>
    <row r="8" spans="1:5" ht="30" x14ac:dyDescent="0.25">
      <c r="A8" s="82" t="s">
        <v>1117</v>
      </c>
      <c r="B8" s="83" t="s">
        <v>1231</v>
      </c>
      <c r="C8" s="83" t="s">
        <v>1232</v>
      </c>
      <c r="D8" s="83" t="s">
        <v>2370</v>
      </c>
      <c r="E8" s="83" t="s">
        <v>1233</v>
      </c>
    </row>
    <row r="9" spans="1:5" ht="30" x14ac:dyDescent="0.25">
      <c r="A9" s="82" t="s">
        <v>1118</v>
      </c>
      <c r="B9" s="83" t="s">
        <v>1234</v>
      </c>
      <c r="C9" s="83" t="s">
        <v>1235</v>
      </c>
      <c r="D9" s="83" t="s">
        <v>2371</v>
      </c>
      <c r="E9" s="83" t="s">
        <v>1236</v>
      </c>
    </row>
    <row r="10" spans="1:5" ht="45" x14ac:dyDescent="0.25">
      <c r="A10" s="82" t="s">
        <v>1119</v>
      </c>
      <c r="B10" s="83" t="s">
        <v>1237</v>
      </c>
      <c r="C10" s="83" t="s">
        <v>1238</v>
      </c>
      <c r="D10" s="83" t="s">
        <v>2373</v>
      </c>
      <c r="E10" s="83" t="s">
        <v>1239</v>
      </c>
    </row>
    <row r="11" spans="1:5" ht="30" x14ac:dyDescent="0.25">
      <c r="A11" s="82" t="s">
        <v>1120</v>
      </c>
      <c r="B11" s="83" t="s">
        <v>1240</v>
      </c>
      <c r="C11" s="83" t="s">
        <v>1232</v>
      </c>
      <c r="D11" s="83" t="s">
        <v>2374</v>
      </c>
      <c r="E11" s="83" t="s">
        <v>1241</v>
      </c>
    </row>
    <row r="12" spans="1:5" ht="30" x14ac:dyDescent="0.25">
      <c r="A12" s="82" t="s">
        <v>1121</v>
      </c>
      <c r="B12" s="83" t="s">
        <v>1242</v>
      </c>
      <c r="C12" s="83" t="s">
        <v>1232</v>
      </c>
      <c r="D12" s="83" t="s">
        <v>2374</v>
      </c>
      <c r="E12" s="83" t="s">
        <v>1243</v>
      </c>
    </row>
    <row r="13" spans="1:5" x14ac:dyDescent="0.25">
      <c r="A13" s="82" t="s">
        <v>1122</v>
      </c>
      <c r="B13" s="83" t="s">
        <v>1244</v>
      </c>
      <c r="C13" s="83" t="s">
        <v>1229</v>
      </c>
      <c r="D13" s="83" t="s">
        <v>2369</v>
      </c>
      <c r="E13" s="83" t="s">
        <v>1245</v>
      </c>
    </row>
    <row r="14" spans="1:5" ht="30" x14ac:dyDescent="0.25">
      <c r="A14" s="82" t="s">
        <v>1102</v>
      </c>
      <c r="B14" s="83" t="s">
        <v>1246</v>
      </c>
      <c r="C14" s="83" t="s">
        <v>1247</v>
      </c>
      <c r="D14" s="83" t="s">
        <v>2375</v>
      </c>
      <c r="E14" s="83" t="s">
        <v>1248</v>
      </c>
    </row>
    <row r="15" spans="1:5" ht="30" x14ac:dyDescent="0.25">
      <c r="A15" s="82" t="s">
        <v>1127</v>
      </c>
      <c r="B15" s="83" t="s">
        <v>1249</v>
      </c>
      <c r="C15" s="83" t="s">
        <v>1250</v>
      </c>
      <c r="D15" s="83" t="s">
        <v>2375</v>
      </c>
      <c r="E15" s="83" t="s">
        <v>1251</v>
      </c>
    </row>
    <row r="16" spans="1:5" ht="30" x14ac:dyDescent="0.25">
      <c r="A16" s="82" t="s">
        <v>1101</v>
      </c>
      <c r="B16" s="83" t="s">
        <v>1252</v>
      </c>
      <c r="C16" s="83" t="s">
        <v>1253</v>
      </c>
      <c r="D16" s="83" t="s">
        <v>1254</v>
      </c>
      <c r="E16" s="83" t="s">
        <v>1255</v>
      </c>
    </row>
    <row r="17" spans="1:5" ht="30" x14ac:dyDescent="0.25">
      <c r="A17" s="82" t="s">
        <v>1124</v>
      </c>
      <c r="B17" s="83" t="s">
        <v>1256</v>
      </c>
      <c r="C17" s="83" t="s">
        <v>1257</v>
      </c>
      <c r="D17" s="83" t="s">
        <v>2375</v>
      </c>
      <c r="E17" s="83" t="s">
        <v>1258</v>
      </c>
    </row>
    <row r="18" spans="1:5" ht="30" x14ac:dyDescent="0.25">
      <c r="A18" s="82" t="s">
        <v>1097</v>
      </c>
      <c r="B18" s="83" t="s">
        <v>1259</v>
      </c>
      <c r="C18" s="83" t="s">
        <v>1260</v>
      </c>
      <c r="D18" s="83" t="s">
        <v>1261</v>
      </c>
      <c r="E18" s="83" t="s">
        <v>1262</v>
      </c>
    </row>
    <row r="19" spans="1:5" ht="30" x14ac:dyDescent="0.25">
      <c r="A19" s="82" t="s">
        <v>1098</v>
      </c>
      <c r="B19" s="83" t="s">
        <v>1263</v>
      </c>
      <c r="C19" s="83" t="s">
        <v>1260</v>
      </c>
      <c r="D19" s="83" t="s">
        <v>1264</v>
      </c>
      <c r="E19" s="83" t="s">
        <v>1265</v>
      </c>
    </row>
    <row r="20" spans="1:5" ht="30" x14ac:dyDescent="0.25">
      <c r="A20" s="82" t="s">
        <v>1125</v>
      </c>
      <c r="B20" s="83" t="s">
        <v>1266</v>
      </c>
      <c r="C20" s="83" t="s">
        <v>1260</v>
      </c>
      <c r="D20" s="83" t="s">
        <v>1267</v>
      </c>
      <c r="E20" s="83" t="s">
        <v>1268</v>
      </c>
    </row>
    <row r="21" spans="1:5" ht="30" x14ac:dyDescent="0.25">
      <c r="A21" s="82" t="s">
        <v>1126</v>
      </c>
      <c r="B21" s="83" t="s">
        <v>1269</v>
      </c>
      <c r="C21" s="83" t="s">
        <v>1270</v>
      </c>
      <c r="D21" s="83" t="s">
        <v>1271</v>
      </c>
      <c r="E21" s="83" t="s">
        <v>1272</v>
      </c>
    </row>
    <row r="22" spans="1:5" x14ac:dyDescent="0.25">
      <c r="A22" s="80"/>
      <c r="B22" s="80"/>
      <c r="C22" s="80"/>
      <c r="D22" s="80"/>
      <c r="E22" s="80"/>
    </row>
    <row r="23" spans="1:5" x14ac:dyDescent="0.25">
      <c r="A23" s="80"/>
      <c r="B23" s="80"/>
      <c r="C23" s="80"/>
      <c r="D23" s="80"/>
      <c r="E23" s="80"/>
    </row>
    <row r="24" spans="1:5" x14ac:dyDescent="0.25">
      <c r="A24" s="80"/>
      <c r="B24" s="80"/>
      <c r="C24" s="80"/>
      <c r="D24" s="80"/>
      <c r="E24" s="80"/>
    </row>
  </sheetData>
  <mergeCells count="2">
    <mergeCell ref="A1:E1"/>
    <mergeCell ref="A2:E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92290-6B87-48C9-858D-014608E0A1A7}">
  <dimension ref="A1:J78"/>
  <sheetViews>
    <sheetView showGridLines="0" topLeftCell="A64" workbookViewId="0">
      <selection activeCell="G28" sqref="G28"/>
    </sheetView>
  </sheetViews>
  <sheetFormatPr defaultRowHeight="15" x14ac:dyDescent="0.25"/>
  <cols>
    <col min="1" max="1" width="29.5703125" customWidth="1"/>
    <col min="2" max="3" width="14.42578125" customWidth="1"/>
    <col min="4" max="4" width="12.42578125" customWidth="1"/>
    <col min="5" max="5" width="15.42578125" customWidth="1"/>
    <col min="6" max="7" width="14.42578125" customWidth="1"/>
    <col min="8" max="10" width="12.42578125" customWidth="1"/>
  </cols>
  <sheetData>
    <row r="1" spans="1:10" ht="30" customHeight="1" x14ac:dyDescent="0.25">
      <c r="A1" s="95" t="s">
        <v>1192</v>
      </c>
      <c r="B1" s="95"/>
      <c r="C1" s="95"/>
      <c r="D1" s="95"/>
      <c r="E1" s="95"/>
      <c r="F1" s="95"/>
      <c r="G1" s="95"/>
      <c r="H1" s="95"/>
      <c r="I1" s="95"/>
      <c r="J1" s="95"/>
    </row>
    <row r="2" spans="1:10" ht="21.95" customHeight="1" x14ac:dyDescent="0.25">
      <c r="A2" s="96" t="s">
        <v>1193</v>
      </c>
      <c r="B2" s="96"/>
      <c r="C2" s="96"/>
      <c r="D2" s="96"/>
      <c r="E2" s="96"/>
      <c r="F2" s="96"/>
      <c r="G2" s="96"/>
      <c r="H2" s="96"/>
      <c r="I2" s="96"/>
      <c r="J2" s="96"/>
    </row>
    <row r="4" spans="1:10" ht="46.5" customHeight="1" x14ac:dyDescent="0.25">
      <c r="A4" s="97" t="s">
        <v>2379</v>
      </c>
      <c r="B4" s="97"/>
      <c r="C4" s="97"/>
      <c r="D4" s="97"/>
      <c r="E4" s="97"/>
      <c r="F4" s="97"/>
      <c r="G4" s="97"/>
      <c r="H4" s="97"/>
      <c r="I4" s="97"/>
      <c r="J4" s="97"/>
    </row>
    <row r="5" spans="1:10" ht="31.5" customHeight="1" x14ac:dyDescent="0.25">
      <c r="A5" s="97" t="s">
        <v>2237</v>
      </c>
      <c r="B5" s="97"/>
      <c r="C5" s="97"/>
      <c r="D5" s="97"/>
      <c r="E5" s="97"/>
      <c r="F5" s="97"/>
      <c r="G5" s="97"/>
      <c r="H5" s="97"/>
      <c r="I5" s="97"/>
      <c r="J5" s="97"/>
    </row>
    <row r="6" spans="1:10" ht="36.75" customHeight="1" x14ac:dyDescent="0.25">
      <c r="A6" s="97" t="s">
        <v>2238</v>
      </c>
      <c r="B6" s="97"/>
      <c r="C6" s="97"/>
      <c r="D6" s="97"/>
      <c r="E6" s="97"/>
      <c r="F6" s="97"/>
      <c r="G6" s="97"/>
      <c r="H6" s="97"/>
      <c r="I6" s="97"/>
      <c r="J6" s="97"/>
    </row>
    <row r="7" spans="1:10" ht="24" customHeight="1" x14ac:dyDescent="0.25">
      <c r="A7" s="97" t="s">
        <v>2239</v>
      </c>
      <c r="B7" s="97"/>
      <c r="C7" s="97"/>
      <c r="D7" s="97"/>
      <c r="E7" s="97"/>
      <c r="F7" s="97"/>
      <c r="G7" s="97"/>
      <c r="H7" s="97"/>
      <c r="I7" s="97"/>
      <c r="J7" s="97"/>
    </row>
    <row r="8" spans="1:10" x14ac:dyDescent="0.25">
      <c r="A8" s="92" t="s">
        <v>1194</v>
      </c>
      <c r="B8" s="92"/>
      <c r="C8" s="92"/>
      <c r="D8" s="92"/>
      <c r="E8" s="92"/>
      <c r="F8" s="92"/>
      <c r="G8" s="92"/>
      <c r="H8" s="92"/>
      <c r="I8" s="92"/>
      <c r="J8" s="92"/>
    </row>
    <row r="9" spans="1:10" ht="30" customHeight="1" x14ac:dyDescent="0.25">
      <c r="A9" s="69" t="s">
        <v>1195</v>
      </c>
      <c r="B9" s="69" t="s">
        <v>1096</v>
      </c>
      <c r="C9" s="69" t="s">
        <v>1109</v>
      </c>
      <c r="D9" s="69" t="s">
        <v>1196</v>
      </c>
      <c r="E9" s="69" t="s">
        <v>1125</v>
      </c>
      <c r="F9" s="69" t="s">
        <v>1098</v>
      </c>
      <c r="G9" s="69" t="s">
        <v>1197</v>
      </c>
      <c r="H9" s="69" t="s">
        <v>1198</v>
      </c>
    </row>
    <row r="10" spans="1:10" x14ac:dyDescent="0.25">
      <c r="A10" s="87" t="s">
        <v>1095</v>
      </c>
      <c r="B10" s="88">
        <v>47825.320756767673</v>
      </c>
      <c r="C10" s="88">
        <v>46799.062797774212</v>
      </c>
      <c r="D10" s="89">
        <v>0.45595198116907942</v>
      </c>
      <c r="E10" s="89">
        <v>6.525859382497122E-2</v>
      </c>
      <c r="F10" s="89">
        <v>4.2532973723641058E-2</v>
      </c>
      <c r="G10" s="90">
        <v>14200.517380389219</v>
      </c>
      <c r="H10" s="89">
        <v>0.11006875168354291</v>
      </c>
    </row>
    <row r="11" spans="1:10" x14ac:dyDescent="0.25">
      <c r="A11" s="70" t="s">
        <v>1134</v>
      </c>
      <c r="B11" s="71">
        <v>46864.291972269079</v>
      </c>
      <c r="C11" s="71">
        <v>46117.674412315529</v>
      </c>
      <c r="D11" s="72">
        <v>0.49768601115438527</v>
      </c>
      <c r="E11" s="72">
        <v>6.9479928526518409E-2</v>
      </c>
      <c r="F11" s="72">
        <v>3.843576730191807E-2</v>
      </c>
      <c r="G11" s="73">
        <v>13094.637722481424</v>
      </c>
      <c r="H11" s="72">
        <v>1.0626864434030988E-2</v>
      </c>
    </row>
    <row r="12" spans="1:10" x14ac:dyDescent="0.25">
      <c r="A12" s="70" t="s">
        <v>1141</v>
      </c>
      <c r="B12" s="71">
        <v>57485.353341764472</v>
      </c>
      <c r="C12" s="71">
        <v>47440.354392568021</v>
      </c>
      <c r="D12" s="72">
        <v>0.3576407731574201</v>
      </c>
      <c r="E12" s="72">
        <v>6.4485857750953862E-2</v>
      </c>
      <c r="F12" s="72">
        <v>3.019398489999809E-2</v>
      </c>
      <c r="G12" s="73">
        <v>11394.055235983089</v>
      </c>
      <c r="H12" s="72">
        <v>9.5202748571326674E-3</v>
      </c>
    </row>
    <row r="13" spans="1:10" x14ac:dyDescent="0.25">
      <c r="A13" s="70" t="s">
        <v>1143</v>
      </c>
      <c r="B13" s="71">
        <v>45579.484766105692</v>
      </c>
      <c r="C13" s="71">
        <v>43675.009829904819</v>
      </c>
      <c r="D13" s="72">
        <v>0.51797386009944746</v>
      </c>
      <c r="E13" s="72">
        <v>7.264163863470742E-2</v>
      </c>
      <c r="F13" s="72">
        <v>3.3476654982163338E-2</v>
      </c>
      <c r="G13" s="73">
        <v>11119.629693543588</v>
      </c>
      <c r="H13" s="72">
        <v>1.6058781484715349E-2</v>
      </c>
    </row>
    <row r="14" spans="1:10" x14ac:dyDescent="0.25">
      <c r="A14" s="70" t="s">
        <v>1187</v>
      </c>
      <c r="B14" s="71">
        <v>37057.736476507154</v>
      </c>
      <c r="C14" s="71">
        <v>44716.499904491888</v>
      </c>
      <c r="D14" s="72">
        <v>0.58185698076456926</v>
      </c>
      <c r="E14" s="72">
        <v>6.5472205836025463E-2</v>
      </c>
      <c r="F14" s="72">
        <v>4.8306918822182264E-2</v>
      </c>
      <c r="G14" s="73">
        <v>13023.333953180851</v>
      </c>
      <c r="H14" s="72">
        <v>5.1953985172130158E-2</v>
      </c>
    </row>
    <row r="15" spans="1:10" x14ac:dyDescent="0.25">
      <c r="A15" s="70" t="s">
        <v>1140</v>
      </c>
      <c r="B15" s="71">
        <v>56066.782484527452</v>
      </c>
      <c r="C15" s="71">
        <v>46057.888584130145</v>
      </c>
      <c r="D15" s="72">
        <v>0.36365994361770598</v>
      </c>
      <c r="E15" s="72">
        <v>6.2189787747249946E-2</v>
      </c>
      <c r="F15" s="72">
        <v>2.8343820951018277E-2</v>
      </c>
      <c r="G15" s="73">
        <v>12113.491800507185</v>
      </c>
      <c r="H15" s="72">
        <v>1.5873636679318907E-2</v>
      </c>
    </row>
    <row r="16" spans="1:10" x14ac:dyDescent="0.25">
      <c r="A16" s="70" t="s">
        <v>1137</v>
      </c>
      <c r="B16" s="71">
        <v>42113.714376872573</v>
      </c>
      <c r="C16" s="71">
        <v>44293.862046868941</v>
      </c>
      <c r="D16" s="72">
        <v>0.58501115023835959</v>
      </c>
      <c r="E16" s="72">
        <v>6.1506796851782022E-2</v>
      </c>
      <c r="F16" s="72">
        <v>3.9991680398058095E-2</v>
      </c>
      <c r="G16" s="73">
        <v>12996.629721581841</v>
      </c>
      <c r="H16" s="72">
        <v>2.4344029080377055E-2</v>
      </c>
    </row>
    <row r="17" spans="1:10" x14ac:dyDescent="0.25">
      <c r="A17" s="70" t="s">
        <v>48</v>
      </c>
      <c r="B17" s="71">
        <v>85902.084303643947</v>
      </c>
      <c r="C17" s="71">
        <v>68211.268031273488</v>
      </c>
      <c r="D17" s="72">
        <v>0.20136493065241923</v>
      </c>
      <c r="E17" s="72">
        <v>4.5305024255322096E-2</v>
      </c>
      <c r="F17" s="72">
        <v>1.7549548750478851E-2</v>
      </c>
      <c r="G17" s="73">
        <v>10929.74222853456</v>
      </c>
      <c r="H17" s="72">
        <v>0.14298808735949067</v>
      </c>
    </row>
    <row r="18" spans="1:10" x14ac:dyDescent="0.25">
      <c r="A18" s="74" t="s">
        <v>1099</v>
      </c>
      <c r="B18" s="75">
        <v>60465.719404647738</v>
      </c>
      <c r="C18" s="75">
        <v>58310.47725088273</v>
      </c>
      <c r="D18" s="76">
        <v>0.26094720680756545</v>
      </c>
      <c r="E18" s="76">
        <v>4.8144002419246518E-2</v>
      </c>
      <c r="F18" s="76">
        <v>2.3696676913704241E-2</v>
      </c>
      <c r="G18" s="77">
        <v>12558.030335592621</v>
      </c>
      <c r="H18" s="76">
        <v>1</v>
      </c>
    </row>
    <row r="21" spans="1:10" x14ac:dyDescent="0.25">
      <c r="A21" s="92" t="s">
        <v>1199</v>
      </c>
      <c r="B21" s="92"/>
      <c r="C21" s="92"/>
      <c r="D21" s="92"/>
      <c r="E21" s="92"/>
      <c r="F21" s="92"/>
      <c r="G21" s="92"/>
      <c r="H21" s="92"/>
      <c r="I21" s="92"/>
      <c r="J21" s="92"/>
    </row>
    <row r="22" spans="1:10" ht="30" customHeight="1" x14ac:dyDescent="0.25">
      <c r="A22" s="69" t="s">
        <v>1195</v>
      </c>
      <c r="B22" s="69" t="s">
        <v>1200</v>
      </c>
      <c r="C22" s="69" t="s">
        <v>1201</v>
      </c>
      <c r="D22" s="69" t="s">
        <v>1202</v>
      </c>
      <c r="E22" s="69" t="s">
        <v>1203</v>
      </c>
      <c r="F22" s="69" t="s">
        <v>1204</v>
      </c>
      <c r="G22" s="69" t="s">
        <v>1205</v>
      </c>
    </row>
    <row r="23" spans="1:10" x14ac:dyDescent="0.25">
      <c r="A23" s="87" t="s">
        <v>1095</v>
      </c>
      <c r="B23" s="88">
        <v>32728.964997464274</v>
      </c>
      <c r="C23" s="88">
        <v>50599.462298973573</v>
      </c>
      <c r="D23" s="89">
        <v>4.9599793729649733E-2</v>
      </c>
      <c r="E23" s="89">
        <v>5.6655487695265044E-2</v>
      </c>
      <c r="F23" s="89">
        <v>4.671786337351521E-2</v>
      </c>
      <c r="G23" s="89">
        <f>F23-E23</f>
        <v>-9.9376243217498342E-3</v>
      </c>
    </row>
    <row r="24" spans="1:10" x14ac:dyDescent="0.25">
      <c r="A24" s="70" t="s">
        <v>1134</v>
      </c>
      <c r="B24" s="71">
        <v>32206.503011453002</v>
      </c>
      <c r="C24" s="71">
        <v>49020.983827747128</v>
      </c>
      <c r="D24" s="72">
        <v>4.778201371957902E-2</v>
      </c>
      <c r="E24" s="72">
        <v>4.8055431369123998E-2</v>
      </c>
      <c r="F24" s="72">
        <v>4.1715496446643865E-2</v>
      </c>
      <c r="G24" s="72">
        <f t="shared" ref="G23:G31" si="0">F24-E24</f>
        <v>-6.3399349224801324E-3</v>
      </c>
    </row>
    <row r="25" spans="1:10" x14ac:dyDescent="0.25">
      <c r="A25" s="70" t="s">
        <v>1141</v>
      </c>
      <c r="B25" s="71">
        <v>38683.478946310999</v>
      </c>
      <c r="C25" s="71">
        <v>60763.8571505863</v>
      </c>
      <c r="D25" s="72">
        <v>5.1455966874758063E-2</v>
      </c>
      <c r="E25" s="72">
        <v>4.114181288714823E-2</v>
      </c>
      <c r="F25" s="72">
        <v>3.1830988581831712E-2</v>
      </c>
      <c r="G25" s="72">
        <f t="shared" si="0"/>
        <v>-9.3108243053165174E-3</v>
      </c>
    </row>
    <row r="26" spans="1:10" x14ac:dyDescent="0.25">
      <c r="A26" s="70" t="s">
        <v>1143</v>
      </c>
      <c r="B26" s="71">
        <v>29269.107974750168</v>
      </c>
      <c r="C26" s="71">
        <v>48532.947884740897</v>
      </c>
      <c r="D26" s="72">
        <v>5.7798679371866557E-2</v>
      </c>
      <c r="E26" s="72">
        <v>4.4413751780689452E-2</v>
      </c>
      <c r="F26" s="72">
        <v>3.5851221866978464E-2</v>
      </c>
      <c r="G26" s="72">
        <f t="shared" si="0"/>
        <v>-8.5625299137109881E-3</v>
      </c>
    </row>
    <row r="27" spans="1:10" x14ac:dyDescent="0.25">
      <c r="A27" s="70" t="s">
        <v>1187</v>
      </c>
      <c r="B27" s="71">
        <v>23935.174928316352</v>
      </c>
      <c r="C27" s="71">
        <v>39513.207226038547</v>
      </c>
      <c r="D27" s="72">
        <v>5.7278789138949904E-2</v>
      </c>
      <c r="E27" s="72">
        <v>6.9043435663052724E-2</v>
      </c>
      <c r="F27" s="72">
        <v>5.1777986770581652E-2</v>
      </c>
      <c r="G27" s="72">
        <f t="shared" si="0"/>
        <v>-1.7265448892471072E-2</v>
      </c>
    </row>
    <row r="28" spans="1:10" x14ac:dyDescent="0.25">
      <c r="A28" s="70" t="s">
        <v>1140</v>
      </c>
      <c r="B28" s="71">
        <v>40184.655189144192</v>
      </c>
      <c r="C28" s="71">
        <v>58995.092795228484</v>
      </c>
      <c r="D28" s="72">
        <v>4.3586385505703484E-2</v>
      </c>
      <c r="E28" s="72">
        <v>3.3367864609640217E-2</v>
      </c>
      <c r="F28" s="72">
        <v>2.8486881642268074E-2</v>
      </c>
      <c r="G28" s="72">
        <f t="shared" si="0"/>
        <v>-4.8809829673721432E-3</v>
      </c>
    </row>
    <row r="29" spans="1:10" x14ac:dyDescent="0.25">
      <c r="A29" s="70" t="s">
        <v>1137</v>
      </c>
      <c r="B29" s="71">
        <v>27919.722164460934</v>
      </c>
      <c r="C29" s="71">
        <v>44523.917410621099</v>
      </c>
      <c r="D29" s="72">
        <v>5.3222802051802409E-2</v>
      </c>
      <c r="E29" s="72">
        <v>5.0388994900864834E-2</v>
      </c>
      <c r="F29" s="72">
        <v>3.9858369285374264E-2</v>
      </c>
      <c r="G29" s="72">
        <f t="shared" si="0"/>
        <v>-1.053062561549057E-2</v>
      </c>
    </row>
    <row r="30" spans="1:10" x14ac:dyDescent="0.25">
      <c r="A30" s="70" t="s">
        <v>48</v>
      </c>
      <c r="B30" s="71">
        <v>60723.103027772675</v>
      </c>
      <c r="C30" s="71">
        <v>89659.124475413584</v>
      </c>
      <c r="D30" s="72">
        <v>4.425004855971304E-2</v>
      </c>
      <c r="E30" s="72">
        <v>2.0275795420965477E-2</v>
      </c>
      <c r="F30" s="72">
        <v>1.5575257124453592E-2</v>
      </c>
      <c r="G30" s="72">
        <f t="shared" si="0"/>
        <v>-4.7005382965118851E-3</v>
      </c>
    </row>
    <row r="31" spans="1:10" x14ac:dyDescent="0.25">
      <c r="A31" s="74" t="s">
        <v>1099</v>
      </c>
      <c r="B31" s="75">
        <v>41916.512802953454</v>
      </c>
      <c r="C31" s="75">
        <v>63469.097111165203</v>
      </c>
      <c r="D31" s="76">
        <v>4.7176014467338323E-2</v>
      </c>
      <c r="E31" s="76">
        <v>3.3680233276881161E-2</v>
      </c>
      <c r="F31" s="76">
        <v>2.831800003198879E-2</v>
      </c>
      <c r="G31" s="76">
        <f t="shared" si="0"/>
        <v>-5.3622332448923712E-3</v>
      </c>
    </row>
    <row r="57" spans="1:10" x14ac:dyDescent="0.25">
      <c r="A57" s="92" t="s">
        <v>1206</v>
      </c>
      <c r="B57" s="92"/>
      <c r="C57" s="92"/>
      <c r="D57" s="92"/>
      <c r="E57" s="92"/>
      <c r="F57" s="92"/>
      <c r="G57" s="92"/>
      <c r="H57" s="92"/>
      <c r="I57" s="92"/>
      <c r="J57" s="92"/>
    </row>
    <row r="58" spans="1:10" ht="30" customHeight="1" x14ac:dyDescent="0.25">
      <c r="A58" s="94" t="s">
        <v>2240</v>
      </c>
      <c r="B58" s="94"/>
      <c r="C58" s="94"/>
      <c r="D58" s="94"/>
      <c r="E58" s="94"/>
      <c r="F58" s="94"/>
      <c r="G58" s="94"/>
      <c r="H58" s="94"/>
      <c r="I58" s="94"/>
      <c r="J58" s="94"/>
    </row>
    <row r="59" spans="1:10" ht="30" customHeight="1" x14ac:dyDescent="0.25">
      <c r="A59" s="94" t="s">
        <v>2241</v>
      </c>
      <c r="B59" s="94"/>
      <c r="C59" s="94"/>
      <c r="D59" s="94"/>
      <c r="E59" s="94"/>
      <c r="F59" s="94"/>
      <c r="G59" s="94"/>
      <c r="H59" s="94"/>
      <c r="I59" s="94"/>
      <c r="J59" s="94"/>
    </row>
    <row r="61" spans="1:10" ht="30" customHeight="1" x14ac:dyDescent="0.25">
      <c r="A61" s="69" t="s">
        <v>1195</v>
      </c>
      <c r="B61" s="69" t="s">
        <v>1207</v>
      </c>
      <c r="C61" s="69" t="s">
        <v>1208</v>
      </c>
      <c r="D61" s="69" t="s">
        <v>1209</v>
      </c>
      <c r="E61" s="69" t="s">
        <v>1210</v>
      </c>
      <c r="F61" s="69" t="s">
        <v>1211</v>
      </c>
      <c r="G61" s="69" t="s">
        <v>1212</v>
      </c>
      <c r="H61" s="69" t="s">
        <v>1213</v>
      </c>
      <c r="I61" s="69" t="s">
        <v>1214</v>
      </c>
      <c r="J61" s="69" t="s">
        <v>1215</v>
      </c>
    </row>
    <row r="62" spans="1:10" x14ac:dyDescent="0.25">
      <c r="A62" s="87" t="s">
        <v>1095</v>
      </c>
      <c r="B62" s="91">
        <v>6.3652074695239786</v>
      </c>
      <c r="C62" s="91">
        <v>6.2071168622627013</v>
      </c>
      <c r="D62" s="89">
        <v>-2.7905781997151768E-3</v>
      </c>
      <c r="E62" s="89">
        <v>-2.8251266720393797E-3</v>
      </c>
      <c r="F62" s="91">
        <v>22.242047619047622</v>
      </c>
      <c r="G62" s="91">
        <v>20.862476190476194</v>
      </c>
      <c r="H62" s="89">
        <v>-7.0894599944658632E-3</v>
      </c>
      <c r="I62" s="91">
        <v>8.4456322289107515</v>
      </c>
      <c r="J62" s="89">
        <v>-5.7552233523279206E-3</v>
      </c>
    </row>
    <row r="63" spans="1:10" x14ac:dyDescent="0.25">
      <c r="A63" s="70" t="s">
        <v>1134</v>
      </c>
      <c r="B63" s="78">
        <v>5.6090165112676775</v>
      </c>
      <c r="C63" s="78">
        <v>5.5214841959585206</v>
      </c>
      <c r="D63" s="72">
        <v>-1.7461064463411002E-3</v>
      </c>
      <c r="E63" s="72">
        <v>-2.7321109196185578E-3</v>
      </c>
      <c r="F63" s="78">
        <v>23.113750000000003</v>
      </c>
      <c r="G63" s="78">
        <v>21.384499999999999</v>
      </c>
      <c r="H63" s="72">
        <v>-8.6029276491164097E-3</v>
      </c>
      <c r="I63" s="78">
        <v>8.8254094712919304</v>
      </c>
      <c r="J63" s="72">
        <v>-7.1851601104439E-3</v>
      </c>
    </row>
    <row r="64" spans="1:10" x14ac:dyDescent="0.25">
      <c r="A64" s="70" t="s">
        <v>1141</v>
      </c>
      <c r="B64" s="78">
        <v>6.6713684944230041</v>
      </c>
      <c r="C64" s="78">
        <v>6.3623837074164911</v>
      </c>
      <c r="D64" s="72">
        <v>-5.2552433673270782E-3</v>
      </c>
      <c r="E64" s="72">
        <v>-1.3310826914889606E-3</v>
      </c>
      <c r="F64" s="78">
        <v>22.788</v>
      </c>
      <c r="G64" s="78">
        <v>22.318000000000001</v>
      </c>
      <c r="H64" s="72">
        <v>-2.312938121918906E-3</v>
      </c>
      <c r="I64" s="78">
        <v>8.7132515475983805</v>
      </c>
      <c r="J64" s="72">
        <v>-1.3514259949225504E-3</v>
      </c>
    </row>
    <row r="65" spans="1:10" x14ac:dyDescent="0.25">
      <c r="A65" s="70" t="s">
        <v>1143</v>
      </c>
      <c r="B65" s="78">
        <v>2.64802874274744</v>
      </c>
      <c r="C65" s="78">
        <v>2.5332546041335431</v>
      </c>
      <c r="D65" s="72">
        <v>-4.9113012260441069E-3</v>
      </c>
      <c r="E65" s="72">
        <v>8.5449916224300537E-4</v>
      </c>
      <c r="F65" s="78">
        <v>13.302333333333335</v>
      </c>
      <c r="G65" s="78">
        <v>12.694333333333333</v>
      </c>
      <c r="H65" s="72">
        <v>-5.1847081811993156E-3</v>
      </c>
      <c r="I65" s="78">
        <v>5.040888030055493</v>
      </c>
      <c r="J65" s="72">
        <v>-3.3737829272320052E-3</v>
      </c>
    </row>
    <row r="66" spans="1:10" x14ac:dyDescent="0.25">
      <c r="A66" s="70" t="s">
        <v>1187</v>
      </c>
      <c r="B66" s="78">
        <v>2.5354250814499215</v>
      </c>
      <c r="C66" s="78">
        <v>2.3737840891876609</v>
      </c>
      <c r="D66" s="72">
        <v>-7.2928288808995489E-3</v>
      </c>
      <c r="E66" s="72">
        <v>-3.3899261639162015E-3</v>
      </c>
      <c r="F66" s="78">
        <v>12.657499999999999</v>
      </c>
      <c r="G66" s="78">
        <v>11.698499999999999</v>
      </c>
      <c r="H66" s="72">
        <v>-8.7161583794691522E-3</v>
      </c>
      <c r="I66" s="78">
        <v>4.5347772528946848</v>
      </c>
      <c r="J66" s="72">
        <v>-5.6784271481249426E-3</v>
      </c>
    </row>
    <row r="67" spans="1:10" x14ac:dyDescent="0.25">
      <c r="A67" s="70" t="s">
        <v>1140</v>
      </c>
      <c r="B67" s="78">
        <v>2.6770776665513525</v>
      </c>
      <c r="C67" s="78">
        <v>2.6789271943851074</v>
      </c>
      <c r="D67" s="72">
        <v>7.6740403057273809E-5</v>
      </c>
      <c r="E67" s="72">
        <v>1.2988991765099378E-3</v>
      </c>
      <c r="F67" s="78">
        <v>10.816857142857144</v>
      </c>
      <c r="G67" s="78">
        <v>11.08357142857143</v>
      </c>
      <c r="H67" s="72">
        <v>2.7101320800466677E-3</v>
      </c>
      <c r="I67" s="78">
        <v>4.4465251042316387</v>
      </c>
      <c r="J67" s="72">
        <v>2.9014616908202839E-3</v>
      </c>
    </row>
    <row r="68" spans="1:10" x14ac:dyDescent="0.25">
      <c r="A68" s="70" t="s">
        <v>1137</v>
      </c>
      <c r="B68" s="78">
        <v>4.1527862643941198</v>
      </c>
      <c r="C68" s="78">
        <v>3.863265231080073</v>
      </c>
      <c r="D68" s="72">
        <v>-7.9974882546977044E-3</v>
      </c>
      <c r="E68" s="72">
        <v>-5.7532756184849321E-3</v>
      </c>
      <c r="F68" s="78">
        <v>20.524000000000001</v>
      </c>
      <c r="G68" s="78">
        <v>18.101333333333333</v>
      </c>
      <c r="H68" s="72">
        <v>-1.3859650800441381E-2</v>
      </c>
      <c r="I68" s="78">
        <v>7.6348298457400539</v>
      </c>
      <c r="J68" s="72">
        <v>-1.1911097136710791E-2</v>
      </c>
    </row>
    <row r="69" spans="1:10" x14ac:dyDescent="0.25">
      <c r="A69" s="70" t="s">
        <v>48</v>
      </c>
      <c r="B69" s="78">
        <v>66.128900017955985</v>
      </c>
      <c r="C69" s="78">
        <v>70.404070792620573</v>
      </c>
      <c r="D69" s="72">
        <v>6.9848608429530223E-3</v>
      </c>
      <c r="E69" s="72">
        <v>5.9915263549992215E-3</v>
      </c>
      <c r="F69" s="78">
        <v>127.34866666666666</v>
      </c>
      <c r="G69" s="78">
        <v>132.69244444444448</v>
      </c>
      <c r="H69" s="72">
        <v>4.5776981340339695E-3</v>
      </c>
      <c r="I69" s="78">
        <v>54.236070858967381</v>
      </c>
      <c r="J69" s="72">
        <v>5.6855511560689465E-3</v>
      </c>
    </row>
    <row r="70" spans="1:10" x14ac:dyDescent="0.25">
      <c r="A70" s="74" t="s">
        <v>1099</v>
      </c>
      <c r="B70" s="79">
        <v>15.90402777777777</v>
      </c>
      <c r="C70" s="79">
        <v>16.984094025851718</v>
      </c>
      <c r="D70" s="76">
        <v>7.3272543617601826E-3</v>
      </c>
      <c r="E70" s="76">
        <v>5.5067491793363565E-3</v>
      </c>
      <c r="F70" s="79">
        <v>37.147958333333314</v>
      </c>
      <c r="G70" s="79">
        <v>38.390533333333316</v>
      </c>
      <c r="H70" s="76">
        <v>3.662478225638921E-3</v>
      </c>
      <c r="I70" s="79">
        <v>15.50095605506635</v>
      </c>
      <c r="J70" s="76">
        <v>4.5787244251194181E-3</v>
      </c>
    </row>
    <row r="72" spans="1:10" x14ac:dyDescent="0.25">
      <c r="A72" s="92" t="s">
        <v>1216</v>
      </c>
      <c r="B72" s="92"/>
      <c r="C72" s="92"/>
      <c r="D72" s="92"/>
      <c r="E72" s="92"/>
      <c r="F72" s="92"/>
      <c r="G72" s="92"/>
      <c r="H72" s="92"/>
      <c r="I72" s="92"/>
      <c r="J72" s="92"/>
    </row>
    <row r="73" spans="1:10" ht="42" customHeight="1" x14ac:dyDescent="0.25">
      <c r="A73" s="93" t="s">
        <v>2377</v>
      </c>
      <c r="B73" s="93"/>
      <c r="C73" s="93"/>
      <c r="D73" s="93"/>
      <c r="E73" s="93"/>
      <c r="F73" s="93"/>
      <c r="G73" s="93"/>
      <c r="H73" s="93"/>
      <c r="I73" s="93"/>
      <c r="J73" s="93"/>
    </row>
    <row r="74" spans="1:10" ht="42" customHeight="1" x14ac:dyDescent="0.25">
      <c r="A74" s="93"/>
      <c r="B74" s="93"/>
      <c r="C74" s="93"/>
      <c r="D74" s="93"/>
      <c r="E74" s="93"/>
      <c r="F74" s="93"/>
      <c r="G74" s="93"/>
      <c r="H74" s="93"/>
      <c r="I74" s="93"/>
      <c r="J74" s="93"/>
    </row>
    <row r="75" spans="1:10" ht="30" customHeight="1" x14ac:dyDescent="0.25">
      <c r="A75" s="93" t="s">
        <v>2378</v>
      </c>
      <c r="B75" s="93"/>
      <c r="C75" s="93"/>
      <c r="D75" s="93"/>
      <c r="E75" s="93"/>
      <c r="F75" s="93"/>
      <c r="G75" s="93"/>
      <c r="H75" s="93"/>
      <c r="I75" s="93"/>
      <c r="J75" s="93"/>
    </row>
    <row r="76" spans="1:10" ht="30" customHeight="1" x14ac:dyDescent="0.25">
      <c r="A76" s="93"/>
      <c r="B76" s="93"/>
      <c r="C76" s="93"/>
      <c r="D76" s="93"/>
      <c r="E76" s="93"/>
      <c r="F76" s="93"/>
      <c r="G76" s="93"/>
      <c r="H76" s="93"/>
      <c r="I76" s="93"/>
      <c r="J76" s="93"/>
    </row>
    <row r="77" spans="1:10" ht="30" customHeight="1" x14ac:dyDescent="0.25">
      <c r="A77" s="93"/>
      <c r="B77" s="93"/>
      <c r="C77" s="93"/>
      <c r="D77" s="93"/>
      <c r="E77" s="93"/>
      <c r="F77" s="93"/>
      <c r="G77" s="93"/>
      <c r="H77" s="93"/>
      <c r="I77" s="93"/>
      <c r="J77" s="93"/>
    </row>
    <row r="78" spans="1:10" ht="30" customHeight="1" x14ac:dyDescent="0.25">
      <c r="A78" s="93"/>
      <c r="B78" s="93"/>
      <c r="C78" s="93"/>
      <c r="D78" s="93"/>
      <c r="E78" s="93"/>
      <c r="F78" s="93"/>
      <c r="G78" s="93"/>
      <c r="H78" s="93"/>
      <c r="I78" s="93"/>
      <c r="J78" s="93"/>
    </row>
  </sheetData>
  <mergeCells count="14">
    <mergeCell ref="A72:J72"/>
    <mergeCell ref="A73:J74"/>
    <mergeCell ref="A75:J78"/>
    <mergeCell ref="A59:J59"/>
    <mergeCell ref="A1:J1"/>
    <mergeCell ref="A2:J2"/>
    <mergeCell ref="A4:J4"/>
    <mergeCell ref="A5:J5"/>
    <mergeCell ref="A6:J6"/>
    <mergeCell ref="A7:J7"/>
    <mergeCell ref="A8:J8"/>
    <mergeCell ref="A21:J21"/>
    <mergeCell ref="A57:J57"/>
    <mergeCell ref="A58:J5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E95-5A3E-4CA3-8BA6-2E195DD1DB52}">
  <dimension ref="A1:AF112"/>
  <sheetViews>
    <sheetView topLeftCell="E1" workbookViewId="0">
      <selection activeCell="H3" sqref="H3"/>
    </sheetView>
  </sheetViews>
  <sheetFormatPr defaultRowHeight="15" x14ac:dyDescent="0.25"/>
  <cols>
    <col min="1" max="4" width="21.28515625" hidden="1" customWidth="1"/>
    <col min="5" max="5" width="3.42578125" customWidth="1"/>
    <col min="6" max="6" width="11.85546875" customWidth="1"/>
    <col min="7" max="7" width="36.42578125" customWidth="1"/>
    <col min="8" max="8" width="21.7109375" bestFit="1" customWidth="1"/>
    <col min="9" max="24" width="14.85546875" customWidth="1"/>
    <col min="25" max="25" width="3.42578125" customWidth="1"/>
    <col min="26" max="28" width="15.5703125" customWidth="1"/>
    <col min="29" max="29" width="3.42578125" customWidth="1"/>
    <col min="30" max="32" width="15.5703125" customWidth="1"/>
  </cols>
  <sheetData>
    <row r="1" spans="1:32" ht="32.1" customHeight="1" x14ac:dyDescent="0.25">
      <c r="A1" s="7" t="s">
        <v>6</v>
      </c>
      <c r="B1" s="7" t="s">
        <v>0</v>
      </c>
      <c r="C1" s="7" t="s">
        <v>48</v>
      </c>
      <c r="D1" s="7" t="s">
        <v>1095</v>
      </c>
      <c r="E1" s="3"/>
      <c r="F1" s="3"/>
      <c r="G1" s="100" t="s">
        <v>1186</v>
      </c>
      <c r="H1" s="100"/>
      <c r="I1" s="6">
        <v>2025</v>
      </c>
      <c r="J1" s="5"/>
      <c r="K1" s="5"/>
      <c r="L1" s="5"/>
      <c r="M1" s="5"/>
      <c r="N1" s="5"/>
      <c r="O1" s="5"/>
      <c r="P1" s="5"/>
      <c r="Q1" s="5"/>
      <c r="R1" s="5"/>
      <c r="S1" s="5"/>
      <c r="T1" s="5"/>
      <c r="U1" s="5"/>
      <c r="V1" s="5"/>
      <c r="W1" s="5"/>
      <c r="X1" s="5"/>
      <c r="Y1" s="5"/>
      <c r="Z1" s="5"/>
      <c r="AA1" s="5"/>
      <c r="AB1" s="5"/>
      <c r="AC1" s="5"/>
      <c r="AD1" s="5"/>
      <c r="AE1" s="5"/>
      <c r="AF1" s="5"/>
    </row>
    <row r="2" spans="1:32" x14ac:dyDescent="0.25">
      <c r="A2" s="8">
        <v>10171</v>
      </c>
      <c r="B2" s="8">
        <v>19446</v>
      </c>
      <c r="C2" s="8">
        <v>11249</v>
      </c>
      <c r="D2" s="8">
        <v>22053</v>
      </c>
      <c r="E2" s="3"/>
      <c r="F2" s="3"/>
      <c r="G2" s="3"/>
      <c r="H2" s="3"/>
      <c r="I2" s="3"/>
      <c r="J2" s="3"/>
      <c r="K2" s="3"/>
      <c r="L2" s="3"/>
      <c r="M2" s="3"/>
      <c r="N2" s="3"/>
      <c r="O2" s="3"/>
      <c r="P2" s="3"/>
      <c r="Q2" s="3"/>
      <c r="R2" s="3"/>
      <c r="S2" s="3"/>
      <c r="T2" s="3"/>
      <c r="U2" s="3"/>
      <c r="V2" s="3"/>
      <c r="W2" s="3"/>
      <c r="X2" s="3"/>
      <c r="Y2" s="3"/>
      <c r="Z2" s="3"/>
      <c r="AA2" s="3"/>
      <c r="AB2" s="3"/>
      <c r="AC2" s="3"/>
      <c r="AD2" s="3"/>
      <c r="AE2" s="3"/>
      <c r="AF2" s="3"/>
    </row>
    <row r="3" spans="1:32" ht="48" customHeight="1" x14ac:dyDescent="0.25">
      <c r="A3" s="9" t="s">
        <v>92</v>
      </c>
      <c r="B3" s="9" t="s">
        <v>1</v>
      </c>
      <c r="C3" s="9" t="s">
        <v>50</v>
      </c>
      <c r="D3" s="9" t="s">
        <v>130</v>
      </c>
      <c r="E3" s="3"/>
      <c r="F3" s="10"/>
      <c r="G3" s="10"/>
      <c r="H3" s="10" t="s">
        <v>1115</v>
      </c>
      <c r="I3" s="10" t="s">
        <v>1116</v>
      </c>
      <c r="J3" s="10" t="s">
        <v>1123</v>
      </c>
      <c r="K3" s="10" t="s">
        <v>1117</v>
      </c>
      <c r="L3" s="11" t="s">
        <v>1118</v>
      </c>
      <c r="M3" s="10" t="s">
        <v>1119</v>
      </c>
      <c r="N3" s="10" t="s">
        <v>1120</v>
      </c>
      <c r="O3" s="10" t="s">
        <v>1121</v>
      </c>
      <c r="P3" s="10" t="s">
        <v>1122</v>
      </c>
      <c r="Q3" s="10" t="s">
        <v>1102</v>
      </c>
      <c r="R3" s="10" t="s">
        <v>1127</v>
      </c>
      <c r="S3" s="10" t="s">
        <v>1101</v>
      </c>
      <c r="T3" s="10" t="s">
        <v>1124</v>
      </c>
      <c r="U3" s="10" t="s">
        <v>1097</v>
      </c>
      <c r="V3" s="10" t="s">
        <v>1098</v>
      </c>
      <c r="W3" s="10" t="s">
        <v>1125</v>
      </c>
      <c r="X3" s="10" t="s">
        <v>1126</v>
      </c>
      <c r="Y3" s="10"/>
      <c r="Z3" s="10" t="s">
        <v>1103</v>
      </c>
      <c r="AA3" s="10" t="s">
        <v>1104</v>
      </c>
      <c r="AB3" s="10" t="s">
        <v>1105</v>
      </c>
      <c r="AC3" s="10"/>
      <c r="AD3" s="10" t="s">
        <v>1106</v>
      </c>
      <c r="AE3" s="10" t="s">
        <v>1107</v>
      </c>
      <c r="AF3" s="10" t="s">
        <v>1108</v>
      </c>
    </row>
    <row r="4" spans="1:32" x14ac:dyDescent="0.25">
      <c r="A4" s="9" t="s">
        <v>96</v>
      </c>
      <c r="B4" s="9" t="s">
        <v>2</v>
      </c>
      <c r="C4" s="9" t="s">
        <v>19</v>
      </c>
      <c r="D4" s="9" t="s">
        <v>183</v>
      </c>
      <c r="E4" s="3"/>
      <c r="F4" s="12">
        <v>10171</v>
      </c>
      <c r="G4" s="12" t="s">
        <v>6</v>
      </c>
      <c r="H4" s="13" cm="1">
        <f t="array" ref="H4">IFERROR(SUMPRODUCT(--ISNUMBER(MATCH(MHHY!$B$4:$DQ$4,INDEX(Summary!$A$3:$D$80,0,MATCH($G4,Summary!$A$1:$D$1,0)),0)),INDEX(MHHY!$B$6:$DQ$15,MATCH($I$1,YEAR(MHHY!$A$6:$A$15),0),0))/SUMPRODUCT(--ISNUMBER(MATCH(MHHY!$B$4:$DQ$4,INDEX(Summary!$A$3:$D$80,0,MATCH($G4,Summary!$A$1:$D$1,0)),0))),0)</f>
        <v>66275.410105682749</v>
      </c>
      <c r="I4" s="13" cm="1">
        <f t="array" ref="I4">IFERROR(SUMPRODUCT(--ISNUMBER(MATCH(MHHY!$B$4:$DQ$4,INDEX(Summary!$A$3:$D$80,0,MATCH($G4,Summary!$A$1:$D$1,0)),0)),INDEX(MHHY!$B$6:$DQ$15,MATCH($I$1,YEAR(MHHY!$A$6:$A$15),0),0),INDEX(POP!$B$6:$DQ$15,MATCH($I$1,YEAR(POP!$A$6:$A$15),0),0))/SUMPRODUCT(--ISNUMBER(MATCH(MHHY!$B$4:$DQ$4,INDEX(Summary!$A$3:$D$80,0,MATCH($G4,Summary!$A$1:$D$1,0)),0)),INDEX(POP!$B$6:$DQ$15,MATCH($I$1,YEAR(POP!$A$6:$A$15),0),0)),0)</f>
        <v>70545.701064126406</v>
      </c>
      <c r="J4" s="13" cm="1">
        <f t="array" ref="J4">IFERROR(SUMPRODUCT((COUNTIF(INDEX(Summary!$A$3:$D$80,0,MATCH($G4,Summary!$A$1:$D$1,0)),YPTRP!$B$4:$DQ$4)&gt;0)*INDEX(YPTRP!$B$6:$DQ$15,MATCH($I$1,YEAR(YPTRP!$A$6:$A$15),0),0)),0)</f>
        <v>41972.534678348849</v>
      </c>
      <c r="K4" s="13" cm="1">
        <f t="array" ref="K4">IFERROR(SUMPRODUCT((COUNTIF(INDEX(Summary!$A$3:$D$80,0,MATCH($G4,Summary!$A$1:$D$1,0)),POP!$B$4:$DQ$4)&gt;0)*INDEX(POP!$B$6:$DQ$15,MATCH($I$1,YEAR(POP!$A$6:$A$15),0),0)),0)</f>
        <v>2586.0420000000004</v>
      </c>
      <c r="L4" s="13" cm="1">
        <f t="array" ref="L4">IFERROR(SUMPRODUCT((COUNTIF(INDEX(Summary!$A$3:$D$80,0,MATCH($G4,Summary!$A$1:$D$1,0)),HH!$B$4:$DQ$4)&gt;0)*INDEX(HH!$B$6:$DQ$15,MATCH($I$1,YEAR(HH!$A$6:$A$15),0),0)),0)</f>
        <v>1033.1992692643689</v>
      </c>
      <c r="M4" s="13" cm="1">
        <f t="array" ref="M4">IFERROR(SUMPRODUCT((COUNTIF(INDEX(Summary!$A$3:$D$80,0,MATCH($G4,Summary!$A$1:$D$1,0)),Emp!$B$4:$DQ$4)&gt;0)*INDEX(Emp!$B$6:$DQ$15,MATCH($I$1,YEAR(Emp!$A$6:$A$15),0),0)),0)</f>
        <v>1037.8094376724509</v>
      </c>
      <c r="N4" s="13" cm="1">
        <f t="array" ref="N4">IFERROR(SUMPRODUCT((COUNTIF(INDEX(Summary!$A$3:$D$80,0,MATCH($G4,Summary!$A$1:$D$1,0)),LFT!$B$4:$DQ$4)&gt;0)*INDEX(LFT!$B$6:$DQ$15,MATCH($I$1,YEAR(LFT!$A$6:$A$15),0),0)),0)</f>
        <v>1179.0093001638668</v>
      </c>
      <c r="O4" s="13" cm="1">
        <f t="array" ref="O4">IFERROR(SUMPRODUCT((COUNTIF(INDEX(Summary!$A$3:$D$80,0,MATCH($G4,Summary!$A$1:$D$1,0)),LFU!$B$4:$DQ$4)&gt;0)*INDEX(LFU!$B$6:$DQ$15,MATCH($I$1,YEAR(LFU!$A$6:$A$15),0),0)),0)</f>
        <v>53.715148437673484</v>
      </c>
      <c r="P4" s="13" cm="1">
        <f t="array" ref="P4">IFERROR(SUMPRODUCT((COUNTIF(INDEX(Summary!$A$3:$D$80,0,MATCH($G4,Summary!$A$1:$D$1,0)),YP!$B$4:$DQ$4)&gt;0)*INDEX(YP!$B$6:$DQ$15,MATCH($I$1,YEAR(YP!$A$6:$A$15),0),0)),0)</f>
        <v>151216.86043888456</v>
      </c>
      <c r="Q4" s="13">
        <v>5933106</v>
      </c>
      <c r="R4" s="13">
        <v>450673.16666666669</v>
      </c>
      <c r="S4" s="13">
        <f>+Q4*1000/R4</f>
        <v>13164.98615589494</v>
      </c>
      <c r="T4" s="13">
        <v>702922</v>
      </c>
      <c r="U4" s="14">
        <f t="shared" ref="U4:U25" si="0">+J4/P4</f>
        <v>0.27756517729920976</v>
      </c>
      <c r="V4" s="15">
        <f t="shared" ref="V4:V25" si="1">(+T4*1000/R4)/I4</f>
        <v>2.2109294347554934E-2</v>
      </c>
      <c r="W4" s="15">
        <f t="shared" ref="W4:W25" si="2">+O4/N4</f>
        <v>4.5559562956973949E-2</v>
      </c>
      <c r="X4" s="13">
        <f t="shared" ref="X4:X25" si="3">(+P4/K4)*1000</f>
        <v>58474.247687734591</v>
      </c>
      <c r="Y4" s="16"/>
      <c r="Z4" s="13">
        <f t="shared" ref="Z4:Z24" si="4">+R4*U4</f>
        <v>125091.17740982964</v>
      </c>
      <c r="AA4" s="13">
        <f t="shared" ref="AA4:AA24" si="5">+R4*(1-U4)</f>
        <v>325581.989256837</v>
      </c>
      <c r="AB4" s="17">
        <f>+AA4*12</f>
        <v>3906983.8710820442</v>
      </c>
      <c r="AC4" s="16"/>
      <c r="AD4" s="14">
        <f t="shared" ref="AD4:AD24" si="6">+Z4/$Z$25</f>
        <v>0.23019119661612461</v>
      </c>
      <c r="AE4" s="17">
        <f t="shared" ref="AE4:AE24" si="7">+$AB$25*AD4</f>
        <v>4040321.1059592804</v>
      </c>
      <c r="AF4" s="18">
        <f>+AE4/Z4</f>
        <v>32.299009327589815</v>
      </c>
    </row>
    <row r="5" spans="1:32" x14ac:dyDescent="0.25">
      <c r="A5" s="9" t="s">
        <v>7</v>
      </c>
      <c r="B5" s="9" t="s">
        <v>3</v>
      </c>
      <c r="C5" s="9" t="s">
        <v>28</v>
      </c>
      <c r="D5" s="9" t="s">
        <v>123</v>
      </c>
      <c r="E5" s="3"/>
      <c r="F5" s="19">
        <v>19446</v>
      </c>
      <c r="G5" s="19" t="s">
        <v>0</v>
      </c>
      <c r="H5" s="20" cm="1">
        <f t="array" ref="H5">IFERROR(SUMPRODUCT(--ISNUMBER(MATCH(MHHY!$B$4:$DQ$4,INDEX(Summary!$A$3:$D$80,0,MATCH($G5,Summary!$A$1:$D$1,0)),0)),INDEX(MHHY!$B$6:$DQ$15,MATCH($I$1,YEAR(MHHY!$A$6:$A$15),0),0))/SUMPRODUCT(--ISNUMBER(MATCH(MHHY!$B$4:$DQ$4,INDEX(Summary!$A$3:$D$80,0,MATCH($G5,Summary!$A$1:$D$1,0)),0))),0)</f>
        <v>82937.084680392829</v>
      </c>
      <c r="I5" s="20" cm="1">
        <f t="array" ref="I5">IFERROR(SUMPRODUCT(--ISNUMBER(MATCH(MHHY!$B$4:$DQ$4,INDEX(Summary!$A$3:$D$80,0,MATCH($G5,Summary!$A$1:$D$1,0)),0)),INDEX(MHHY!$B$6:$DQ$15,MATCH($I$1,YEAR(MHHY!$A$6:$A$15),0),0),INDEX(POP!$B$6:$DQ$15,MATCH($I$1,YEAR(POP!$A$6:$A$15),0),0))/SUMPRODUCT(--ISNUMBER(MATCH(MHHY!$B$4:$DQ$4,INDEX(Summary!$A$3:$D$80,0,MATCH($G5,Summary!$A$1:$D$1,0)),0)),INDEX(POP!$B$6:$DQ$15,MATCH($I$1,YEAR(POP!$A$6:$A$15),0),0)),0)</f>
        <v>89254.301298366947</v>
      </c>
      <c r="J5" s="20" cm="1">
        <f t="array" ref="J5">IFERROR(SUMPRODUCT((COUNTIF(INDEX(Summary!$A$3:$D$80,0,MATCH($G5,Summary!$A$1:$D$1,0)),YPTRP!$B$4:$DQ$4)&gt;0)*INDEX(YPTRP!$B$6:$DQ$15,MATCH($I$1,YEAR(YPTRP!$A$6:$A$15),0),0)),0)</f>
        <v>5905.0920062634832</v>
      </c>
      <c r="K5" s="20" cm="1">
        <f t="array" ref="K5">IFERROR(SUMPRODUCT((COUNTIF(INDEX(Summary!$A$3:$D$80,0,MATCH($G5,Summary!$A$1:$D$1,0)),POP!$B$4:$DQ$4)&gt;0)*INDEX(POP!$B$6:$DQ$15,MATCH($I$1,YEAR(POP!$A$6:$A$15),0),0)),0)</f>
        <v>457.517</v>
      </c>
      <c r="L5" s="20" cm="1">
        <f t="array" ref="L5">IFERROR(SUMPRODUCT((COUNTIF(INDEX(Summary!$A$3:$D$80,0,MATCH($G5,Summary!$A$1:$D$1,0)),HH!$B$4:$DQ$4)&gt;0)*INDEX(HH!$B$6:$DQ$15,MATCH($I$1,YEAR(HH!$A$6:$A$15),0),0)),0)</f>
        <v>180.41900426140529</v>
      </c>
      <c r="M5" s="20" cm="1">
        <f t="array" ref="M5">IFERROR(SUMPRODUCT((COUNTIF(INDEX(Summary!$A$3:$D$80,0,MATCH($G5,Summary!$A$1:$D$1,0)),Emp!$B$4:$DQ$4)&gt;0)*INDEX(Emp!$B$6:$DQ$15,MATCH($I$1,YEAR(Emp!$A$6:$A$15),0),0)),0)</f>
        <v>237.15662853111226</v>
      </c>
      <c r="N5" s="20" cm="1">
        <f t="array" ref="N5">IFERROR(SUMPRODUCT((COUNTIF(INDEX(Summary!$A$3:$D$80,0,MATCH($G5,Summary!$A$1:$D$1,0)),LFT!$B$4:$DQ$4)&gt;0)*INDEX(LFT!$B$6:$DQ$15,MATCH($I$1,YEAR(LFT!$A$6:$A$15),0),0)),0)</f>
        <v>235.12714459322996</v>
      </c>
      <c r="O5" s="20" cm="1">
        <f t="array" ref="O5">IFERROR(SUMPRODUCT((COUNTIF(INDEX(Summary!$A$3:$D$80,0,MATCH($G5,Summary!$A$1:$D$1,0)),LFU!$B$4:$DQ$4)&gt;0)*INDEX(LFU!$B$6:$DQ$15,MATCH($I$1,YEAR(LFU!$A$6:$A$15),0),0)),0)</f>
        <v>10.43823224886799</v>
      </c>
      <c r="P5" s="20" cm="1">
        <f t="array" ref="P5">IFERROR(SUMPRODUCT((COUNTIF(INDEX(Summary!$A$3:$D$80,0,MATCH($G5,Summary!$A$1:$D$1,0)),YP!$B$4:$DQ$4)&gt;0)*INDEX(YP!$B$6:$DQ$15,MATCH($I$1,YEAR(YP!$A$6:$A$15),0),0)),0)</f>
        <v>32562.921849488052</v>
      </c>
      <c r="Q5" s="20">
        <v>1487303</v>
      </c>
      <c r="R5" s="20">
        <v>139405.16666666666</v>
      </c>
      <c r="S5" s="20">
        <f t="shared" ref="S5:S7" si="8">+Q5*1000/R5</f>
        <v>10668.923079130258</v>
      </c>
      <c r="T5" s="20">
        <v>199940</v>
      </c>
      <c r="U5" s="21">
        <f t="shared" si="0"/>
        <v>0.18134404626089543</v>
      </c>
      <c r="V5" s="22">
        <f t="shared" si="1"/>
        <v>1.6069104061547362E-2</v>
      </c>
      <c r="W5" s="22">
        <f t="shared" si="2"/>
        <v>4.4393990608469033E-2</v>
      </c>
      <c r="X5" s="20">
        <f t="shared" si="3"/>
        <v>71173.140778349334</v>
      </c>
      <c r="Y5" s="23"/>
      <c r="Z5" s="20">
        <f t="shared" si="4"/>
        <v>25280.296993007836</v>
      </c>
      <c r="AA5" s="20">
        <f t="shared" si="5"/>
        <v>114124.86967365883</v>
      </c>
      <c r="AB5" s="24">
        <f t="shared" ref="AB5:AB7" si="9">+AA5*12</f>
        <v>1369498.4360839059</v>
      </c>
      <c r="AC5" s="23"/>
      <c r="AD5" s="21">
        <f t="shared" si="6"/>
        <v>4.6520481588929477E-2</v>
      </c>
      <c r="AE5" s="24">
        <f t="shared" si="7"/>
        <v>816528.54838140099</v>
      </c>
      <c r="AF5" s="25">
        <f t="shared" ref="AF5:AF7" si="10">+AE5/Z5</f>
        <v>32.299009327589822</v>
      </c>
    </row>
    <row r="6" spans="1:32" x14ac:dyDescent="0.25">
      <c r="A6" s="9" t="s">
        <v>99</v>
      </c>
      <c r="B6" s="9" t="s">
        <v>4</v>
      </c>
      <c r="C6" s="9" t="s">
        <v>49</v>
      </c>
      <c r="D6" s="9" t="s">
        <v>186</v>
      </c>
      <c r="E6" s="3"/>
      <c r="F6" s="12">
        <v>11249</v>
      </c>
      <c r="G6" s="12" t="s">
        <v>48</v>
      </c>
      <c r="H6" s="13" cm="1">
        <f t="array" ref="H6">IFERROR(SUMPRODUCT(--ISNUMBER(MATCH(MHHY!$B$4:$DQ$4,INDEX(Summary!$A$3:$D$80,0,MATCH($G6,Summary!$A$1:$D$1,0)),0)),INDEX(MHHY!$B$6:$DQ$15,MATCH($I$1,YEAR(MHHY!$A$6:$A$15),0),0))/SUMPRODUCT(--ISNUMBER(MATCH(MHHY!$B$4:$DQ$4,INDEX(Summary!$A$3:$D$80,0,MATCH($G6,Summary!$A$1:$D$1,0)),0))),0)</f>
        <v>89659.124475413584</v>
      </c>
      <c r="I6" s="13" cm="1">
        <f t="array" ref="I6">IFERROR(SUMPRODUCT(--ISNUMBER(MATCH(MHHY!$B$4:$DQ$4,INDEX(Summary!$A$3:$D$80,0,MATCH($G6,Summary!$A$1:$D$1,0)),0)),INDEX(MHHY!$B$6:$DQ$15,MATCH($I$1,YEAR(MHHY!$A$6:$A$15),0),0),INDEX(POP!$B$6:$DQ$15,MATCH($I$1,YEAR(POP!$A$6:$A$15),0),0))/SUMPRODUCT(--ISNUMBER(MATCH(MHHY!$B$4:$DQ$4,INDEX(Summary!$A$3:$D$80,0,MATCH($G6,Summary!$A$1:$D$1,0)),0)),INDEX(POP!$B$6:$DQ$15,MATCH($I$1,YEAR(POP!$A$6:$A$15),0),0)),0)</f>
        <v>79732.889101109889</v>
      </c>
      <c r="J6" s="13" cm="1">
        <f t="array" ref="J6">IFERROR(SUMPRODUCT((COUNTIF(INDEX(Summary!$A$3:$D$80,0,MATCH($G6,Summary!$A$1:$D$1,0)),YPTRP!$B$4:$DQ$4)&gt;0)*INDEX(YPTRP!$B$6:$DQ$15,MATCH($I$1,YEAR(YPTRP!$A$6:$A$15),0),0)),0)</f>
        <v>17739.417181917899</v>
      </c>
      <c r="K6" s="13" cm="1">
        <f t="array" ref="K6">IFERROR(SUMPRODUCT((COUNTIF(INDEX(Summary!$A$3:$D$80,0,MATCH($G6,Summary!$A$1:$D$1,0)),POP!$B$4:$DQ$4)&gt;0)*INDEX(POP!$B$6:$DQ$15,MATCH($I$1,YEAR(POP!$A$6:$A$15),0),0)),0)</f>
        <v>1194.2320000000002</v>
      </c>
      <c r="L6" s="13" cm="1">
        <f t="array" ref="L6">IFERROR(SUMPRODUCT((COUNTIF(INDEX(Summary!$A$3:$D$80,0,MATCH($G6,Summary!$A$1:$D$1,0)),HH!$B$4:$DQ$4)&gt;0)*INDEX(HH!$B$6:$DQ$15,MATCH($I$1,YEAR(HH!$A$6:$A$15),0),0)),0)</f>
        <v>488.12463773070641</v>
      </c>
      <c r="M6" s="13" cm="1">
        <f t="array" ref="M6">IFERROR(SUMPRODUCT((COUNTIF(INDEX(Summary!$A$3:$D$80,0,MATCH($G6,Summary!$A$1:$D$1,0)),Emp!$B$4:$DQ$4)&gt;0)*INDEX(Emp!$B$6:$DQ$15,MATCH($I$1,YEAR(Emp!$A$6:$A$15),0),0)),0)</f>
        <v>633.63663713358517</v>
      </c>
      <c r="N6" s="13" cm="1">
        <f t="array" ref="N6">IFERROR(SUMPRODUCT((COUNTIF(INDEX(Summary!$A$3:$D$80,0,MATCH($G6,Summary!$A$1:$D$1,0)),LFT!$B$4:$DQ$4)&gt;0)*INDEX(LFT!$B$6:$DQ$15,MATCH($I$1,YEAR(LFT!$A$6:$A$15),0),0)),0)</f>
        <v>589.73237719125063</v>
      </c>
      <c r="O6" s="13" cm="1">
        <f t="array" ref="O6">IFERROR(SUMPRODUCT((COUNTIF(INDEX(Summary!$A$3:$D$80,0,MATCH($G6,Summary!$A$1:$D$1,0)),LFU!$B$4:$DQ$4)&gt;0)*INDEX(LFU!$B$6:$DQ$15,MATCH($I$1,YEAR(LFU!$A$6:$A$15),0),0)),0)</f>
        <v>26.037979869982792</v>
      </c>
      <c r="P6" s="13" cm="1">
        <f t="array" ref="P6">IFERROR(SUMPRODUCT((COUNTIF(INDEX(Summary!$A$3:$D$80,0,MATCH($G6,Summary!$A$1:$D$1,0)),YP!$B$4:$DQ$4)&gt;0)*INDEX(YP!$B$6:$DQ$15,MATCH($I$1,YEAR(YP!$A$6:$A$15),0),0)),0)</f>
        <v>84903.201979781035</v>
      </c>
      <c r="Q6" s="13">
        <v>4206876</v>
      </c>
      <c r="R6" s="13">
        <v>384901.66666666669</v>
      </c>
      <c r="S6" s="13">
        <f t="shared" si="8"/>
        <v>10929.74222853456</v>
      </c>
      <c r="T6" s="13">
        <v>516691</v>
      </c>
      <c r="U6" s="14">
        <f t="shared" si="0"/>
        <v>0.208936963132938</v>
      </c>
      <c r="V6" s="15">
        <f t="shared" si="1"/>
        <v>1.6836181706142608E-2</v>
      </c>
      <c r="W6" s="15">
        <f t="shared" si="2"/>
        <v>4.4152196618397054E-2</v>
      </c>
      <c r="X6" s="13">
        <f t="shared" si="3"/>
        <v>71094.395376929286</v>
      </c>
      <c r="Y6" s="16"/>
      <c r="Z6" s="13">
        <f t="shared" si="4"/>
        <v>80420.185338139723</v>
      </c>
      <c r="AA6" s="13">
        <f t="shared" si="5"/>
        <v>304481.48132852698</v>
      </c>
      <c r="AB6" s="17">
        <f t="shared" si="9"/>
        <v>3653777.7759423237</v>
      </c>
      <c r="AC6" s="16"/>
      <c r="AD6" s="14">
        <f t="shared" si="6"/>
        <v>0.14798820411152538</v>
      </c>
      <c r="AE6" s="17">
        <f t="shared" si="7"/>
        <v>2597492.3163630767</v>
      </c>
      <c r="AF6" s="18">
        <f t="shared" si="10"/>
        <v>32.299009327589815</v>
      </c>
    </row>
    <row r="7" spans="1:32" x14ac:dyDescent="0.25">
      <c r="A7" s="9" t="s">
        <v>54</v>
      </c>
      <c r="B7" s="9" t="s">
        <v>5</v>
      </c>
      <c r="C7" s="9" t="s">
        <v>51</v>
      </c>
      <c r="D7" s="9" t="s">
        <v>197</v>
      </c>
      <c r="E7" s="3"/>
      <c r="F7" s="19">
        <v>22053</v>
      </c>
      <c r="G7" s="19" t="s">
        <v>1095</v>
      </c>
      <c r="H7" s="20" cm="1">
        <f t="array" ref="H7">IFERROR(SUMPRODUCT(--ISNUMBER(MATCH(MHHY!$B$4:$DQ$4,INDEX(Summary!$A$3:$D$80,0,MATCH($G7,Summary!$A$1:$D$1,0)),0)),INDEX(MHHY!$B$6:$DQ$15,MATCH($I$1,YEAR(MHHY!$A$6:$A$15),0),0))/SUMPRODUCT(--ISNUMBER(MATCH(MHHY!$B$4:$DQ$4,INDEX(Summary!$A$3:$D$80,0,MATCH($G7,Summary!$A$1:$D$1,0)),0))),0)</f>
        <v>50599.462298973573</v>
      </c>
      <c r="I7" s="20" cm="1">
        <f t="array" ref="I7">IFERROR(SUMPRODUCT(--ISNUMBER(MATCH(MHHY!$B$4:$DQ$4,INDEX(Summary!$A$3:$D$80,0,MATCH($G7,Summary!$A$1:$D$1,0)),0)),INDEX(MHHY!$B$6:$DQ$15,MATCH($I$1,YEAR(MHHY!$A$6:$A$15),0),0),INDEX(POP!$B$6:$DQ$15,MATCH($I$1,YEAR(POP!$A$6:$A$15),0),0))/SUMPRODUCT(--ISNUMBER(MATCH(MHHY!$B$4:$DQ$4,INDEX(Summary!$A$3:$D$80,0,MATCH($G7,Summary!$A$1:$D$1,0)),0)),INDEX(POP!$B$6:$DQ$15,MATCH($I$1,YEAR(POP!$A$6:$A$15),0),0)),0)</f>
        <v>53320.621139799492</v>
      </c>
      <c r="J7" s="20" cm="1">
        <f t="array" ref="J7">IFERROR(SUMPRODUCT((COUNTIF(INDEX(Summary!$A$3:$D$80,0,MATCH($G7,Summary!$A$1:$D$1,0)),YPTRP!$B$4:$DQ$4)&gt;0)*INDEX(YPTRP!$B$6:$DQ$15,MATCH($I$1,YEAR(YPTRP!$A$6:$A$15),0),0)),0)</f>
        <v>10132.302279491911</v>
      </c>
      <c r="K7" s="20" cm="1">
        <f t="array" ref="K7">IFERROR(SUMPRODUCT((COUNTIF(INDEX(Summary!$A$3:$D$80,0,MATCH($G7,Summary!$A$1:$D$1,0)),POP!$B$4:$DQ$4)&gt;0)*INDEX(POP!$B$6:$DQ$15,MATCH($I$1,YEAR(POP!$A$6:$A$15),0),0)),0)</f>
        <v>438.11200000000008</v>
      </c>
      <c r="L7" s="20" cm="1">
        <f t="array" ref="L7">IFERROR(SUMPRODUCT((COUNTIF(INDEX(Summary!$A$3:$D$80,0,MATCH($G7,Summary!$A$1:$D$1,0)),HH!$B$4:$DQ$4)&gt;0)*INDEX(HH!$B$6:$DQ$15,MATCH($I$1,YEAR(HH!$A$6:$A$15),0),0)),0)</f>
        <v>177.35827680712578</v>
      </c>
      <c r="M7" s="20" cm="1">
        <f t="array" ref="M7">IFERROR(SUMPRODUCT((COUNTIF(INDEX(Summary!$A$3:$D$80,0,MATCH($G7,Summary!$A$1:$D$1,0)),Emp!$B$4:$DQ$4)&gt;0)*INDEX(Emp!$B$6:$DQ$15,MATCH($I$1,YEAR(Emp!$A$6:$A$15),0),0)),0)</f>
        <v>130.34945410751672</v>
      </c>
      <c r="N7" s="20" cm="1">
        <f t="array" ref="N7">IFERROR(SUMPRODUCT((COUNTIF(INDEX(Summary!$A$3:$D$80,0,MATCH($G7,Summary!$A$1:$D$1,0)),LFT!$B$4:$DQ$4)&gt;0)*INDEX(LFT!$B$6:$DQ$15,MATCH($I$1,YEAR(LFT!$A$6:$A$15),0),0)),0)</f>
        <v>159.42813278250574</v>
      </c>
      <c r="O7" s="20" cm="1">
        <f t="array" ref="O7">IFERROR(SUMPRODUCT((COUNTIF(INDEX(Summary!$A$3:$D$80,0,MATCH($G7,Summary!$A$1:$D$1,0)),LFU!$B$4:$DQ$4)&gt;0)*INDEX(LFU!$B$6:$DQ$15,MATCH($I$1,YEAR(LFU!$A$6:$A$15),0),0)),0)</f>
        <v>10.017969778688732</v>
      </c>
      <c r="P7" s="20" cm="1">
        <f t="array" ref="P7">IFERROR(SUMPRODUCT((COUNTIF(INDEX(Summary!$A$3:$D$80,0,MATCH($G7,Summary!$A$1:$D$1,0)),YP!$B$4:$DQ$4)&gt;0)*INDEX(YP!$B$6:$DQ$15,MATCH($I$1,YEAR(YP!$A$6:$A$15),0),0)),0)</f>
        <v>21644.125352857445</v>
      </c>
      <c r="Q7" s="20">
        <v>1858159</v>
      </c>
      <c r="R7" s="20">
        <v>130851.5</v>
      </c>
      <c r="S7" s="20">
        <f t="shared" si="8"/>
        <v>14200.517380389219</v>
      </c>
      <c r="T7" s="20">
        <v>279998</v>
      </c>
      <c r="U7" s="21">
        <f t="shared" si="0"/>
        <v>0.46813175003878132</v>
      </c>
      <c r="V7" s="22">
        <f t="shared" si="1"/>
        <v>4.0131096288136402E-2</v>
      </c>
      <c r="W7" s="22">
        <f t="shared" si="2"/>
        <v>6.2836900889728139E-2</v>
      </c>
      <c r="X7" s="20">
        <f t="shared" si="3"/>
        <v>49403.178531648169</v>
      </c>
      <c r="Y7" s="23"/>
      <c r="Z7" s="20">
        <f t="shared" si="4"/>
        <v>61255.741690199597</v>
      </c>
      <c r="AA7" s="20">
        <f t="shared" si="5"/>
        <v>69595.758309800396</v>
      </c>
      <c r="AB7" s="24">
        <f t="shared" si="9"/>
        <v>835149.09971760469</v>
      </c>
      <c r="AC7" s="23"/>
      <c r="AD7" s="21">
        <f t="shared" si="6"/>
        <v>0.11272203820640719</v>
      </c>
      <c r="AE7" s="24">
        <f t="shared" si="7"/>
        <v>1978499.7722201895</v>
      </c>
      <c r="AF7" s="25">
        <f t="shared" si="10"/>
        <v>32.299009327589822</v>
      </c>
    </row>
    <row r="8" spans="1:32" x14ac:dyDescent="0.25">
      <c r="A8" s="9" t="s">
        <v>42</v>
      </c>
      <c r="B8" s="9"/>
      <c r="C8" s="9" t="s">
        <v>29</v>
      </c>
      <c r="D8" s="9" t="s">
        <v>162</v>
      </c>
      <c r="E8" s="3"/>
      <c r="F8" s="12"/>
      <c r="G8" s="12" t="s">
        <v>1134</v>
      </c>
      <c r="H8" s="13" cm="1">
        <f t="array" ref="H8">IFERROR(SUMPRODUCT(--ISNUMBER(MATCH(MHHY!$B$4:$DQ$4,INDEX('Rural Electric Cooperatives'!$A$3:$S$30,0,MATCH($G8,'Rural Electric Cooperatives'!$A$1:$S$1,0)),0)),INDEX(MHHY!$B$6:$DQ$15,MATCH($I$1,YEAR(MHHY!$A$6:$A$15),0),0))/SUMPRODUCT(--ISNUMBER(MATCH(MHHY!$B$4:$DQ$4,INDEX('Rural Electric Cooperatives'!$A$3:$S$30,0,MATCH($G8,'Rural Electric Cooperatives'!$A$1:$S$1,0)),0))),0)</f>
        <v>49020.983827747128</v>
      </c>
      <c r="I8" s="13" cm="1">
        <f t="array" ref="I8">IFERROR(SUMPRODUCT(--ISNUMBER(MATCH(MHHY!$B$4:$DQ$4,INDEX('Rural Electric Cooperatives'!$A$3:$S$30,0,MATCH($G8,'Rural Electric Cooperatives'!$A$1:$S$1,0)),0)),INDEX(MHHY!$B$6:$DQ$15,MATCH($I$1,YEAR(MHHY!$A$6:$A$15),0),0),INDEX(POP!$B$6:$DQ$15,MATCH($I$1,YEAR(POP!$A$6:$A$15),0),0))/SUMPRODUCT(--ISNUMBER(MATCH(MHHY!$B$4:$DQ$4,INDEX('Rural Electric Cooperatives'!$A$3:$S$30,0,MATCH($G8,'Rural Electric Cooperatives'!$A$1:$S$1,0)),0)),INDEX(POP!$B$6:$DQ$15,MATCH($I$1,YEAR(POP!$A$6:$A$15),0),0)),0)</f>
        <v>48963.989126513086</v>
      </c>
      <c r="J8" s="13" cm="1">
        <f t="array" ref="J8">IFERROR(SUMPRODUCT(--ISNUMBER(MATCH(YPTRP!$B$4:$DQ$4,INDEX('Rural Electric Cooperatives'!$A$3:$S$30,0,MATCH($G8,'Rural Electric Cooperatives'!$A$1:$S$1,0)),0)),INDEX(YPTRP!$B$6:$DQ$15,MATCH($I$1,YEAR(YPTRP!$A$6:$A$15),0),0))/SUMPRODUCT(--ISNUMBER(MATCH(YPTRP!$B$4:$DQ$4,INDEX('Rural Electric Cooperatives'!$A$3:$S$30,0,MATCH($G8,'Rural Electric Cooperatives'!$A$1:$S$1,0)),0))),0)</f>
        <v>532.33866110843974</v>
      </c>
      <c r="K8" s="13" cm="1">
        <f t="array" ref="K8">IFERROR(SUMPRODUCT(--ISNUMBER(MATCH(POP!$B$4:$DQ$4,INDEX('Rural Electric Cooperatives'!$A$3:$S$30,0,MATCH($G8,'Rural Electric Cooperatives'!$A$1:$S$1,0)),0)),INDEX(POP!$B$6:$DQ$15,MATCH($I$1,YEAR(POP!$A$6:$A$15),0),0))/SUMPRODUCT(--ISNUMBER(MATCH(POP!$B$4:$DQ$4,INDEX('Rural Electric Cooperatives'!$A$3:$S$30,0,MATCH($G8,'Rural Electric Cooperatives'!$A$1:$S$1,0)),0))),0)</f>
        <v>21.384499999999999</v>
      </c>
      <c r="L8" s="13" cm="1">
        <f t="array" ref="L8">IFERROR(SUMPRODUCT(--ISNUMBER(MATCH(HH!$B$4:$DQ$4,INDEX('Rural Electric Cooperatives'!$A$3:$S$30,0,MATCH($G8,'Rural Electric Cooperatives'!$A$1:$S$1,0)),0)),INDEX(HH!$B$6:$DQ$15,MATCH($I$1,YEAR(HH!$A$6:$A$15),0),0))/SUMPRODUCT(--ISNUMBER(MATCH(HH!$B$4:$DQ$4,INDEX('Rural Electric Cooperatives'!$A$3:$S$30,0,MATCH($G8,'Rural Electric Cooperatives'!$A$1:$S$1,0)),0))),0)</f>
        <v>8.8254094712919304</v>
      </c>
      <c r="M8" s="13" cm="1">
        <f t="array" ref="M8">IFERROR(SUMPRODUCT(--ISNUMBER(MATCH(Emp!$B$4:$DQ$4,INDEX('Rural Electric Cooperatives'!$A$3:$S$30,0,MATCH($G8,'Rural Electric Cooperatives'!$A$1:$S$1,0)),0)),INDEX(Emp!$B$6:$DQ$15,MATCH($I$1,YEAR(Emp!$A$6:$A$15),0),0))/SUMPRODUCT(--ISNUMBER(MATCH(Emp!$B$4:$DQ$4,INDEX('Rural Electric Cooperatives'!$A$3:$S$30,0,MATCH($G8,'Rural Electric Cooperatives'!$A$1:$S$1,0)),0))),0)</f>
        <v>5.5214841959585206</v>
      </c>
      <c r="N8" s="13" cm="1">
        <f t="array" ref="N8">IFERROR(SUMPRODUCT(--ISNUMBER(MATCH(LFT!$B$4:$DQ$4,INDEX('Rural Electric Cooperatives'!$A$3:$S$30,0,MATCH($G8,'Rural Electric Cooperatives'!$A$1:$S$1,0)),0)),INDEX(LFT!$B$6:$DQ$15,MATCH($I$1,YEAR(LFT!$A$6:$A$15),0),0))/SUMPRODUCT(--ISNUMBER(MATCH(LFT!$B$4:$DQ$4,INDEX('Rural Electric Cooperatives'!$A$3:$S$30,0,MATCH($G8,'Rural Electric Cooperatives'!$A$1:$S$1,0)),0))),0)</f>
        <v>7.2878935635822133</v>
      </c>
      <c r="O8" s="13" cm="1">
        <f t="array" ref="O8">IFERROR(SUMPRODUCT(--ISNUMBER(MATCH(LFU!$B$4:$DQ$4,INDEX('Rural Electric Cooperatives'!$A$3:$S$30,0,MATCH($G8,'Rural Electric Cooperatives'!$A$1:$S$1,0)),0)),INDEX(LFU!$B$6:$DQ$15,MATCH($I$1,YEAR(LFU!$A$6:$A$15),0),0))/SUMPRODUCT(--ISNUMBER(MATCH(LFU!$B$4:$DQ$4,INDEX('Rural Electric Cooperatives'!$A$3:$S$30,0,MATCH($G8,'Rural Electric Cooperatives'!$A$1:$S$1,0)),0))),0)</f>
        <v>0.48598764685090151</v>
      </c>
      <c r="P8" s="13" cm="1">
        <f t="array" ref="P8">IFERROR(SUMPRODUCT(--ISNUMBER(MATCH(YP!$B$4:$DQ$4,INDEX('Rural Electric Cooperatives'!$A$3:$S$30,0,MATCH($G8,'Rural Electric Cooperatives'!$A$1:$S$1,0)),0)),INDEX(YP!$B$6:$DQ$15,MATCH($I$1,YEAR(YP!$A$6:$A$15),0),0))/SUMPRODUCT(--ISNUMBER(MATCH(YP!$B$4:$DQ$4,INDEX('Rural Electric Cooperatives'!$A$3:$S$30,0,MATCH($G8,'Rural Electric Cooperatives'!$A$1:$S$1,0)),0))),0)</f>
        <v>1034.3627242644484</v>
      </c>
      <c r="Q8" s="13">
        <v>151557.337</v>
      </c>
      <c r="R8" s="13">
        <v>11574</v>
      </c>
      <c r="S8" s="13">
        <f t="shared" ref="S8:S14" si="11">+Q8*1000/R8</f>
        <v>13094.637722481424</v>
      </c>
      <c r="T8" s="13">
        <v>20741.593089999998</v>
      </c>
      <c r="U8" s="14">
        <f t="shared" si="0"/>
        <v>0.51465375599937069</v>
      </c>
      <c r="V8" s="15">
        <f t="shared" si="1"/>
        <v>3.6600063521996372E-2</v>
      </c>
      <c r="W8" s="15">
        <f t="shared" si="2"/>
        <v>6.6684240461385713E-2</v>
      </c>
      <c r="X8" s="13">
        <f t="shared" si="3"/>
        <v>48369.740899457473</v>
      </c>
      <c r="Y8" s="16"/>
      <c r="Z8" s="13">
        <f t="shared" si="4"/>
        <v>5956.6025719367162</v>
      </c>
      <c r="AA8" s="13">
        <f t="shared" si="5"/>
        <v>5617.3974280632838</v>
      </c>
      <c r="AB8" s="17">
        <f t="shared" ref="AB8:AB14" si="12">+AA8*12</f>
        <v>67408.769136759409</v>
      </c>
      <c r="AC8" s="16"/>
      <c r="AD8" s="14">
        <f t="shared" si="6"/>
        <v>1.0961264432810853E-2</v>
      </c>
      <c r="AE8" s="17">
        <f t="shared" si="7"/>
        <v>192392.36203172948</v>
      </c>
      <c r="AF8" s="18">
        <f t="shared" ref="AF8:AF14" si="13">+AE8/Z8</f>
        <v>32.299009327589815</v>
      </c>
    </row>
    <row r="9" spans="1:32" x14ac:dyDescent="0.25">
      <c r="A9" s="9" t="s">
        <v>36</v>
      </c>
      <c r="B9" s="9"/>
      <c r="C9" s="9" t="s">
        <v>27</v>
      </c>
      <c r="D9" s="9" t="s">
        <v>199</v>
      </c>
      <c r="E9" s="3"/>
      <c r="F9" s="19"/>
      <c r="G9" s="19" t="s">
        <v>1135</v>
      </c>
      <c r="H9" s="20" cm="1">
        <f t="array" ref="H9">IFERROR(SUMPRODUCT(--ISNUMBER(MATCH(MHHY!$B$4:$DQ$4,INDEX('Rural Electric Cooperatives'!$A$3:$S$30,0,MATCH($G9,'Rural Electric Cooperatives'!$A$1:$S$1,0)),0)),INDEX(MHHY!$B$6:$DQ$15,MATCH($I$1,YEAR(MHHY!$A$6:$A$15),0),0))/SUMPRODUCT(--ISNUMBER(MATCH(MHHY!$B$4:$DQ$4,INDEX('Rural Electric Cooperatives'!$A$3:$S$30,0,MATCH($G9,'Rural Electric Cooperatives'!$A$1:$S$1,0)),0))),0)</f>
        <v>76719.730046405661</v>
      </c>
      <c r="I9" s="20" cm="1">
        <f t="array" ref="I9">IFERROR(SUMPRODUCT(--ISNUMBER(MATCH(MHHY!$B$4:$DQ$4,INDEX('Rural Electric Cooperatives'!$A$3:$S$30,0,MATCH($G9,'Rural Electric Cooperatives'!$A$1:$S$1,0)),0)),INDEX(MHHY!$B$6:$DQ$15,MATCH($I$1,YEAR(MHHY!$A$6:$A$15),0),0),INDEX(POP!$B$6:$DQ$15,MATCH($I$1,YEAR(POP!$A$6:$A$15),0),0))/SUMPRODUCT(--ISNUMBER(MATCH(MHHY!$B$4:$DQ$4,INDEX('Rural Electric Cooperatives'!$A$3:$S$30,0,MATCH($G9,'Rural Electric Cooperatives'!$A$1:$S$1,0)),0)),INDEX(POP!$B$6:$DQ$15,MATCH($I$1,YEAR(POP!$A$6:$A$15),0),0)),0)</f>
        <v>78181.233046225214</v>
      </c>
      <c r="J9" s="20" cm="1">
        <f t="array" ref="J9">IFERROR(SUMPRODUCT(--ISNUMBER(MATCH(YPTRP!$B$4:$DQ$4,INDEX('Rural Electric Cooperatives'!$A$3:$S$30,0,MATCH($G9,'Rural Electric Cooperatives'!$A$1:$S$1,0)),0)),INDEX(YPTRP!$B$6:$DQ$15,MATCH($I$1,YEAR(YPTRP!$A$6:$A$15),0),0))/SUMPRODUCT(--ISNUMBER(MATCH(YPTRP!$B$4:$DQ$4,INDEX('Rural Electric Cooperatives'!$A$3:$S$30,0,MATCH($G9,'Rural Electric Cooperatives'!$A$1:$S$1,0)),0))),0)</f>
        <v>442.79939225429877</v>
      </c>
      <c r="K9" s="20" cm="1">
        <f t="array" ref="K9">IFERROR(SUMPRODUCT(--ISNUMBER(MATCH(POP!$B$4:$DQ$4,INDEX('Rural Electric Cooperatives'!$A$3:$S$30,0,MATCH($G9,'Rural Electric Cooperatives'!$A$1:$S$1,0)),0)),INDEX(POP!$B$6:$DQ$15,MATCH($I$1,YEAR(POP!$A$6:$A$15),0),0))/SUMPRODUCT(--ISNUMBER(MATCH(POP!$B$4:$DQ$4,INDEX('Rural Electric Cooperatives'!$A$3:$S$30,0,MATCH($G9,'Rural Electric Cooperatives'!$A$1:$S$1,0)),0))),0)</f>
        <v>31.415266666666664</v>
      </c>
      <c r="L9" s="20" cm="1">
        <f t="array" ref="L9">IFERROR(SUMPRODUCT(--ISNUMBER(MATCH(HH!$B$4:$DQ$4,INDEX('Rural Electric Cooperatives'!$A$3:$S$30,0,MATCH($G9,'Rural Electric Cooperatives'!$A$1:$S$1,0)),0)),INDEX(HH!$B$6:$DQ$15,MATCH($I$1,YEAR(HH!$A$6:$A$15),0),0))/SUMPRODUCT(--ISNUMBER(MATCH(HH!$B$4:$DQ$4,INDEX('Rural Electric Cooperatives'!$A$3:$S$30,0,MATCH($G9,'Rural Electric Cooperatives'!$A$1:$S$1,0)),0))),0)</f>
        <v>12.346639401249245</v>
      </c>
      <c r="M9" s="20" cm="1">
        <f t="array" ref="M9">IFERROR(SUMPRODUCT(--ISNUMBER(MATCH(Emp!$B$4:$DQ$4,INDEX('Rural Electric Cooperatives'!$A$3:$S$30,0,MATCH($G9,'Rural Electric Cooperatives'!$A$1:$S$1,0)),0)),INDEX(Emp!$B$6:$DQ$15,MATCH($I$1,YEAR(Emp!$A$6:$A$15),0),0))/SUMPRODUCT(--ISNUMBER(MATCH(Emp!$B$4:$DQ$4,INDEX('Rural Electric Cooperatives'!$A$3:$S$30,0,MATCH($G9,'Rural Electric Cooperatives'!$A$1:$S$1,0)),0))),0)</f>
        <v>11.727466896353292</v>
      </c>
      <c r="N9" s="20" cm="1">
        <f t="array" ref="N9">IFERROR(SUMPRODUCT(--ISNUMBER(MATCH(LFT!$B$4:$DQ$4,INDEX('Rural Electric Cooperatives'!$A$3:$S$30,0,MATCH($G9,'Rural Electric Cooperatives'!$A$1:$S$1,0)),0)),INDEX(LFT!$B$6:$DQ$15,MATCH($I$1,YEAR(LFT!$A$6:$A$15),0),0))/SUMPRODUCT(--ISNUMBER(MATCH(LFT!$B$4:$DQ$4,INDEX('Rural Electric Cooperatives'!$A$3:$S$30,0,MATCH($G9,'Rural Electric Cooperatives'!$A$1:$S$1,0)),0))),0)</f>
        <v>15.269867611929584</v>
      </c>
      <c r="O9" s="20" cm="1">
        <f t="array" ref="O9">IFERROR(SUMPRODUCT(--ISNUMBER(MATCH(LFU!$B$4:$DQ$4,INDEX('Rural Electric Cooperatives'!$A$3:$S$30,0,MATCH($G9,'Rural Electric Cooperatives'!$A$1:$S$1,0)),0)),INDEX(LFU!$B$6:$DQ$15,MATCH($I$1,YEAR(LFU!$A$6:$A$15),0),0))/SUMPRODUCT(--ISNUMBER(MATCH(LFU!$B$4:$DQ$4,INDEX('Rural Electric Cooperatives'!$A$3:$S$30,0,MATCH($G9,'Rural Electric Cooperatives'!$A$1:$S$1,0)),0))),0)</f>
        <v>0.6504686795966087</v>
      </c>
      <c r="P9" s="20" cm="1">
        <f t="array" ref="P9">IFERROR(SUMPRODUCT(--ISNUMBER(MATCH(YP!$B$4:$DQ$4,INDEX('Rural Electric Cooperatives'!$A$3:$S$30,0,MATCH($G9,'Rural Electric Cooperatives'!$A$1:$S$1,0)),0)),INDEX(YP!$B$6:$DQ$15,MATCH($I$1,YEAR(YP!$A$6:$A$15),0),0))/SUMPRODUCT(--ISNUMBER(MATCH(YP!$B$4:$DQ$4,INDEX('Rural Electric Cooperatives'!$A$3:$S$30,0,MATCH($G9,'Rural Electric Cooperatives'!$A$1:$S$1,0)),0))),0)</f>
        <v>1810.284174057967</v>
      </c>
      <c r="Q9" s="20">
        <v>849399.10100000002</v>
      </c>
      <c r="R9" s="20">
        <v>60641</v>
      </c>
      <c r="S9" s="20">
        <f t="shared" si="11"/>
        <v>14007.010125162844</v>
      </c>
      <c r="T9" s="13">
        <v>104664.924</v>
      </c>
      <c r="U9" s="21">
        <f t="shared" si="0"/>
        <v>0.24460214512161996</v>
      </c>
      <c r="V9" s="22">
        <f t="shared" si="1"/>
        <v>2.207660526009184E-2</v>
      </c>
      <c r="W9" s="22">
        <f t="shared" si="2"/>
        <v>4.2598187235652916E-2</v>
      </c>
      <c r="X9" s="20">
        <f t="shared" si="3"/>
        <v>57624.345298930042</v>
      </c>
      <c r="Y9" s="23"/>
      <c r="Z9" s="20">
        <f t="shared" si="4"/>
        <v>14832.918682320156</v>
      </c>
      <c r="AA9" s="20">
        <f t="shared" si="5"/>
        <v>45808.081317679847</v>
      </c>
      <c r="AB9" s="24">
        <f t="shared" si="12"/>
        <v>549696.9758121582</v>
      </c>
      <c r="AC9" s="23"/>
      <c r="AD9" s="21">
        <f t="shared" si="6"/>
        <v>2.7295348652819088E-2</v>
      </c>
      <c r="AE9" s="24">
        <f t="shared" si="7"/>
        <v>479088.57887564</v>
      </c>
      <c r="AF9" s="25">
        <f t="shared" si="13"/>
        <v>32.299009327589815</v>
      </c>
    </row>
    <row r="10" spans="1:32" ht="15" customHeight="1" x14ac:dyDescent="0.25">
      <c r="A10" s="9" t="s">
        <v>24</v>
      </c>
      <c r="B10" s="9"/>
      <c r="C10" s="9" t="s">
        <v>258</v>
      </c>
      <c r="D10" s="9" t="s">
        <v>244</v>
      </c>
      <c r="E10" s="3"/>
      <c r="F10" s="12"/>
      <c r="G10" s="12" t="s">
        <v>1136</v>
      </c>
      <c r="H10" s="13" cm="1">
        <f t="array" ref="H10">IFERROR(SUMPRODUCT(--ISNUMBER(MATCH(MHHY!$B$4:$DQ$4,INDEX('Rural Electric Cooperatives'!$A$3:$S$30,0,MATCH($G10,'Rural Electric Cooperatives'!$A$1:$S$1,0)),0)),INDEX(MHHY!$B$6:$DQ$15,MATCH($I$1,YEAR(MHHY!$A$6:$A$15),0),0))/SUMPRODUCT(--ISNUMBER(MATCH(MHHY!$B$4:$DQ$4,INDEX('Rural Electric Cooperatives'!$A$3:$S$30,0,MATCH($G10,'Rural Electric Cooperatives'!$A$1:$S$1,0)),0))),0)</f>
        <v>61373.095560236718</v>
      </c>
      <c r="I10" s="13" cm="1">
        <f t="array" ref="I10">IFERROR(SUMPRODUCT(--ISNUMBER(MATCH(MHHY!$B$4:$DQ$4,INDEX('Rural Electric Cooperatives'!$A$3:$S$30,0,MATCH($G10,'Rural Electric Cooperatives'!$A$1:$S$1,0)),0)),INDEX(MHHY!$B$6:$DQ$15,MATCH($I$1,YEAR(MHHY!$A$6:$A$15),0),0),INDEX(POP!$B$6:$DQ$15,MATCH($I$1,YEAR(POP!$A$6:$A$15),0),0))/SUMPRODUCT(--ISNUMBER(MATCH(MHHY!$B$4:$DQ$4,INDEX('Rural Electric Cooperatives'!$A$3:$S$30,0,MATCH($G10,'Rural Electric Cooperatives'!$A$1:$S$1,0)),0)),INDEX(POP!$B$6:$DQ$15,MATCH($I$1,YEAR(POP!$A$6:$A$15),0),0)),0)</f>
        <v>64393.256916664875</v>
      </c>
      <c r="J10" s="13" cm="1">
        <f t="array" ref="J10">IFERROR(SUMPRODUCT(--ISNUMBER(MATCH(YPTRP!$B$4:$DQ$4,INDEX('Rural Electric Cooperatives'!$A$3:$S$30,0,MATCH($G10,'Rural Electric Cooperatives'!$A$1:$S$1,0)),0)),INDEX(YPTRP!$B$6:$DQ$15,MATCH($I$1,YEAR(YPTRP!$A$6:$A$15),0),0))/SUMPRODUCT(--ISNUMBER(MATCH(YPTRP!$B$4:$DQ$4,INDEX('Rural Electric Cooperatives'!$A$3:$S$30,0,MATCH($G10,'Rural Electric Cooperatives'!$A$1:$S$1,0)),0))),0)</f>
        <v>472.52395334321153</v>
      </c>
      <c r="K10" s="13" cm="1">
        <f t="array" ref="K10">IFERROR(SUMPRODUCT(--ISNUMBER(MATCH(POP!$B$4:$DQ$4,INDEX('Rural Electric Cooperatives'!$A$3:$S$30,0,MATCH($G10,'Rural Electric Cooperatives'!$A$1:$S$1,0)),0)),INDEX(POP!$B$6:$DQ$15,MATCH($I$1,YEAR(POP!$A$6:$A$15),0),0))/SUMPRODUCT(--ISNUMBER(MATCH(POP!$B$4:$DQ$4,INDEX('Rural Electric Cooperatives'!$A$3:$S$30,0,MATCH($G10,'Rural Electric Cooperatives'!$A$1:$S$1,0)),0))),0)</f>
        <v>30.692875000000001</v>
      </c>
      <c r="L10" s="13" cm="1">
        <f t="array" ref="L10">IFERROR(SUMPRODUCT(--ISNUMBER(MATCH(HH!$B$4:$DQ$4,INDEX('Rural Electric Cooperatives'!$A$3:$S$30,0,MATCH($G10,'Rural Electric Cooperatives'!$A$1:$S$1,0)),0)),INDEX(HH!$B$6:$DQ$15,MATCH($I$1,YEAR(HH!$A$6:$A$15),0),0))/SUMPRODUCT(--ISNUMBER(MATCH(HH!$B$4:$DQ$4,INDEX('Rural Electric Cooperatives'!$A$3:$S$30,0,MATCH($G10,'Rural Electric Cooperatives'!$A$1:$S$1,0)),0))),0)</f>
        <v>12.154760379080459</v>
      </c>
      <c r="M10" s="13" cm="1">
        <f t="array" ref="M10">IFERROR(SUMPRODUCT(--ISNUMBER(MATCH(Emp!$B$4:$DQ$4,INDEX('Rural Electric Cooperatives'!$A$3:$S$30,0,MATCH($G10,'Rural Electric Cooperatives'!$A$1:$S$1,0)),0)),INDEX(Emp!$B$6:$DQ$15,MATCH($I$1,YEAR(Emp!$A$6:$A$15),0),0))/SUMPRODUCT(--ISNUMBER(MATCH(Emp!$B$4:$DQ$4,INDEX('Rural Electric Cooperatives'!$A$3:$S$30,0,MATCH($G10,'Rural Electric Cooperatives'!$A$1:$S$1,0)),0))),0)</f>
        <v>11.233364724645513</v>
      </c>
      <c r="N10" s="13" cm="1">
        <f t="array" ref="N10">IFERROR(SUMPRODUCT(--ISNUMBER(MATCH(LFT!$B$4:$DQ$4,INDEX('Rural Electric Cooperatives'!$A$3:$S$30,0,MATCH($G10,'Rural Electric Cooperatives'!$A$1:$S$1,0)),0)),INDEX(LFT!$B$6:$DQ$15,MATCH($I$1,YEAR(LFT!$A$6:$A$15),0),0))/SUMPRODUCT(--ISNUMBER(MATCH(LFT!$B$4:$DQ$4,INDEX('Rural Electric Cooperatives'!$A$3:$S$30,0,MATCH($G10,'Rural Electric Cooperatives'!$A$1:$S$1,0)),0))),0)</f>
        <v>13.939093265417553</v>
      </c>
      <c r="O10" s="13" cm="1">
        <f t="array" ref="O10">IFERROR(SUMPRODUCT(--ISNUMBER(MATCH(LFU!$B$4:$DQ$4,INDEX('Rural Electric Cooperatives'!$A$3:$S$30,0,MATCH($G10,'Rural Electric Cooperatives'!$A$1:$S$1,0)),0)),INDEX(LFU!$B$6:$DQ$15,MATCH($I$1,YEAR(LFU!$A$6:$A$15),0),0))/SUMPRODUCT(--ISNUMBER(MATCH(LFU!$B$4:$DQ$4,INDEX('Rural Electric Cooperatives'!$A$3:$S$30,0,MATCH($G10,'Rural Electric Cooperatives'!$A$1:$S$1,0)),0))),0)</f>
        <v>0.66441395112476176</v>
      </c>
      <c r="P10" s="13" cm="1">
        <f t="array" ref="P10">IFERROR(SUMPRODUCT(--ISNUMBER(MATCH(YP!$B$4:$DQ$4,INDEX('Rural Electric Cooperatives'!$A$3:$S$30,0,MATCH($G10,'Rural Electric Cooperatives'!$A$1:$S$1,0)),0)),INDEX(YP!$B$6:$DQ$15,MATCH($I$1,YEAR(YP!$A$6:$A$15),0),0))/SUMPRODUCT(--ISNUMBER(MATCH(YP!$B$4:$DQ$4,INDEX('Rural Electric Cooperatives'!$A$3:$S$30,0,MATCH($G10,'Rural Electric Cooperatives'!$A$1:$S$1,0)),0))),0)</f>
        <v>1578.169487038675</v>
      </c>
      <c r="Q10" s="13">
        <v>328385.82699999999</v>
      </c>
      <c r="R10" s="13">
        <v>26017</v>
      </c>
      <c r="S10" s="13">
        <f t="shared" si="11"/>
        <v>12621.971288003997</v>
      </c>
      <c r="T10" s="13">
        <v>43413.186000000002</v>
      </c>
      <c r="U10" s="14">
        <f t="shared" si="0"/>
        <v>0.299412678564626</v>
      </c>
      <c r="V10" s="15">
        <f t="shared" si="1"/>
        <v>2.5913379205041769E-2</v>
      </c>
      <c r="W10" s="15">
        <f t="shared" si="2"/>
        <v>4.7665507251691303E-2</v>
      </c>
      <c r="X10" s="13">
        <f t="shared" si="3"/>
        <v>51418.105571363871</v>
      </c>
      <c r="Y10" s="16"/>
      <c r="Z10" s="13">
        <f t="shared" si="4"/>
        <v>7789.8196582158744</v>
      </c>
      <c r="AA10" s="13">
        <f t="shared" si="5"/>
        <v>18227.180341784126</v>
      </c>
      <c r="AB10" s="17">
        <f t="shared" si="12"/>
        <v>218726.16410140949</v>
      </c>
      <c r="AC10" s="16"/>
      <c r="AD10" s="14">
        <f t="shared" si="6"/>
        <v>1.4334727241983876E-2</v>
      </c>
      <c r="AE10" s="17">
        <f t="shared" si="7"/>
        <v>251603.45780095705</v>
      </c>
      <c r="AF10" s="18">
        <f t="shared" si="13"/>
        <v>32.299009327589815</v>
      </c>
    </row>
    <row r="11" spans="1:32" x14ac:dyDescent="0.25">
      <c r="A11" s="9" t="s">
        <v>39</v>
      </c>
      <c r="B11" s="9"/>
      <c r="C11" s="9" t="s">
        <v>30</v>
      </c>
      <c r="D11" s="9" t="s">
        <v>144</v>
      </c>
      <c r="E11" s="3"/>
      <c r="F11" s="19"/>
      <c r="G11" s="19" t="s">
        <v>1137</v>
      </c>
      <c r="H11" s="20" cm="1">
        <f t="array" ref="H11">IFERROR(SUMPRODUCT(--ISNUMBER(MATCH(MHHY!$B$4:$DQ$4,INDEX('Rural Electric Cooperatives'!$A$3:$S$30,0,MATCH($G11,'Rural Electric Cooperatives'!$A$1:$S$1,0)),0)),INDEX(MHHY!$B$6:$DQ$15,MATCH($I$1,YEAR(MHHY!$A$6:$A$15),0),0))/SUMPRODUCT(--ISNUMBER(MATCH(MHHY!$B$4:$DQ$4,INDEX('Rural Electric Cooperatives'!$A$3:$S$30,0,MATCH($G11,'Rural Electric Cooperatives'!$A$1:$S$1,0)),0))),0)</f>
        <v>44523.917410621099</v>
      </c>
      <c r="I11" s="20" cm="1">
        <f t="array" ref="I11">IFERROR(SUMPRODUCT(--ISNUMBER(MATCH(MHHY!$B$4:$DQ$4,INDEX('Rural Electric Cooperatives'!$A$3:$S$30,0,MATCH($G11,'Rural Electric Cooperatives'!$A$1:$S$1,0)),0)),INDEX(MHHY!$B$6:$DQ$15,MATCH($I$1,YEAR(MHHY!$A$6:$A$15),0),0),INDEX(POP!$B$6:$DQ$15,MATCH($I$1,YEAR(POP!$A$6:$A$15),0),0))/SUMPRODUCT(--ISNUMBER(MATCH(MHHY!$B$4:$DQ$4,INDEX('Rural Electric Cooperatives'!$A$3:$S$30,0,MATCH($G11,'Rural Electric Cooperatives'!$A$1:$S$1,0)),0)),INDEX(POP!$B$6:$DQ$15,MATCH($I$1,YEAR(POP!$A$6:$A$15),0),0)),0)</f>
        <v>44332.165486850499</v>
      </c>
      <c r="J11" s="20" cm="1">
        <f t="array" ref="J11">IFERROR(SUMPRODUCT(--ISNUMBER(MATCH(YPTRP!$B$4:$DQ$4,INDEX('Rural Electric Cooperatives'!$A$3:$S$30,0,MATCH($G11,'Rural Electric Cooperatives'!$A$1:$S$1,0)),0)),INDEX(YPTRP!$B$6:$DQ$15,MATCH($I$1,YEAR(YPTRP!$A$6:$A$15),0),0))/SUMPRODUCT(--ISNUMBER(MATCH(YPTRP!$B$4:$DQ$4,INDEX('Rural Electric Cooperatives'!$A$3:$S$30,0,MATCH($G11,'Rural Electric Cooperatives'!$A$1:$S$1,0)),0))),0)</f>
        <v>512.29696065260032</v>
      </c>
      <c r="K11" s="20" cm="1">
        <f t="array" ref="K11">IFERROR(SUMPRODUCT(--ISNUMBER(MATCH(POP!$B$4:$DQ$4,INDEX('Rural Electric Cooperatives'!$A$3:$S$30,0,MATCH($G11,'Rural Electric Cooperatives'!$A$1:$S$1,0)),0)),INDEX(POP!$B$6:$DQ$15,MATCH($I$1,YEAR(POP!$A$6:$A$15),0),0))/SUMPRODUCT(--ISNUMBER(MATCH(POP!$B$4:$DQ$4,INDEX('Rural Electric Cooperatives'!$A$3:$S$30,0,MATCH($G11,'Rural Electric Cooperatives'!$A$1:$S$1,0)),0))),0)</f>
        <v>18.101333333333333</v>
      </c>
      <c r="L11" s="20" cm="1">
        <f t="array" ref="L11">IFERROR(SUMPRODUCT(--ISNUMBER(MATCH(HH!$B$4:$DQ$4,INDEX('Rural Electric Cooperatives'!$A$3:$S$30,0,MATCH($G11,'Rural Electric Cooperatives'!$A$1:$S$1,0)),0)),INDEX(HH!$B$6:$DQ$15,MATCH($I$1,YEAR(HH!$A$6:$A$15),0),0))/SUMPRODUCT(--ISNUMBER(MATCH(HH!$B$4:$DQ$4,INDEX('Rural Electric Cooperatives'!$A$3:$S$30,0,MATCH($G11,'Rural Electric Cooperatives'!$A$1:$S$1,0)),0))),0)</f>
        <v>7.6348298457400539</v>
      </c>
      <c r="M11" s="20" cm="1">
        <f t="array" ref="M11">IFERROR(SUMPRODUCT(--ISNUMBER(MATCH(Emp!$B$4:$DQ$4,INDEX('Rural Electric Cooperatives'!$A$3:$S$30,0,MATCH($G11,'Rural Electric Cooperatives'!$A$1:$S$1,0)),0)),INDEX(Emp!$B$6:$DQ$15,MATCH($I$1,YEAR(Emp!$A$6:$A$15),0),0))/SUMPRODUCT(--ISNUMBER(MATCH(Emp!$B$4:$DQ$4,INDEX('Rural Electric Cooperatives'!$A$3:$S$30,0,MATCH($G11,'Rural Electric Cooperatives'!$A$1:$S$1,0)),0))),0)</f>
        <v>3.863265231080073</v>
      </c>
      <c r="N11" s="20" cm="1">
        <f t="array" ref="N11">IFERROR(SUMPRODUCT(--ISNUMBER(MATCH(LFT!$B$4:$DQ$4,INDEX('Rural Electric Cooperatives'!$A$3:$S$30,0,MATCH($G11,'Rural Electric Cooperatives'!$A$1:$S$1,0)),0)),INDEX(LFT!$B$6:$DQ$15,MATCH($I$1,YEAR(LFT!$A$6:$A$15),0),0))/SUMPRODUCT(--ISNUMBER(MATCH(LFT!$B$4:$DQ$4,INDEX('Rural Electric Cooperatives'!$A$3:$S$30,0,MATCH($G11,'Rural Electric Cooperatives'!$A$1:$S$1,0)),0))),0)</f>
        <v>6.171311315039687</v>
      </c>
      <c r="O11" s="20" cm="1">
        <f t="array" ref="O11">IFERROR(SUMPRODUCT(--ISNUMBER(MATCH(LFU!$B$4:$DQ$4,INDEX('Rural Electric Cooperatives'!$A$3:$S$30,0,MATCH($G11,'Rural Electric Cooperatives'!$A$1:$S$1,0)),0)),INDEX(LFU!$B$6:$DQ$15,MATCH($I$1,YEAR(LFU!$A$6:$A$15),0),0))/SUMPRODUCT(--ISNUMBER(MATCH(LFU!$B$4:$DQ$4,INDEX('Rural Electric Cooperatives'!$A$3:$S$30,0,MATCH($G11,'Rural Electric Cooperatives'!$A$1:$S$1,0)),0))),0)</f>
        <v>0.36211613583379337</v>
      </c>
      <c r="P11" s="20" cm="1">
        <f t="array" ref="P11">IFERROR(SUMPRODUCT(--ISNUMBER(MATCH(YP!$B$4:$DQ$4,INDEX('Rural Electric Cooperatives'!$A$3:$S$30,0,MATCH($G11,'Rural Electric Cooperatives'!$A$1:$S$1,0)),0)),INDEX(YP!$B$6:$DQ$15,MATCH($I$1,YEAR(YP!$A$6:$A$15),0),0))/SUMPRODUCT(--ISNUMBER(MATCH(YP!$B$4:$DQ$4,INDEX('Rural Electric Cooperatives'!$A$3:$S$30,0,MATCH($G11,'Rural Electric Cooperatives'!$A$1:$S$1,0)),0))),0)</f>
        <v>847.62898842901541</v>
      </c>
      <c r="Q11" s="20">
        <v>293151.98</v>
      </c>
      <c r="R11" s="20">
        <v>22556</v>
      </c>
      <c r="S11" s="20">
        <f t="shared" si="11"/>
        <v>12996.629721581841</v>
      </c>
      <c r="T11" s="13">
        <v>37734.428879999999</v>
      </c>
      <c r="U11" s="21">
        <f t="shared" si="0"/>
        <v>0.60438820243994351</v>
      </c>
      <c r="V11" s="22">
        <f t="shared" si="1"/>
        <v>3.7736077013676851E-2</v>
      </c>
      <c r="W11" s="22">
        <f t="shared" si="2"/>
        <v>5.8677340576111361E-2</v>
      </c>
      <c r="X11" s="20">
        <f t="shared" si="3"/>
        <v>46826.881358409075</v>
      </c>
      <c r="Y11" s="23"/>
      <c r="Z11" s="20">
        <f t="shared" si="4"/>
        <v>13632.580294235366</v>
      </c>
      <c r="AA11" s="20">
        <f t="shared" si="5"/>
        <v>8923.4197057646343</v>
      </c>
      <c r="AB11" s="24">
        <f t="shared" si="12"/>
        <v>107081.03646917561</v>
      </c>
      <c r="AC11" s="23"/>
      <c r="AD11" s="21">
        <f t="shared" si="6"/>
        <v>2.508650118956229E-2</v>
      </c>
      <c r="AE11" s="24">
        <f t="shared" si="7"/>
        <v>440318.83808262518</v>
      </c>
      <c r="AF11" s="25">
        <f t="shared" si="13"/>
        <v>32.299009327589815</v>
      </c>
    </row>
    <row r="12" spans="1:32" x14ac:dyDescent="0.25">
      <c r="A12" s="9" t="s">
        <v>50</v>
      </c>
      <c r="B12" s="9"/>
      <c r="C12" s="9"/>
      <c r="D12" s="9" t="s">
        <v>242</v>
      </c>
      <c r="E12" s="3"/>
      <c r="F12" s="12"/>
      <c r="G12" s="12" t="s">
        <v>1139</v>
      </c>
      <c r="H12" s="13" cm="1">
        <f t="array" ref="H12">IFERROR(SUMPRODUCT(--ISNUMBER(MATCH(MHHY!$B$4:$DQ$4,INDEX('Rural Electric Cooperatives'!$A$3:$S$30,0,MATCH($G12,'Rural Electric Cooperatives'!$A$1:$S$1,0)),0)),INDEX(MHHY!$B$6:$DQ$15,MATCH($I$1,YEAR(MHHY!$A$6:$A$15),0),0))/SUMPRODUCT(--ISNUMBER(MATCH(MHHY!$B$4:$DQ$4,INDEX('Rural Electric Cooperatives'!$A$3:$S$30,0,MATCH($G12,'Rural Electric Cooperatives'!$A$1:$S$1,0)),0))),0)</f>
        <v>59837.494980985204</v>
      </c>
      <c r="I12" s="13" cm="1">
        <f t="array" ref="I12">IFERROR(SUMPRODUCT(--ISNUMBER(MATCH(MHHY!$B$4:$DQ$4,INDEX('Rural Electric Cooperatives'!$A$3:$S$30,0,MATCH($G12,'Rural Electric Cooperatives'!$A$1:$S$1,0)),0)),INDEX(MHHY!$B$6:$DQ$15,MATCH($I$1,YEAR(MHHY!$A$6:$A$15),0),0),INDEX(POP!$B$6:$DQ$15,MATCH($I$1,YEAR(POP!$A$6:$A$15),0),0))/SUMPRODUCT(--ISNUMBER(MATCH(MHHY!$B$4:$DQ$4,INDEX('Rural Electric Cooperatives'!$A$3:$S$30,0,MATCH($G12,'Rural Electric Cooperatives'!$A$1:$S$1,0)),0)),INDEX(POP!$B$6:$DQ$15,MATCH($I$1,YEAR(POP!$A$6:$A$15),0),0)),0)</f>
        <v>60332.663643949803</v>
      </c>
      <c r="J12" s="13" cm="1">
        <f t="array" ref="J12">IFERROR(SUMPRODUCT(--ISNUMBER(MATCH(YPTRP!$B$4:$DQ$4,INDEX('Rural Electric Cooperatives'!$A$3:$S$30,0,MATCH($G12,'Rural Electric Cooperatives'!$A$1:$S$1,0)),0)),INDEX(YPTRP!$B$6:$DQ$15,MATCH($I$1,YEAR(YPTRP!$A$6:$A$15),0),0))/SUMPRODUCT(--ISNUMBER(MATCH(YPTRP!$B$4:$DQ$4,INDEX('Rural Electric Cooperatives'!$A$3:$S$30,0,MATCH($G12,'Rural Electric Cooperatives'!$A$1:$S$1,0)),0))),0)</f>
        <v>438.81543756797168</v>
      </c>
      <c r="K12" s="13" cm="1">
        <f t="array" ref="K12">IFERROR(SUMPRODUCT(--ISNUMBER(MATCH(POP!$B$4:$DQ$4,INDEX('Rural Electric Cooperatives'!$A$3:$S$30,0,MATCH($G12,'Rural Electric Cooperatives'!$A$1:$S$1,0)),0)),INDEX(POP!$B$6:$DQ$15,MATCH($I$1,YEAR(POP!$A$6:$A$15),0),0))/SUMPRODUCT(--ISNUMBER(MATCH(POP!$B$4:$DQ$4,INDEX('Rural Electric Cooperatives'!$A$3:$S$30,0,MATCH($G12,'Rural Electric Cooperatives'!$A$1:$S$1,0)),0))),0)</f>
        <v>25.446999999999999</v>
      </c>
      <c r="L12" s="13" cm="1">
        <f t="array" ref="L12">IFERROR(SUMPRODUCT(--ISNUMBER(MATCH(HH!$B$4:$DQ$4,INDEX('Rural Electric Cooperatives'!$A$3:$S$30,0,MATCH($G12,'Rural Electric Cooperatives'!$A$1:$S$1,0)),0)),INDEX(HH!$B$6:$DQ$15,MATCH($I$1,YEAR(HH!$A$6:$A$15),0),0))/SUMPRODUCT(--ISNUMBER(MATCH(HH!$B$4:$DQ$4,INDEX('Rural Electric Cooperatives'!$A$3:$S$30,0,MATCH($G12,'Rural Electric Cooperatives'!$A$1:$S$1,0)),0))),0)</f>
        <v>10.15107851433428</v>
      </c>
      <c r="M12" s="13" cm="1">
        <f t="array" ref="M12">IFERROR(SUMPRODUCT(--ISNUMBER(MATCH(Emp!$B$4:$DQ$4,INDEX('Rural Electric Cooperatives'!$A$3:$S$30,0,MATCH($G12,'Rural Electric Cooperatives'!$A$1:$S$1,0)),0)),INDEX(Emp!$B$6:$DQ$15,MATCH($I$1,YEAR(Emp!$A$6:$A$15),0),0))/SUMPRODUCT(--ISNUMBER(MATCH(Emp!$B$4:$DQ$4,INDEX('Rural Electric Cooperatives'!$A$3:$S$30,0,MATCH($G12,'Rural Electric Cooperatives'!$A$1:$S$1,0)),0))),0)</f>
        <v>7.8761445664868743</v>
      </c>
      <c r="N12" s="13" cm="1">
        <f t="array" ref="N12">IFERROR(SUMPRODUCT(--ISNUMBER(MATCH(LFT!$B$4:$DQ$4,INDEX('Rural Electric Cooperatives'!$A$3:$S$30,0,MATCH($G12,'Rural Electric Cooperatives'!$A$1:$S$1,0)),0)),INDEX(LFT!$B$6:$DQ$15,MATCH($I$1,YEAR(LFT!$A$6:$A$15),0),0))/SUMPRODUCT(--ISNUMBER(MATCH(LFT!$B$4:$DQ$4,INDEX('Rural Electric Cooperatives'!$A$3:$S$30,0,MATCH($G12,'Rural Electric Cooperatives'!$A$1:$S$1,0)),0))),0)</f>
        <v>10.30938203731024</v>
      </c>
      <c r="O12" s="13" cm="1">
        <f t="array" ref="O12">IFERROR(SUMPRODUCT(--ISNUMBER(MATCH(LFU!$B$4:$DQ$4,INDEX('Rural Electric Cooperatives'!$A$3:$S$30,0,MATCH($G12,'Rural Electric Cooperatives'!$A$1:$S$1,0)),0)),INDEX(LFU!$B$6:$DQ$15,MATCH($I$1,YEAR(LFU!$A$6:$A$15),0),0))/SUMPRODUCT(--ISNUMBER(MATCH(LFU!$B$4:$DQ$4,INDEX('Rural Electric Cooperatives'!$A$3:$S$30,0,MATCH($G12,'Rural Electric Cooperatives'!$A$1:$S$1,0)),0))),0)</f>
        <v>0.50791432799141401</v>
      </c>
      <c r="P12" s="13" cm="1">
        <f t="array" ref="P12">IFERROR(SUMPRODUCT(--ISNUMBER(MATCH(YP!$B$4:$DQ$4,INDEX('Rural Electric Cooperatives'!$A$3:$S$30,0,MATCH($G12,'Rural Electric Cooperatives'!$A$1:$S$1,0)),0)),INDEX(YP!$B$6:$DQ$15,MATCH($I$1,YEAR(YP!$A$6:$A$15),0),0))/SUMPRODUCT(--ISNUMBER(MATCH(YP!$B$4:$DQ$4,INDEX('Rural Electric Cooperatives'!$A$3:$S$30,0,MATCH($G12,'Rural Electric Cooperatives'!$A$1:$S$1,0)),0))),0)</f>
        <v>1197.3699100149936</v>
      </c>
      <c r="Q12" s="13">
        <v>311376.777</v>
      </c>
      <c r="R12" s="13">
        <v>24838</v>
      </c>
      <c r="S12" s="13">
        <f t="shared" si="11"/>
        <v>12536.306345116354</v>
      </c>
      <c r="T12" s="13">
        <v>40733.218000000001</v>
      </c>
      <c r="U12" s="14">
        <f t="shared" si="0"/>
        <v>0.36648276685228942</v>
      </c>
      <c r="V12" s="15">
        <f t="shared" si="1"/>
        <v>2.718188678319769E-2</v>
      </c>
      <c r="W12" s="15">
        <f t="shared" si="2"/>
        <v>4.9267194304493049E-2</v>
      </c>
      <c r="X12" s="13">
        <f t="shared" si="3"/>
        <v>47053.480175069504</v>
      </c>
      <c r="Y12" s="16"/>
      <c r="Z12" s="13">
        <f t="shared" si="4"/>
        <v>9102.6989630771641</v>
      </c>
      <c r="AA12" s="13">
        <f t="shared" si="5"/>
        <v>15735.301036922836</v>
      </c>
      <c r="AB12" s="17">
        <f t="shared" si="12"/>
        <v>188823.61244307403</v>
      </c>
      <c r="AC12" s="16"/>
      <c r="AD12" s="14">
        <f t="shared" si="6"/>
        <v>1.6750671071567004E-2</v>
      </c>
      <c r="AE12" s="17">
        <f t="shared" si="7"/>
        <v>294008.1587146715</v>
      </c>
      <c r="AF12" s="18">
        <f t="shared" si="13"/>
        <v>32.299009327589822</v>
      </c>
    </row>
    <row r="13" spans="1:32" x14ac:dyDescent="0.25">
      <c r="A13" s="9" t="s">
        <v>11</v>
      </c>
      <c r="B13" s="9"/>
      <c r="C13" s="9"/>
      <c r="D13" s="9" t="s">
        <v>239</v>
      </c>
      <c r="E13" s="3"/>
      <c r="F13" s="19"/>
      <c r="G13" s="19" t="s">
        <v>1140</v>
      </c>
      <c r="H13" s="20" cm="1">
        <f t="array" ref="H13">IFERROR(SUMPRODUCT(--ISNUMBER(MATCH(MHHY!$B$4:$DQ$4,INDEX('Rural Electric Cooperatives'!$A$3:$S$30,0,MATCH($G13,'Rural Electric Cooperatives'!$A$1:$S$1,0)),0)),INDEX(MHHY!$B$6:$DQ$15,MATCH($I$1,YEAR(MHHY!$A$6:$A$15),0),0))/SUMPRODUCT(--ISNUMBER(MATCH(MHHY!$B$4:$DQ$4,INDEX('Rural Electric Cooperatives'!$A$3:$S$30,0,MATCH($G13,'Rural Electric Cooperatives'!$A$1:$S$1,0)),0))),0)</f>
        <v>58995.092795228484</v>
      </c>
      <c r="I13" s="20" cm="1">
        <f t="array" ref="I13">IFERROR(SUMPRODUCT(--ISNUMBER(MATCH(MHHY!$B$4:$DQ$4,INDEX('Rural Electric Cooperatives'!$A$3:$S$30,0,MATCH($G13,'Rural Electric Cooperatives'!$A$1:$S$1,0)),0)),INDEX(MHHY!$B$6:$DQ$15,MATCH($I$1,YEAR(MHHY!$A$6:$A$15),0),0),INDEX(POP!$B$6:$DQ$15,MATCH($I$1,YEAR(POP!$A$6:$A$15),0),0))/SUMPRODUCT(--ISNUMBER(MATCH(MHHY!$B$4:$DQ$4,INDEX('Rural Electric Cooperatives'!$A$3:$S$30,0,MATCH($G13,'Rural Electric Cooperatives'!$A$1:$S$1,0)),0)),INDEX(POP!$B$6:$DQ$15,MATCH($I$1,YEAR(POP!$A$6:$A$15),0),0)),0)</f>
        <v>57759.895908774757</v>
      </c>
      <c r="J13" s="20" cm="1">
        <f t="array" ref="J13">IFERROR(SUMPRODUCT(--ISNUMBER(MATCH(YPTRP!$B$4:$DQ$4,INDEX('Rural Electric Cooperatives'!$A$3:$S$30,0,MATCH($G13,'Rural Electric Cooperatives'!$A$1:$S$1,0)),0)),INDEX(YPTRP!$B$6:$DQ$15,MATCH($I$1,YEAR(YPTRP!$A$6:$A$15),0),0))/SUMPRODUCT(--ISNUMBER(MATCH(YPTRP!$B$4:$DQ$4,INDEX('Rural Electric Cooperatives'!$A$3:$S$30,0,MATCH($G13,'Rural Electric Cooperatives'!$A$1:$S$1,0)),0))),0)</f>
        <v>200.68237220380053</v>
      </c>
      <c r="K13" s="20" cm="1">
        <f t="array" ref="K13">IFERROR(SUMPRODUCT(--ISNUMBER(MATCH(POP!$B$4:$DQ$4,INDEX('Rural Electric Cooperatives'!$A$3:$S$30,0,MATCH($G13,'Rural Electric Cooperatives'!$A$1:$S$1,0)),0)),INDEX(POP!$B$6:$DQ$15,MATCH($I$1,YEAR(POP!$A$6:$A$15),0),0))/SUMPRODUCT(--ISNUMBER(MATCH(POP!$B$4:$DQ$4,INDEX('Rural Electric Cooperatives'!$A$3:$S$30,0,MATCH($G13,'Rural Electric Cooperatives'!$A$1:$S$1,0)),0))),0)</f>
        <v>11.08357142857143</v>
      </c>
      <c r="L13" s="20" cm="1">
        <f t="array" ref="L13">IFERROR(SUMPRODUCT(--ISNUMBER(MATCH(HH!$B$4:$DQ$4,INDEX('Rural Electric Cooperatives'!$A$3:$S$30,0,MATCH($G13,'Rural Electric Cooperatives'!$A$1:$S$1,0)),0)),INDEX(HH!$B$6:$DQ$15,MATCH($I$1,YEAR(HH!$A$6:$A$15),0),0))/SUMPRODUCT(--ISNUMBER(MATCH(HH!$B$4:$DQ$4,INDEX('Rural Electric Cooperatives'!$A$3:$S$30,0,MATCH($G13,'Rural Electric Cooperatives'!$A$1:$S$1,0)),0))),0)</f>
        <v>4.4465251042316387</v>
      </c>
      <c r="M13" s="20" cm="1">
        <f t="array" ref="M13">IFERROR(SUMPRODUCT(--ISNUMBER(MATCH(Emp!$B$4:$DQ$4,INDEX('Rural Electric Cooperatives'!$A$3:$S$30,0,MATCH($G13,'Rural Electric Cooperatives'!$A$1:$S$1,0)),0)),INDEX(Emp!$B$6:$DQ$15,MATCH($I$1,YEAR(Emp!$A$6:$A$15),0),0))/SUMPRODUCT(--ISNUMBER(MATCH(Emp!$B$4:$DQ$4,INDEX('Rural Electric Cooperatives'!$A$3:$S$30,0,MATCH($G13,'Rural Electric Cooperatives'!$A$1:$S$1,0)),0))),0)</f>
        <v>2.6789271943851074</v>
      </c>
      <c r="N13" s="20" cm="1">
        <f t="array" ref="N13">IFERROR(SUMPRODUCT(--ISNUMBER(MATCH(LFT!$B$4:$DQ$4,INDEX('Rural Electric Cooperatives'!$A$3:$S$30,0,MATCH($G13,'Rural Electric Cooperatives'!$A$1:$S$1,0)),0)),INDEX(LFT!$B$6:$DQ$15,MATCH($I$1,YEAR(LFT!$A$6:$A$15),0),0))/SUMPRODUCT(--ISNUMBER(MATCH(LFT!$B$4:$DQ$4,INDEX('Rural Electric Cooperatives'!$A$3:$S$30,0,MATCH($G13,'Rural Electric Cooperatives'!$A$1:$S$1,0)),0))),0)</f>
        <v>4.4705354962201671</v>
      </c>
      <c r="O13" s="20" cm="1">
        <f t="array" ref="O13">IFERROR(SUMPRODUCT(--ISNUMBER(MATCH(LFU!$B$4:$DQ$4,INDEX('Rural Electric Cooperatives'!$A$3:$S$30,0,MATCH($G13,'Rural Electric Cooperatives'!$A$1:$S$1,0)),0)),INDEX(LFU!$B$6:$DQ$15,MATCH($I$1,YEAR(LFU!$A$6:$A$15),0),0))/SUMPRODUCT(--ISNUMBER(MATCH(LFU!$B$4:$DQ$4,INDEX('Rural Electric Cooperatives'!$A$3:$S$30,0,MATCH($G13,'Rural Electric Cooperatives'!$A$1:$S$1,0)),0))),0)</f>
        <v>0.26731538585190856</v>
      </c>
      <c r="P13" s="20" cm="1">
        <f t="array" ref="P13">IFERROR(SUMPRODUCT(--ISNUMBER(MATCH(YP!$B$4:$DQ$4,INDEX('Rural Electric Cooperatives'!$A$3:$S$30,0,MATCH($G13,'Rural Electric Cooperatives'!$A$1:$S$1,0)),0)),INDEX(YP!$B$6:$DQ$15,MATCH($I$1,YEAR(YP!$A$6:$A$15),0),0))/SUMPRODUCT(--ISNUMBER(MATCH(YP!$B$4:$DQ$4,INDEX('Rural Electric Cooperatives'!$A$3:$S$30,0,MATCH($G13,'Rural Electric Cooperatives'!$A$1:$S$1,0)),0))),0)</f>
        <v>533.31772701272757</v>
      </c>
      <c r="Q13" s="20">
        <v>286605.21600000001</v>
      </c>
      <c r="R13" s="20">
        <v>23660</v>
      </c>
      <c r="S13" s="20">
        <f t="shared" si="11"/>
        <v>12113.491800507185</v>
      </c>
      <c r="T13" s="13">
        <v>36945.361880000004</v>
      </c>
      <c r="U13" s="21">
        <f t="shared" si="0"/>
        <v>0.37629045883751633</v>
      </c>
      <c r="V13" s="22">
        <f t="shared" si="1"/>
        <v>2.703452744427538E-2</v>
      </c>
      <c r="W13" s="22">
        <f t="shared" si="2"/>
        <v>5.9794936440594963E-2</v>
      </c>
      <c r="X13" s="20">
        <f t="shared" si="3"/>
        <v>48117.85898162135</v>
      </c>
      <c r="Y13" s="23"/>
      <c r="Z13" s="20">
        <f t="shared" si="4"/>
        <v>8903.0322560956356</v>
      </c>
      <c r="AA13" s="20">
        <f t="shared" si="5"/>
        <v>14756.967743904364</v>
      </c>
      <c r="AB13" s="24">
        <f t="shared" si="12"/>
        <v>177083.61292685237</v>
      </c>
      <c r="AC13" s="23"/>
      <c r="AD13" s="21">
        <f t="shared" si="6"/>
        <v>1.6383246932181874E-2</v>
      </c>
      <c r="AE13" s="24">
        <f t="shared" si="7"/>
        <v>287559.12188346597</v>
      </c>
      <c r="AF13" s="25">
        <f t="shared" si="13"/>
        <v>32.299009327589822</v>
      </c>
    </row>
    <row r="14" spans="1:32" x14ac:dyDescent="0.25">
      <c r="A14" s="9" t="s">
        <v>2</v>
      </c>
      <c r="B14" s="9"/>
      <c r="C14" s="9"/>
      <c r="D14" s="9" t="s">
        <v>193</v>
      </c>
      <c r="E14" s="3"/>
      <c r="F14" s="12"/>
      <c r="G14" s="12" t="s">
        <v>1141</v>
      </c>
      <c r="H14" s="13" cm="1">
        <f t="array" ref="H14">IFERROR(SUMPRODUCT(--ISNUMBER(MATCH(MHHY!$B$4:$DQ$4,INDEX('Rural Electric Cooperatives'!$A$3:$S$30,0,MATCH($G14,'Rural Electric Cooperatives'!$A$1:$S$1,0)),0)),INDEX(MHHY!$B$6:$DQ$15,MATCH($I$1,YEAR(MHHY!$A$6:$A$15),0),0))/SUMPRODUCT(--ISNUMBER(MATCH(MHHY!$B$4:$DQ$4,INDEX('Rural Electric Cooperatives'!$A$3:$S$30,0,MATCH($G14,'Rural Electric Cooperatives'!$A$1:$S$1,0)),0))),0)</f>
        <v>60763.8571505863</v>
      </c>
      <c r="I14" s="13" cm="1">
        <f t="array" ref="I14">IFERROR(SUMPRODUCT(--ISNUMBER(MATCH(MHHY!$B$4:$DQ$4,INDEX('Rural Electric Cooperatives'!$A$3:$S$30,0,MATCH($G14,'Rural Electric Cooperatives'!$A$1:$S$1,0)),0)),INDEX(MHHY!$B$6:$DQ$15,MATCH($I$1,YEAR(MHHY!$A$6:$A$15),0),0),INDEX(POP!$B$6:$DQ$15,MATCH($I$1,YEAR(POP!$A$6:$A$15),0),0))/SUMPRODUCT(--ISNUMBER(MATCH(MHHY!$B$4:$DQ$4,INDEX('Rural Electric Cooperatives'!$A$3:$S$30,0,MATCH($G14,'Rural Electric Cooperatives'!$A$1:$S$1,0)),0)),INDEX(POP!$B$6:$DQ$15,MATCH($I$1,YEAR(POP!$A$6:$A$15),0),0)),0)</f>
        <v>63866.467815499927</v>
      </c>
      <c r="J14" s="13" cm="1">
        <f t="array" ref="J14">IFERROR(SUMPRODUCT(--ISNUMBER(MATCH(YPTRP!$B$4:$DQ$4,INDEX('Rural Electric Cooperatives'!$A$3:$S$30,0,MATCH($G14,'Rural Electric Cooperatives'!$A$1:$S$1,0)),0)),INDEX(YPTRP!$B$6:$DQ$15,MATCH($I$1,YEAR(YPTRP!$A$6:$A$15),0),0))/SUMPRODUCT(--ISNUMBER(MATCH(YPTRP!$B$4:$DQ$4,INDEX('Rural Electric Cooperatives'!$A$3:$S$30,0,MATCH($G14,'Rural Electric Cooperatives'!$A$1:$S$1,0)),0))),0)</f>
        <v>408.91594416084166</v>
      </c>
      <c r="K14" s="13" cm="1">
        <f t="array" ref="K14">IFERROR(SUMPRODUCT(--ISNUMBER(MATCH(POP!$B$4:$DQ$4,INDEX('Rural Electric Cooperatives'!$A$3:$S$30,0,MATCH($G14,'Rural Electric Cooperatives'!$A$1:$S$1,0)),0)),INDEX(POP!$B$6:$DQ$15,MATCH($I$1,YEAR(POP!$A$6:$A$15),0),0))/SUMPRODUCT(--ISNUMBER(MATCH(POP!$B$4:$DQ$4,INDEX('Rural Electric Cooperatives'!$A$3:$S$30,0,MATCH($G14,'Rural Electric Cooperatives'!$A$1:$S$1,0)),0))),0)</f>
        <v>22.318000000000001</v>
      </c>
      <c r="L14" s="13" cm="1">
        <f t="array" ref="L14">IFERROR(SUMPRODUCT(--ISNUMBER(MATCH(HH!$B$4:$DQ$4,INDEX('Rural Electric Cooperatives'!$A$3:$S$30,0,MATCH($G14,'Rural Electric Cooperatives'!$A$1:$S$1,0)),0)),INDEX(HH!$B$6:$DQ$15,MATCH($I$1,YEAR(HH!$A$6:$A$15),0),0))/SUMPRODUCT(--ISNUMBER(MATCH(HH!$B$4:$DQ$4,INDEX('Rural Electric Cooperatives'!$A$3:$S$30,0,MATCH($G14,'Rural Electric Cooperatives'!$A$1:$S$1,0)),0))),0)</f>
        <v>8.7132515475983805</v>
      </c>
      <c r="M14" s="13" cm="1">
        <f t="array" ref="M14">IFERROR(SUMPRODUCT(--ISNUMBER(MATCH(Emp!$B$4:$DQ$4,INDEX('Rural Electric Cooperatives'!$A$3:$S$30,0,MATCH($G14,'Rural Electric Cooperatives'!$A$1:$S$1,0)),0)),INDEX(Emp!$B$6:$DQ$15,MATCH($I$1,YEAR(Emp!$A$6:$A$15),0),0))/SUMPRODUCT(--ISNUMBER(MATCH(Emp!$B$4:$DQ$4,INDEX('Rural Electric Cooperatives'!$A$3:$S$30,0,MATCH($G14,'Rural Electric Cooperatives'!$A$1:$S$1,0)),0))),0)</f>
        <v>6.3623837074164911</v>
      </c>
      <c r="N14" s="13" cm="1">
        <f t="array" ref="N14">IFERROR(SUMPRODUCT(--ISNUMBER(MATCH(LFT!$B$4:$DQ$4,INDEX('Rural Electric Cooperatives'!$A$3:$S$30,0,MATCH($G14,'Rural Electric Cooperatives'!$A$1:$S$1,0)),0)),INDEX(LFT!$B$6:$DQ$15,MATCH($I$1,YEAR(LFT!$A$6:$A$15),0),0))/SUMPRODUCT(--ISNUMBER(MATCH(LFT!$B$4:$DQ$4,INDEX('Rural Electric Cooperatives'!$A$3:$S$30,0,MATCH($G14,'Rural Electric Cooperatives'!$A$1:$S$1,0)),0))),0)</f>
        <v>8.7970535914559775</v>
      </c>
      <c r="O14" s="13" cm="1">
        <f t="array" ref="O14">IFERROR(SUMPRODUCT(--ISNUMBER(MATCH(LFU!$B$4:$DQ$4,INDEX('Rural Electric Cooperatives'!$A$3:$S$30,0,MATCH($G14,'Rural Electric Cooperatives'!$A$1:$S$1,0)),0)),INDEX(LFU!$B$6:$DQ$15,MATCH($I$1,YEAR(LFU!$A$6:$A$15),0),0))/SUMPRODUCT(--ISNUMBER(MATCH(LFU!$B$4:$DQ$4,INDEX('Rural Electric Cooperatives'!$A$3:$S$30,0,MATCH($G14,'Rural Electric Cooperatives'!$A$1:$S$1,0)),0))),0)</f>
        <v>0.54982351154424036</v>
      </c>
      <c r="P14" s="13" cm="1">
        <f t="array" ref="P14">IFERROR(SUMPRODUCT(--ISNUMBER(MATCH(YP!$B$4:$DQ$4,INDEX('Rural Electric Cooperatives'!$A$3:$S$30,0,MATCH($G14,'Rural Electric Cooperatives'!$A$1:$S$1,0)),0)),INDEX(YP!$B$6:$DQ$15,MATCH($I$1,YEAR(YP!$A$6:$A$15),0),0))/SUMPRODUCT(--ISNUMBER(MATCH(YP!$B$4:$DQ$4,INDEX('Rural Electric Cooperatives'!$A$3:$S$30,0,MATCH($G14,'Rural Electric Cooperatives'!$A$1:$S$1,0)),0))),0)</f>
        <v>1108.3644922036756</v>
      </c>
      <c r="Q14" s="13">
        <v>164404.823</v>
      </c>
      <c r="R14" s="13">
        <v>14429</v>
      </c>
      <c r="S14" s="13">
        <f t="shared" si="11"/>
        <v>11394.055235983089</v>
      </c>
      <c r="T14" s="13">
        <v>26426.589969999997</v>
      </c>
      <c r="U14" s="14">
        <f t="shared" si="0"/>
        <v>0.36893634453033192</v>
      </c>
      <c r="V14" s="15">
        <f t="shared" si="1"/>
        <v>2.8676886344490397E-2</v>
      </c>
      <c r="W14" s="15">
        <f t="shared" si="2"/>
        <v>6.2500870982330856E-2</v>
      </c>
      <c r="X14" s="13">
        <f t="shared" si="3"/>
        <v>49662.35738881959</v>
      </c>
      <c r="Y14" s="16"/>
      <c r="Z14" s="13">
        <f t="shared" si="4"/>
        <v>5323.3825152281588</v>
      </c>
      <c r="AA14" s="13">
        <f t="shared" si="5"/>
        <v>9105.6174847718394</v>
      </c>
      <c r="AB14" s="17">
        <f t="shared" si="12"/>
        <v>109267.40981726207</v>
      </c>
      <c r="AC14" s="16"/>
      <c r="AD14" s="14">
        <f t="shared" si="6"/>
        <v>9.7960209232904206E-3</v>
      </c>
      <c r="AE14" s="17">
        <f t="shared" si="7"/>
        <v>171939.98151368287</v>
      </c>
      <c r="AF14" s="18">
        <f t="shared" si="13"/>
        <v>32.299009327589822</v>
      </c>
    </row>
    <row r="15" spans="1:32" x14ac:dyDescent="0.25">
      <c r="A15" s="9" t="s">
        <v>120</v>
      </c>
      <c r="B15" s="9"/>
      <c r="C15" s="9"/>
      <c r="D15" s="9" t="s">
        <v>215</v>
      </c>
      <c r="E15" s="3"/>
      <c r="F15" s="12"/>
      <c r="G15" s="12" t="s">
        <v>1187</v>
      </c>
      <c r="H15" s="13" cm="1">
        <f t="array" ref="H15">IFERROR(SUMPRODUCT(--ISNUMBER(MATCH(MHHY!$B$4:$DQ$4,INDEX('Rural Electric Cooperatives'!$A$3:$S$30,0,MATCH($G15,'Rural Electric Cooperatives'!$A$1:$S$1,0)),0)),INDEX(MHHY!$B$6:$DQ$15,MATCH($I$1,YEAR(MHHY!$A$6:$A$15),0),0))/SUMPRODUCT(--ISNUMBER(MATCH(MHHY!$B$4:$DQ$4,INDEX('Rural Electric Cooperatives'!$A$3:$S$30,0,MATCH($G15,'Rural Electric Cooperatives'!$A$1:$S$1,0)),0))),0)</f>
        <v>39513.207226038547</v>
      </c>
      <c r="I15" s="13" cm="1">
        <f t="array" ref="I15">IFERROR(SUMPRODUCT(--ISNUMBER(MATCH(MHHY!$B$4:$DQ$4,INDEX('Rural Electric Cooperatives'!$A$3:$S$30,0,MATCH($G15,'Rural Electric Cooperatives'!$A$1:$S$1,0)),0)),INDEX(MHHY!$B$6:$DQ$15,MATCH($I$1,YEAR(MHHY!$A$6:$A$15),0),0),INDEX(POP!$B$6:$DQ$15,MATCH($I$1,YEAR(POP!$A$6:$A$15),0),0))/SUMPRODUCT(--ISNUMBER(MATCH(MHHY!$B$4:$DQ$4,INDEX('Rural Electric Cooperatives'!$A$3:$S$30,0,MATCH($G15,'Rural Electric Cooperatives'!$A$1:$S$1,0)),0)),INDEX(POP!$B$6:$DQ$15,MATCH($I$1,YEAR(POP!$A$6:$A$15),0),0)),0)</f>
        <v>39707.197932911302</v>
      </c>
      <c r="J15" s="13" cm="1">
        <f t="array" ref="J15">IFERROR(SUMPRODUCT(--ISNUMBER(MATCH(YPTRP!$B$4:$DQ$4,INDEX('Rural Electric Cooperatives'!$A$3:$S$30,0,MATCH($G15,'Rural Electric Cooperatives'!$A$1:$S$1,0)),0)),INDEX(YPTRP!$B$6:$DQ$15,MATCH($I$1,YEAR(YPTRP!$A$6:$A$15),0),0))/SUMPRODUCT(--ISNUMBER(MATCH(YPTRP!$B$4:$DQ$4,INDEX('Rural Electric Cooperatives'!$A$3:$S$30,0,MATCH($G15,'Rural Electric Cooperatives'!$A$1:$S$1,0)),0))),0)</f>
        <v>330.36314855010249</v>
      </c>
      <c r="K15" s="13" cm="1">
        <f t="array" ref="K15">IFERROR(SUMPRODUCT(--ISNUMBER(MATCH(POP!$B$4:$DQ$4,INDEX('Rural Electric Cooperatives'!$A$3:$S$30,0,MATCH($G15,'Rural Electric Cooperatives'!$A$1:$S$1,0)),0)),INDEX(POP!$B$6:$DQ$15,MATCH($I$1,YEAR(POP!$A$6:$A$15),0),0))/SUMPRODUCT(--ISNUMBER(MATCH(POP!$B$4:$DQ$4,INDEX('Rural Electric Cooperatives'!$A$3:$S$30,0,MATCH($G15,'Rural Electric Cooperatives'!$A$1:$S$1,0)),0))),0)</f>
        <v>11.698499999999999</v>
      </c>
      <c r="L15" s="13" cm="1">
        <f t="array" ref="L15">IFERROR(SUMPRODUCT(--ISNUMBER(MATCH(HH!$B$4:$DQ$4,INDEX('Rural Electric Cooperatives'!$A$3:$S$30,0,MATCH($G15,'Rural Electric Cooperatives'!$A$1:$S$1,0)),0)),INDEX(HH!$B$6:$DQ$15,MATCH($I$1,YEAR(HH!$A$6:$A$15),0),0))/SUMPRODUCT(--ISNUMBER(MATCH(HH!$B$4:$DQ$4,INDEX('Rural Electric Cooperatives'!$A$3:$S$30,0,MATCH($G15,'Rural Electric Cooperatives'!$A$1:$S$1,0)),0))),0)</f>
        <v>4.5347772528946848</v>
      </c>
      <c r="M15" s="13" cm="1">
        <f t="array" ref="M15">IFERROR(SUMPRODUCT(--ISNUMBER(MATCH(Emp!$B$4:$DQ$4,INDEX('Rural Electric Cooperatives'!$A$3:$S$30,0,MATCH($G15,'Rural Electric Cooperatives'!$A$1:$S$1,0)),0)),INDEX(Emp!$B$6:$DQ$15,MATCH($I$1,YEAR(Emp!$A$6:$A$15),0),0))/SUMPRODUCT(--ISNUMBER(MATCH(Emp!$B$4:$DQ$4,INDEX('Rural Electric Cooperatives'!$A$3:$S$30,0,MATCH($G15,'Rural Electric Cooperatives'!$A$1:$S$1,0)),0))),0)</f>
        <v>2.3737840891876609</v>
      </c>
      <c r="N15" s="13" cm="1">
        <f t="array" ref="N15">IFERROR(SUMPRODUCT(--ISNUMBER(MATCH(LFT!$B$4:$DQ$4,INDEX('Rural Electric Cooperatives'!$A$3:$S$30,0,MATCH($G15,'Rural Electric Cooperatives'!$A$1:$S$1,0)),0)),INDEX(LFT!$B$6:$DQ$15,MATCH($I$1,YEAR(LFT!$A$6:$A$15),0),0))/SUMPRODUCT(--ISNUMBER(MATCH(LFT!$B$4:$DQ$4,INDEX('Rural Electric Cooperatives'!$A$3:$S$30,0,MATCH($G15,'Rural Electric Cooperatives'!$A$1:$S$1,0)),0))),0)</f>
        <v>3.6168440936648301</v>
      </c>
      <c r="O15" s="13" cm="1">
        <f t="array" ref="O15">IFERROR(SUMPRODUCT(--ISNUMBER(MATCH(LFU!$B$4:$DQ$4,INDEX('Rural Electric Cooperatives'!$A$3:$S$30,0,MATCH($G15,'Rural Electric Cooperatives'!$A$1:$S$1,0)),0)),INDEX(LFU!$B$6:$DQ$15,MATCH($I$1,YEAR(LFU!$A$6:$A$15),0),0))/SUMPRODUCT(--ISNUMBER(MATCH(LFU!$B$4:$DQ$4,INDEX('Rural Electric Cooperatives'!$A$3:$S$30,0,MATCH($G15,'Rural Electric Cooperatives'!$A$1:$S$1,0)),0))),0)</f>
        <v>0.22588459373893177</v>
      </c>
      <c r="P15" s="13" cm="1">
        <f t="array" ref="P15">IFERROR(SUMPRODUCT(--ISNUMBER(MATCH(YP!$B$4:$DQ$4,INDEX('Rural Electric Cooperatives'!$A$3:$S$30,0,MATCH($G15,'Rural Electric Cooperatives'!$A$1:$S$1,0)),0)),INDEX(YP!$B$6:$DQ$15,MATCH($I$1,YEAR(YP!$A$6:$A$15),0),0))/SUMPRODUCT(--ISNUMBER(MATCH(YP!$B$4:$DQ$4,INDEX('Rural Electric Cooperatives'!$A$3:$S$30,0,MATCH($G15,'Rural Electric Cooperatives'!$A$1:$S$1,0)),0))),0)</f>
        <v>558.72639734946404</v>
      </c>
      <c r="Q15" s="13">
        <v>630316.34</v>
      </c>
      <c r="R15" s="13">
        <v>48399</v>
      </c>
      <c r="S15" s="13">
        <f t="shared" ref="S15" si="14">+Q15*1000/R15</f>
        <v>13023.333953180851</v>
      </c>
      <c r="T15" s="13">
        <v>86662.888999999996</v>
      </c>
      <c r="U15" s="14">
        <f t="shared" si="0"/>
        <v>0.59127893387051078</v>
      </c>
      <c r="V15" s="15">
        <f t="shared" si="1"/>
        <v>4.5094910917423972E-2</v>
      </c>
      <c r="W15" s="15">
        <f t="shared" si="2"/>
        <v>6.2453505843557189E-2</v>
      </c>
      <c r="X15" s="13">
        <f t="shared" si="3"/>
        <v>47760.516078938672</v>
      </c>
      <c r="Y15" s="16"/>
      <c r="Z15" s="13">
        <f t="shared" si="4"/>
        <v>28617.309120398852</v>
      </c>
      <c r="AA15" s="13">
        <f t="shared" si="5"/>
        <v>19781.690879601148</v>
      </c>
      <c r="AB15" s="17">
        <f t="shared" ref="AB15" si="15">+AA15*12</f>
        <v>237380.29055521378</v>
      </c>
      <c r="AC15" s="16"/>
      <c r="AD15" s="14">
        <f t="shared" si="6"/>
        <v>5.266120894182668E-2</v>
      </c>
      <c r="AE15" s="17">
        <f t="shared" si="7"/>
        <v>924310.73421028373</v>
      </c>
      <c r="AF15" s="18">
        <f t="shared" ref="AF15" si="16">+AE15/Z15</f>
        <v>32.299009327589822</v>
      </c>
    </row>
    <row r="16" spans="1:32" x14ac:dyDescent="0.25">
      <c r="A16" s="9" t="s">
        <v>31</v>
      </c>
      <c r="B16" s="9"/>
      <c r="C16" s="9"/>
      <c r="D16" s="9" t="s">
        <v>146</v>
      </c>
      <c r="E16" s="3"/>
      <c r="F16" s="19"/>
      <c r="G16" s="19" t="s">
        <v>1142</v>
      </c>
      <c r="H16" s="20" cm="1">
        <f t="array" ref="H16">IFERROR(SUMPRODUCT(--ISNUMBER(MATCH(MHHY!$B$4:$DQ$4,INDEX('Rural Electric Cooperatives'!$A$3:$S$30,0,MATCH($G16,'Rural Electric Cooperatives'!$A$1:$S$1,0)),0)),INDEX(MHHY!$B$6:$DQ$15,MATCH($I$1,YEAR(MHHY!$A$6:$A$15),0),0))/SUMPRODUCT(--ISNUMBER(MATCH(MHHY!$B$4:$DQ$4,INDEX('Rural Electric Cooperatives'!$A$3:$S$30,0,MATCH($G16,'Rural Electric Cooperatives'!$A$1:$S$1,0)),0))),0)</f>
        <v>64631.620495808245</v>
      </c>
      <c r="I16" s="20" cm="1">
        <f t="array" ref="I16">IFERROR(SUMPRODUCT(--ISNUMBER(MATCH(MHHY!$B$4:$DQ$4,INDEX('Rural Electric Cooperatives'!$A$3:$S$30,0,MATCH($G16,'Rural Electric Cooperatives'!$A$1:$S$1,0)),0)),INDEX(MHHY!$B$6:$DQ$15,MATCH($I$1,YEAR(MHHY!$A$6:$A$15),0),0),INDEX(POP!$B$6:$DQ$15,MATCH($I$1,YEAR(POP!$A$6:$A$15),0),0))/SUMPRODUCT(--ISNUMBER(MATCH(MHHY!$B$4:$DQ$4,INDEX('Rural Electric Cooperatives'!$A$3:$S$30,0,MATCH($G16,'Rural Electric Cooperatives'!$A$1:$S$1,0)),0)),INDEX(POP!$B$6:$DQ$15,MATCH($I$1,YEAR(POP!$A$6:$A$15),0),0)),0)</f>
        <v>67036.21231773599</v>
      </c>
      <c r="J16" s="20" cm="1">
        <f t="array" ref="J16">IFERROR(SUMPRODUCT(--ISNUMBER(MATCH(YPTRP!$B$4:$DQ$4,INDEX('Rural Electric Cooperatives'!$A$3:$S$30,0,MATCH($G16,'Rural Electric Cooperatives'!$A$1:$S$1,0)),0)),INDEX(YPTRP!$B$6:$DQ$15,MATCH($I$1,YEAR(YPTRP!$A$6:$A$15),0),0))/SUMPRODUCT(--ISNUMBER(MATCH(YPTRP!$B$4:$DQ$4,INDEX('Rural Electric Cooperatives'!$A$3:$S$30,0,MATCH($G16,'Rural Electric Cooperatives'!$A$1:$S$1,0)),0))),0)</f>
        <v>475.20225298200552</v>
      </c>
      <c r="K16" s="20" cm="1">
        <f t="array" ref="K16">IFERROR(SUMPRODUCT(--ISNUMBER(MATCH(POP!$B$4:$DQ$4,INDEX('Rural Electric Cooperatives'!$A$3:$S$30,0,MATCH($G16,'Rural Electric Cooperatives'!$A$1:$S$1,0)),0)),INDEX(POP!$B$6:$DQ$15,MATCH($I$1,YEAR(POP!$A$6:$A$15),0),0))/SUMPRODUCT(--ISNUMBER(MATCH(POP!$B$4:$DQ$4,INDEX('Rural Electric Cooperatives'!$A$3:$S$30,0,MATCH($G16,'Rural Electric Cooperatives'!$A$1:$S$1,0)),0))),0)</f>
        <v>26.603181818181817</v>
      </c>
      <c r="L16" s="20" cm="1">
        <f t="array" ref="L16">IFERROR(SUMPRODUCT(--ISNUMBER(MATCH(HH!$B$4:$DQ$4,INDEX('Rural Electric Cooperatives'!$A$3:$S$30,0,MATCH($G16,'Rural Electric Cooperatives'!$A$1:$S$1,0)),0)),INDEX(HH!$B$6:$DQ$15,MATCH($I$1,YEAR(HH!$A$6:$A$15),0),0))/SUMPRODUCT(--ISNUMBER(MATCH(HH!$B$4:$DQ$4,INDEX('Rural Electric Cooperatives'!$A$3:$S$30,0,MATCH($G16,'Rural Electric Cooperatives'!$A$1:$S$1,0)),0))),0)</f>
        <v>10.769275456579516</v>
      </c>
      <c r="M16" s="20" cm="1">
        <f t="array" ref="M16">IFERROR(SUMPRODUCT(--ISNUMBER(MATCH(Emp!$B$4:$DQ$4,INDEX('Rural Electric Cooperatives'!$A$3:$S$30,0,MATCH($G16,'Rural Electric Cooperatives'!$A$1:$S$1,0)),0)),INDEX(Emp!$B$6:$DQ$15,MATCH($I$1,YEAR(Emp!$A$6:$A$15),0),0))/SUMPRODUCT(--ISNUMBER(MATCH(Emp!$B$4:$DQ$4,INDEX('Rural Electric Cooperatives'!$A$3:$S$30,0,MATCH($G16,'Rural Electric Cooperatives'!$A$1:$S$1,0)),0))),0)</f>
        <v>10.633822705907299</v>
      </c>
      <c r="N16" s="20" cm="1">
        <f t="array" ref="N16">IFERROR(SUMPRODUCT(--ISNUMBER(MATCH(LFT!$B$4:$DQ$4,INDEX('Rural Electric Cooperatives'!$A$3:$S$30,0,MATCH($G16,'Rural Electric Cooperatives'!$A$1:$S$1,0)),0)),INDEX(LFT!$B$6:$DQ$15,MATCH($I$1,YEAR(LFT!$A$6:$A$15),0),0))/SUMPRODUCT(--ISNUMBER(MATCH(LFT!$B$4:$DQ$4,INDEX('Rural Electric Cooperatives'!$A$3:$S$30,0,MATCH($G16,'Rural Electric Cooperatives'!$A$1:$S$1,0)),0))),0)</f>
        <v>11.804627283957519</v>
      </c>
      <c r="O16" s="20" cm="1">
        <f t="array" ref="O16">IFERROR(SUMPRODUCT(--ISNUMBER(MATCH(LFU!$B$4:$DQ$4,INDEX('Rural Electric Cooperatives'!$A$3:$S$30,0,MATCH($G16,'Rural Electric Cooperatives'!$A$1:$S$1,0)),0)),INDEX(LFU!$B$6:$DQ$15,MATCH($I$1,YEAR(LFU!$A$6:$A$15),0),0))/SUMPRODUCT(--ISNUMBER(MATCH(LFU!$B$4:$DQ$4,INDEX('Rural Electric Cooperatives'!$A$3:$S$30,0,MATCH($G16,'Rural Electric Cooperatives'!$A$1:$S$1,0)),0))),0)</f>
        <v>0.54898313140068111</v>
      </c>
      <c r="P16" s="20" cm="1">
        <f t="array" ref="P16">IFERROR(SUMPRODUCT(--ISNUMBER(MATCH(YP!$B$4:$DQ$4,INDEX('Rural Electric Cooperatives'!$A$3:$S$30,0,MATCH($G16,'Rural Electric Cooperatives'!$A$1:$S$1,0)),0)),INDEX(YP!$B$6:$DQ$15,MATCH($I$1,YEAR(YP!$A$6:$A$15),0),0))/SUMPRODUCT(--ISNUMBER(MATCH(YP!$B$4:$DQ$4,INDEX('Rural Electric Cooperatives'!$A$3:$S$30,0,MATCH($G16,'Rural Electric Cooperatives'!$A$1:$S$1,0)),0))),0)</f>
        <v>1495.9696860368495</v>
      </c>
      <c r="Q16" s="20">
        <v>670042.55799999996</v>
      </c>
      <c r="R16" s="20">
        <v>47292</v>
      </c>
      <c r="S16" s="20">
        <f t="shared" ref="S16" si="17">+Q16*1000/R16</f>
        <v>14168.200921931828</v>
      </c>
      <c r="T16" s="13">
        <v>101537.88709999999</v>
      </c>
      <c r="U16" s="21">
        <f t="shared" si="0"/>
        <v>0.31765500158022592</v>
      </c>
      <c r="V16" s="22">
        <f t="shared" si="1"/>
        <v>3.2028085059691666E-2</v>
      </c>
      <c r="W16" s="22">
        <f t="shared" si="2"/>
        <v>4.6505757292883684E-2</v>
      </c>
      <c r="X16" s="20">
        <f t="shared" si="3"/>
        <v>56232.735477319336</v>
      </c>
      <c r="Y16" s="23"/>
      <c r="Z16" s="20">
        <f t="shared" si="4"/>
        <v>15022.540334732044</v>
      </c>
      <c r="AA16" s="20">
        <f t="shared" si="5"/>
        <v>32269.459665267954</v>
      </c>
      <c r="AB16" s="24">
        <f t="shared" ref="AB16" si="18">+AA16*12</f>
        <v>387233.51598321542</v>
      </c>
      <c r="AC16" s="23"/>
      <c r="AD16" s="21">
        <f t="shared" si="6"/>
        <v>2.7644288010308816E-2</v>
      </c>
      <c r="AE16" s="24">
        <f t="shared" si="7"/>
        <v>485213.17039560457</v>
      </c>
      <c r="AF16" s="25">
        <f t="shared" ref="AF16" si="19">+AE16/Z16</f>
        <v>32.299009327589815</v>
      </c>
    </row>
    <row r="17" spans="1:32" x14ac:dyDescent="0.25">
      <c r="A17" s="9" t="s">
        <v>125</v>
      </c>
      <c r="B17" s="9"/>
      <c r="C17" s="9"/>
      <c r="D17" s="9" t="s">
        <v>201</v>
      </c>
      <c r="E17" s="3"/>
      <c r="F17" s="12"/>
      <c r="G17" s="12" t="s">
        <v>1143</v>
      </c>
      <c r="H17" s="13" cm="1">
        <f t="array" ref="H17">IFERROR(SUMPRODUCT(--ISNUMBER(MATCH(MHHY!$B$4:$DQ$4,INDEX('Rural Electric Cooperatives'!$A$3:$S$30,0,MATCH($G17,'Rural Electric Cooperatives'!$A$1:$S$1,0)),0)),INDEX(MHHY!$B$6:$DQ$15,MATCH($I$1,YEAR(MHHY!$A$6:$A$15),0),0))/SUMPRODUCT(--ISNUMBER(MATCH(MHHY!$B$4:$DQ$4,INDEX('Rural Electric Cooperatives'!$A$3:$S$30,0,MATCH($G17,'Rural Electric Cooperatives'!$A$1:$S$1,0)),0))),0)</f>
        <v>48532.947884740897</v>
      </c>
      <c r="I17" s="13" cm="1">
        <f t="array" ref="I17">IFERROR(SUMPRODUCT(--ISNUMBER(MATCH(MHHY!$B$4:$DQ$4,INDEX('Rural Electric Cooperatives'!$A$3:$S$30,0,MATCH($G17,'Rural Electric Cooperatives'!$A$1:$S$1,0)),0)),INDEX(MHHY!$B$6:$DQ$15,MATCH($I$1,YEAR(MHHY!$A$6:$A$15),0),0),INDEX(POP!$B$6:$DQ$15,MATCH($I$1,YEAR(POP!$A$6:$A$15),0),0))/SUMPRODUCT(--ISNUMBER(MATCH(MHHY!$B$4:$DQ$4,INDEX('Rural Electric Cooperatives'!$A$3:$S$30,0,MATCH($G17,'Rural Electric Cooperatives'!$A$1:$S$1,0)),0)),INDEX(POP!$B$6:$DQ$15,MATCH($I$1,YEAR(POP!$A$6:$A$15),0),0)),0)</f>
        <v>48908.761984201694</v>
      </c>
      <c r="J17" s="13" cm="1">
        <f t="array" ref="J17">IFERROR(SUMPRODUCT(--ISNUMBER(MATCH(YPTRP!$B$4:$DQ$4,INDEX('Rural Electric Cooperatives'!$A$3:$S$30,0,MATCH($G17,'Rural Electric Cooperatives'!$A$1:$S$1,0)),0)),INDEX(YPTRP!$B$6:$DQ$15,MATCH($I$1,YEAR(YPTRP!$A$6:$A$15),0),0))/SUMPRODUCT(--ISNUMBER(MATCH(YPTRP!$B$4:$DQ$4,INDEX('Rural Electric Cooperatives'!$A$3:$S$30,0,MATCH($G17,'Rural Electric Cooperatives'!$A$1:$S$1,0)),0))),0)</f>
        <v>311.5107720702697</v>
      </c>
      <c r="K17" s="13" cm="1">
        <f t="array" ref="K17">IFERROR(SUMPRODUCT(--ISNUMBER(MATCH(POP!$B$4:$DQ$4,INDEX('Rural Electric Cooperatives'!$A$3:$S$30,0,MATCH($G17,'Rural Electric Cooperatives'!$A$1:$S$1,0)),0)),INDEX(POP!$B$6:$DQ$15,MATCH($I$1,YEAR(POP!$A$6:$A$15),0),0))/SUMPRODUCT(--ISNUMBER(MATCH(POP!$B$4:$DQ$4,INDEX('Rural Electric Cooperatives'!$A$3:$S$30,0,MATCH($G17,'Rural Electric Cooperatives'!$A$1:$S$1,0)),0))),0)</f>
        <v>12.694333333333333</v>
      </c>
      <c r="L17" s="13" cm="1">
        <f t="array" ref="L17">IFERROR(SUMPRODUCT(--ISNUMBER(MATCH(HH!$B$4:$DQ$4,INDEX('Rural Electric Cooperatives'!$A$3:$S$30,0,MATCH($G17,'Rural Electric Cooperatives'!$A$1:$S$1,0)),0)),INDEX(HH!$B$6:$DQ$15,MATCH($I$1,YEAR(HH!$A$6:$A$15),0),0))/SUMPRODUCT(--ISNUMBER(MATCH(HH!$B$4:$DQ$4,INDEX('Rural Electric Cooperatives'!$A$3:$S$30,0,MATCH($G17,'Rural Electric Cooperatives'!$A$1:$S$1,0)),0))),0)</f>
        <v>5.040888030055493</v>
      </c>
      <c r="M17" s="13" cm="1">
        <f t="array" ref="M17">IFERROR(SUMPRODUCT(--ISNUMBER(MATCH(Emp!$B$4:$DQ$4,INDEX('Rural Electric Cooperatives'!$A$3:$S$30,0,MATCH($G17,'Rural Electric Cooperatives'!$A$1:$S$1,0)),0)),INDEX(Emp!$B$6:$DQ$15,MATCH($I$1,YEAR(Emp!$A$6:$A$15),0),0))/SUMPRODUCT(--ISNUMBER(MATCH(Emp!$B$4:$DQ$4,INDEX('Rural Electric Cooperatives'!$A$3:$S$30,0,MATCH($G17,'Rural Electric Cooperatives'!$A$1:$S$1,0)),0))),0)</f>
        <v>2.5332546041335431</v>
      </c>
      <c r="N17" s="13" cm="1">
        <f t="array" ref="N17">IFERROR(SUMPRODUCT(--ISNUMBER(MATCH(LFT!$B$4:$DQ$4,INDEX('Rural Electric Cooperatives'!$A$3:$S$30,0,MATCH($G17,'Rural Electric Cooperatives'!$A$1:$S$1,0)),0)),INDEX(LFT!$B$6:$DQ$15,MATCH($I$1,YEAR(LFT!$A$6:$A$15),0),0))/SUMPRODUCT(--ISNUMBER(MATCH(LFT!$B$4:$DQ$4,INDEX('Rural Electric Cooperatives'!$A$3:$S$30,0,MATCH($G17,'Rural Electric Cooperatives'!$A$1:$S$1,0)),0))),0)</f>
        <v>4.2467180078211362</v>
      </c>
      <c r="O17" s="13" cm="1">
        <f t="array" ref="O17">IFERROR(SUMPRODUCT(--ISNUMBER(MATCH(LFU!$B$4:$DQ$4,INDEX('Rural Electric Cooperatives'!$A$3:$S$30,0,MATCH($G17,'Rural Electric Cooperatives'!$A$1:$S$1,0)),0)),INDEX(LFU!$B$6:$DQ$15,MATCH($I$1,YEAR(LFU!$A$6:$A$15),0),0))/SUMPRODUCT(--ISNUMBER(MATCH(LFU!$B$4:$DQ$4,INDEX('Rural Electric Cooperatives'!$A$3:$S$30,0,MATCH($G17,'Rural Electric Cooperatives'!$A$1:$S$1,0)),0))),0)</f>
        <v>0.29402958113470135</v>
      </c>
      <c r="P17" s="13" cm="1">
        <f t="array" ref="P17">IFERROR(SUMPRODUCT(--ISNUMBER(MATCH(YP!$B$4:$DQ$4,INDEX('Rural Electric Cooperatives'!$A$3:$S$30,0,MATCH($G17,'Rural Electric Cooperatives'!$A$1:$S$1,0)),0)),INDEX(YP!$B$6:$DQ$15,MATCH($I$1,YEAR(YP!$A$6:$A$15),0),0))/SUMPRODUCT(--ISNUMBER(MATCH(YP!$B$4:$DQ$4,INDEX('Rural Electric Cooperatives'!$A$3:$S$30,0,MATCH($G17,'Rural Electric Cooperatives'!$A$1:$S$1,0)),0))),0)</f>
        <v>589.59842907896109</v>
      </c>
      <c r="Q17" s="13">
        <v>186865.37700000001</v>
      </c>
      <c r="R17" s="13">
        <v>16805</v>
      </c>
      <c r="S17" s="13">
        <f t="shared" ref="S17" si="20">+Q17*1000/R17</f>
        <v>11119.629693543588</v>
      </c>
      <c r="T17" s="13">
        <v>25851.864000000001</v>
      </c>
      <c r="U17" s="14">
        <f t="shared" si="0"/>
        <v>0.52834396549681284</v>
      </c>
      <c r="V17" s="15">
        <f t="shared" si="1"/>
        <v>3.1453333223087958E-2</v>
      </c>
      <c r="W17" s="15">
        <f t="shared" si="2"/>
        <v>6.9236897904026151E-2</v>
      </c>
      <c r="X17" s="13">
        <f t="shared" si="3"/>
        <v>46445.79700225516</v>
      </c>
      <c r="Y17" s="16"/>
      <c r="Z17" s="13">
        <f t="shared" si="4"/>
        <v>8878.8203401739393</v>
      </c>
      <c r="AA17" s="13">
        <f t="shared" si="5"/>
        <v>7926.1796598260598</v>
      </c>
      <c r="AB17" s="17">
        <f t="shared" ref="AB17" si="21">+AA17*12</f>
        <v>95114.155917912722</v>
      </c>
      <c r="AC17" s="16"/>
      <c r="AD17" s="14">
        <f t="shared" si="6"/>
        <v>1.6338692471877095E-2</v>
      </c>
      <c r="AE17" s="17">
        <f t="shared" si="7"/>
        <v>286777.10098527226</v>
      </c>
      <c r="AF17" s="18">
        <f t="shared" ref="AF17" si="22">+AE17/Z17</f>
        <v>32.299009327589815</v>
      </c>
    </row>
    <row r="18" spans="1:32" x14ac:dyDescent="0.25">
      <c r="A18" s="9" t="s">
        <v>127</v>
      </c>
      <c r="B18" s="9"/>
      <c r="C18" s="9"/>
      <c r="D18" s="9" t="s">
        <v>46</v>
      </c>
      <c r="E18" s="3"/>
      <c r="F18" s="19"/>
      <c r="G18" s="19" t="s">
        <v>1149</v>
      </c>
      <c r="H18" s="20" cm="1">
        <f t="array" ref="H18">IFERROR(SUMPRODUCT(--ISNUMBER(MATCH(MHHY!$B$4:$DQ$4,INDEX('Rural Electric Cooperatives'!$A$3:$S$30,0,MATCH($G18,'Rural Electric Cooperatives'!$A$1:$S$1,0)),0)),INDEX(MHHY!$B$6:$DQ$15,MATCH($I$1,YEAR(MHHY!$A$6:$A$15),0),0))/SUMPRODUCT(--ISNUMBER(MATCH(MHHY!$B$4:$DQ$4,INDEX('Rural Electric Cooperatives'!$A$3:$S$30,0,MATCH($G18,'Rural Electric Cooperatives'!$A$1:$S$1,0)),0))),0)</f>
        <v>69786.563282556046</v>
      </c>
      <c r="I18" s="20" cm="1">
        <f t="array" ref="I18">IFERROR(SUMPRODUCT(--ISNUMBER(MATCH(MHHY!$B$4:$DQ$4,INDEX('Rural Electric Cooperatives'!$A$3:$S$30,0,MATCH($G18,'Rural Electric Cooperatives'!$A$1:$S$1,0)),0)),INDEX(MHHY!$B$6:$DQ$15,MATCH($I$1,YEAR(MHHY!$A$6:$A$15),0),0),INDEX(POP!$B$6:$DQ$15,MATCH($I$1,YEAR(POP!$A$6:$A$15),0),0))/SUMPRODUCT(--ISNUMBER(MATCH(MHHY!$B$4:$DQ$4,INDEX('Rural Electric Cooperatives'!$A$3:$S$30,0,MATCH($G18,'Rural Electric Cooperatives'!$A$1:$S$1,0)),0)),INDEX(POP!$B$6:$DQ$15,MATCH($I$1,YEAR(POP!$A$6:$A$15),0),0)),0)</f>
        <v>71308.330150041569</v>
      </c>
      <c r="J18" s="20" cm="1">
        <f t="array" ref="J18">IFERROR(SUMPRODUCT(--ISNUMBER(MATCH(YPTRP!$B$4:$DQ$4,INDEX('Rural Electric Cooperatives'!$A$3:$S$30,0,MATCH($G18,'Rural Electric Cooperatives'!$A$1:$S$1,0)),0)),INDEX(YPTRP!$B$6:$DQ$15,MATCH($I$1,YEAR(YPTRP!$A$6:$A$15),0),0))/SUMPRODUCT(--ISNUMBER(MATCH(YPTRP!$B$4:$DQ$4,INDEX('Rural Electric Cooperatives'!$A$3:$S$30,0,MATCH($G18,'Rural Electric Cooperatives'!$A$1:$S$1,0)),0))),0)</f>
        <v>424.918667436421</v>
      </c>
      <c r="K18" s="20" cm="1">
        <f t="array" ref="K18">IFERROR(SUMPRODUCT(--ISNUMBER(MATCH(POP!$B$4:$DQ$4,INDEX('Rural Electric Cooperatives'!$A$3:$S$30,0,MATCH($G18,'Rural Electric Cooperatives'!$A$1:$S$1,0)),0)),INDEX(POP!$B$6:$DQ$15,MATCH($I$1,YEAR(POP!$A$6:$A$15),0),0))/SUMPRODUCT(--ISNUMBER(MATCH(POP!$B$4:$DQ$4,INDEX('Rural Electric Cooperatives'!$A$3:$S$30,0,MATCH($G18,'Rural Electric Cooperatives'!$A$1:$S$1,0)),0))),0)</f>
        <v>25.8855</v>
      </c>
      <c r="L18" s="20" cm="1">
        <f t="array" ref="L18">IFERROR(SUMPRODUCT(--ISNUMBER(MATCH(HH!$B$4:$DQ$4,INDEX('Rural Electric Cooperatives'!$A$3:$S$30,0,MATCH($G18,'Rural Electric Cooperatives'!$A$1:$S$1,0)),0)),INDEX(HH!$B$6:$DQ$15,MATCH($I$1,YEAR(HH!$A$6:$A$15),0),0))/SUMPRODUCT(--ISNUMBER(MATCH(HH!$B$4:$DQ$4,INDEX('Rural Electric Cooperatives'!$A$3:$S$30,0,MATCH($G18,'Rural Electric Cooperatives'!$A$1:$S$1,0)),0))),0)</f>
        <v>10.048287303258302</v>
      </c>
      <c r="M18" s="20" cm="1">
        <f t="array" ref="M18">IFERROR(SUMPRODUCT(--ISNUMBER(MATCH(Emp!$B$4:$DQ$4,INDEX('Rural Electric Cooperatives'!$A$3:$S$30,0,MATCH($G18,'Rural Electric Cooperatives'!$A$1:$S$1,0)),0)),INDEX(Emp!$B$6:$DQ$15,MATCH($I$1,YEAR(Emp!$A$6:$A$15),0),0))/SUMPRODUCT(--ISNUMBER(MATCH(Emp!$B$4:$DQ$4,INDEX('Rural Electric Cooperatives'!$A$3:$S$30,0,MATCH($G18,'Rural Electric Cooperatives'!$A$1:$S$1,0)),0))),0)</f>
        <v>6.0785929417258178</v>
      </c>
      <c r="N18" s="20" cm="1">
        <f t="array" ref="N18">IFERROR(SUMPRODUCT(--ISNUMBER(MATCH(LFT!$B$4:$DQ$4,INDEX('Rural Electric Cooperatives'!$A$3:$S$30,0,MATCH($G18,'Rural Electric Cooperatives'!$A$1:$S$1,0)),0)),INDEX(LFT!$B$6:$DQ$15,MATCH($I$1,YEAR(LFT!$A$6:$A$15),0),0))/SUMPRODUCT(--ISNUMBER(MATCH(LFT!$B$4:$DQ$4,INDEX('Rural Electric Cooperatives'!$A$3:$S$30,0,MATCH($G18,'Rural Electric Cooperatives'!$A$1:$S$1,0)),0))),0)</f>
        <v>10.813973626237299</v>
      </c>
      <c r="O18" s="20" cm="1">
        <f t="array" ref="O18">IFERROR(SUMPRODUCT(--ISNUMBER(MATCH(LFU!$B$4:$DQ$4,INDEX('Rural Electric Cooperatives'!$A$3:$S$30,0,MATCH($G18,'Rural Electric Cooperatives'!$A$1:$S$1,0)),0)),INDEX(LFU!$B$6:$DQ$15,MATCH($I$1,YEAR(LFU!$A$6:$A$15),0),0))/SUMPRODUCT(--ISNUMBER(MATCH(LFU!$B$4:$DQ$4,INDEX('Rural Electric Cooperatives'!$A$3:$S$30,0,MATCH($G18,'Rural Electric Cooperatives'!$A$1:$S$1,0)),0))),0)</f>
        <v>0.55087684958558325</v>
      </c>
      <c r="P18" s="20" cm="1">
        <f t="array" ref="P18">IFERROR(SUMPRODUCT(--ISNUMBER(MATCH(YP!$B$4:$DQ$4,INDEX('Rural Electric Cooperatives'!$A$3:$S$30,0,MATCH($G18,'Rural Electric Cooperatives'!$A$1:$S$1,0)),0)),INDEX(YP!$B$6:$DQ$15,MATCH($I$1,YEAR(YP!$A$6:$A$15),0),0))/SUMPRODUCT(--ISNUMBER(MATCH(YP!$B$4:$DQ$4,INDEX('Rural Electric Cooperatives'!$A$3:$S$30,0,MATCH($G18,'Rural Electric Cooperatives'!$A$1:$S$1,0)),0))),0)</f>
        <v>1290.6511816402251</v>
      </c>
      <c r="Q18" s="20">
        <v>341836.02500000002</v>
      </c>
      <c r="R18" s="20">
        <v>29248</v>
      </c>
      <c r="S18" s="20">
        <f t="shared" ref="S18" si="23">+Q18*1000/R18</f>
        <v>11687.500854759301</v>
      </c>
      <c r="T18" s="13">
        <v>48783.49467</v>
      </c>
      <c r="U18" s="21">
        <f t="shared" si="0"/>
        <v>0.32922812412910263</v>
      </c>
      <c r="V18" s="22">
        <f t="shared" si="1"/>
        <v>2.3390336392547763E-2</v>
      </c>
      <c r="W18" s="22">
        <f t="shared" si="2"/>
        <v>5.0941205205922047E-2</v>
      </c>
      <c r="X18" s="20">
        <f t="shared" si="3"/>
        <v>49860.005858114586</v>
      </c>
      <c r="Y18" s="23"/>
      <c r="Z18" s="20">
        <f t="shared" si="4"/>
        <v>9629.2641745279943</v>
      </c>
      <c r="AA18" s="20">
        <f t="shared" si="5"/>
        <v>19618.735825472006</v>
      </c>
      <c r="AB18" s="24">
        <f t="shared" ref="AB18" si="24">+AA18*12</f>
        <v>235424.82990566408</v>
      </c>
      <c r="AC18" s="23"/>
      <c r="AD18" s="21">
        <f t="shared" si="6"/>
        <v>1.7719649688845287E-2</v>
      </c>
      <c r="AE18" s="24">
        <f t="shared" si="7"/>
        <v>311015.69339090615</v>
      </c>
      <c r="AF18" s="25">
        <f t="shared" ref="AF18" si="25">+AE18/Z18</f>
        <v>32.299009327589815</v>
      </c>
    </row>
    <row r="19" spans="1:32" x14ac:dyDescent="0.25">
      <c r="A19" s="9" t="s">
        <v>37</v>
      </c>
      <c r="B19" s="9"/>
      <c r="C19" s="9"/>
      <c r="D19" s="9" t="s">
        <v>109</v>
      </c>
      <c r="E19" s="3"/>
      <c r="F19" s="12"/>
      <c r="G19" s="12" t="s">
        <v>1144</v>
      </c>
      <c r="H19" s="13" cm="1">
        <f t="array" ref="H19">IFERROR(SUMPRODUCT(--ISNUMBER(MATCH(MHHY!$B$4:$DQ$4,INDEX('Rural Electric Cooperatives'!$A$3:$S$30,0,MATCH($G19,'Rural Electric Cooperatives'!$A$1:$S$1,0)),0)),INDEX(MHHY!$B$6:$DQ$15,MATCH($I$1,YEAR(MHHY!$A$6:$A$15),0),0))/SUMPRODUCT(--ISNUMBER(MATCH(MHHY!$B$4:$DQ$4,INDEX('Rural Electric Cooperatives'!$A$3:$S$30,0,MATCH($G19,'Rural Electric Cooperatives'!$A$1:$S$1,0)),0))),0)</f>
        <v>69695.519140551594</v>
      </c>
      <c r="I19" s="13" cm="1">
        <f t="array" ref="I19">IFERROR(SUMPRODUCT(--ISNUMBER(MATCH(MHHY!$B$4:$DQ$4,INDEX('Rural Electric Cooperatives'!$A$3:$S$30,0,MATCH($G19,'Rural Electric Cooperatives'!$A$1:$S$1,0)),0)),INDEX(MHHY!$B$6:$DQ$15,MATCH($I$1,YEAR(MHHY!$A$6:$A$15),0),0),INDEX(POP!$B$6:$DQ$15,MATCH($I$1,YEAR(POP!$A$6:$A$15),0),0))/SUMPRODUCT(--ISNUMBER(MATCH(MHHY!$B$4:$DQ$4,INDEX('Rural Electric Cooperatives'!$A$3:$S$30,0,MATCH($G19,'Rural Electric Cooperatives'!$A$1:$S$1,0)),0)),INDEX(POP!$B$6:$DQ$15,MATCH($I$1,YEAR(POP!$A$6:$A$15),0),0)),0)</f>
        <v>71944.543696875277</v>
      </c>
      <c r="J19" s="13" cm="1">
        <f t="array" ref="J19">IFERROR(SUMPRODUCT(--ISNUMBER(MATCH(YPTRP!$B$4:$DQ$4,INDEX('Rural Electric Cooperatives'!$A$3:$S$30,0,MATCH($G19,'Rural Electric Cooperatives'!$A$1:$S$1,0)),0)),INDEX(YPTRP!$B$6:$DQ$15,MATCH($I$1,YEAR(YPTRP!$A$6:$A$15),0),0))/SUMPRODUCT(--ISNUMBER(MATCH(YPTRP!$B$4:$DQ$4,INDEX('Rural Electric Cooperatives'!$A$3:$S$30,0,MATCH($G19,'Rural Electric Cooperatives'!$A$1:$S$1,0)),0))),0)</f>
        <v>1103.6761932942186</v>
      </c>
      <c r="K19" s="13" cm="1">
        <f t="array" ref="K19">IFERROR(SUMPRODUCT(--ISNUMBER(MATCH(POP!$B$4:$DQ$4,INDEX('Rural Electric Cooperatives'!$A$3:$S$30,0,MATCH($G19,'Rural Electric Cooperatives'!$A$1:$S$1,0)),0)),INDEX(POP!$B$6:$DQ$15,MATCH($I$1,YEAR(POP!$A$6:$A$15),0),0))/SUMPRODUCT(--ISNUMBER(MATCH(POP!$B$4:$DQ$4,INDEX('Rural Electric Cooperatives'!$A$3:$S$30,0,MATCH($G19,'Rural Electric Cooperatives'!$A$1:$S$1,0)),0))),0)</f>
        <v>64.332999999999998</v>
      </c>
      <c r="L19" s="13" cm="1">
        <f t="array" ref="L19">IFERROR(SUMPRODUCT(--ISNUMBER(MATCH(HH!$B$4:$DQ$4,INDEX('Rural Electric Cooperatives'!$A$3:$S$30,0,MATCH($G19,'Rural Electric Cooperatives'!$A$1:$S$1,0)),0)),INDEX(HH!$B$6:$DQ$15,MATCH($I$1,YEAR(HH!$A$6:$A$15),0),0))/SUMPRODUCT(--ISNUMBER(MATCH(HH!$B$4:$DQ$4,INDEX('Rural Electric Cooperatives'!$A$3:$S$30,0,MATCH($G19,'Rural Electric Cooperatives'!$A$1:$S$1,0)),0))),0)</f>
        <v>25.523700685155685</v>
      </c>
      <c r="M19" s="13" cm="1">
        <f t="array" ref="M19">IFERROR(SUMPRODUCT(--ISNUMBER(MATCH(Emp!$B$4:$DQ$4,INDEX('Rural Electric Cooperatives'!$A$3:$S$30,0,MATCH($G19,'Rural Electric Cooperatives'!$A$1:$S$1,0)),0)),INDEX(Emp!$B$6:$DQ$15,MATCH($I$1,YEAR(Emp!$A$6:$A$15),0),0))/SUMPRODUCT(--ISNUMBER(MATCH(Emp!$B$4:$DQ$4,INDEX('Rural Electric Cooperatives'!$A$3:$S$30,0,MATCH($G19,'Rural Electric Cooperatives'!$A$1:$S$1,0)),0))),0)</f>
        <v>26.575000000000024</v>
      </c>
      <c r="N19" s="13" cm="1">
        <f t="array" ref="N19">IFERROR(SUMPRODUCT(--ISNUMBER(MATCH(LFT!$B$4:$DQ$4,INDEX('Rural Electric Cooperatives'!$A$3:$S$30,0,MATCH($G19,'Rural Electric Cooperatives'!$A$1:$S$1,0)),0)),INDEX(LFT!$B$6:$DQ$15,MATCH($I$1,YEAR(LFT!$A$6:$A$15),0),0))/SUMPRODUCT(--ISNUMBER(MATCH(LFT!$B$4:$DQ$4,INDEX('Rural Electric Cooperatives'!$A$3:$S$30,0,MATCH($G19,'Rural Electric Cooperatives'!$A$1:$S$1,0)),0))),0)</f>
        <v>28.19679829127017</v>
      </c>
      <c r="O19" s="13" cm="1">
        <f t="array" ref="O19">IFERROR(SUMPRODUCT(--ISNUMBER(MATCH(LFU!$B$4:$DQ$4,INDEX('Rural Electric Cooperatives'!$A$3:$S$30,0,MATCH($G19,'Rural Electric Cooperatives'!$A$1:$S$1,0)),0)),INDEX(LFU!$B$6:$DQ$15,MATCH($I$1,YEAR(LFU!$A$6:$A$15),0),0))/SUMPRODUCT(--ISNUMBER(MATCH(LFU!$B$4:$DQ$4,INDEX('Rural Electric Cooperatives'!$A$3:$S$30,0,MATCH($G19,'Rural Electric Cooperatives'!$A$1:$S$1,0)),0))),0)</f>
        <v>1.3662384011170186</v>
      </c>
      <c r="P19" s="13" cm="1">
        <f t="array" ref="P19">IFERROR(SUMPRODUCT(--ISNUMBER(MATCH(YP!$B$4:$DQ$4,INDEX('Rural Electric Cooperatives'!$A$3:$S$30,0,MATCH($G19,'Rural Electric Cooperatives'!$A$1:$S$1,0)),0)),INDEX(YP!$B$6:$DQ$15,MATCH($I$1,YEAR(YP!$A$6:$A$15),0),0))/SUMPRODUCT(--ISNUMBER(MATCH(YP!$B$4:$DQ$4,INDEX('Rural Electric Cooperatives'!$A$3:$S$30,0,MATCH($G19,'Rural Electric Cooperatives'!$A$1:$S$1,0)),0))),0)</f>
        <v>3827.1659628632224</v>
      </c>
      <c r="Q19" s="13">
        <v>489410.28100000002</v>
      </c>
      <c r="R19" s="13">
        <v>35519</v>
      </c>
      <c r="S19" s="13">
        <f t="shared" ref="S19" si="26">+Q19*1000/R19</f>
        <v>13778.830513246432</v>
      </c>
      <c r="T19" s="13">
        <v>63753.690999999999</v>
      </c>
      <c r="U19" s="14">
        <f t="shared" si="0"/>
        <v>0.28837949647433736</v>
      </c>
      <c r="V19" s="15">
        <f t="shared" si="1"/>
        <v>2.494863219877462E-2</v>
      </c>
      <c r="W19" s="15">
        <f t="shared" si="2"/>
        <v>4.8453671477304248E-2</v>
      </c>
      <c r="X19" s="13">
        <f t="shared" si="3"/>
        <v>59489.934603752699</v>
      </c>
      <c r="Y19" s="16"/>
      <c r="Z19" s="13">
        <f t="shared" si="4"/>
        <v>10242.95133527199</v>
      </c>
      <c r="AA19" s="13">
        <f t="shared" si="5"/>
        <v>25276.048664728012</v>
      </c>
      <c r="AB19" s="17">
        <f t="shared" ref="AB19" si="27">+AA19*12</f>
        <v>303312.58397673618</v>
      </c>
      <c r="AC19" s="16"/>
      <c r="AD19" s="14">
        <f t="shared" si="6"/>
        <v>1.8848949011185119E-2</v>
      </c>
      <c r="AE19" s="17">
        <f t="shared" si="7"/>
        <v>330837.18071999861</v>
      </c>
      <c r="AF19" s="18">
        <f t="shared" ref="AF19" si="28">+AE19/Z19</f>
        <v>32.299009327589822</v>
      </c>
    </row>
    <row r="20" spans="1:32" x14ac:dyDescent="0.25">
      <c r="A20" s="9" t="s">
        <v>130</v>
      </c>
      <c r="B20" s="9"/>
      <c r="C20" s="9"/>
      <c r="D20" s="9" t="s">
        <v>231</v>
      </c>
      <c r="E20" s="3"/>
      <c r="F20" s="19"/>
      <c r="G20" s="19" t="s">
        <v>1168</v>
      </c>
      <c r="H20" s="20" cm="1">
        <f t="array" ref="H20">IFERROR(SUMPRODUCT(--ISNUMBER(MATCH(MHHY!$B$4:$DQ$4,INDEX('Rural Electric Cooperatives'!$A$3:$S$30,0,MATCH($G20,'Rural Electric Cooperatives'!$A$1:$S$1,0)),0)),INDEX(MHHY!$B$6:$DQ$15,MATCH($I$1,YEAR(MHHY!$A$6:$A$15),0),0))/SUMPRODUCT(--ISNUMBER(MATCH(MHHY!$B$4:$DQ$4,INDEX('Rural Electric Cooperatives'!$A$3:$S$30,0,MATCH($G20,'Rural Electric Cooperatives'!$A$1:$S$1,0)),0))),0)</f>
        <v>78603.41561822372</v>
      </c>
      <c r="I20" s="20" cm="1">
        <f t="array" ref="I20">IFERROR(SUMPRODUCT(--ISNUMBER(MATCH(MHHY!$B$4:$DQ$4,INDEX('Rural Electric Cooperatives'!$A$3:$S$30,0,MATCH($G20,'Rural Electric Cooperatives'!$A$1:$S$1,0)),0)),INDEX(MHHY!$B$6:$DQ$15,MATCH($I$1,YEAR(MHHY!$A$6:$A$15),0),0),INDEX(POP!$B$6:$DQ$15,MATCH($I$1,YEAR(POP!$A$6:$A$15),0),0))/SUMPRODUCT(--ISNUMBER(MATCH(MHHY!$B$4:$DQ$4,INDEX('Rural Electric Cooperatives'!$A$3:$S$30,0,MATCH($G20,'Rural Electric Cooperatives'!$A$1:$S$1,0)),0)),INDEX(POP!$B$6:$DQ$15,MATCH($I$1,YEAR(POP!$A$6:$A$15),0),0)),0)</f>
        <v>87888.557511493957</v>
      </c>
      <c r="J20" s="20" cm="1">
        <f t="array" ref="J20">IFERROR(SUMPRODUCT(--ISNUMBER(MATCH(YPTRP!$B$4:$DQ$4,INDEX('Rural Electric Cooperatives'!$A$3:$S$30,0,MATCH($G20,'Rural Electric Cooperatives'!$A$1:$S$1,0)),0)),INDEX(YPTRP!$B$6:$DQ$15,MATCH($I$1,YEAR(YPTRP!$A$6:$A$15),0),0))/SUMPRODUCT(--ISNUMBER(MATCH(YPTRP!$B$4:$DQ$4,INDEX('Rural Electric Cooperatives'!$A$3:$S$30,0,MATCH($G20,'Rural Electric Cooperatives'!$A$1:$S$1,0)),0))),0)</f>
        <v>781.06991597833678</v>
      </c>
      <c r="K20" s="20" cm="1">
        <f t="array" ref="K20">IFERROR(SUMPRODUCT(--ISNUMBER(MATCH(POP!$B$4:$DQ$4,INDEX('Rural Electric Cooperatives'!$A$3:$S$30,0,MATCH($G20,'Rural Electric Cooperatives'!$A$1:$S$1,0)),0)),INDEX(POP!$B$6:$DQ$15,MATCH($I$1,YEAR(POP!$A$6:$A$15),0),0))/SUMPRODUCT(--ISNUMBER(MATCH(POP!$B$4:$DQ$4,INDEX('Rural Electric Cooperatives'!$A$3:$S$30,0,MATCH($G20,'Rural Electric Cooperatives'!$A$1:$S$1,0)),0))),0)</f>
        <v>61.262333333333331</v>
      </c>
      <c r="L20" s="20" cm="1">
        <f t="array" ref="L20">IFERROR(SUMPRODUCT(--ISNUMBER(MATCH(HH!$B$4:$DQ$4,INDEX('Rural Electric Cooperatives'!$A$3:$S$30,0,MATCH($G20,'Rural Electric Cooperatives'!$A$1:$S$1,0)),0)),INDEX(HH!$B$6:$DQ$15,MATCH($I$1,YEAR(HH!$A$6:$A$15),0),0))/SUMPRODUCT(--ISNUMBER(MATCH(HH!$B$4:$DQ$4,INDEX('Rural Electric Cooperatives'!$A$3:$S$30,0,MATCH($G20,'Rural Electric Cooperatives'!$A$1:$S$1,0)),0))),0)</f>
        <v>24.00360524260152</v>
      </c>
      <c r="M20" s="20" cm="1">
        <f t="array" ref="M20">IFERROR(SUMPRODUCT(--ISNUMBER(MATCH(Emp!$B$4:$DQ$4,INDEX('Rural Electric Cooperatives'!$A$3:$S$30,0,MATCH($G20,'Rural Electric Cooperatives'!$A$1:$S$1,0)),0)),INDEX(Emp!$B$6:$DQ$15,MATCH($I$1,YEAR(Emp!$A$6:$A$15),0),0))/SUMPRODUCT(--ISNUMBER(MATCH(Emp!$B$4:$DQ$4,INDEX('Rural Electric Cooperatives'!$A$3:$S$30,0,MATCH($G20,'Rural Electric Cooperatives'!$A$1:$S$1,0)),0))),0)</f>
        <v>31.384008421731533</v>
      </c>
      <c r="N20" s="20" cm="1">
        <f t="array" ref="N20">IFERROR(SUMPRODUCT(--ISNUMBER(MATCH(LFT!$B$4:$DQ$4,INDEX('Rural Electric Cooperatives'!$A$3:$S$30,0,MATCH($G20,'Rural Electric Cooperatives'!$A$1:$S$1,0)),0)),INDEX(LFT!$B$6:$DQ$15,MATCH($I$1,YEAR(LFT!$A$6:$A$15),0),0))/SUMPRODUCT(--ISNUMBER(MATCH(LFT!$B$4:$DQ$4,INDEX('Rural Electric Cooperatives'!$A$3:$S$30,0,MATCH($G20,'Rural Electric Cooperatives'!$A$1:$S$1,0)),0))),0)</f>
        <v>31.279640570142892</v>
      </c>
      <c r="O20" s="20" cm="1">
        <f t="array" ref="O20">IFERROR(SUMPRODUCT(--ISNUMBER(MATCH(LFU!$B$4:$DQ$4,INDEX('Rural Electric Cooperatives'!$A$3:$S$30,0,MATCH($G20,'Rural Electric Cooperatives'!$A$1:$S$1,0)),0)),INDEX(LFU!$B$6:$DQ$15,MATCH($I$1,YEAR(LFU!$A$6:$A$15),0),0))/SUMPRODUCT(--ISNUMBER(MATCH(LFU!$B$4:$DQ$4,INDEX('Rural Electric Cooperatives'!$A$3:$S$30,0,MATCH($G20,'Rural Electric Cooperatives'!$A$1:$S$1,0)),0))),0)</f>
        <v>1.3702671600353427</v>
      </c>
      <c r="P20" s="20" cm="1">
        <f t="array" ref="P20">IFERROR(SUMPRODUCT(--ISNUMBER(MATCH(YP!$B$4:$DQ$4,INDEX('Rural Electric Cooperatives'!$A$3:$S$30,0,MATCH($G20,'Rural Electric Cooperatives'!$A$1:$S$1,0)),0)),INDEX(YP!$B$6:$DQ$15,MATCH($I$1,YEAR(YP!$A$6:$A$15),0),0))/SUMPRODUCT(--ISNUMBER(MATCH(YP!$B$4:$DQ$4,INDEX('Rural Electric Cooperatives'!$A$3:$S$30,0,MATCH($G20,'Rural Electric Cooperatives'!$A$1:$S$1,0)),0))),0)</f>
        <v>4205.9417021768968</v>
      </c>
      <c r="Q20" s="20">
        <v>825241.90500000003</v>
      </c>
      <c r="R20" s="20">
        <v>63711</v>
      </c>
      <c r="S20" s="20">
        <f t="shared" ref="S20" si="29">+Q20*1000/R20</f>
        <v>12952.895182935443</v>
      </c>
      <c r="T20" s="13">
        <v>103894.549</v>
      </c>
      <c r="U20" s="21">
        <f t="shared" si="0"/>
        <v>0.18570631056870648</v>
      </c>
      <c r="V20" s="22">
        <f t="shared" si="1"/>
        <v>1.8554361072379687E-2</v>
      </c>
      <c r="W20" s="22">
        <f t="shared" si="2"/>
        <v>4.3806998260181189E-2</v>
      </c>
      <c r="X20" s="20">
        <f t="shared" si="3"/>
        <v>68654.611623948862</v>
      </c>
      <c r="Y20" s="23"/>
      <c r="Z20" s="20">
        <f t="shared" si="4"/>
        <v>11831.53475264286</v>
      </c>
      <c r="AA20" s="20">
        <f t="shared" si="5"/>
        <v>51879.46524735714</v>
      </c>
      <c r="AB20" s="24">
        <f t="shared" ref="AB20" si="30">+AA20*12</f>
        <v>622553.58296828566</v>
      </c>
      <c r="AC20" s="23"/>
      <c r="AD20" s="21">
        <f t="shared" si="6"/>
        <v>2.1772240048498499E-2</v>
      </c>
      <c r="AE20" s="24">
        <f t="shared" si="7"/>
        <v>382146.8513353148</v>
      </c>
      <c r="AF20" s="25">
        <f t="shared" ref="AF20" si="31">+AE20/Z20</f>
        <v>32.299009327589815</v>
      </c>
    </row>
    <row r="21" spans="1:32" x14ac:dyDescent="0.25">
      <c r="A21" s="9" t="s">
        <v>9</v>
      </c>
      <c r="B21" s="9"/>
      <c r="C21" s="9"/>
      <c r="D21" s="9" t="s">
        <v>105</v>
      </c>
      <c r="E21" s="3"/>
      <c r="F21" s="12"/>
      <c r="G21" s="12" t="s">
        <v>1145</v>
      </c>
      <c r="H21" s="13">
        <f t="array" ref="H21">IFERROR(SUMPRODUCT(--ISNUMBER(MATCH(MHHY!$B$4:$DQ$4,INDEX('Rural Electric Cooperatives'!$A$3:$S$30,0,MATCH($G21,'Rural Electric Cooperatives'!$A$1:$S$1,0)),0)),INDEX(MHHY!$B$6:$DQ$15,MATCH($I$1,YEAR(MHHY!$A$6:$A$15),0),0))/SUMPRODUCT(--ISNUMBER(MATCH(MHHY!$B$4:$DQ$4,INDEX('Rural Electric Cooperatives'!$A$3:$S$30,0,MATCH($G21,'Rural Electric Cooperatives'!$A$1:$S$1,0)),0))),0)</f>
        <v>89871.813042771377</v>
      </c>
      <c r="I21" s="13" cm="1">
        <f t="array" ref="I21">IFERROR(SUMPRODUCT(--ISNUMBER(MATCH(MHHY!$B$4:$DQ$4,INDEX('Rural Electric Cooperatives'!$A$3:$S$30,0,MATCH($G21,'Rural Electric Cooperatives'!$A$1:$S$1,0)),0)),INDEX(MHHY!$B$6:$DQ$15,MATCH($I$1,YEAR(MHHY!$A$6:$A$15),0),0),INDEX(POP!$B$6:$DQ$15,MATCH($I$1,YEAR(POP!$A$6:$A$15),0),0))/SUMPRODUCT(--ISNUMBER(MATCH(MHHY!$B$4:$DQ$4,INDEX('Rural Electric Cooperatives'!$A$3:$S$30,0,MATCH($G21,'Rural Electric Cooperatives'!$A$1:$S$1,0)),0)),INDEX(POP!$B$6:$DQ$15,MATCH($I$1,YEAR(POP!$A$6:$A$15),0),0)),0)</f>
        <v>90025.04408971197</v>
      </c>
      <c r="J21" s="13" cm="1">
        <f t="array" ref="J21">IFERROR(SUMPRODUCT(--ISNUMBER(MATCH(YPTRP!$B$4:$DQ$4,INDEX('Rural Electric Cooperatives'!$A$3:$S$30,0,MATCH($G21,'Rural Electric Cooperatives'!$A$1:$S$1,0)),0)),INDEX(YPTRP!$B$6:$DQ$15,MATCH($I$1,YEAR(YPTRP!$A$6:$A$15),0),0))/SUMPRODUCT(--ISNUMBER(MATCH(YPTRP!$B$4:$DQ$4,INDEX('Rural Electric Cooperatives'!$A$3:$S$30,0,MATCH($G21,'Rural Electric Cooperatives'!$A$1:$S$1,0)),0))),0)</f>
        <v>578.00654675183796</v>
      </c>
      <c r="K21" s="13" cm="1">
        <f t="array" ref="K21">IFERROR(SUMPRODUCT(--ISNUMBER(MATCH(POP!$B$4:$DQ$4,INDEX('Rural Electric Cooperatives'!$A$3:$S$30,0,MATCH($G21,'Rural Electric Cooperatives'!$A$1:$S$1,0)),0)),INDEX(POP!$B$6:$DQ$15,MATCH($I$1,YEAR(POP!$A$6:$A$15),0),0))/SUMPRODUCT(--ISNUMBER(MATCH(POP!$B$4:$DQ$4,INDEX('Rural Electric Cooperatives'!$A$3:$S$30,0,MATCH($G21,'Rural Electric Cooperatives'!$A$1:$S$1,0)),0))),0)</f>
        <v>42.213999999999999</v>
      </c>
      <c r="L21" s="13" cm="1">
        <f t="array" ref="L21">IFERROR(SUMPRODUCT(--ISNUMBER(MATCH(HH!$B$4:$DQ$4,INDEX('Rural Electric Cooperatives'!$A$3:$S$30,0,MATCH($G21,'Rural Electric Cooperatives'!$A$1:$S$1,0)),0)),INDEX(HH!$B$6:$DQ$15,MATCH($I$1,YEAR(HH!$A$6:$A$15),0),0))/SUMPRODUCT(--ISNUMBER(MATCH(HH!$B$4:$DQ$4,INDEX('Rural Electric Cooperatives'!$A$3:$S$30,0,MATCH($G21,'Rural Electric Cooperatives'!$A$1:$S$1,0)),0))),0)</f>
        <v>16.563932687335178</v>
      </c>
      <c r="M21" s="13" cm="1">
        <f t="array" ref="M21">IFERROR(SUMPRODUCT(--ISNUMBER(MATCH(Emp!$B$4:$DQ$4,INDEX('Rural Electric Cooperatives'!$A$3:$S$30,0,MATCH($G21,'Rural Electric Cooperatives'!$A$1:$S$1,0)),0)),INDEX(Emp!$B$6:$DQ$15,MATCH($I$1,YEAR(Emp!$A$6:$A$15),0),0))/SUMPRODUCT(--ISNUMBER(MATCH(Emp!$B$4:$DQ$4,INDEX('Rural Electric Cooperatives'!$A$3:$S$30,0,MATCH($G21,'Rural Electric Cooperatives'!$A$1:$S$1,0)),0))),0)</f>
        <v>13.605499318264366</v>
      </c>
      <c r="N21" s="13" cm="1">
        <f t="array" ref="N21">IFERROR(SUMPRODUCT(--ISNUMBER(MATCH(LFT!$B$4:$DQ$4,INDEX('Rural Electric Cooperatives'!$A$3:$S$30,0,MATCH($G21,'Rural Electric Cooperatives'!$A$1:$S$1,0)),0)),INDEX(LFT!$B$6:$DQ$15,MATCH($I$1,YEAR(LFT!$A$6:$A$15),0),0))/SUMPRODUCT(--ISNUMBER(MATCH(LFT!$B$4:$DQ$4,INDEX('Rural Electric Cooperatives'!$A$3:$S$30,0,MATCH($G21,'Rural Electric Cooperatives'!$A$1:$S$1,0)),0))),0)</f>
        <v>21.156421417476832</v>
      </c>
      <c r="O21" s="13" cm="1">
        <f t="array" ref="O21">IFERROR(SUMPRODUCT(--ISNUMBER(MATCH(LFU!$B$4:$DQ$4,INDEX('Rural Electric Cooperatives'!$A$3:$S$30,0,MATCH($G21,'Rural Electric Cooperatives'!$A$1:$S$1,0)),0)),INDEX(LFU!$B$6:$DQ$15,MATCH($I$1,YEAR(LFU!$A$6:$A$15),0),0))/SUMPRODUCT(--ISNUMBER(MATCH(LFU!$B$4:$DQ$4,INDEX('Rural Electric Cooperatives'!$A$3:$S$30,0,MATCH($G21,'Rural Electric Cooperatives'!$A$1:$S$1,0)),0))),0)</f>
        <v>0.90836555740125957</v>
      </c>
      <c r="P21" s="13" cm="1">
        <f t="array" ref="P21">IFERROR(SUMPRODUCT(--ISNUMBER(MATCH(YP!$B$4:$DQ$4,INDEX('Rural Electric Cooperatives'!$A$3:$S$30,0,MATCH($G21,'Rural Electric Cooperatives'!$A$1:$S$1,0)),0)),INDEX(YP!$B$6:$DQ$15,MATCH($I$1,YEAR(YP!$A$6:$A$15),0),0))/SUMPRODUCT(--ISNUMBER(MATCH(YP!$B$4:$DQ$4,INDEX('Rural Electric Cooperatives'!$A$3:$S$30,0,MATCH($G21,'Rural Electric Cooperatives'!$A$1:$S$1,0)),0))),0)</f>
        <v>2506.0596439123219</v>
      </c>
      <c r="Q21" s="13">
        <v>770314.61499999999</v>
      </c>
      <c r="R21" s="13">
        <v>53162</v>
      </c>
      <c r="S21" s="13">
        <f t="shared" ref="S21" si="32">+Q21*1000/R21</f>
        <v>14489.947989165194</v>
      </c>
      <c r="T21" s="13">
        <v>83823.134860000006</v>
      </c>
      <c r="U21" s="14">
        <f t="shared" si="0"/>
        <v>0.23064357153506773</v>
      </c>
      <c r="V21" s="15">
        <f t="shared" si="1"/>
        <v>1.7514560542614029E-2</v>
      </c>
      <c r="W21" s="15">
        <f t="shared" si="2"/>
        <v>4.2935690279400453E-2</v>
      </c>
      <c r="X21" s="13">
        <f t="shared" si="3"/>
        <v>59365.604868345144</v>
      </c>
      <c r="Y21" s="16"/>
      <c r="Z21" s="13">
        <f t="shared" si="4"/>
        <v>12261.47354994727</v>
      </c>
      <c r="AA21" s="13">
        <f t="shared" si="5"/>
        <v>40900.526450052726</v>
      </c>
      <c r="AB21" s="17">
        <f t="shared" ref="AB21" si="33">+AA21*12</f>
        <v>490806.31740063272</v>
      </c>
      <c r="AC21" s="16"/>
      <c r="AD21" s="14">
        <f t="shared" si="6"/>
        <v>2.2563407965153052E-2</v>
      </c>
      <c r="AE21" s="17">
        <f t="shared" si="7"/>
        <v>396033.44855974277</v>
      </c>
      <c r="AF21" s="18">
        <f t="shared" ref="AF21" si="34">+AE21/Z21</f>
        <v>32.299009327589822</v>
      </c>
    </row>
    <row r="22" spans="1:32" x14ac:dyDescent="0.25">
      <c r="A22" s="9" t="s">
        <v>137</v>
      </c>
      <c r="B22" s="9"/>
      <c r="C22" s="9"/>
      <c r="D22" s="9" t="s">
        <v>140</v>
      </c>
      <c r="E22" s="3"/>
      <c r="F22" s="19"/>
      <c r="G22" s="19" t="s">
        <v>1146</v>
      </c>
      <c r="H22" s="20" cm="1">
        <f t="array" ref="H22">IFERROR(SUMPRODUCT(--ISNUMBER(MATCH(MHHY!$B$4:$DQ$4,INDEX('Rural Electric Cooperatives'!$A$3:$S$30,0,MATCH($G22,'Rural Electric Cooperatives'!$A$1:$S$1,0)),0)),INDEX(MHHY!$B$6:$DQ$15,MATCH($I$1,YEAR(MHHY!$A$6:$A$15),0),0))/SUMPRODUCT(--ISNUMBER(MATCH(MHHY!$B$4:$DQ$4,INDEX('Rural Electric Cooperatives'!$A$3:$S$30,0,MATCH($G22,'Rural Electric Cooperatives'!$A$1:$S$1,0)),0))),0)</f>
        <v>76791.774827091809</v>
      </c>
      <c r="I22" s="20" cm="1">
        <f t="array" ref="I22">IFERROR(SUMPRODUCT(--ISNUMBER(MATCH(MHHY!$B$4:$DQ$4,INDEX('Rural Electric Cooperatives'!$A$3:$S$30,0,MATCH($G22,'Rural Electric Cooperatives'!$A$1:$S$1,0)),0)),INDEX(MHHY!$B$6:$DQ$15,MATCH($I$1,YEAR(MHHY!$A$6:$A$15),0),0),INDEX(POP!$B$6:$DQ$15,MATCH($I$1,YEAR(POP!$A$6:$A$15),0),0))/SUMPRODUCT(--ISNUMBER(MATCH(MHHY!$B$4:$DQ$4,INDEX('Rural Electric Cooperatives'!$A$3:$S$30,0,MATCH($G22,'Rural Electric Cooperatives'!$A$1:$S$1,0)),0)),INDEX(POP!$B$6:$DQ$15,MATCH($I$1,YEAR(POP!$A$6:$A$15),0),0)),0)</f>
        <v>83960.551240956687</v>
      </c>
      <c r="J22" s="20" cm="1">
        <f t="array" ref="J22">IFERROR(SUMPRODUCT(--ISNUMBER(MATCH(YPTRP!$B$4:$DQ$4,INDEX('Rural Electric Cooperatives'!$A$3:$S$30,0,MATCH($G22,'Rural Electric Cooperatives'!$A$1:$S$1,0)),0)),INDEX(YPTRP!$B$6:$DQ$15,MATCH($I$1,YEAR(YPTRP!$A$6:$A$15),0),0))/SUMPRODUCT(--ISNUMBER(MATCH(YPTRP!$B$4:$DQ$4,INDEX('Rural Electric Cooperatives'!$A$3:$S$30,0,MATCH($G22,'Rural Electric Cooperatives'!$A$1:$S$1,0)),0))),0)</f>
        <v>306.75123397506025</v>
      </c>
      <c r="K22" s="20" cm="1">
        <f t="array" ref="K22">IFERROR(SUMPRODUCT(--ISNUMBER(MATCH(POP!$B$4:$DQ$4,INDEX('Rural Electric Cooperatives'!$A$3:$S$30,0,MATCH($G22,'Rural Electric Cooperatives'!$A$1:$S$1,0)),0)),INDEX(POP!$B$6:$DQ$15,MATCH($I$1,YEAR(POP!$A$6:$A$15),0),0))/SUMPRODUCT(--ISNUMBER(MATCH(POP!$B$4:$DQ$4,INDEX('Rural Electric Cooperatives'!$A$3:$S$30,0,MATCH($G22,'Rural Electric Cooperatives'!$A$1:$S$1,0)),0))),0)</f>
        <v>21.883000000000003</v>
      </c>
      <c r="L22" s="20" cm="1">
        <f t="array" ref="L22">IFERROR(SUMPRODUCT(--ISNUMBER(MATCH(HH!$B$4:$DQ$4,INDEX('Rural Electric Cooperatives'!$A$3:$S$30,0,MATCH($G22,'Rural Electric Cooperatives'!$A$1:$S$1,0)),0)),INDEX(HH!$B$6:$DQ$15,MATCH($I$1,YEAR(HH!$A$6:$A$15),0),0))/SUMPRODUCT(--ISNUMBER(MATCH(HH!$B$4:$DQ$4,INDEX('Rural Electric Cooperatives'!$A$3:$S$30,0,MATCH($G22,'Rural Electric Cooperatives'!$A$1:$S$1,0)),0))),0)</f>
        <v>8.328585106330852</v>
      </c>
      <c r="M22" s="20" cm="1">
        <f t="array" ref="M22">IFERROR(SUMPRODUCT(--ISNUMBER(MATCH(Emp!$B$4:$DQ$4,INDEX('Rural Electric Cooperatives'!$A$3:$S$30,0,MATCH($G22,'Rural Electric Cooperatives'!$A$1:$S$1,0)),0)),INDEX(Emp!$B$6:$DQ$15,MATCH($I$1,YEAR(Emp!$A$6:$A$15),0),0))/SUMPRODUCT(--ISNUMBER(MATCH(Emp!$B$4:$DQ$4,INDEX('Rural Electric Cooperatives'!$A$3:$S$30,0,MATCH($G22,'Rural Electric Cooperatives'!$A$1:$S$1,0)),0))),0)</f>
        <v>7.4434330120632266</v>
      </c>
      <c r="N22" s="20" cm="1">
        <f t="array" ref="N22">IFERROR(SUMPRODUCT(--ISNUMBER(MATCH(LFT!$B$4:$DQ$4,INDEX('Rural Electric Cooperatives'!$A$3:$S$30,0,MATCH($G22,'Rural Electric Cooperatives'!$A$1:$S$1,0)),0)),INDEX(LFT!$B$6:$DQ$15,MATCH($I$1,YEAR(LFT!$A$6:$A$15),0),0))/SUMPRODUCT(--ISNUMBER(MATCH(LFT!$B$4:$DQ$4,INDEX('Rural Electric Cooperatives'!$A$3:$S$30,0,MATCH($G22,'Rural Electric Cooperatives'!$A$1:$S$1,0)),0))),0)</f>
        <v>10.606709621498997</v>
      </c>
      <c r="O22" s="20" cm="1">
        <f t="array" ref="O22">IFERROR(SUMPRODUCT(--ISNUMBER(MATCH(LFU!$B$4:$DQ$4,INDEX('Rural Electric Cooperatives'!$A$3:$S$30,0,MATCH($G22,'Rural Electric Cooperatives'!$A$1:$S$1,0)),0)),INDEX(LFU!$B$6:$DQ$15,MATCH($I$1,YEAR(LFU!$A$6:$A$15),0),0))/SUMPRODUCT(--ISNUMBER(MATCH(LFU!$B$4:$DQ$4,INDEX('Rural Electric Cooperatives'!$A$3:$S$30,0,MATCH($G22,'Rural Electric Cooperatives'!$A$1:$S$1,0)),0))),0)</f>
        <v>0.43162298938192095</v>
      </c>
      <c r="P22" s="20" cm="1">
        <f t="array" ref="P22">IFERROR(SUMPRODUCT(--ISNUMBER(MATCH(YP!$B$4:$DQ$4,INDEX('Rural Electric Cooperatives'!$A$3:$S$30,0,MATCH($G22,'Rural Electric Cooperatives'!$A$1:$S$1,0)),0)),INDEX(YP!$B$6:$DQ$15,MATCH($I$1,YEAR(YP!$A$6:$A$15),0),0))/SUMPRODUCT(--ISNUMBER(MATCH(YP!$B$4:$DQ$4,INDEX('Rural Electric Cooperatives'!$A$3:$S$30,0,MATCH($G22,'Rural Electric Cooperatives'!$A$1:$S$1,0)),0))),0)</f>
        <v>1378.6244689592363</v>
      </c>
      <c r="Q22" s="20">
        <v>247143.93700000001</v>
      </c>
      <c r="R22" s="20">
        <v>17364</v>
      </c>
      <c r="S22" s="20">
        <f t="shared" ref="S22" si="35">+Q22*1000/R22</f>
        <v>14233.122379636028</v>
      </c>
      <c r="T22" s="13">
        <v>32564.182809999998</v>
      </c>
      <c r="U22" s="21">
        <f t="shared" si="0"/>
        <v>0.22250528761224997</v>
      </c>
      <c r="V22" s="22">
        <f t="shared" si="1"/>
        <v>2.2336500155081155E-2</v>
      </c>
      <c r="W22" s="22">
        <f t="shared" si="2"/>
        <v>4.0693391710003433E-2</v>
      </c>
      <c r="X22" s="20">
        <f t="shared" si="3"/>
        <v>62999.792942431843</v>
      </c>
      <c r="Y22" s="23"/>
      <c r="Z22" s="20">
        <f t="shared" si="4"/>
        <v>3863.5818140991087</v>
      </c>
      <c r="AA22" s="20">
        <f t="shared" si="5"/>
        <v>13500.418185900891</v>
      </c>
      <c r="AB22" s="24">
        <f t="shared" ref="AB22" si="36">+AA22*12</f>
        <v>162005.0182308107</v>
      </c>
      <c r="AC22" s="23"/>
      <c r="AD22" s="21">
        <f t="shared" si="6"/>
        <v>7.1097142054870879E-3</v>
      </c>
      <c r="AE22" s="24">
        <f t="shared" si="7"/>
        <v>124789.8650514935</v>
      </c>
      <c r="AF22" s="25">
        <f t="shared" ref="AF22" si="37">+AE22/Z22</f>
        <v>32.299009327589815</v>
      </c>
    </row>
    <row r="23" spans="1:32" x14ac:dyDescent="0.25">
      <c r="A23" s="9" t="s">
        <v>18</v>
      </c>
      <c r="B23" s="9"/>
      <c r="C23" s="9"/>
      <c r="D23" s="9" t="s">
        <v>210</v>
      </c>
      <c r="E23" s="3"/>
      <c r="F23" s="12"/>
      <c r="G23" s="12" t="s">
        <v>1147</v>
      </c>
      <c r="H23" s="13" cm="1">
        <f t="array" ref="H23">IFERROR(SUMPRODUCT(--ISNUMBER(MATCH(MHHY!$B$4:$DQ$4,INDEX('Rural Electric Cooperatives'!$A$3:$S$30,0,MATCH($G23,'Rural Electric Cooperatives'!$A$1:$S$1,0)),0)),INDEX(MHHY!$B$6:$DQ$15,MATCH($I$1,YEAR(MHHY!$A$6:$A$15),0),0))/SUMPRODUCT(--ISNUMBER(MATCH(MHHY!$B$4:$DQ$4,INDEX('Rural Electric Cooperatives'!$A$3:$S$30,0,MATCH($G23,'Rural Electric Cooperatives'!$A$1:$S$1,0)),0))),0)</f>
        <v>49889.220727288011</v>
      </c>
      <c r="I23" s="13" cm="1">
        <f t="array" ref="I23">IFERROR(SUMPRODUCT(--ISNUMBER(MATCH(MHHY!$B$4:$DQ$4,INDEX('Rural Electric Cooperatives'!$A$3:$S$30,0,MATCH($G23,'Rural Electric Cooperatives'!$A$1:$S$1,0)),0)),INDEX(MHHY!$B$6:$DQ$15,MATCH($I$1,YEAR(MHHY!$A$6:$A$15),0),0),INDEX(POP!$B$6:$DQ$15,MATCH($I$1,YEAR(POP!$A$6:$A$15),0),0))/SUMPRODUCT(--ISNUMBER(MATCH(MHHY!$B$4:$DQ$4,INDEX('Rural Electric Cooperatives'!$A$3:$S$30,0,MATCH($G23,'Rural Electric Cooperatives'!$A$1:$S$1,0)),0)),INDEX(POP!$B$6:$DQ$15,MATCH($I$1,YEAR(POP!$A$6:$A$15),0),0)),0)</f>
        <v>53411.552592440494</v>
      </c>
      <c r="J23" s="13" cm="1">
        <f t="array" ref="J23">IFERROR(SUMPRODUCT(--ISNUMBER(MATCH(YPTRP!$B$4:$DQ$4,INDEX('Rural Electric Cooperatives'!$A$3:$S$30,0,MATCH($G23,'Rural Electric Cooperatives'!$A$1:$S$1,0)),0)),INDEX(YPTRP!$B$6:$DQ$15,MATCH($I$1,YEAR(YPTRP!$A$6:$A$15),0),0))/SUMPRODUCT(--ISNUMBER(MATCH(YPTRP!$B$4:$DQ$4,INDEX('Rural Electric Cooperatives'!$A$3:$S$30,0,MATCH($G23,'Rural Electric Cooperatives'!$A$1:$S$1,0)),0))),0)</f>
        <v>545.86397494017376</v>
      </c>
      <c r="K23" s="13" cm="1">
        <f t="array" ref="K23">IFERROR(SUMPRODUCT(--ISNUMBER(MATCH(POP!$B$4:$DQ$4,INDEX('Rural Electric Cooperatives'!$A$3:$S$30,0,MATCH($G23,'Rural Electric Cooperatives'!$A$1:$S$1,0)),0)),INDEX(POP!$B$6:$DQ$15,MATCH($I$1,YEAR(POP!$A$6:$A$15),0),0))/SUMPRODUCT(--ISNUMBER(MATCH(POP!$B$4:$DQ$4,INDEX('Rural Electric Cooperatives'!$A$3:$S$30,0,MATCH($G23,'Rural Electric Cooperatives'!$A$1:$S$1,0)),0))),0)</f>
        <v>24.772857142857141</v>
      </c>
      <c r="L23" s="13" cm="1">
        <f t="array" ref="L23">IFERROR(SUMPRODUCT(--ISNUMBER(MATCH(HH!$B$4:$DQ$4,INDEX('Rural Electric Cooperatives'!$A$3:$S$30,0,MATCH($G23,'Rural Electric Cooperatives'!$A$1:$S$1,0)),0)),INDEX(HH!$B$6:$DQ$15,MATCH($I$1,YEAR(HH!$A$6:$A$15),0),0))/SUMPRODUCT(--ISNUMBER(MATCH(HH!$B$4:$DQ$4,INDEX('Rural Electric Cooperatives'!$A$3:$S$30,0,MATCH($G23,'Rural Electric Cooperatives'!$A$1:$S$1,0)),0))),0)</f>
        <v>10.020339441441157</v>
      </c>
      <c r="M23" s="13" cm="1">
        <f t="array" ref="M23">IFERROR(SUMPRODUCT(--ISNUMBER(MATCH(Emp!$B$4:$DQ$4,INDEX('Rural Electric Cooperatives'!$A$3:$S$30,0,MATCH($G23,'Rural Electric Cooperatives'!$A$1:$S$1,0)),0)),INDEX(Emp!$B$6:$DQ$15,MATCH($I$1,YEAR(Emp!$A$6:$A$15),0),0))/SUMPRODUCT(--ISNUMBER(MATCH(Emp!$B$4:$DQ$4,INDEX('Rural Electric Cooperatives'!$A$3:$S$30,0,MATCH($G23,'Rural Electric Cooperatives'!$A$1:$S$1,0)),0))),0)</f>
        <v>7.9668288332055042</v>
      </c>
      <c r="N23" s="13" cm="1">
        <f t="array" ref="N23">IFERROR(SUMPRODUCT(--ISNUMBER(MATCH(LFT!$B$4:$DQ$4,INDEX('Rural Electric Cooperatives'!$A$3:$S$30,0,MATCH($G23,'Rural Electric Cooperatives'!$A$1:$S$1,0)),0)),INDEX(LFT!$B$6:$DQ$15,MATCH($I$1,YEAR(LFT!$A$6:$A$15),0),0))/SUMPRODUCT(--ISNUMBER(MATCH(LFT!$B$4:$DQ$4,INDEX('Rural Electric Cooperatives'!$A$3:$S$30,0,MATCH($G23,'Rural Electric Cooperatives'!$A$1:$S$1,0)),0))),0)</f>
        <v>9.6975288551742693</v>
      </c>
      <c r="O23" s="13" cm="1">
        <f t="array" ref="O23">IFERROR(SUMPRODUCT(--ISNUMBER(MATCH(LFU!$B$4:$DQ$4,INDEX('Rural Electric Cooperatives'!$A$3:$S$30,0,MATCH($G23,'Rural Electric Cooperatives'!$A$1:$S$1,0)),0)),INDEX(LFU!$B$6:$DQ$15,MATCH($I$1,YEAR(LFU!$A$6:$A$15),0),0))/SUMPRODUCT(--ISNUMBER(MATCH(LFU!$B$4:$DQ$4,INDEX('Rural Electric Cooperatives'!$A$3:$S$30,0,MATCH($G23,'Rural Electric Cooperatives'!$A$1:$S$1,0)),0))),0)</f>
        <v>0.50133775274358328</v>
      </c>
      <c r="P23" s="13" cm="1">
        <f t="array" ref="P23">IFERROR(SUMPRODUCT(--ISNUMBER(MATCH(YP!$B$4:$DQ$4,INDEX('Rural Electric Cooperatives'!$A$3:$S$30,0,MATCH($G23,'Rural Electric Cooperatives'!$A$1:$S$1,0)),0)),INDEX(YP!$B$6:$DQ$15,MATCH($I$1,YEAR(YP!$A$6:$A$15),0),0))/SUMPRODUCT(--ISNUMBER(MATCH(YP!$B$4:$DQ$4,INDEX('Rural Electric Cooperatives'!$A$3:$S$30,0,MATCH($G23,'Rural Electric Cooperatives'!$A$1:$S$1,0)),0))),0)</f>
        <v>1261.5802452129137</v>
      </c>
      <c r="Q23" s="13">
        <v>784647.52099999995</v>
      </c>
      <c r="R23" s="13">
        <v>64713</v>
      </c>
      <c r="S23" s="13">
        <f t="shared" ref="S23" si="38">+Q23*1000/R23</f>
        <v>12125.037025018157</v>
      </c>
      <c r="T23" s="13">
        <v>101371.57343</v>
      </c>
      <c r="U23" s="14">
        <f t="shared" si="0"/>
        <v>0.43268272233293387</v>
      </c>
      <c r="V23" s="15">
        <f t="shared" si="1"/>
        <v>2.9328472972980087E-2</v>
      </c>
      <c r="W23" s="15">
        <f t="shared" si="2"/>
        <v>5.1697474710383218E-2</v>
      </c>
      <c r="X23" s="13">
        <f t="shared" si="3"/>
        <v>50925.908058880093</v>
      </c>
      <c r="Y23" s="16"/>
      <c r="Z23" s="13">
        <f t="shared" si="4"/>
        <v>28000.197010331151</v>
      </c>
      <c r="AA23" s="13">
        <f t="shared" si="5"/>
        <v>36712.802989668846</v>
      </c>
      <c r="AB23" s="17">
        <f t="shared" ref="AB23" si="39">+AA23*12</f>
        <v>440553.63587602612</v>
      </c>
      <c r="AC23" s="16"/>
      <c r="AD23" s="14">
        <f t="shared" si="6"/>
        <v>5.1525607071221668E-2</v>
      </c>
      <c r="AE23" s="17">
        <f t="shared" si="7"/>
        <v>904378.62441103836</v>
      </c>
      <c r="AF23" s="18">
        <f t="shared" ref="AF23" si="40">+AE23/Z23</f>
        <v>32.299009327589815</v>
      </c>
    </row>
    <row r="24" spans="1:32" x14ac:dyDescent="0.25">
      <c r="A24" s="9" t="s">
        <v>52</v>
      </c>
      <c r="B24" s="9"/>
      <c r="C24" s="9"/>
      <c r="D24" s="9"/>
      <c r="E24" s="3"/>
      <c r="F24" s="19"/>
      <c r="G24" s="19" t="s">
        <v>1148</v>
      </c>
      <c r="H24" s="20" cm="1">
        <f t="array" ref="H24">IFERROR(SUMPRODUCT(--ISNUMBER(MATCH(MHHY!$B$4:$DQ$4,INDEX('Rural Electric Cooperatives'!$A$3:$S$30,0,MATCH($G24,'Rural Electric Cooperatives'!$A$1:$S$1,0)),0)),INDEX(MHHY!$B$6:$DQ$15,MATCH($I$1,YEAR(MHHY!$A$6:$A$15),0),0))/SUMPRODUCT(--ISNUMBER(MATCH(MHHY!$B$4:$DQ$4,INDEX('Rural Electric Cooperatives'!$A$3:$S$30,0,MATCH($G24,'Rural Electric Cooperatives'!$A$1:$S$1,0)),0))),0)</f>
        <v>56043.283156098521</v>
      </c>
      <c r="I24" s="20" cm="1">
        <f t="array" ref="I24">IFERROR(SUMPRODUCT(--ISNUMBER(MATCH(MHHY!$B$4:$DQ$4,INDEX('Rural Electric Cooperatives'!$A$3:$S$30,0,MATCH($G24,'Rural Electric Cooperatives'!$A$1:$S$1,0)),0)),INDEX(MHHY!$B$6:$DQ$15,MATCH($I$1,YEAR(MHHY!$A$6:$A$15),0),0),INDEX(POP!$B$6:$DQ$15,MATCH($I$1,YEAR(POP!$A$6:$A$15),0),0))/SUMPRODUCT(--ISNUMBER(MATCH(MHHY!$B$4:$DQ$4,INDEX('Rural Electric Cooperatives'!$A$3:$S$30,0,MATCH($G24,'Rural Electric Cooperatives'!$A$1:$S$1,0)),0)),INDEX(POP!$B$6:$DQ$15,MATCH($I$1,YEAR(POP!$A$6:$A$15),0),0)),0)</f>
        <v>56653.978260480959</v>
      </c>
      <c r="J24" s="20" cm="1">
        <f t="array" ref="J24">IFERROR(SUMPRODUCT(--ISNUMBER(MATCH(YPTRP!$B$4:$DQ$4,INDEX('Rural Electric Cooperatives'!$A$3:$S$30,0,MATCH($G24,'Rural Electric Cooperatives'!$A$1:$S$1,0)),0)),INDEX(YPTRP!$B$6:$DQ$15,MATCH($I$1,YEAR(YPTRP!$A$6:$A$15),0),0))/SUMPRODUCT(--ISNUMBER(MATCH(YPTRP!$B$4:$DQ$4,INDEX('Rural Electric Cooperatives'!$A$3:$S$30,0,MATCH($G24,'Rural Electric Cooperatives'!$A$1:$S$1,0)),0))),0)</f>
        <v>367.64949013985927</v>
      </c>
      <c r="K24" s="20" cm="1">
        <f t="array" ref="K24">IFERROR(SUMPRODUCT(--ISNUMBER(MATCH(POP!$B$4:$DQ$4,INDEX('Rural Electric Cooperatives'!$A$3:$S$30,0,MATCH($G24,'Rural Electric Cooperatives'!$A$1:$S$1,0)),0)),INDEX(POP!$B$6:$DQ$15,MATCH($I$1,YEAR(POP!$A$6:$A$15),0),0))/SUMPRODUCT(--ISNUMBER(MATCH(POP!$B$4:$DQ$4,INDEX('Rural Electric Cooperatives'!$A$3:$S$30,0,MATCH($G24,'Rural Electric Cooperatives'!$A$1:$S$1,0)),0))),0)</f>
        <v>18.508749999999999</v>
      </c>
      <c r="L24" s="20" cm="1">
        <f t="array" ref="L24">IFERROR(SUMPRODUCT(--ISNUMBER(MATCH(HH!$B$4:$DQ$4,INDEX('Rural Electric Cooperatives'!$A$3:$S$30,0,MATCH($G24,'Rural Electric Cooperatives'!$A$1:$S$1,0)),0)),INDEX(HH!$B$6:$DQ$15,MATCH($I$1,YEAR(HH!$A$6:$A$15),0),0))/SUMPRODUCT(--ISNUMBER(MATCH(HH!$B$4:$DQ$4,INDEX('Rural Electric Cooperatives'!$A$3:$S$30,0,MATCH($G24,'Rural Electric Cooperatives'!$A$1:$S$1,0)),0))),0)</f>
        <v>7.3596426393747123</v>
      </c>
      <c r="M24" s="20" cm="1">
        <f t="array" ref="M24">IFERROR(SUMPRODUCT(--ISNUMBER(MATCH(Emp!$B$4:$DQ$4,INDEX('Rural Electric Cooperatives'!$A$3:$S$30,0,MATCH($G24,'Rural Electric Cooperatives'!$A$1:$S$1,0)),0)),INDEX(Emp!$B$6:$DQ$15,MATCH($I$1,YEAR(Emp!$A$6:$A$15),0),0))/SUMPRODUCT(--ISNUMBER(MATCH(Emp!$B$4:$DQ$4,INDEX('Rural Electric Cooperatives'!$A$3:$S$30,0,MATCH($G24,'Rural Electric Cooperatives'!$A$1:$S$1,0)),0))),0)</f>
        <v>5.9452766457902149</v>
      </c>
      <c r="N24" s="20" cm="1">
        <f t="array" ref="N24">IFERROR(SUMPRODUCT(--ISNUMBER(MATCH(LFT!$B$4:$DQ$4,INDEX('Rural Electric Cooperatives'!$A$3:$S$30,0,MATCH($G24,'Rural Electric Cooperatives'!$A$1:$S$1,0)),0)),INDEX(LFT!$B$6:$DQ$15,MATCH($I$1,YEAR(LFT!$A$6:$A$15),0),0))/SUMPRODUCT(--ISNUMBER(MATCH(LFT!$B$4:$DQ$4,INDEX('Rural Electric Cooperatives'!$A$3:$S$30,0,MATCH($G24,'Rural Electric Cooperatives'!$A$1:$S$1,0)),0))),0)</f>
        <v>7.5223190685487875</v>
      </c>
      <c r="O24" s="20" cm="1">
        <f t="array" ref="O24">IFERROR(SUMPRODUCT(--ISNUMBER(MATCH(LFU!$B$4:$DQ$4,INDEX('Rural Electric Cooperatives'!$A$3:$S$30,0,MATCH($G24,'Rural Electric Cooperatives'!$A$1:$S$1,0)),0)),INDEX(LFU!$B$6:$DQ$15,MATCH($I$1,YEAR(LFU!$A$6:$A$15),0),0))/SUMPRODUCT(--ISNUMBER(MATCH(LFU!$B$4:$DQ$4,INDEX('Rural Electric Cooperatives'!$A$3:$S$30,0,MATCH($G24,'Rural Electric Cooperatives'!$A$1:$S$1,0)),0))),0)</f>
        <v>0.36818228237882528</v>
      </c>
      <c r="P24" s="20" cm="1">
        <f t="array" ref="P24">IFERROR(SUMPRODUCT(--ISNUMBER(MATCH(YP!$B$4:$DQ$4,INDEX('Rural Electric Cooperatives'!$A$3:$S$30,0,MATCH($G24,'Rural Electric Cooperatives'!$A$1:$S$1,0)),0)),INDEX(YP!$B$6:$DQ$15,MATCH($I$1,YEAR(YP!$A$6:$A$15),0),0))/SUMPRODUCT(--ISNUMBER(MATCH(YP!$B$4:$DQ$4,INDEX('Rural Electric Cooperatives'!$A$3:$S$30,0,MATCH($G24,'Rural Electric Cooperatives'!$A$1:$S$1,0)),0))),0)</f>
        <v>900.42230497110097</v>
      </c>
      <c r="Q24" s="20">
        <v>302323.74699999997</v>
      </c>
      <c r="R24" s="20">
        <v>24813</v>
      </c>
      <c r="S24" s="20">
        <f t="shared" ref="S24" si="41">+Q24*1000/R24</f>
        <v>12184.086849635272</v>
      </c>
      <c r="T24" s="13">
        <v>40130.784</v>
      </c>
      <c r="U24" s="21">
        <f t="shared" si="0"/>
        <v>0.40830784411949789</v>
      </c>
      <c r="V24" s="22">
        <f t="shared" si="1"/>
        <v>2.8547491816728703E-2</v>
      </c>
      <c r="W24" s="22">
        <f t="shared" si="2"/>
        <v>4.8945315802704357E-2</v>
      </c>
      <c r="X24" s="20">
        <f t="shared" si="3"/>
        <v>48648.466534536426</v>
      </c>
      <c r="Y24" s="23"/>
      <c r="Z24" s="20">
        <f t="shared" si="4"/>
        <v>10131.342536137101</v>
      </c>
      <c r="AA24" s="20">
        <f t="shared" si="5"/>
        <v>14681.657463862901</v>
      </c>
      <c r="AB24" s="24">
        <f t="shared" ref="AB24" si="42">+AA24*12</f>
        <v>176179.8895663548</v>
      </c>
      <c r="AC24" s="23"/>
      <c r="AD24" s="21">
        <f t="shared" si="6"/>
        <v>1.864356791590949E-2</v>
      </c>
      <c r="AE24" s="24">
        <f t="shared" si="7"/>
        <v>327232.32707569969</v>
      </c>
      <c r="AF24" s="25">
        <f t="shared" ref="AF24" si="43">+AE24/Z24</f>
        <v>32.299009327589815</v>
      </c>
    </row>
    <row r="25" spans="1:32" x14ac:dyDescent="0.25">
      <c r="A25" s="9" t="s">
        <v>35</v>
      </c>
      <c r="B25" s="9"/>
      <c r="C25" s="9"/>
      <c r="D25" s="9"/>
      <c r="E25" s="3"/>
      <c r="F25" s="26" t="s">
        <v>1100</v>
      </c>
      <c r="G25" s="26" t="s">
        <v>1099</v>
      </c>
      <c r="H25" s="27" cm="1">
        <f t="array" ref="H25">AVERAGE(INDEX(MHHY!$B$6:$DQ$15,MATCH($I$1,YEAR(MHHY!$A$6:$A$15),0),0))</f>
        <v>63469.097111165203</v>
      </c>
      <c r="I25" s="27" cm="1">
        <f t="array" ref="I25">IFERROR(SUMPRODUCT(INDEX(MHHY!$B$6:$DQ$15,MATCH($I$1,YEAR(MHHY!$A$6:$A$15),0),0),INDEX(POP!$B$6:$DQ$15,MATCH($I$1,YEAR(POP!$A$6:$A$15),0),0))/SUM(INDEX(POP!$B$6:$DQ$15,MATCH($I$1,YEAR(POP!$A$6:$A$15),0),0)),0)</f>
        <v>70775.533585359037</v>
      </c>
      <c r="J25" s="27" cm="1">
        <f t="array" ref="J25">SUM(INDEX(YPTRP!$B$6:$DQ$15,MATCH($I$1,YEAR(YPTRP!$A$6:$A$15),0),0))</f>
        <v>75710.420749999976</v>
      </c>
      <c r="K25" s="27" cm="1">
        <f t="array" ref="K25">SUM(INDEX(POP!$B$6:$DQ$15,MATCH($I$1,YEAR(POP!$A$6:$A$15),0),0))</f>
        <v>4606.8639999999978</v>
      </c>
      <c r="L25" s="27" cm="1">
        <f t="array" ref="L25">SUM(INDEX(HH!$B$6:$DQ$15,MATCH($I$1,YEAR(HH!$A$6:$A$15),0),0))</f>
        <v>1860.114726607962</v>
      </c>
      <c r="M25" s="27" cm="1">
        <f t="array" ref="M25">SUM(INDEX(Emp!$B$6:$DQ$15,MATCH($I$1,YEAR(Emp!$A$6:$A$15),0),0))</f>
        <v>2038.091283102206</v>
      </c>
      <c r="N25" s="27" cm="1">
        <f t="array" ref="N25">SUM(INDEX(LFT!$B$6:$DQ$15,MATCH($I$1,YEAR(LFT!$A$6:$A$15),0),0))</f>
        <v>2115.5216723470394</v>
      </c>
      <c r="O25" s="27" cm="1">
        <f t="array" ref="O25">SUM(INDEX(LFU!$B$6:$DQ$15,MATCH($I$1,YEAR(LFU!$A$6:$A$15),0),0))</f>
        <v>98.359240560385487</v>
      </c>
      <c r="P25" s="27" cm="1">
        <f t="array" ref="P25">SUM(INDEX(YP!$B$6:$DQ$15,MATCH($I$1,YEAR(YP!$A$6:$A$15),0),0))</f>
        <v>279491.38624999986</v>
      </c>
      <c r="Q25" s="27">
        <f>INDEX('Res Time Series'!$C$73:$L$73,1,MATCH($I$1,'Res Time Series'!$C$1:$L$1,0))</f>
        <v>27234647.300000001</v>
      </c>
      <c r="R25" s="27">
        <f>INDEX('Res Time Series'!$C$97:$L$97,1,MATCH($I$1,'Res Time Series'!$C$1:$L$1,0))</f>
        <v>2006091.5</v>
      </c>
      <c r="S25" s="27">
        <f>IFERROR(Q25*1000/R25,0)</f>
        <v>13575.974625285038</v>
      </c>
      <c r="T25" s="27">
        <f>INDEX('Res Time Series'!$C$121:$L$121,1,MATCH($I$1,'Res Time Series'!$C$1:$L$1,0))</f>
        <v>3605584.1500000004</v>
      </c>
      <c r="U25" s="28">
        <f t="shared" si="0"/>
        <v>0.2708864189548883</v>
      </c>
      <c r="V25" s="29">
        <f t="shared" si="1"/>
        <v>2.5394621601214994E-2</v>
      </c>
      <c r="W25" s="29">
        <f t="shared" si="2"/>
        <v>4.6494083159763638E-2</v>
      </c>
      <c r="X25" s="27">
        <f t="shared" si="3"/>
        <v>60668.469103928401</v>
      </c>
      <c r="Y25" s="30"/>
      <c r="Z25" s="27">
        <f>R25*U25</f>
        <v>543422.94253084029</v>
      </c>
      <c r="AA25" s="27">
        <f>R25*(1-U25)</f>
        <v>1462668.5574691596</v>
      </c>
      <c r="AB25" s="31">
        <f>AA25*12</f>
        <v>17552022.689629916</v>
      </c>
      <c r="AC25" s="30"/>
      <c r="AD25" s="32">
        <f>IFERROR(Z25/$Z$25,0)</f>
        <v>1</v>
      </c>
      <c r="AE25" s="31">
        <f>$AB$25*AD25</f>
        <v>17552022.689629916</v>
      </c>
      <c r="AF25" s="33">
        <f>IFERROR(AE25/Z25,0)</f>
        <v>32.299009327589815</v>
      </c>
    </row>
    <row r="26" spans="1:32" x14ac:dyDescent="0.25">
      <c r="A26" s="9"/>
      <c r="B26" s="9"/>
      <c r="C26" s="9"/>
      <c r="D26" s="9"/>
      <c r="E26" s="3"/>
      <c r="F26" s="66"/>
      <c r="G26" s="41"/>
      <c r="H26" s="42"/>
      <c r="I26" s="42"/>
      <c r="J26" s="42"/>
      <c r="K26" s="42"/>
      <c r="L26" s="42"/>
      <c r="M26" s="42"/>
      <c r="N26" s="42"/>
      <c r="O26" s="42"/>
      <c r="P26" s="45"/>
      <c r="Q26" s="45"/>
      <c r="R26" s="45"/>
      <c r="S26" s="45"/>
      <c r="T26" s="45"/>
      <c r="U26" s="46"/>
      <c r="V26" s="47"/>
      <c r="W26" s="47"/>
      <c r="X26" s="45"/>
      <c r="Y26" s="67"/>
      <c r="Z26" s="45"/>
      <c r="AA26" s="45"/>
      <c r="AB26" s="48"/>
      <c r="AC26" s="67"/>
      <c r="AD26" s="68"/>
      <c r="AE26" s="48"/>
      <c r="AF26" s="49"/>
    </row>
    <row r="27" spans="1:32" ht="24" x14ac:dyDescent="0.25">
      <c r="A27" s="9" t="s">
        <v>144</v>
      </c>
      <c r="B27" s="9"/>
      <c r="C27" s="9"/>
      <c r="D27" s="9"/>
      <c r="E27" s="3"/>
      <c r="F27" s="3"/>
      <c r="G27" s="10"/>
      <c r="H27" s="10" t="s">
        <v>1096</v>
      </c>
      <c r="I27" s="10" t="s">
        <v>1109</v>
      </c>
      <c r="J27" s="10" t="s">
        <v>1110</v>
      </c>
      <c r="K27" s="10" t="s">
        <v>1111</v>
      </c>
      <c r="L27" s="10" t="s">
        <v>1112</v>
      </c>
      <c r="M27" s="10" t="s">
        <v>1113</v>
      </c>
      <c r="N27" s="10" t="s">
        <v>1114</v>
      </c>
      <c r="P27" s="4"/>
      <c r="Q27" s="3"/>
      <c r="R27" s="37"/>
      <c r="S27" s="37"/>
      <c r="T27" s="3"/>
      <c r="U27" s="3"/>
      <c r="V27" s="3"/>
      <c r="W27" s="3"/>
      <c r="X27" s="3"/>
      <c r="Y27" s="3"/>
      <c r="Z27" s="3"/>
      <c r="AA27" s="3"/>
      <c r="AB27" s="3"/>
      <c r="AC27" s="3"/>
      <c r="AD27" s="3"/>
      <c r="AE27" s="3"/>
    </row>
    <row r="28" spans="1:32" x14ac:dyDescent="0.25">
      <c r="A28" s="9" t="s">
        <v>33</v>
      </c>
      <c r="B28" s="9"/>
      <c r="C28" s="9"/>
      <c r="D28" s="9"/>
      <c r="E28" s="3"/>
      <c r="F28" s="3"/>
      <c r="G28" s="26" t="str">
        <f t="shared" ref="G28:G38" si="44">+G4</f>
        <v>Kentucky Utilites</v>
      </c>
      <c r="H28" s="34">
        <f t="shared" ref="H28:H48" si="45">+I4/I$25-1</f>
        <v>-3.2473442387466189E-3</v>
      </c>
      <c r="I28" s="34">
        <f t="shared" ref="I28:I48" si="46">+X4/X$25-1</f>
        <v>-3.6167410330314897E-2</v>
      </c>
      <c r="J28" s="34">
        <f t="shared" ref="J28:J48" si="47">+U4/U$25-1</f>
        <v>2.4655198182651272E-2</v>
      </c>
      <c r="K28" s="34">
        <f t="shared" ref="K28:K48" si="48">+W4/W$25-1</f>
        <v>-2.0099766234307204E-2</v>
      </c>
      <c r="L28" s="34">
        <f t="shared" ref="L28:L48" si="49">+S4/S$25-1</f>
        <v>-3.0273220209519169E-2</v>
      </c>
      <c r="M28" s="34">
        <f t="shared" ref="M28:M48" si="50">+V4/V$25-1</f>
        <v>-0.12937098670936187</v>
      </c>
      <c r="N28" s="34">
        <f t="shared" ref="N28:N48" si="51">+R4/R$25</f>
        <v>0.22465234844306289</v>
      </c>
      <c r="P28" s="3"/>
      <c r="Q28" s="3"/>
      <c r="R28" s="36"/>
      <c r="S28" s="36"/>
      <c r="T28" s="3"/>
      <c r="U28" s="3"/>
      <c r="V28" s="3"/>
      <c r="W28" s="3"/>
      <c r="X28" s="3"/>
      <c r="Y28" s="3"/>
      <c r="Z28" s="3"/>
      <c r="AA28" s="3"/>
      <c r="AB28" s="3"/>
      <c r="AC28" s="3"/>
      <c r="AD28" s="3"/>
      <c r="AE28" s="3"/>
    </row>
    <row r="29" spans="1:32" x14ac:dyDescent="0.25">
      <c r="A29" s="9" t="s">
        <v>149</v>
      </c>
      <c r="B29" s="9"/>
      <c r="C29" s="9"/>
      <c r="D29" s="9"/>
      <c r="E29" s="3"/>
      <c r="F29" s="3"/>
      <c r="G29" s="26" t="str">
        <f t="shared" si="44"/>
        <v>Duke Energy Kentucky</v>
      </c>
      <c r="H29" s="35">
        <f t="shared" si="45"/>
        <v>0.2610897689767544</v>
      </c>
      <c r="I29" s="35">
        <f t="shared" si="46"/>
        <v>0.17314878436154135</v>
      </c>
      <c r="J29" s="35">
        <f t="shared" si="47"/>
        <v>-0.33055320026547619</v>
      </c>
      <c r="K29" s="35">
        <f t="shared" si="48"/>
        <v>-4.5169028155222168E-2</v>
      </c>
      <c r="L29" s="35">
        <f t="shared" si="49"/>
        <v>-0.21413206980664523</v>
      </c>
      <c r="M29" s="35">
        <f t="shared" si="50"/>
        <v>-0.36722411879614136</v>
      </c>
      <c r="N29" s="35">
        <f t="shared" si="51"/>
        <v>6.949093132923731E-2</v>
      </c>
      <c r="P29" s="3"/>
      <c r="Q29" s="3"/>
      <c r="R29" s="36"/>
      <c r="S29" s="36"/>
      <c r="T29" s="3"/>
      <c r="U29" s="3"/>
      <c r="V29" s="3"/>
      <c r="W29" s="3"/>
      <c r="X29" s="3"/>
      <c r="Y29" s="3"/>
      <c r="Z29" s="3"/>
      <c r="AA29" s="3"/>
      <c r="AB29" s="3"/>
      <c r="AC29" s="3"/>
      <c r="AD29" s="3"/>
      <c r="AE29" s="3"/>
    </row>
    <row r="30" spans="1:32" x14ac:dyDescent="0.25">
      <c r="A30" s="9" t="s">
        <v>151</v>
      </c>
      <c r="B30" s="9"/>
      <c r="C30" s="9"/>
      <c r="D30" s="9"/>
      <c r="E30" s="3"/>
      <c r="F30" s="3"/>
      <c r="G30" s="26" t="str">
        <f t="shared" si="44"/>
        <v>Louisville Gas &amp; Electric</v>
      </c>
      <c r="H30" s="34">
        <f t="shared" si="45"/>
        <v>0.12656005630742162</v>
      </c>
      <c r="I30" s="34">
        <f t="shared" si="46"/>
        <v>0.17185082180235511</v>
      </c>
      <c r="J30" s="34">
        <f t="shared" si="47"/>
        <v>-0.22869162677464083</v>
      </c>
      <c r="K30" s="34">
        <f t="shared" si="48"/>
        <v>-5.0369560645369904E-2</v>
      </c>
      <c r="L30" s="34">
        <f t="shared" si="49"/>
        <v>-0.1949202521211193</v>
      </c>
      <c r="M30" s="34">
        <f t="shared" si="50"/>
        <v>-0.33701781540477493</v>
      </c>
      <c r="N30" s="34">
        <f t="shared" si="51"/>
        <v>0.1918664560747437</v>
      </c>
      <c r="P30" s="3"/>
      <c r="Q30" s="3"/>
      <c r="R30" s="36"/>
      <c r="S30" s="36"/>
      <c r="T30" s="3"/>
      <c r="U30" s="3"/>
      <c r="V30" s="3"/>
      <c r="W30" s="3"/>
      <c r="X30" s="3"/>
      <c r="Y30" s="3"/>
      <c r="Z30" s="3"/>
      <c r="AA30" s="3"/>
      <c r="AB30" s="3"/>
      <c r="AC30" s="3"/>
      <c r="AD30" s="3"/>
      <c r="AE30" s="3"/>
    </row>
    <row r="31" spans="1:32" x14ac:dyDescent="0.25">
      <c r="A31" s="9" t="s">
        <v>153</v>
      </c>
      <c r="B31" s="9"/>
      <c r="C31" s="9"/>
      <c r="D31" s="9"/>
      <c r="E31" s="3"/>
      <c r="F31" s="3"/>
      <c r="G31" s="26" t="str">
        <f t="shared" si="44"/>
        <v>Kentucky Power Co</v>
      </c>
      <c r="H31" s="35">
        <f t="shared" si="45"/>
        <v>-0.24662353727800579</v>
      </c>
      <c r="I31" s="35">
        <f t="shared" si="46"/>
        <v>-0.18568608601252445</v>
      </c>
      <c r="J31" s="35">
        <f t="shared" si="47"/>
        <v>0.7281477301257433</v>
      </c>
      <c r="K31" s="35">
        <f t="shared" si="48"/>
        <v>0.35150317243179252</v>
      </c>
      <c r="L31" s="35">
        <f t="shared" si="49"/>
        <v>4.6003529937436616E-2</v>
      </c>
      <c r="M31" s="35">
        <f t="shared" si="50"/>
        <v>0.58029904592932979</v>
      </c>
      <c r="N31" s="35">
        <f t="shared" si="51"/>
        <v>6.5227084607058047E-2</v>
      </c>
      <c r="P31" s="3"/>
      <c r="Q31" s="3"/>
      <c r="R31" s="36"/>
      <c r="S31" s="36"/>
      <c r="T31" s="3"/>
      <c r="U31" s="3"/>
      <c r="V31" s="3"/>
      <c r="W31" s="3"/>
      <c r="X31" s="3"/>
      <c r="Y31" s="3"/>
      <c r="Z31" s="3"/>
      <c r="AA31" s="3"/>
      <c r="AB31" s="3"/>
      <c r="AC31" s="3"/>
      <c r="AD31" s="3"/>
      <c r="AE31" s="3"/>
    </row>
    <row r="32" spans="1:32" x14ac:dyDescent="0.25">
      <c r="A32" s="9" t="s">
        <v>3</v>
      </c>
      <c r="B32" s="9"/>
      <c r="C32" s="9"/>
      <c r="D32" s="9"/>
      <c r="E32" s="3"/>
      <c r="F32" s="3"/>
      <c r="G32" s="26" t="str">
        <f t="shared" si="44"/>
        <v>Big Sandy R.E.C.C.</v>
      </c>
      <c r="H32" s="35">
        <f t="shared" si="45"/>
        <v>-0.30817915957553432</v>
      </c>
      <c r="I32" s="35">
        <f t="shared" si="46"/>
        <v>-0.20272026616334315</v>
      </c>
      <c r="J32" s="35">
        <f t="shared" si="47"/>
        <v>0.89988762812460465</v>
      </c>
      <c r="K32" s="35">
        <f t="shared" si="48"/>
        <v>0.43425218714915537</v>
      </c>
      <c r="L32" s="35">
        <f t="shared" si="49"/>
        <v>-3.5455053216373211E-2</v>
      </c>
      <c r="M32" s="35">
        <f t="shared" si="50"/>
        <v>0.44125256508036559</v>
      </c>
      <c r="N32" s="35">
        <f t="shared" si="51"/>
        <v>5.7694277653835826E-3</v>
      </c>
      <c r="P32" s="3"/>
      <c r="Q32" s="3"/>
      <c r="R32" s="36"/>
      <c r="S32" s="36"/>
      <c r="T32" s="3"/>
      <c r="U32" s="3"/>
      <c r="V32" s="3"/>
      <c r="W32" s="3"/>
      <c r="X32" s="3"/>
      <c r="Y32" s="3"/>
      <c r="Z32" s="3"/>
      <c r="AA32" s="3"/>
      <c r="AB32" s="3"/>
      <c r="AC32" s="3"/>
      <c r="AD32" s="3"/>
      <c r="AE32" s="3"/>
    </row>
    <row r="33" spans="1:31" x14ac:dyDescent="0.25">
      <c r="A33" s="9" t="s">
        <v>158</v>
      </c>
      <c r="B33" s="9"/>
      <c r="C33" s="9"/>
      <c r="D33" s="9"/>
      <c r="E33" s="3"/>
      <c r="F33" s="3"/>
      <c r="G33" s="26" t="str">
        <f t="shared" si="44"/>
        <v>Blue Grass Energy Cooperative Corp.</v>
      </c>
      <c r="H33" s="35">
        <f t="shared" si="45"/>
        <v>0.10463643417021373</v>
      </c>
      <c r="I33" s="35">
        <f t="shared" si="46"/>
        <v>-5.0176374152174685E-2</v>
      </c>
      <c r="J33" s="35">
        <f t="shared" si="47"/>
        <v>-9.7030607642406563E-2</v>
      </c>
      <c r="K33" s="35">
        <f t="shared" si="48"/>
        <v>-8.3793370238608333E-2</v>
      </c>
      <c r="L33" s="35">
        <f t="shared" si="49"/>
        <v>3.1749875185757226E-2</v>
      </c>
      <c r="M33" s="35">
        <f t="shared" si="50"/>
        <v>-0.13065823122815912</v>
      </c>
      <c r="N33" s="35">
        <f t="shared" si="51"/>
        <v>3.0228431753985298E-2</v>
      </c>
      <c r="P33" s="3"/>
      <c r="Q33" s="3"/>
      <c r="R33" s="36"/>
      <c r="S33" s="36"/>
      <c r="T33" s="3"/>
      <c r="U33" s="3"/>
      <c r="V33" s="3"/>
      <c r="W33" s="3"/>
      <c r="X33" s="3"/>
      <c r="Y33" s="3"/>
      <c r="Z33" s="3"/>
      <c r="AA33" s="3"/>
      <c r="AB33" s="3"/>
      <c r="AC33" s="3"/>
      <c r="AD33" s="3"/>
      <c r="AE33" s="3"/>
    </row>
    <row r="34" spans="1:31" x14ac:dyDescent="0.25">
      <c r="A34" s="9" t="s">
        <v>160</v>
      </c>
      <c r="B34" s="9"/>
      <c r="C34" s="9"/>
      <c r="D34" s="9"/>
      <c r="E34" s="3"/>
      <c r="F34" s="3"/>
      <c r="G34" s="26" t="str">
        <f t="shared" si="44"/>
        <v>Clark Energy Cooperative, Inc.</v>
      </c>
      <c r="H34" s="35">
        <f t="shared" si="45"/>
        <v>-9.0176312990940533E-2</v>
      </c>
      <c r="I34" s="35">
        <f t="shared" si="46"/>
        <v>-0.15247398968841874</v>
      </c>
      <c r="J34" s="35">
        <f t="shared" si="47"/>
        <v>0.10530708671108502</v>
      </c>
      <c r="K34" s="35">
        <f t="shared" si="48"/>
        <v>2.5195121880399185E-2</v>
      </c>
      <c r="L34" s="35">
        <f t="shared" si="49"/>
        <v>-7.0271443753601726E-2</v>
      </c>
      <c r="M34" s="35">
        <f t="shared" si="50"/>
        <v>2.0427853266455243E-2</v>
      </c>
      <c r="N34" s="35">
        <f t="shared" si="51"/>
        <v>1.296899966925736E-2</v>
      </c>
      <c r="P34" s="3"/>
      <c r="Q34" s="3"/>
      <c r="R34" s="36"/>
      <c r="S34" s="36"/>
      <c r="T34" s="3"/>
      <c r="U34" s="3"/>
      <c r="V34" s="3"/>
      <c r="W34" s="3"/>
      <c r="X34" s="3"/>
      <c r="Y34" s="3"/>
      <c r="Z34" s="3"/>
      <c r="AA34" s="3"/>
      <c r="AB34" s="3"/>
      <c r="AC34" s="3"/>
      <c r="AD34" s="3"/>
      <c r="AE34" s="3"/>
    </row>
    <row r="35" spans="1:31" x14ac:dyDescent="0.25">
      <c r="A35" s="9" t="s">
        <v>19</v>
      </c>
      <c r="B35" s="9"/>
      <c r="C35" s="9"/>
      <c r="D35" s="9"/>
      <c r="E35" s="3"/>
      <c r="F35" s="3"/>
      <c r="G35" s="26" t="str">
        <f t="shared" si="44"/>
        <v>Cumberland Valley Electric, Inc.</v>
      </c>
      <c r="H35" s="35">
        <f t="shared" si="45"/>
        <v>-0.37362301291047761</v>
      </c>
      <c r="I35" s="35">
        <f t="shared" si="46"/>
        <v>-0.22815126127227525</v>
      </c>
      <c r="J35" s="35">
        <f t="shared" si="47"/>
        <v>1.2311498847810252</v>
      </c>
      <c r="K35" s="35">
        <f t="shared" si="48"/>
        <v>0.26203887867803388</v>
      </c>
      <c r="L35" s="35">
        <f t="shared" si="49"/>
        <v>-4.2674277147231598E-2</v>
      </c>
      <c r="M35" s="35">
        <f t="shared" si="50"/>
        <v>0.48598697811946856</v>
      </c>
      <c r="N35" s="35">
        <f t="shared" si="51"/>
        <v>1.1243754335233462E-2</v>
      </c>
      <c r="P35" s="3"/>
      <c r="Q35" s="3"/>
      <c r="R35" s="36"/>
      <c r="S35" s="36"/>
      <c r="T35" s="3"/>
      <c r="U35" s="3"/>
      <c r="V35" s="3"/>
      <c r="W35" s="3"/>
      <c r="X35" s="3"/>
      <c r="Y35" s="3"/>
      <c r="Z35" s="3"/>
      <c r="AA35" s="3"/>
      <c r="AB35" s="3"/>
      <c r="AC35" s="3"/>
      <c r="AD35" s="3"/>
      <c r="AE35" s="3"/>
    </row>
    <row r="36" spans="1:31" x14ac:dyDescent="0.25">
      <c r="A36" s="9" t="s">
        <v>43</v>
      </c>
      <c r="B36" s="9"/>
      <c r="C36" s="9"/>
      <c r="D36" s="9"/>
      <c r="E36" s="3"/>
      <c r="F36" s="3"/>
      <c r="G36" s="26" t="str">
        <f t="shared" si="44"/>
        <v>Farmers R.E.C.C.</v>
      </c>
      <c r="H36" s="35">
        <f t="shared" si="45"/>
        <v>-0.14754915169681593</v>
      </c>
      <c r="I36" s="35">
        <f t="shared" si="46"/>
        <v>-0.22441622691246221</v>
      </c>
      <c r="J36" s="35">
        <f t="shared" si="47"/>
        <v>0.35290195893254106</v>
      </c>
      <c r="K36" s="35">
        <f t="shared" si="48"/>
        <v>5.9644388194523668E-2</v>
      </c>
      <c r="L36" s="35">
        <f t="shared" si="49"/>
        <v>-7.658148375088436E-2</v>
      </c>
      <c r="M36" s="35">
        <f t="shared" si="50"/>
        <v>7.0379673698196976E-2</v>
      </c>
      <c r="N36" s="35">
        <f t="shared" si="51"/>
        <v>1.2381289686936015E-2</v>
      </c>
      <c r="P36" s="3"/>
      <c r="Q36" s="3"/>
      <c r="R36" s="36"/>
      <c r="S36" s="36"/>
      <c r="T36" s="3"/>
      <c r="U36" s="3"/>
      <c r="V36" s="3"/>
      <c r="W36" s="3"/>
      <c r="X36" s="3"/>
      <c r="Y36" s="3"/>
      <c r="Z36" s="3"/>
      <c r="AA36" s="3"/>
      <c r="AB36" s="3"/>
      <c r="AC36" s="3"/>
      <c r="AD36" s="3"/>
      <c r="AE36" s="3"/>
    </row>
    <row r="37" spans="1:31" x14ac:dyDescent="0.25">
      <c r="A37" s="9" t="s">
        <v>168</v>
      </c>
      <c r="B37" s="9"/>
      <c r="C37" s="9"/>
      <c r="D37" s="9"/>
      <c r="E37" s="3"/>
      <c r="F37" s="3"/>
      <c r="G37" s="26" t="str">
        <f t="shared" si="44"/>
        <v>Fleming-Mason Energy Cooperative, Inc.</v>
      </c>
      <c r="H37" s="35">
        <f t="shared" si="45"/>
        <v>-0.18390024090580304</v>
      </c>
      <c r="I37" s="35">
        <f t="shared" si="46"/>
        <v>-0.20687204255652425</v>
      </c>
      <c r="J37" s="35">
        <f t="shared" si="47"/>
        <v>0.38910787882718245</v>
      </c>
      <c r="K37" s="35">
        <f t="shared" si="48"/>
        <v>0.28607625695352978</v>
      </c>
      <c r="L37" s="35">
        <f t="shared" si="49"/>
        <v>-0.10772580718101832</v>
      </c>
      <c r="M37" s="35">
        <f t="shared" si="50"/>
        <v>6.4576896195292166E-2</v>
      </c>
      <c r="N37" s="35">
        <f t="shared" si="51"/>
        <v>1.1794078186363882E-2</v>
      </c>
      <c r="P37" s="3"/>
      <c r="Q37" s="3"/>
      <c r="R37" s="36"/>
      <c r="S37" s="36"/>
      <c r="T37" s="3"/>
      <c r="U37" s="3"/>
      <c r="V37" s="3"/>
      <c r="W37" s="3"/>
      <c r="X37" s="3"/>
      <c r="Y37" s="3"/>
      <c r="Z37" s="3"/>
      <c r="AA37" s="3"/>
      <c r="AB37" s="3"/>
      <c r="AC37" s="3"/>
      <c r="AD37" s="3"/>
      <c r="AE37" s="3"/>
    </row>
    <row r="38" spans="1:31" x14ac:dyDescent="0.25">
      <c r="A38" s="9" t="s">
        <v>170</v>
      </c>
      <c r="B38" s="9"/>
      <c r="C38" s="9"/>
      <c r="D38" s="9"/>
      <c r="E38" s="3"/>
      <c r="F38" s="3"/>
      <c r="G38" s="26" t="str">
        <f t="shared" si="44"/>
        <v>Grayson R.E.C.C.</v>
      </c>
      <c r="H38" s="35">
        <f t="shared" si="45"/>
        <v>-9.7619409135593638E-2</v>
      </c>
      <c r="I38" s="35">
        <f t="shared" si="46"/>
        <v>-0.18141403397298095</v>
      </c>
      <c r="J38" s="35">
        <f t="shared" si="47"/>
        <v>0.36195954730300528</v>
      </c>
      <c r="K38" s="35">
        <f t="shared" si="48"/>
        <v>0.34427580317186735</v>
      </c>
      <c r="L38" s="35">
        <f t="shared" si="49"/>
        <v>-0.1607191711479895</v>
      </c>
      <c r="M38" s="35">
        <f t="shared" si="50"/>
        <v>0.12925038989824378</v>
      </c>
      <c r="N38" s="35">
        <f t="shared" si="51"/>
        <v>7.1925931593848037E-3</v>
      </c>
      <c r="P38" s="3"/>
      <c r="Q38" s="3"/>
      <c r="R38" s="36"/>
      <c r="S38" s="36"/>
      <c r="T38" s="3"/>
      <c r="U38" s="3"/>
      <c r="V38" s="3"/>
      <c r="W38" s="3"/>
      <c r="X38" s="3"/>
      <c r="Y38" s="3"/>
      <c r="Z38" s="3"/>
      <c r="AA38" s="3"/>
      <c r="AB38" s="3"/>
      <c r="AC38" s="3"/>
      <c r="AD38" s="3"/>
      <c r="AE38" s="3"/>
    </row>
    <row r="39" spans="1:31" x14ac:dyDescent="0.25">
      <c r="A39" s="9" t="s">
        <v>172</v>
      </c>
      <c r="B39" s="9"/>
      <c r="C39" s="9"/>
      <c r="D39" s="9"/>
      <c r="E39" s="3"/>
      <c r="F39" s="3"/>
      <c r="G39" s="26" t="s">
        <v>1187</v>
      </c>
      <c r="H39" s="35">
        <f t="shared" si="45"/>
        <v>-0.43896999540070836</v>
      </c>
      <c r="I39" s="35">
        <f t="shared" si="46"/>
        <v>-0.21276213518553933</v>
      </c>
      <c r="J39" s="35">
        <f t="shared" si="47"/>
        <v>1.1827559172280933</v>
      </c>
      <c r="K39" s="35">
        <f t="shared" si="48"/>
        <v>0.34325706840918979</v>
      </c>
      <c r="L39" s="35">
        <f t="shared" si="49"/>
        <v>-4.0707255821979982E-2</v>
      </c>
      <c r="M39" s="35">
        <f t="shared" si="50"/>
        <v>0.77576620851347622</v>
      </c>
      <c r="N39" s="35">
        <f t="shared" si="51"/>
        <v>2.4126018180127877E-2</v>
      </c>
      <c r="P39" s="3"/>
      <c r="Q39" s="3"/>
      <c r="R39" s="36"/>
      <c r="S39" s="36"/>
      <c r="T39" s="3"/>
      <c r="U39" s="3"/>
      <c r="V39" s="3"/>
      <c r="W39" s="3"/>
      <c r="X39" s="3"/>
      <c r="Y39" s="3"/>
      <c r="Z39" s="3"/>
      <c r="AA39" s="3"/>
      <c r="AB39" s="3"/>
      <c r="AC39" s="3"/>
      <c r="AD39" s="3"/>
      <c r="AE39" s="3"/>
    </row>
    <row r="40" spans="1:31" x14ac:dyDescent="0.25">
      <c r="A40" s="9" t="s">
        <v>28</v>
      </c>
      <c r="B40" s="9"/>
      <c r="C40" s="9"/>
      <c r="D40" s="9"/>
      <c r="E40" s="3"/>
      <c r="F40" s="3"/>
      <c r="G40" s="26" t="str">
        <f t="shared" ref="G40:G48" si="52">+G16</f>
        <v>Kenergy Corp.</v>
      </c>
      <c r="H40" s="35">
        <f t="shared" si="45"/>
        <v>-5.2833529868245077E-2</v>
      </c>
      <c r="I40" s="35">
        <f t="shared" si="46"/>
        <v>-7.3114316087495301E-2</v>
      </c>
      <c r="J40" s="35">
        <f t="shared" si="47"/>
        <v>0.17265015649649884</v>
      </c>
      <c r="K40" s="35">
        <f t="shared" si="48"/>
        <v>2.5108857572120336E-4</v>
      </c>
      <c r="L40" s="35">
        <f t="shared" si="49"/>
        <v>4.3623114582416633E-2</v>
      </c>
      <c r="M40" s="35">
        <f t="shared" si="50"/>
        <v>0.26121529049124703</v>
      </c>
      <c r="N40" s="35">
        <f t="shared" si="51"/>
        <v>2.3574198883749817E-2</v>
      </c>
      <c r="P40" s="3"/>
      <c r="Q40" s="3"/>
      <c r="R40" s="36"/>
      <c r="S40" s="36"/>
      <c r="T40" s="3"/>
      <c r="U40" s="3"/>
      <c r="V40" s="3"/>
      <c r="W40" s="3"/>
      <c r="X40" s="3"/>
      <c r="Y40" s="3"/>
      <c r="Z40" s="3"/>
      <c r="AA40" s="3"/>
      <c r="AB40" s="3"/>
      <c r="AC40" s="3"/>
      <c r="AD40" s="3"/>
      <c r="AE40" s="3"/>
    </row>
    <row r="41" spans="1:31" x14ac:dyDescent="0.25">
      <c r="A41" s="9" t="s">
        <v>175</v>
      </c>
      <c r="B41" s="9"/>
      <c r="C41" s="9"/>
      <c r="D41" s="9"/>
      <c r="E41" s="3"/>
      <c r="F41" s="3"/>
      <c r="G41" s="26" t="str">
        <f t="shared" si="52"/>
        <v>Licking Valley R.E.C.C.</v>
      </c>
      <c r="H41" s="35">
        <f t="shared" si="45"/>
        <v>-0.30895947361223153</v>
      </c>
      <c r="I41" s="35">
        <f t="shared" si="46"/>
        <v>-0.23443268491428437</v>
      </c>
      <c r="J41" s="35">
        <f t="shared" si="47"/>
        <v>0.95042618797659206</v>
      </c>
      <c r="K41" s="35">
        <f t="shared" si="48"/>
        <v>0.48915503218147838</v>
      </c>
      <c r="L41" s="35">
        <f t="shared" si="49"/>
        <v>-0.1809332294394943</v>
      </c>
      <c r="M41" s="35">
        <f t="shared" si="50"/>
        <v>0.23858247297463531</v>
      </c>
      <c r="N41" s="35">
        <f t="shared" si="51"/>
        <v>8.3769857955133149E-3</v>
      </c>
      <c r="P41" s="3"/>
      <c r="Q41" s="3"/>
      <c r="R41" s="36"/>
      <c r="S41" s="36"/>
      <c r="T41" s="3"/>
      <c r="U41" s="3"/>
      <c r="V41" s="3"/>
      <c r="W41" s="3"/>
      <c r="X41" s="3"/>
      <c r="Y41" s="3"/>
      <c r="Z41" s="3"/>
      <c r="AA41" s="3"/>
      <c r="AB41" s="3"/>
      <c r="AC41" s="3"/>
      <c r="AD41" s="3"/>
      <c r="AE41" s="3"/>
    </row>
    <row r="42" spans="1:31" x14ac:dyDescent="0.25">
      <c r="A42" s="9" t="s">
        <v>14</v>
      </c>
      <c r="B42" s="9"/>
      <c r="C42" s="9"/>
      <c r="D42" s="9"/>
      <c r="E42" s="3"/>
      <c r="F42" s="3"/>
      <c r="G42" s="26" t="str">
        <f t="shared" si="52"/>
        <v>Meade County R.E.C.C.</v>
      </c>
      <c r="H42" s="35">
        <f t="shared" si="45"/>
        <v>7.5279766565088391E-3</v>
      </c>
      <c r="I42" s="35">
        <f t="shared" si="46"/>
        <v>-0.17815618896363328</v>
      </c>
      <c r="J42" s="35">
        <f t="shared" si="47"/>
        <v>0.21537331180833474</v>
      </c>
      <c r="K42" s="35">
        <f t="shared" si="48"/>
        <v>9.5649204026179824E-2</v>
      </c>
      <c r="L42" s="35">
        <f t="shared" si="49"/>
        <v>-0.13910410284713448</v>
      </c>
      <c r="M42" s="35">
        <f t="shared" si="50"/>
        <v>-7.8925578815135289E-2</v>
      </c>
      <c r="N42" s="35">
        <f t="shared" si="51"/>
        <v>1.4579594200962418E-2</v>
      </c>
      <c r="P42" s="3"/>
      <c r="Q42" s="3"/>
      <c r="R42" s="36"/>
      <c r="S42" s="36"/>
      <c r="T42" s="3"/>
      <c r="U42" s="3"/>
      <c r="V42" s="3"/>
      <c r="W42" s="3"/>
      <c r="X42" s="3"/>
      <c r="Y42" s="3"/>
      <c r="Z42" s="3"/>
      <c r="AA42" s="3"/>
      <c r="AB42" s="3"/>
      <c r="AC42" s="3"/>
      <c r="AD42" s="3"/>
      <c r="AE42" s="3"/>
    </row>
    <row r="43" spans="1:31" x14ac:dyDescent="0.25">
      <c r="A43" s="9" t="s">
        <v>181</v>
      </c>
      <c r="B43" s="9"/>
      <c r="C43" s="9"/>
      <c r="D43" s="9"/>
      <c r="E43" s="3"/>
      <c r="F43" s="3"/>
      <c r="G43" s="26" t="str">
        <f t="shared" si="52"/>
        <v>Nolin R.E.C.C.</v>
      </c>
      <c r="H43" s="35">
        <f t="shared" si="45"/>
        <v>1.6517150098294131E-2</v>
      </c>
      <c r="I43" s="35">
        <f t="shared" si="46"/>
        <v>-1.942581570925761E-2</v>
      </c>
      <c r="J43" s="35">
        <f t="shared" si="47"/>
        <v>6.4577167016860448E-2</v>
      </c>
      <c r="K43" s="35">
        <f t="shared" si="48"/>
        <v>4.2147047201835264E-2</v>
      </c>
      <c r="L43" s="35">
        <f t="shared" si="49"/>
        <v>1.4942270706927996E-2</v>
      </c>
      <c r="M43" s="35">
        <f t="shared" si="50"/>
        <v>-1.7562356684969638E-2</v>
      </c>
      <c r="N43" s="35">
        <f t="shared" si="51"/>
        <v>1.7705573250272982E-2</v>
      </c>
      <c r="P43" s="3"/>
      <c r="Q43" s="3"/>
      <c r="R43" s="36"/>
      <c r="S43" s="36"/>
      <c r="T43" s="3"/>
      <c r="U43" s="3"/>
      <c r="V43" s="3"/>
      <c r="W43" s="3"/>
      <c r="X43" s="3"/>
      <c r="Y43" s="3"/>
      <c r="Z43" s="3"/>
      <c r="AA43" s="3"/>
      <c r="AB43" s="3"/>
      <c r="AC43" s="3"/>
      <c r="AD43" s="3"/>
      <c r="AE43" s="3"/>
    </row>
    <row r="44" spans="1:31" x14ac:dyDescent="0.25">
      <c r="A44" s="9" t="s">
        <v>188</v>
      </c>
      <c r="B44" s="9"/>
      <c r="C44" s="9"/>
      <c r="D44" s="9"/>
      <c r="E44" s="3"/>
      <c r="F44" s="3"/>
      <c r="G44" s="26" t="str">
        <f t="shared" si="52"/>
        <v>Owen Electric Cooperative, Inc.</v>
      </c>
      <c r="H44" s="35">
        <f t="shared" si="45"/>
        <v>0.24179293407227664</v>
      </c>
      <c r="I44" s="35">
        <f t="shared" si="46"/>
        <v>0.13163580090243854</v>
      </c>
      <c r="J44" s="35">
        <f t="shared" si="47"/>
        <v>-0.31444953466038161</v>
      </c>
      <c r="K44" s="35">
        <f t="shared" si="48"/>
        <v>-5.7794125982634115E-2</v>
      </c>
      <c r="L44" s="35">
        <f t="shared" si="49"/>
        <v>-4.589574299801058E-2</v>
      </c>
      <c r="M44" s="35">
        <f t="shared" si="50"/>
        <v>-0.26935863177059649</v>
      </c>
      <c r="N44" s="35">
        <f t="shared" si="51"/>
        <v>3.1758770724067173E-2</v>
      </c>
      <c r="P44" s="3"/>
      <c r="Q44" s="3"/>
      <c r="R44" s="36"/>
      <c r="S44" s="36"/>
      <c r="T44" s="3"/>
      <c r="U44" s="3"/>
      <c r="V44" s="3"/>
      <c r="W44" s="3"/>
      <c r="X44" s="3"/>
      <c r="Y44" s="3"/>
      <c r="Z44" s="3"/>
      <c r="AA44" s="3"/>
      <c r="AB44" s="3"/>
      <c r="AC44" s="3"/>
      <c r="AD44" s="3"/>
      <c r="AE44" s="3"/>
    </row>
    <row r="45" spans="1:31" x14ac:dyDescent="0.25">
      <c r="A45" s="9" t="s">
        <v>190</v>
      </c>
      <c r="B45" s="9"/>
      <c r="C45" s="9"/>
      <c r="D45" s="9"/>
      <c r="E45" s="3"/>
      <c r="F45" s="3"/>
      <c r="G45" s="26" t="str">
        <f t="shared" si="52"/>
        <v>Salt River Electric Cooperative Corp.</v>
      </c>
      <c r="H45" s="35">
        <f t="shared" si="45"/>
        <v>0.2719797298474198</v>
      </c>
      <c r="I45" s="35">
        <f t="shared" si="46"/>
        <v>-2.1475146065600859E-2</v>
      </c>
      <c r="J45" s="35">
        <f t="shared" si="47"/>
        <v>-0.14855985610161704</v>
      </c>
      <c r="K45" s="35">
        <f t="shared" si="48"/>
        <v>-7.6534316595421092E-2</v>
      </c>
      <c r="L45" s="35">
        <f t="shared" si="49"/>
        <v>6.7322854462168458E-2</v>
      </c>
      <c r="M45" s="35">
        <f t="shared" si="50"/>
        <v>-0.31030433067070973</v>
      </c>
      <c r="N45" s="35">
        <f t="shared" si="51"/>
        <v>2.6500286751626235E-2</v>
      </c>
      <c r="P45" s="3"/>
      <c r="Q45" s="3"/>
      <c r="R45" s="36"/>
      <c r="S45" s="36"/>
      <c r="T45" s="3"/>
      <c r="U45" s="3"/>
      <c r="V45" s="3"/>
      <c r="W45" s="3"/>
      <c r="X45" s="3"/>
      <c r="Y45" s="3"/>
      <c r="Z45" s="3"/>
      <c r="AA45" s="3"/>
      <c r="AB45" s="3"/>
      <c r="AC45" s="3"/>
      <c r="AD45" s="3"/>
      <c r="AE45" s="3"/>
    </row>
    <row r="46" spans="1:31" x14ac:dyDescent="0.25">
      <c r="A46" s="9" t="s">
        <v>45</v>
      </c>
      <c r="B46" s="9"/>
      <c r="C46" s="9"/>
      <c r="D46" s="9"/>
      <c r="E46" s="3"/>
      <c r="F46" s="3"/>
      <c r="G46" s="26" t="str">
        <f t="shared" si="52"/>
        <v>Shelby Energy Cooperative, Inc.</v>
      </c>
      <c r="H46" s="35">
        <f t="shared" si="45"/>
        <v>0.18629344051070729</v>
      </c>
      <c r="I46" s="35">
        <f t="shared" si="46"/>
        <v>3.8427273226719461E-2</v>
      </c>
      <c r="J46" s="35">
        <f t="shared" si="47"/>
        <v>-0.17860301571890691</v>
      </c>
      <c r="K46" s="35">
        <f t="shared" si="48"/>
        <v>-0.1247619278743014</v>
      </c>
      <c r="L46" s="35">
        <f t="shared" si="49"/>
        <v>4.8405199073299876E-2</v>
      </c>
      <c r="M46" s="35">
        <f t="shared" si="50"/>
        <v>-0.12042398166655588</v>
      </c>
      <c r="N46" s="35">
        <f t="shared" si="51"/>
        <v>8.6556370933230115E-3</v>
      </c>
      <c r="P46" s="3"/>
      <c r="Q46" s="3"/>
      <c r="R46" s="36"/>
      <c r="S46" s="36"/>
      <c r="T46" s="3"/>
      <c r="U46" s="3"/>
      <c r="V46" s="3"/>
      <c r="W46" s="3"/>
      <c r="X46" s="3"/>
      <c r="Y46" s="3"/>
      <c r="Z46" s="3"/>
      <c r="AA46" s="3"/>
      <c r="AB46" s="3"/>
      <c r="AC46" s="3"/>
      <c r="AD46" s="3"/>
      <c r="AE46" s="3"/>
    </row>
    <row r="47" spans="1:31" x14ac:dyDescent="0.25">
      <c r="A47" s="9" t="s">
        <v>195</v>
      </c>
      <c r="B47" s="9"/>
      <c r="C47" s="9"/>
      <c r="D47" s="9"/>
      <c r="E47" s="3"/>
      <c r="F47" s="3"/>
      <c r="G47" s="26" t="str">
        <f t="shared" si="52"/>
        <v>South Kentucky R.E.C.C.</v>
      </c>
      <c r="H47" s="35">
        <f t="shared" si="45"/>
        <v>-0.24533875074183176</v>
      </c>
      <c r="I47" s="35">
        <f t="shared" si="46"/>
        <v>-0.16058689446009866</v>
      </c>
      <c r="J47" s="35">
        <f t="shared" si="47"/>
        <v>0.59728466270946612</v>
      </c>
      <c r="K47" s="35">
        <f t="shared" si="48"/>
        <v>0.11191513407716003</v>
      </c>
      <c r="L47" s="35">
        <f t="shared" si="49"/>
        <v>-0.10687539129342016</v>
      </c>
      <c r="M47" s="35">
        <f t="shared" si="50"/>
        <v>0.154908839892967</v>
      </c>
      <c r="N47" s="35">
        <f t="shared" si="51"/>
        <v>3.2258249436777936E-2</v>
      </c>
      <c r="P47" s="3"/>
      <c r="Q47" s="3"/>
      <c r="R47" s="36"/>
      <c r="S47" s="36"/>
      <c r="T47" s="3"/>
      <c r="U47" s="3"/>
      <c r="V47" s="3"/>
      <c r="W47" s="3"/>
      <c r="X47" s="3"/>
      <c r="Y47" s="3"/>
      <c r="Z47" s="3"/>
      <c r="AA47" s="3"/>
      <c r="AB47" s="3"/>
      <c r="AC47" s="3"/>
      <c r="AD47" s="3"/>
      <c r="AE47" s="3"/>
    </row>
    <row r="48" spans="1:31" x14ac:dyDescent="0.25">
      <c r="A48" s="9" t="s">
        <v>23</v>
      </c>
      <c r="B48" s="9"/>
      <c r="C48" s="9"/>
      <c r="D48" s="9"/>
      <c r="E48" s="3"/>
      <c r="F48" s="3"/>
      <c r="G48" s="26" t="str">
        <f t="shared" si="52"/>
        <v>Taylor County R.E.C.C.</v>
      </c>
      <c r="H48" s="35">
        <f t="shared" si="45"/>
        <v>-0.19952594646067534</v>
      </c>
      <c r="I48" s="35">
        <f t="shared" si="46"/>
        <v>-0.19812602406039048</v>
      </c>
      <c r="J48" s="35">
        <f t="shared" si="47"/>
        <v>0.50730274959814392</v>
      </c>
      <c r="K48" s="35">
        <f t="shared" si="48"/>
        <v>5.2721388967231775E-2</v>
      </c>
      <c r="L48" s="35">
        <f t="shared" si="49"/>
        <v>-0.10252580857490678</v>
      </c>
      <c r="M48" s="35">
        <f t="shared" si="50"/>
        <v>0.12415503822127683</v>
      </c>
      <c r="N48" s="35">
        <f t="shared" si="51"/>
        <v>1.2368827643205706E-2</v>
      </c>
      <c r="O48" s="3"/>
      <c r="P48" s="3"/>
      <c r="Q48" s="3"/>
      <c r="R48" s="3"/>
      <c r="S48" s="3"/>
      <c r="T48" s="3"/>
      <c r="U48" s="3"/>
      <c r="V48" s="3"/>
      <c r="W48" s="3"/>
      <c r="X48" s="3"/>
      <c r="Y48" s="3"/>
      <c r="Z48" s="3"/>
      <c r="AA48" s="3"/>
      <c r="AB48" s="3"/>
      <c r="AC48" s="3"/>
      <c r="AD48" s="3"/>
      <c r="AE48" s="3"/>
    </row>
    <row r="49" spans="1:32" x14ac:dyDescent="0.25">
      <c r="A49" s="9" t="s">
        <v>204</v>
      </c>
      <c r="B49" s="9"/>
      <c r="C49" s="9"/>
      <c r="D49" s="9"/>
      <c r="E49" s="3"/>
      <c r="F49" s="3"/>
      <c r="G49" s="3"/>
      <c r="H49" s="3"/>
      <c r="I49" s="3"/>
      <c r="J49" s="3"/>
      <c r="K49" s="3"/>
      <c r="L49" s="3"/>
      <c r="M49" s="3"/>
      <c r="N49" s="3"/>
      <c r="O49" s="3"/>
      <c r="P49" s="3"/>
      <c r="Q49" s="3"/>
      <c r="R49" s="3"/>
      <c r="S49" s="37"/>
      <c r="T49" s="37"/>
      <c r="U49" s="3"/>
      <c r="V49" s="3"/>
      <c r="W49" s="3"/>
      <c r="X49" s="3"/>
      <c r="Y49" s="3"/>
      <c r="Z49" s="3"/>
      <c r="AA49" s="3"/>
      <c r="AB49" s="3"/>
      <c r="AC49" s="3"/>
      <c r="AD49" s="3"/>
      <c r="AE49" s="3"/>
      <c r="AF49" s="3"/>
    </row>
    <row r="50" spans="1:32" x14ac:dyDescent="0.25">
      <c r="A50" s="9" t="s">
        <v>10</v>
      </c>
      <c r="B50" s="9"/>
      <c r="C50" s="9"/>
      <c r="D50" s="9"/>
      <c r="E50" s="3"/>
      <c r="F50" s="3"/>
      <c r="G50" s="3"/>
      <c r="H50" s="3"/>
      <c r="I50" s="3"/>
      <c r="J50" s="3"/>
      <c r="K50" s="3"/>
      <c r="L50" s="3"/>
      <c r="M50" s="3"/>
      <c r="N50" s="3"/>
      <c r="O50" s="3"/>
      <c r="P50" s="3"/>
      <c r="Q50" s="3"/>
      <c r="R50" s="3"/>
      <c r="S50" s="36"/>
      <c r="T50" s="36"/>
      <c r="U50" s="3"/>
      <c r="V50" s="3"/>
      <c r="W50" s="3"/>
      <c r="X50" s="3"/>
      <c r="Y50" s="3"/>
      <c r="Z50" s="3"/>
      <c r="AA50" s="3"/>
      <c r="AB50" s="3"/>
      <c r="AC50" s="3"/>
      <c r="AD50" s="3"/>
      <c r="AE50" s="3"/>
      <c r="AF50" s="3"/>
    </row>
    <row r="51" spans="1:32" x14ac:dyDescent="0.25">
      <c r="A51" s="9" t="s">
        <v>38</v>
      </c>
      <c r="B51" s="9"/>
      <c r="C51" s="9"/>
      <c r="D51" s="9"/>
      <c r="E51" s="3"/>
      <c r="F51" s="3"/>
      <c r="G51" s="3"/>
      <c r="H51" s="3"/>
      <c r="I51" s="3"/>
      <c r="J51" s="3"/>
      <c r="K51" s="3"/>
      <c r="L51" s="3"/>
      <c r="M51" s="3"/>
      <c r="N51" s="3"/>
      <c r="O51" s="3"/>
      <c r="P51" s="3"/>
      <c r="Q51" s="3"/>
      <c r="R51" s="3"/>
      <c r="S51" s="36"/>
      <c r="T51" s="36"/>
      <c r="U51" s="3"/>
      <c r="V51" s="3"/>
      <c r="W51" s="3"/>
      <c r="X51" s="3"/>
      <c r="Y51" s="3"/>
      <c r="Z51" s="3"/>
      <c r="AA51" s="3"/>
      <c r="AB51" s="3"/>
      <c r="AC51" s="3"/>
      <c r="AD51" s="3"/>
      <c r="AE51" s="3"/>
      <c r="AF51" s="3"/>
    </row>
    <row r="52" spans="1:32" x14ac:dyDescent="0.25">
      <c r="A52" s="9" t="s">
        <v>22</v>
      </c>
      <c r="B52" s="9"/>
      <c r="C52" s="9"/>
      <c r="D52" s="9"/>
      <c r="E52" s="3"/>
      <c r="F52" s="3"/>
      <c r="G52" s="3"/>
      <c r="H52" s="3"/>
      <c r="I52" s="3"/>
      <c r="J52" s="3"/>
      <c r="K52" s="3"/>
      <c r="L52" s="3"/>
      <c r="M52" s="3"/>
      <c r="N52" s="3"/>
      <c r="O52" s="3"/>
      <c r="P52" s="3"/>
      <c r="Q52" s="3"/>
      <c r="R52" s="3"/>
      <c r="S52" s="36"/>
      <c r="T52" s="36"/>
      <c r="U52" s="3"/>
      <c r="V52" s="3"/>
      <c r="W52" s="3"/>
      <c r="X52" s="3"/>
      <c r="Y52" s="3"/>
      <c r="Z52" s="3"/>
      <c r="AA52" s="3"/>
      <c r="AB52" s="3"/>
      <c r="AC52" s="3"/>
      <c r="AD52" s="3"/>
      <c r="AE52" s="3"/>
      <c r="AF52" s="3"/>
    </row>
    <row r="53" spans="1:32" x14ac:dyDescent="0.25">
      <c r="A53" s="9" t="s">
        <v>44</v>
      </c>
      <c r="B53" s="9"/>
      <c r="C53" s="9"/>
      <c r="D53" s="9"/>
      <c r="E53" s="3"/>
      <c r="F53" s="3"/>
      <c r="G53" s="3"/>
      <c r="H53" s="3"/>
      <c r="I53" s="3"/>
      <c r="J53" s="3"/>
      <c r="K53" s="3"/>
      <c r="L53" s="3"/>
      <c r="M53" s="3"/>
      <c r="N53" s="3"/>
      <c r="O53" s="3"/>
      <c r="P53" s="3"/>
      <c r="Q53" s="3"/>
      <c r="R53" s="3"/>
      <c r="S53" s="36"/>
      <c r="T53" s="36"/>
      <c r="U53" s="3"/>
      <c r="V53" s="3"/>
      <c r="W53" s="3"/>
      <c r="X53" s="3"/>
      <c r="Y53" s="3"/>
      <c r="Z53" s="3"/>
      <c r="AA53" s="3"/>
      <c r="AB53" s="3"/>
      <c r="AC53" s="3"/>
      <c r="AD53" s="3"/>
      <c r="AE53" s="3"/>
      <c r="AF53" s="3"/>
    </row>
    <row r="54" spans="1:32" x14ac:dyDescent="0.25">
      <c r="A54" s="9" t="s">
        <v>8</v>
      </c>
      <c r="B54" s="9"/>
      <c r="C54" s="9"/>
      <c r="D54" s="9"/>
      <c r="E54" s="3"/>
      <c r="F54" s="3"/>
      <c r="G54" s="3"/>
      <c r="H54" s="3"/>
      <c r="I54" s="3"/>
      <c r="J54" s="3"/>
      <c r="K54" s="3"/>
      <c r="L54" s="3"/>
      <c r="M54" s="3"/>
      <c r="N54" s="3"/>
      <c r="O54" s="3"/>
      <c r="P54" s="3"/>
      <c r="Q54" s="3"/>
      <c r="R54" s="3"/>
      <c r="S54" s="36"/>
      <c r="T54" s="36"/>
      <c r="U54" s="3"/>
      <c r="V54" s="3"/>
      <c r="W54" s="3"/>
      <c r="X54" s="3"/>
      <c r="Y54" s="3"/>
      <c r="Z54" s="3"/>
      <c r="AA54" s="3"/>
      <c r="AB54" s="3"/>
      <c r="AC54" s="3"/>
      <c r="AD54" s="3"/>
      <c r="AE54" s="3"/>
      <c r="AF54" s="3"/>
    </row>
    <row r="55" spans="1:32" x14ac:dyDescent="0.25">
      <c r="A55" s="9" t="s">
        <v>219</v>
      </c>
      <c r="B55" s="9"/>
      <c r="C55" s="9"/>
      <c r="D55" s="9"/>
      <c r="E55" s="3"/>
      <c r="F55" s="3"/>
      <c r="G55" s="3"/>
      <c r="H55" s="3"/>
      <c r="I55" s="3"/>
      <c r="J55" s="3"/>
      <c r="K55" s="3"/>
      <c r="L55" s="3"/>
      <c r="M55" s="3"/>
      <c r="N55" s="3"/>
      <c r="O55" s="3"/>
      <c r="P55" s="3"/>
      <c r="Q55" s="3"/>
      <c r="R55" s="3"/>
      <c r="S55" s="36"/>
      <c r="T55" s="36"/>
      <c r="U55" s="3"/>
      <c r="V55" s="3"/>
      <c r="W55" s="3"/>
      <c r="X55" s="3"/>
      <c r="Y55" s="3"/>
      <c r="Z55" s="3"/>
      <c r="AA55" s="3"/>
      <c r="AB55" s="3"/>
      <c r="AC55" s="3"/>
      <c r="AD55" s="3"/>
      <c r="AE55" s="3"/>
      <c r="AF55" s="3"/>
    </row>
    <row r="56" spans="1:32" x14ac:dyDescent="0.25">
      <c r="A56" s="9" t="s">
        <v>16</v>
      </c>
      <c r="B56" s="9"/>
      <c r="C56" s="9"/>
      <c r="D56" s="9"/>
      <c r="E56" s="3"/>
      <c r="F56" s="3"/>
      <c r="G56" s="3"/>
      <c r="H56" s="3"/>
      <c r="I56" s="3"/>
      <c r="J56" s="3"/>
      <c r="K56" s="3"/>
      <c r="L56" s="3"/>
      <c r="M56" s="3"/>
      <c r="N56" s="3"/>
      <c r="O56" s="3"/>
      <c r="P56" s="3"/>
      <c r="Q56" s="3"/>
      <c r="R56" s="3"/>
      <c r="S56" s="36"/>
      <c r="T56" s="36"/>
      <c r="U56" s="3"/>
      <c r="V56" s="3"/>
      <c r="W56" s="3"/>
      <c r="X56" s="3"/>
      <c r="Y56" s="3"/>
      <c r="Z56" s="3"/>
      <c r="AA56" s="3"/>
      <c r="AB56" s="3"/>
      <c r="AC56" s="3"/>
      <c r="AD56" s="3"/>
      <c r="AE56" s="3"/>
      <c r="AF56" s="3"/>
    </row>
    <row r="57" spans="1:32" x14ac:dyDescent="0.25">
      <c r="A57" s="9" t="s">
        <v>25</v>
      </c>
      <c r="B57" s="9"/>
      <c r="C57" s="9"/>
      <c r="D57" s="9"/>
      <c r="E57" s="3"/>
      <c r="F57" s="3"/>
      <c r="G57" s="3"/>
      <c r="H57" s="3"/>
      <c r="I57" s="3"/>
      <c r="J57" s="3"/>
      <c r="K57" s="3"/>
      <c r="L57" s="3"/>
      <c r="M57" s="3"/>
      <c r="N57" s="3"/>
      <c r="O57" s="3"/>
      <c r="P57" s="3"/>
      <c r="Q57" s="3"/>
      <c r="R57" s="3"/>
      <c r="S57" s="36"/>
      <c r="T57" s="36"/>
      <c r="U57" s="3"/>
      <c r="V57" s="3"/>
      <c r="W57" s="3"/>
      <c r="X57" s="3"/>
      <c r="Y57" s="3"/>
      <c r="Z57" s="3"/>
      <c r="AA57" s="3"/>
      <c r="AB57" s="3"/>
      <c r="AC57" s="3"/>
      <c r="AD57" s="3"/>
      <c r="AE57" s="3"/>
      <c r="AF57" s="3"/>
    </row>
    <row r="58" spans="1:32" x14ac:dyDescent="0.25">
      <c r="A58" s="9" t="s">
        <v>41</v>
      </c>
      <c r="B58" s="9"/>
      <c r="C58" s="9"/>
      <c r="D58" s="9"/>
      <c r="E58" s="3"/>
      <c r="F58" s="3"/>
      <c r="G58" s="3"/>
      <c r="H58" s="3"/>
      <c r="I58" s="3"/>
      <c r="J58" s="3"/>
      <c r="K58" s="3"/>
      <c r="L58" s="3"/>
      <c r="M58" s="3"/>
      <c r="N58" s="3"/>
      <c r="O58" s="3"/>
      <c r="P58" s="3"/>
      <c r="Q58" s="3"/>
      <c r="R58" s="3"/>
      <c r="S58" s="36"/>
      <c r="T58" s="36"/>
      <c r="U58" s="3"/>
      <c r="V58" s="3"/>
      <c r="W58" s="3"/>
      <c r="X58" s="3"/>
      <c r="Y58" s="3"/>
      <c r="Z58" s="3"/>
      <c r="AA58" s="3"/>
      <c r="AB58" s="3"/>
      <c r="AC58" s="3"/>
      <c r="AD58" s="3"/>
      <c r="AE58" s="3"/>
      <c r="AF58" s="3"/>
    </row>
    <row r="59" spans="1:32" x14ac:dyDescent="0.25">
      <c r="A59" s="9" t="s">
        <v>15</v>
      </c>
      <c r="B59" s="9"/>
      <c r="C59" s="9"/>
      <c r="D59" s="9"/>
      <c r="E59" s="3"/>
      <c r="F59" s="3"/>
      <c r="G59" s="3"/>
      <c r="H59" s="3"/>
      <c r="I59" s="3"/>
      <c r="J59" s="3"/>
      <c r="K59" s="3"/>
      <c r="L59" s="3"/>
      <c r="M59" s="3"/>
      <c r="N59" s="3"/>
      <c r="O59" s="3"/>
      <c r="P59" s="3"/>
      <c r="Q59" s="3"/>
      <c r="R59" s="3"/>
      <c r="S59" s="36"/>
      <c r="T59" s="36"/>
      <c r="U59" s="3"/>
      <c r="V59" s="3"/>
      <c r="W59" s="3"/>
      <c r="X59" s="3"/>
      <c r="Y59" s="3"/>
      <c r="Z59" s="3"/>
      <c r="AA59" s="3"/>
      <c r="AB59" s="3"/>
      <c r="AC59" s="3"/>
      <c r="AD59" s="3"/>
      <c r="AE59" s="3"/>
      <c r="AF59" s="3"/>
    </row>
    <row r="60" spans="1:32" x14ac:dyDescent="0.25">
      <c r="A60" s="9" t="s">
        <v>20</v>
      </c>
      <c r="B60" s="9"/>
      <c r="C60" s="9"/>
      <c r="D60" s="9"/>
      <c r="E60" s="3"/>
      <c r="F60" s="3"/>
      <c r="G60" s="3"/>
      <c r="H60" s="3"/>
      <c r="I60" s="3"/>
      <c r="J60" s="3"/>
      <c r="K60" s="3"/>
      <c r="L60" s="3"/>
      <c r="M60" s="3"/>
      <c r="N60" s="3"/>
      <c r="O60" s="3"/>
      <c r="P60" s="3"/>
      <c r="Q60" s="3"/>
      <c r="R60" s="3"/>
      <c r="S60" s="36"/>
      <c r="T60" s="36"/>
      <c r="U60" s="3"/>
      <c r="V60" s="3"/>
      <c r="W60" s="3"/>
      <c r="X60" s="3"/>
      <c r="Y60" s="3"/>
      <c r="Z60" s="3"/>
      <c r="AA60" s="3"/>
      <c r="AB60" s="3"/>
      <c r="AC60" s="3"/>
      <c r="AD60" s="3"/>
      <c r="AE60" s="3"/>
      <c r="AF60" s="3"/>
    </row>
    <row r="61" spans="1:32" x14ac:dyDescent="0.25">
      <c r="A61" s="9" t="s">
        <v>40</v>
      </c>
      <c r="B61" s="9"/>
      <c r="C61" s="9"/>
      <c r="D61" s="9"/>
      <c r="E61" s="3"/>
      <c r="F61" s="3"/>
      <c r="G61" s="3"/>
      <c r="H61" s="3"/>
      <c r="I61" s="3"/>
      <c r="J61" s="3"/>
      <c r="K61" s="3"/>
      <c r="L61" s="3"/>
      <c r="M61" s="3"/>
      <c r="N61" s="3"/>
      <c r="O61" s="3"/>
      <c r="P61" s="3"/>
      <c r="Q61" s="3"/>
      <c r="R61" s="3"/>
      <c r="S61" s="36"/>
      <c r="T61" s="36"/>
      <c r="U61" s="3"/>
      <c r="V61" s="3"/>
      <c r="W61" s="3"/>
      <c r="X61" s="3"/>
      <c r="Y61" s="3"/>
      <c r="Z61" s="3"/>
      <c r="AA61" s="3"/>
      <c r="AB61" s="3"/>
      <c r="AC61" s="3"/>
      <c r="AD61" s="3"/>
      <c r="AE61" s="3"/>
      <c r="AF61" s="3"/>
    </row>
    <row r="62" spans="1:32" x14ac:dyDescent="0.25">
      <c r="A62" s="9" t="s">
        <v>17</v>
      </c>
      <c r="B62" s="9"/>
      <c r="C62" s="9"/>
      <c r="D62" s="9"/>
      <c r="E62" s="3"/>
      <c r="F62" s="3"/>
      <c r="G62" s="3"/>
      <c r="H62" s="3"/>
      <c r="I62" s="3"/>
      <c r="J62" s="3"/>
      <c r="K62" s="3"/>
      <c r="L62" s="3"/>
      <c r="M62" s="3"/>
      <c r="N62" s="3"/>
      <c r="O62" s="3"/>
      <c r="P62" s="3"/>
      <c r="Q62" s="3"/>
      <c r="R62" s="3"/>
      <c r="S62" s="36"/>
      <c r="T62" s="36"/>
      <c r="U62" s="3"/>
      <c r="V62" s="3"/>
      <c r="W62" s="3"/>
      <c r="X62" s="3"/>
      <c r="Y62" s="3"/>
      <c r="Z62" s="3"/>
      <c r="AA62" s="3"/>
      <c r="AB62" s="3"/>
      <c r="AC62" s="3"/>
      <c r="AD62" s="3"/>
      <c r="AE62" s="3"/>
      <c r="AF62" s="3"/>
    </row>
    <row r="63" spans="1:32" x14ac:dyDescent="0.25">
      <c r="A63" s="9" t="s">
        <v>29</v>
      </c>
      <c r="B63" s="9"/>
      <c r="C63" s="9"/>
      <c r="D63" s="9"/>
      <c r="E63" s="3"/>
      <c r="F63" s="3"/>
      <c r="G63" s="3"/>
      <c r="H63" s="3"/>
      <c r="I63" s="3"/>
      <c r="J63" s="3"/>
      <c r="K63" s="3"/>
      <c r="L63" s="3"/>
      <c r="M63" s="3"/>
      <c r="N63" s="3"/>
      <c r="O63" s="3"/>
      <c r="P63" s="3"/>
      <c r="Q63" s="3"/>
      <c r="R63" s="3"/>
      <c r="S63" s="36"/>
      <c r="T63" s="36"/>
      <c r="U63" s="3"/>
      <c r="V63" s="3"/>
      <c r="W63" s="3"/>
      <c r="X63" s="3"/>
      <c r="Y63" s="3"/>
      <c r="Z63" s="3"/>
      <c r="AA63" s="3"/>
      <c r="AB63" s="3"/>
      <c r="AC63" s="3"/>
      <c r="AD63" s="3"/>
      <c r="AE63" s="3"/>
      <c r="AF63" s="3"/>
    </row>
    <row r="64" spans="1:32" x14ac:dyDescent="0.25">
      <c r="A64" s="9" t="s">
        <v>32</v>
      </c>
      <c r="B64" s="9"/>
      <c r="C64" s="9"/>
      <c r="D64" s="9"/>
      <c r="E64" s="3"/>
      <c r="F64" s="3"/>
      <c r="G64" s="3"/>
      <c r="H64" s="3"/>
      <c r="I64" s="3"/>
      <c r="J64" s="3"/>
      <c r="K64" s="3"/>
      <c r="L64" s="3"/>
      <c r="M64" s="3"/>
      <c r="N64" s="3"/>
      <c r="O64" s="3"/>
      <c r="P64" s="3"/>
      <c r="Q64" s="3"/>
      <c r="R64" s="3"/>
      <c r="S64" s="36"/>
      <c r="T64" s="36"/>
      <c r="U64" s="3"/>
      <c r="V64" s="3"/>
      <c r="W64" s="3"/>
      <c r="X64" s="3"/>
      <c r="Y64" s="3"/>
      <c r="Z64" s="3"/>
      <c r="AA64" s="3"/>
      <c r="AB64" s="3"/>
      <c r="AC64" s="3"/>
      <c r="AD64" s="3"/>
      <c r="AE64" s="3"/>
      <c r="AF64" s="3"/>
    </row>
    <row r="65" spans="1:32" x14ac:dyDescent="0.25">
      <c r="A65" s="9" t="s">
        <v>5</v>
      </c>
      <c r="B65" s="9"/>
      <c r="C65" s="9"/>
      <c r="D65" s="9"/>
      <c r="E65" s="3"/>
      <c r="F65" s="3"/>
      <c r="G65" s="3"/>
      <c r="H65" s="3"/>
      <c r="I65" s="3"/>
      <c r="J65" s="3"/>
      <c r="K65" s="3"/>
      <c r="L65" s="3"/>
      <c r="M65" s="3"/>
      <c r="N65" s="3"/>
      <c r="O65" s="3"/>
      <c r="P65" s="3"/>
      <c r="Q65" s="3"/>
      <c r="R65" s="3"/>
      <c r="S65" s="36"/>
      <c r="T65" s="36"/>
      <c r="U65" s="3"/>
      <c r="V65" s="3"/>
      <c r="W65" s="3"/>
      <c r="X65" s="3"/>
      <c r="Y65" s="3"/>
      <c r="Z65" s="3"/>
      <c r="AA65" s="3"/>
      <c r="AB65" s="3"/>
      <c r="AC65" s="3"/>
      <c r="AD65" s="3"/>
      <c r="AE65" s="3"/>
      <c r="AF65" s="3"/>
    </row>
    <row r="66" spans="1:32" x14ac:dyDescent="0.25">
      <c r="A66" s="9" t="s">
        <v>47</v>
      </c>
      <c r="B66" s="9"/>
      <c r="C66" s="9"/>
      <c r="D66" s="9"/>
      <c r="E66" s="3"/>
      <c r="F66" s="3"/>
      <c r="G66" s="3"/>
      <c r="H66" s="3"/>
      <c r="I66" s="3"/>
      <c r="J66" s="3"/>
      <c r="K66" s="3"/>
      <c r="L66" s="3"/>
      <c r="M66" s="3"/>
      <c r="N66" s="3"/>
      <c r="O66" s="3"/>
      <c r="P66" s="3"/>
      <c r="Q66" s="3"/>
      <c r="R66" s="3"/>
      <c r="S66" s="36"/>
      <c r="T66" s="36"/>
      <c r="U66" s="3"/>
      <c r="V66" s="3"/>
      <c r="W66" s="3"/>
      <c r="X66" s="3"/>
      <c r="Y66" s="3"/>
      <c r="Z66" s="3"/>
      <c r="AA66" s="3"/>
      <c r="AB66" s="3"/>
      <c r="AC66" s="3"/>
      <c r="AD66" s="3"/>
      <c r="AE66" s="3"/>
      <c r="AF66" s="3"/>
    </row>
    <row r="67" spans="1:32" x14ac:dyDescent="0.25">
      <c r="A67" s="9" t="s">
        <v>55</v>
      </c>
      <c r="B67" s="9"/>
      <c r="C67" s="9"/>
      <c r="D67" s="9"/>
      <c r="E67" s="3"/>
      <c r="F67" s="3"/>
      <c r="G67" s="3"/>
      <c r="H67" s="3"/>
      <c r="I67" s="3"/>
      <c r="J67" s="3"/>
      <c r="K67" s="3"/>
      <c r="L67" s="3"/>
      <c r="M67" s="3"/>
      <c r="N67" s="3"/>
      <c r="O67" s="3"/>
      <c r="P67" s="3"/>
      <c r="Q67" s="3"/>
      <c r="R67" s="3"/>
      <c r="S67" s="36"/>
      <c r="T67" s="36"/>
      <c r="U67" s="3"/>
      <c r="V67" s="3"/>
      <c r="W67" s="3"/>
      <c r="X67" s="3"/>
      <c r="Y67" s="3"/>
      <c r="Z67" s="3"/>
      <c r="AA67" s="3"/>
      <c r="AB67" s="3"/>
      <c r="AC67" s="3"/>
      <c r="AD67" s="3"/>
      <c r="AE67" s="3"/>
      <c r="AF67" s="3"/>
    </row>
    <row r="68" spans="1:32" x14ac:dyDescent="0.25">
      <c r="A68" s="9" t="s">
        <v>53</v>
      </c>
      <c r="B68" s="9"/>
      <c r="C68" s="9"/>
      <c r="D68" s="9"/>
      <c r="E68" s="3"/>
      <c r="F68" s="3"/>
      <c r="G68" s="3"/>
      <c r="H68" s="3"/>
      <c r="I68" s="3"/>
      <c r="J68" s="3"/>
      <c r="K68" s="3"/>
      <c r="L68" s="3"/>
      <c r="M68" s="3"/>
      <c r="N68" s="3"/>
      <c r="O68" s="3"/>
      <c r="P68" s="3"/>
      <c r="Q68" s="3"/>
      <c r="R68" s="3"/>
      <c r="S68" s="36"/>
      <c r="T68" s="36"/>
      <c r="U68" s="3"/>
      <c r="V68" s="3"/>
      <c r="W68" s="3"/>
      <c r="X68" s="3"/>
      <c r="Y68" s="3"/>
      <c r="Z68" s="3"/>
      <c r="AA68" s="3"/>
      <c r="AB68" s="3"/>
      <c r="AC68" s="3"/>
      <c r="AD68" s="3"/>
      <c r="AE68" s="3"/>
      <c r="AF68" s="3"/>
    </row>
    <row r="69" spans="1:32" x14ac:dyDescent="0.25">
      <c r="A69" s="9" t="s">
        <v>46</v>
      </c>
      <c r="B69" s="9"/>
      <c r="C69" s="9"/>
      <c r="D69" s="9"/>
      <c r="E69" s="3"/>
      <c r="F69" s="3"/>
      <c r="G69" s="3"/>
      <c r="H69" s="3"/>
      <c r="I69" s="3"/>
      <c r="J69" s="3"/>
      <c r="K69" s="3"/>
      <c r="L69" s="3"/>
      <c r="M69" s="3"/>
      <c r="N69" s="3"/>
      <c r="O69" s="3"/>
      <c r="P69" s="3"/>
      <c r="Q69" s="3"/>
      <c r="R69" s="3"/>
      <c r="S69" s="36"/>
      <c r="T69" s="36"/>
      <c r="U69" s="3"/>
      <c r="V69" s="3"/>
      <c r="W69" s="3"/>
      <c r="X69" s="3"/>
      <c r="Y69" s="3"/>
      <c r="Z69" s="3"/>
      <c r="AA69" s="3"/>
      <c r="AB69" s="3"/>
      <c r="AC69" s="3"/>
      <c r="AD69" s="3"/>
      <c r="AE69" s="3"/>
      <c r="AF69" s="3"/>
    </row>
    <row r="70" spans="1:32" x14ac:dyDescent="0.25">
      <c r="A70" s="9" t="s">
        <v>252</v>
      </c>
      <c r="B70" s="9"/>
      <c r="C70" s="9"/>
      <c r="D70" s="9"/>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row>
    <row r="71" spans="1:32" x14ac:dyDescent="0.25">
      <c r="A71" s="9" t="s">
        <v>34</v>
      </c>
      <c r="B71" s="9"/>
      <c r="C71" s="9"/>
      <c r="D71" s="9"/>
      <c r="E71" s="3"/>
      <c r="F71" s="3"/>
      <c r="G71" s="3"/>
      <c r="H71" s="3"/>
      <c r="I71" s="3"/>
      <c r="J71" s="3"/>
      <c r="K71" s="3"/>
      <c r="L71" s="3"/>
      <c r="M71" s="3"/>
      <c r="N71" s="3"/>
      <c r="O71" s="3"/>
      <c r="P71" s="3"/>
      <c r="Q71" s="3"/>
      <c r="R71" s="3"/>
      <c r="S71" s="37"/>
      <c r="T71" s="37"/>
      <c r="U71" s="3"/>
      <c r="V71" s="3"/>
      <c r="W71" s="3"/>
      <c r="X71" s="3"/>
      <c r="Y71" s="3"/>
      <c r="Z71" s="3"/>
      <c r="AA71" s="3"/>
      <c r="AB71" s="3"/>
      <c r="AC71" s="3"/>
      <c r="AD71" s="3"/>
      <c r="AE71" s="3"/>
      <c r="AF71" s="3"/>
    </row>
    <row r="72" spans="1:32" x14ac:dyDescent="0.25">
      <c r="A72" s="9" t="s">
        <v>27</v>
      </c>
      <c r="B72" s="9"/>
      <c r="C72" s="9"/>
      <c r="D72" s="9"/>
      <c r="E72" s="3"/>
      <c r="F72" s="3"/>
      <c r="G72" s="3"/>
      <c r="H72" s="3"/>
      <c r="I72" s="3"/>
      <c r="J72" s="3"/>
      <c r="K72" s="3"/>
      <c r="L72" s="3"/>
      <c r="M72" s="3"/>
      <c r="N72" s="3"/>
      <c r="O72" s="3"/>
      <c r="P72" s="3"/>
      <c r="Q72" s="3"/>
      <c r="R72" s="3"/>
      <c r="S72" s="36"/>
      <c r="T72" s="36"/>
      <c r="U72" s="3"/>
      <c r="V72" s="3"/>
      <c r="W72" s="3"/>
      <c r="X72" s="3"/>
      <c r="Y72" s="3"/>
      <c r="Z72" s="3"/>
      <c r="AA72" s="3"/>
      <c r="AB72" s="3"/>
      <c r="AC72" s="3"/>
      <c r="AD72" s="3"/>
      <c r="AE72" s="3"/>
      <c r="AF72" s="3"/>
    </row>
    <row r="73" spans="1:32" x14ac:dyDescent="0.25">
      <c r="A73" s="9" t="s">
        <v>258</v>
      </c>
      <c r="B73" s="9"/>
      <c r="C73" s="9"/>
      <c r="D73" s="9"/>
      <c r="E73" s="3"/>
      <c r="F73" s="3"/>
      <c r="G73" s="3"/>
      <c r="H73" s="3"/>
      <c r="I73" s="3"/>
      <c r="J73" s="3"/>
      <c r="K73" s="3"/>
      <c r="L73" s="3"/>
      <c r="M73" s="3"/>
      <c r="N73" s="3"/>
      <c r="O73" s="3"/>
      <c r="P73" s="3"/>
      <c r="Q73" s="3"/>
      <c r="R73" s="3"/>
      <c r="S73" s="36"/>
      <c r="T73" s="36"/>
      <c r="U73" s="3"/>
      <c r="V73" s="3"/>
      <c r="W73" s="3"/>
      <c r="X73" s="3"/>
      <c r="Y73" s="3"/>
      <c r="Z73" s="3"/>
      <c r="AA73" s="3"/>
      <c r="AB73" s="3"/>
      <c r="AC73" s="3"/>
      <c r="AD73" s="3"/>
      <c r="AE73" s="3"/>
      <c r="AF73" s="3"/>
    </row>
    <row r="74" spans="1:32" x14ac:dyDescent="0.25">
      <c r="A74" s="9" t="s">
        <v>260</v>
      </c>
      <c r="B74" s="9"/>
      <c r="C74" s="9"/>
      <c r="D74" s="9"/>
      <c r="E74" s="3"/>
      <c r="F74" s="3"/>
      <c r="G74" s="3"/>
      <c r="H74" s="3"/>
      <c r="I74" s="3"/>
      <c r="J74" s="3"/>
      <c r="K74" s="3"/>
      <c r="L74" s="3"/>
      <c r="M74" s="3"/>
      <c r="N74" s="3"/>
      <c r="O74" s="3"/>
      <c r="P74" s="3"/>
      <c r="Q74" s="3"/>
      <c r="R74" s="3"/>
      <c r="S74" s="36"/>
      <c r="T74" s="36"/>
      <c r="U74" s="3"/>
      <c r="V74" s="3"/>
      <c r="W74" s="3"/>
      <c r="X74" s="3"/>
      <c r="Y74" s="3"/>
      <c r="Z74" s="3"/>
      <c r="AA74" s="3"/>
      <c r="AB74" s="3"/>
      <c r="AC74" s="3"/>
      <c r="AD74" s="3"/>
      <c r="AE74" s="3"/>
      <c r="AF74" s="3"/>
    </row>
    <row r="75" spans="1:32" x14ac:dyDescent="0.25">
      <c r="A75" s="9" t="s">
        <v>30</v>
      </c>
      <c r="B75" s="9"/>
      <c r="C75" s="9"/>
      <c r="D75" s="9"/>
      <c r="E75" s="3"/>
      <c r="F75" s="3"/>
      <c r="G75" s="3"/>
      <c r="H75" s="3"/>
      <c r="I75" s="3"/>
      <c r="J75" s="3"/>
      <c r="K75" s="3"/>
      <c r="L75" s="3"/>
      <c r="M75" s="3"/>
      <c r="N75" s="3"/>
      <c r="O75" s="3"/>
      <c r="P75" s="3"/>
      <c r="Q75" s="3"/>
      <c r="R75" s="3"/>
      <c r="S75" s="36"/>
      <c r="T75" s="36"/>
      <c r="U75" s="3"/>
      <c r="V75" s="3"/>
      <c r="W75" s="3"/>
      <c r="X75" s="3"/>
      <c r="Y75" s="3"/>
      <c r="Z75" s="3"/>
      <c r="AA75" s="3"/>
      <c r="AB75" s="3"/>
      <c r="AC75" s="3"/>
      <c r="AD75" s="3"/>
      <c r="AE75" s="3"/>
      <c r="AF75" s="3"/>
    </row>
    <row r="76" spans="1:32" x14ac:dyDescent="0.25">
      <c r="A76" s="9" t="s">
        <v>12</v>
      </c>
      <c r="B76" s="9"/>
      <c r="C76" s="9"/>
      <c r="D76" s="9"/>
      <c r="E76" s="3"/>
      <c r="F76" s="3"/>
      <c r="G76" s="3"/>
      <c r="H76" s="3"/>
      <c r="I76" s="3"/>
      <c r="J76" s="3"/>
      <c r="K76" s="3"/>
      <c r="L76" s="3"/>
      <c r="M76" s="3"/>
      <c r="N76" s="3"/>
      <c r="O76" s="3"/>
      <c r="P76" s="3"/>
      <c r="Q76" s="3"/>
      <c r="R76" s="3"/>
      <c r="S76" s="36"/>
      <c r="T76" s="36"/>
      <c r="U76" s="3"/>
      <c r="V76" s="3"/>
      <c r="W76" s="3"/>
      <c r="X76" s="3"/>
      <c r="Y76" s="3"/>
      <c r="Z76" s="3"/>
      <c r="AA76" s="3"/>
      <c r="AB76" s="3"/>
      <c r="AC76" s="3"/>
      <c r="AD76" s="3"/>
      <c r="AE76" s="3"/>
      <c r="AF76" s="3"/>
    </row>
    <row r="77" spans="1:32" x14ac:dyDescent="0.25">
      <c r="A77" s="9" t="s">
        <v>21</v>
      </c>
      <c r="B77" s="9"/>
      <c r="C77" s="9"/>
      <c r="D77" s="9"/>
      <c r="E77" s="3"/>
      <c r="F77" s="3"/>
      <c r="G77" s="3"/>
      <c r="H77" s="3"/>
      <c r="I77" s="3"/>
      <c r="J77" s="3"/>
      <c r="K77" s="3"/>
      <c r="L77" s="3"/>
      <c r="M77" s="3"/>
      <c r="N77" s="3"/>
      <c r="O77" s="3"/>
      <c r="P77" s="3"/>
      <c r="Q77" s="3"/>
      <c r="R77" s="3"/>
      <c r="S77" s="36"/>
      <c r="T77" s="36"/>
      <c r="U77" s="3"/>
      <c r="V77" s="3"/>
      <c r="W77" s="3"/>
      <c r="X77" s="3"/>
      <c r="Y77" s="3"/>
      <c r="Z77" s="3"/>
      <c r="AA77" s="3"/>
      <c r="AB77" s="3"/>
      <c r="AC77" s="3"/>
      <c r="AD77" s="3"/>
      <c r="AE77" s="3"/>
      <c r="AF77" s="3"/>
    </row>
    <row r="78" spans="1:32" x14ac:dyDescent="0.25">
      <c r="A78" s="9" t="s">
        <v>13</v>
      </c>
      <c r="B78" s="9"/>
      <c r="C78" s="9"/>
      <c r="D78" s="9"/>
      <c r="E78" s="3"/>
      <c r="F78" s="3"/>
      <c r="G78" s="3"/>
      <c r="H78" s="3"/>
      <c r="I78" s="3"/>
      <c r="J78" s="3"/>
      <c r="K78" s="3"/>
      <c r="L78" s="3"/>
      <c r="M78" s="3"/>
      <c r="N78" s="3"/>
      <c r="O78" s="3"/>
      <c r="P78" s="3"/>
      <c r="Q78" s="3"/>
      <c r="R78" s="3"/>
      <c r="S78" s="36"/>
      <c r="T78" s="36"/>
      <c r="U78" s="3"/>
      <c r="V78" s="3"/>
      <c r="W78" s="3"/>
      <c r="X78" s="3"/>
      <c r="Y78" s="3"/>
      <c r="Z78" s="3"/>
      <c r="AA78" s="3"/>
      <c r="AB78" s="3"/>
      <c r="AC78" s="3"/>
      <c r="AD78" s="3"/>
      <c r="AE78" s="3"/>
      <c r="AF78" s="3"/>
    </row>
    <row r="79" spans="1:32" x14ac:dyDescent="0.25">
      <c r="A79" s="9" t="s">
        <v>56</v>
      </c>
      <c r="B79" s="9"/>
      <c r="C79" s="9"/>
      <c r="D79" s="9"/>
      <c r="E79" s="3"/>
      <c r="F79" s="3"/>
      <c r="G79" s="3"/>
      <c r="H79" s="3"/>
      <c r="I79" s="3"/>
      <c r="J79" s="3"/>
      <c r="K79" s="3"/>
      <c r="L79" s="3"/>
      <c r="M79" s="3"/>
      <c r="N79" s="3"/>
      <c r="O79" s="3"/>
      <c r="P79" s="3"/>
      <c r="Q79" s="3"/>
      <c r="R79" s="3"/>
      <c r="S79" s="36"/>
      <c r="T79" s="36"/>
      <c r="U79" s="3"/>
      <c r="V79" s="3"/>
      <c r="W79" s="3"/>
      <c r="X79" s="3"/>
      <c r="Y79" s="3"/>
      <c r="Z79" s="3"/>
      <c r="AA79" s="3"/>
      <c r="AB79" s="3"/>
      <c r="AC79" s="3"/>
      <c r="AD79" s="3"/>
      <c r="AE79" s="3"/>
      <c r="AF79" s="3"/>
    </row>
    <row r="80" spans="1:32" x14ac:dyDescent="0.25">
      <c r="A80" s="9" t="s">
        <v>26</v>
      </c>
      <c r="B80" s="9"/>
      <c r="C80" s="9"/>
      <c r="D80" s="9"/>
      <c r="E80" s="3"/>
      <c r="F80" s="3"/>
      <c r="G80" s="3"/>
      <c r="H80" s="3"/>
      <c r="I80" s="3"/>
      <c r="J80" s="3"/>
      <c r="K80" s="3"/>
      <c r="L80" s="3"/>
      <c r="M80" s="3"/>
      <c r="N80" s="3"/>
      <c r="O80" s="3"/>
      <c r="P80" s="3"/>
      <c r="Q80" s="3"/>
      <c r="R80" s="3"/>
      <c r="S80" s="36"/>
      <c r="T80" s="36"/>
      <c r="U80" s="3"/>
      <c r="V80" s="3"/>
      <c r="W80" s="3"/>
      <c r="X80" s="3"/>
      <c r="Y80" s="3"/>
      <c r="Z80" s="3"/>
      <c r="AA80" s="3"/>
      <c r="AB80" s="3"/>
      <c r="AC80" s="3"/>
      <c r="AD80" s="3"/>
      <c r="AE80" s="3"/>
      <c r="AF80" s="3"/>
    </row>
    <row r="81" spans="6:32" x14ac:dyDescent="0.25">
      <c r="F81" s="3"/>
      <c r="G81" s="3"/>
      <c r="H81" s="3"/>
      <c r="I81" s="3"/>
      <c r="J81" s="3"/>
      <c r="K81" s="3"/>
      <c r="L81" s="3"/>
      <c r="M81" s="3"/>
      <c r="N81" s="3"/>
      <c r="O81" s="3"/>
      <c r="P81" s="3"/>
      <c r="Q81" s="3"/>
      <c r="R81" s="3"/>
      <c r="S81" s="36"/>
      <c r="T81" s="36"/>
      <c r="U81" s="3"/>
      <c r="V81" s="3"/>
      <c r="W81" s="3"/>
      <c r="X81" s="3"/>
      <c r="Y81" s="3"/>
      <c r="Z81" s="3"/>
      <c r="AA81" s="3"/>
      <c r="AB81" s="3"/>
      <c r="AC81" s="3"/>
      <c r="AD81" s="3"/>
      <c r="AE81" s="3"/>
      <c r="AF81" s="3"/>
    </row>
    <row r="82" spans="6:32" x14ac:dyDescent="0.25">
      <c r="F82" s="3"/>
      <c r="G82" s="3"/>
      <c r="H82" s="3"/>
      <c r="I82" s="3"/>
      <c r="J82" s="3"/>
      <c r="K82" s="3"/>
      <c r="L82" s="3"/>
      <c r="M82" s="3"/>
      <c r="N82" s="3"/>
      <c r="O82" s="3"/>
      <c r="P82" s="3"/>
      <c r="Q82" s="3"/>
      <c r="R82" s="3"/>
      <c r="S82" s="36"/>
      <c r="T82" s="36"/>
      <c r="U82" s="3"/>
      <c r="V82" s="3"/>
      <c r="W82" s="3"/>
      <c r="X82" s="3"/>
      <c r="Y82" s="3"/>
      <c r="Z82" s="3"/>
      <c r="AA82" s="3"/>
      <c r="AB82" s="3"/>
      <c r="AC82" s="3"/>
      <c r="AD82" s="3"/>
      <c r="AE82" s="3"/>
      <c r="AF82" s="3"/>
    </row>
    <row r="83" spans="6:32" x14ac:dyDescent="0.25">
      <c r="F83" s="3"/>
      <c r="G83" s="3"/>
      <c r="H83" s="3"/>
      <c r="I83" s="3"/>
      <c r="J83" s="3"/>
      <c r="K83" s="3"/>
      <c r="L83" s="3"/>
      <c r="M83" s="3"/>
      <c r="N83" s="3"/>
      <c r="O83" s="3"/>
      <c r="P83" s="3"/>
      <c r="Q83" s="3"/>
      <c r="R83" s="3"/>
      <c r="S83" s="36"/>
      <c r="T83" s="36"/>
      <c r="U83" s="3"/>
      <c r="V83" s="3"/>
      <c r="W83" s="3"/>
      <c r="X83" s="3"/>
      <c r="Y83" s="3"/>
      <c r="Z83" s="3"/>
      <c r="AA83" s="3"/>
      <c r="AB83" s="3"/>
      <c r="AC83" s="3"/>
      <c r="AD83" s="3"/>
      <c r="AE83" s="3"/>
      <c r="AF83" s="3"/>
    </row>
    <row r="84" spans="6:32" x14ac:dyDescent="0.25">
      <c r="F84" s="3"/>
      <c r="G84" s="3"/>
      <c r="H84" s="3"/>
      <c r="I84" s="3"/>
      <c r="J84" s="3"/>
      <c r="K84" s="3"/>
      <c r="L84" s="3"/>
      <c r="M84" s="3"/>
      <c r="N84" s="3"/>
      <c r="O84" s="3"/>
      <c r="P84" s="3"/>
      <c r="Q84" s="3"/>
      <c r="R84" s="3"/>
      <c r="S84" s="36"/>
      <c r="T84" s="36"/>
      <c r="U84" s="3"/>
      <c r="V84" s="3"/>
      <c r="W84" s="3"/>
      <c r="X84" s="3"/>
      <c r="Y84" s="3"/>
      <c r="Z84" s="3"/>
      <c r="AA84" s="3"/>
      <c r="AB84" s="3"/>
      <c r="AC84" s="3"/>
      <c r="AD84" s="3"/>
      <c r="AE84" s="3"/>
      <c r="AF84" s="3"/>
    </row>
    <row r="85" spans="6:32" x14ac:dyDescent="0.25">
      <c r="F85" s="3"/>
      <c r="G85" s="3"/>
      <c r="H85" s="3"/>
      <c r="I85" s="3"/>
      <c r="J85" s="3"/>
      <c r="K85" s="3"/>
      <c r="L85" s="3"/>
      <c r="M85" s="3"/>
      <c r="N85" s="3"/>
      <c r="O85" s="3"/>
      <c r="P85" s="3"/>
      <c r="Q85" s="3"/>
      <c r="R85" s="3"/>
      <c r="S85" s="36"/>
      <c r="T85" s="36"/>
      <c r="U85" s="3"/>
      <c r="V85" s="3"/>
      <c r="W85" s="3"/>
      <c r="X85" s="3"/>
      <c r="Y85" s="3"/>
      <c r="Z85" s="3"/>
      <c r="AA85" s="3"/>
      <c r="AB85" s="3"/>
      <c r="AC85" s="3"/>
      <c r="AD85" s="3"/>
      <c r="AE85" s="3"/>
      <c r="AF85" s="3"/>
    </row>
    <row r="86" spans="6:32" x14ac:dyDescent="0.25">
      <c r="F86" s="3"/>
      <c r="G86" s="3"/>
      <c r="H86" s="3"/>
      <c r="I86" s="3"/>
      <c r="J86" s="3"/>
      <c r="K86" s="3"/>
      <c r="L86" s="3"/>
      <c r="M86" s="3"/>
      <c r="N86" s="3"/>
      <c r="O86" s="3"/>
      <c r="P86" s="3"/>
      <c r="Q86" s="3"/>
      <c r="R86" s="3"/>
      <c r="S86" s="36"/>
      <c r="T86" s="36"/>
      <c r="U86" s="3"/>
      <c r="V86" s="3"/>
      <c r="W86" s="3"/>
      <c r="X86" s="3"/>
      <c r="Y86" s="3"/>
      <c r="Z86" s="3"/>
      <c r="AA86" s="3"/>
      <c r="AB86" s="3"/>
      <c r="AC86" s="3"/>
      <c r="AD86" s="3"/>
      <c r="AE86" s="3"/>
      <c r="AF86" s="3"/>
    </row>
    <row r="87" spans="6:32" x14ac:dyDescent="0.25">
      <c r="F87" s="3"/>
      <c r="G87" s="3"/>
      <c r="H87" s="3"/>
      <c r="I87" s="3"/>
      <c r="J87" s="3"/>
      <c r="K87" s="3"/>
      <c r="L87" s="3"/>
      <c r="M87" s="3"/>
      <c r="N87" s="3"/>
      <c r="O87" s="3"/>
      <c r="P87" s="3"/>
      <c r="Q87" s="3"/>
      <c r="R87" s="3"/>
      <c r="S87" s="36"/>
      <c r="T87" s="36"/>
      <c r="U87" s="3"/>
      <c r="V87" s="3"/>
      <c r="W87" s="3"/>
      <c r="X87" s="3"/>
      <c r="Y87" s="3"/>
      <c r="Z87" s="3"/>
      <c r="AA87" s="3"/>
      <c r="AB87" s="3"/>
      <c r="AC87" s="3"/>
      <c r="AD87" s="3"/>
      <c r="AE87" s="3"/>
      <c r="AF87" s="3"/>
    </row>
    <row r="88" spans="6:32" x14ac:dyDescent="0.25">
      <c r="F88" s="3"/>
      <c r="G88" s="3"/>
      <c r="H88" s="3"/>
      <c r="I88" s="3"/>
      <c r="J88" s="3"/>
      <c r="K88" s="3"/>
      <c r="L88" s="3"/>
      <c r="M88" s="3"/>
      <c r="N88" s="3"/>
      <c r="O88" s="3"/>
      <c r="P88" s="3"/>
      <c r="Q88" s="3"/>
      <c r="R88" s="3"/>
      <c r="S88" s="36"/>
      <c r="T88" s="36"/>
      <c r="U88" s="3"/>
      <c r="V88" s="3"/>
      <c r="W88" s="3"/>
      <c r="X88" s="3"/>
      <c r="Y88" s="3"/>
      <c r="Z88" s="3"/>
      <c r="AA88" s="3"/>
      <c r="AB88" s="3"/>
      <c r="AC88" s="3"/>
      <c r="AD88" s="3"/>
      <c r="AE88" s="3"/>
      <c r="AF88" s="3"/>
    </row>
    <row r="89" spans="6:32" x14ac:dyDescent="0.25">
      <c r="F89" s="3"/>
      <c r="G89" s="3"/>
      <c r="H89" s="3"/>
      <c r="I89" s="3"/>
      <c r="J89" s="3"/>
      <c r="K89" s="3"/>
      <c r="L89" s="3"/>
      <c r="M89" s="3"/>
      <c r="N89" s="3"/>
      <c r="O89" s="3"/>
      <c r="P89" s="3"/>
      <c r="Q89" s="3"/>
      <c r="R89" s="3"/>
      <c r="S89" s="36"/>
      <c r="T89" s="36"/>
      <c r="U89" s="3"/>
      <c r="V89" s="3"/>
      <c r="W89" s="3"/>
      <c r="X89" s="3"/>
      <c r="Y89" s="3"/>
      <c r="Z89" s="3"/>
      <c r="AA89" s="3"/>
      <c r="AB89" s="3"/>
      <c r="AC89" s="3"/>
      <c r="AD89" s="3"/>
      <c r="AE89" s="3"/>
      <c r="AF89" s="3"/>
    </row>
    <row r="90" spans="6:32" x14ac:dyDescent="0.25">
      <c r="F90" s="3"/>
      <c r="G90" s="3"/>
      <c r="H90" s="3"/>
      <c r="I90" s="3"/>
      <c r="J90" s="3"/>
      <c r="K90" s="3"/>
      <c r="L90" s="3"/>
      <c r="M90" s="3"/>
      <c r="N90" s="3"/>
      <c r="O90" s="3"/>
      <c r="P90" s="3"/>
      <c r="Q90" s="3"/>
      <c r="R90" s="3"/>
      <c r="S90" s="36"/>
      <c r="T90" s="36"/>
      <c r="U90" s="3"/>
      <c r="V90" s="3"/>
      <c r="W90" s="3"/>
      <c r="X90" s="3"/>
      <c r="Y90" s="3"/>
      <c r="Z90" s="3"/>
      <c r="AA90" s="3"/>
      <c r="AB90" s="3"/>
      <c r="AC90" s="3"/>
      <c r="AD90" s="3"/>
      <c r="AE90" s="3"/>
      <c r="AF90" s="3"/>
    </row>
    <row r="91" spans="6:32" x14ac:dyDescent="0.25">
      <c r="F91" s="3"/>
      <c r="G91" s="3"/>
      <c r="H91" s="3"/>
      <c r="I91" s="3"/>
      <c r="J91" s="3"/>
      <c r="K91" s="3"/>
      <c r="L91" s="3"/>
      <c r="M91" s="3"/>
      <c r="N91" s="3"/>
      <c r="O91" s="3"/>
      <c r="P91" s="3"/>
      <c r="Q91" s="3"/>
      <c r="R91" s="3"/>
      <c r="S91" s="36"/>
      <c r="T91" s="36"/>
      <c r="U91" s="3"/>
      <c r="V91" s="3"/>
      <c r="W91" s="3"/>
      <c r="X91" s="3"/>
      <c r="Y91" s="3"/>
      <c r="Z91" s="3"/>
      <c r="AA91" s="3"/>
      <c r="AB91" s="3"/>
      <c r="AC91" s="3"/>
      <c r="AD91" s="3"/>
      <c r="AE91" s="3"/>
      <c r="AF91" s="3"/>
    </row>
    <row r="92" spans="6:32" x14ac:dyDescent="0.25">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6:32" x14ac:dyDescent="0.25">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6:32" x14ac:dyDescent="0.25">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6:32" x14ac:dyDescent="0.25">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6:32" x14ac:dyDescent="0.25">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8:26" x14ac:dyDescent="0.25">
      <c r="R97" s="3"/>
      <c r="S97" s="3"/>
      <c r="T97" s="3"/>
      <c r="U97" s="3"/>
      <c r="V97" s="3"/>
      <c r="W97" s="3"/>
      <c r="X97" s="3"/>
      <c r="Y97" s="3"/>
      <c r="Z97" s="3"/>
    </row>
    <row r="98" spans="18:26" x14ac:dyDescent="0.25">
      <c r="R98" s="3"/>
      <c r="S98" s="3"/>
      <c r="T98" s="3"/>
      <c r="U98" s="3"/>
      <c r="V98" s="3"/>
      <c r="W98" s="3"/>
      <c r="X98" s="3"/>
      <c r="Y98" s="3"/>
      <c r="Z98" s="3"/>
    </row>
    <row r="99" spans="18:26" x14ac:dyDescent="0.25">
      <c r="R99" s="3"/>
      <c r="S99" s="3"/>
      <c r="T99" s="3"/>
      <c r="U99" s="3"/>
      <c r="V99" s="3"/>
      <c r="W99" s="3"/>
      <c r="X99" s="3"/>
      <c r="Y99" s="3"/>
      <c r="Z99" s="3"/>
    </row>
    <row r="100" spans="18:26" x14ac:dyDescent="0.25">
      <c r="R100" s="3"/>
      <c r="S100" s="3"/>
      <c r="T100" s="3"/>
      <c r="U100" s="3"/>
      <c r="V100" s="3"/>
      <c r="W100" s="3"/>
      <c r="X100" s="3"/>
      <c r="Y100" s="3"/>
      <c r="Z100" s="3"/>
    </row>
    <row r="101" spans="18:26" x14ac:dyDescent="0.25">
      <c r="R101" s="3"/>
      <c r="S101" s="3"/>
      <c r="T101" s="3"/>
      <c r="U101" s="3"/>
      <c r="V101" s="3"/>
      <c r="W101" s="3"/>
      <c r="X101" s="3"/>
      <c r="Y101" s="3"/>
      <c r="Z101" s="3"/>
    </row>
    <row r="102" spans="18:26" x14ac:dyDescent="0.25">
      <c r="R102" s="3"/>
      <c r="S102" s="3"/>
      <c r="T102" s="3"/>
      <c r="U102" s="3"/>
      <c r="V102" s="3"/>
      <c r="W102" s="3"/>
      <c r="X102" s="3"/>
      <c r="Y102" s="3"/>
      <c r="Z102" s="3"/>
    </row>
    <row r="103" spans="18:26" x14ac:dyDescent="0.25">
      <c r="R103" s="3"/>
      <c r="S103" s="3"/>
      <c r="T103" s="3"/>
      <c r="U103" s="3"/>
      <c r="V103" s="3"/>
      <c r="W103" s="3"/>
      <c r="X103" s="3"/>
      <c r="Y103" s="3"/>
      <c r="Z103" s="3"/>
    </row>
    <row r="104" spans="18:26" x14ac:dyDescent="0.25">
      <c r="R104" s="3"/>
      <c r="S104" s="3"/>
      <c r="T104" s="3"/>
      <c r="U104" s="3"/>
      <c r="V104" s="3"/>
      <c r="W104" s="3"/>
      <c r="X104" s="3"/>
      <c r="Y104" s="3"/>
      <c r="Z104" s="3"/>
    </row>
    <row r="105" spans="18:26" x14ac:dyDescent="0.25">
      <c r="R105" s="3"/>
      <c r="S105" s="3"/>
      <c r="T105" s="3"/>
      <c r="U105" s="3"/>
      <c r="V105" s="3"/>
      <c r="W105" s="3"/>
      <c r="X105" s="3"/>
      <c r="Y105" s="3"/>
      <c r="Z105" s="3"/>
    </row>
    <row r="106" spans="18:26" x14ac:dyDescent="0.25">
      <c r="R106" s="3"/>
      <c r="S106" s="3"/>
      <c r="T106" s="3"/>
      <c r="U106" s="3"/>
      <c r="V106" s="3"/>
      <c r="W106" s="3"/>
      <c r="X106" s="3"/>
      <c r="Y106" s="3"/>
      <c r="Z106" s="3"/>
    </row>
    <row r="107" spans="18:26" x14ac:dyDescent="0.25">
      <c r="R107" s="3"/>
      <c r="S107" s="3"/>
      <c r="T107" s="3"/>
      <c r="U107" s="3"/>
      <c r="V107" s="3"/>
      <c r="W107" s="3"/>
      <c r="X107" s="3"/>
      <c r="Y107" s="3"/>
      <c r="Z107" s="3"/>
    </row>
    <row r="108" spans="18:26" x14ac:dyDescent="0.25">
      <c r="R108" s="3"/>
      <c r="S108" s="3"/>
      <c r="T108" s="3"/>
      <c r="U108" s="3"/>
      <c r="V108" s="3"/>
      <c r="W108" s="3"/>
      <c r="X108" s="3"/>
      <c r="Y108" s="3"/>
      <c r="Z108" s="3"/>
    </row>
    <row r="109" spans="18:26" x14ac:dyDescent="0.25">
      <c r="R109" s="3"/>
      <c r="S109" s="3"/>
      <c r="T109" s="3"/>
      <c r="U109" s="3"/>
      <c r="V109" s="3"/>
      <c r="W109" s="3"/>
      <c r="X109" s="3"/>
      <c r="Y109" s="3"/>
      <c r="Z109" s="3"/>
    </row>
    <row r="110" spans="18:26" x14ac:dyDescent="0.25">
      <c r="R110" s="3"/>
      <c r="S110" s="3"/>
      <c r="T110" s="3"/>
      <c r="U110" s="3"/>
      <c r="V110" s="3"/>
      <c r="W110" s="3"/>
      <c r="X110" s="3"/>
      <c r="Y110" s="3"/>
      <c r="Z110" s="3"/>
    </row>
    <row r="111" spans="18:26" x14ac:dyDescent="0.25">
      <c r="R111" s="3"/>
      <c r="S111" s="3"/>
      <c r="T111" s="3"/>
      <c r="U111" s="3"/>
      <c r="V111" s="3"/>
      <c r="W111" s="3"/>
      <c r="X111" s="3"/>
      <c r="Y111" s="3"/>
      <c r="Z111" s="3"/>
    </row>
    <row r="112" spans="18:26" x14ac:dyDescent="0.25">
      <c r="R112" s="3"/>
      <c r="S112" s="3"/>
      <c r="T112" s="3"/>
      <c r="U112" s="3"/>
      <c r="V112" s="3"/>
      <c r="W112" s="3"/>
      <c r="X112" s="3"/>
      <c r="Y112" s="3"/>
      <c r="Z112" s="3"/>
    </row>
  </sheetData>
  <sortState xmlns:xlrd2="http://schemas.microsoft.com/office/spreadsheetml/2017/richdata2" ref="A3:A80">
    <sortCondition ref="A3:A80"/>
  </sortState>
  <mergeCells count="1">
    <mergeCell ref="G1:H1"/>
  </mergeCells>
  <conditionalFormatting sqref="H28:N48">
    <cfRule type="expression" dxfId="3" priority="5">
      <formula>IF(OR(COLUMN()&lt;=COLUMN($I$28),COLUMN()=COLUMN($N$28)),H28&gt;10%,H28&lt;-10%)</formula>
    </cfRule>
    <cfRule type="expression" dxfId="2" priority="6">
      <formula>IF(OR(COLUMN()&lt;=COLUMN($I$28),COLUMN()=COLUMN($N$28)),AND(H28&gt;0,H28&lt;=10%),AND(H28&lt;0,H28&gt;=-10%))</formula>
    </cfRule>
    <cfRule type="expression" dxfId="1" priority="7">
      <formula>IF(OR(COLUMN()&lt;=COLUMN($I$28),COLUMN()=COLUMN($N$28)),AND(H28&lt;0,H28&gt;=-10%),AND(H28&gt;0,H28&lt;=10%))</formula>
    </cfRule>
    <cfRule type="expression" dxfId="0" priority="8">
      <formula>IF(OR(COLUMN()&lt;=COLUMN($I$28),COLUMN()=COLUMN($N$28)),H28&lt;-10%,H28&gt;10%)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5FC5E-160A-4866-ADDE-F870F77B4BB9}">
  <dimension ref="A1:S43"/>
  <sheetViews>
    <sheetView workbookViewId="0"/>
  </sheetViews>
  <sheetFormatPr defaultRowHeight="15" x14ac:dyDescent="0.25"/>
  <cols>
    <col min="1" max="19" width="21.28515625" customWidth="1"/>
  </cols>
  <sheetData>
    <row r="1" spans="1:19" ht="46.5" customHeight="1" x14ac:dyDescent="0.25">
      <c r="A1" s="50" t="s">
        <v>1133</v>
      </c>
      <c r="B1" s="51" t="s">
        <v>1134</v>
      </c>
      <c r="C1" s="51" t="s">
        <v>1135</v>
      </c>
      <c r="D1" s="51" t="s">
        <v>1136</v>
      </c>
      <c r="E1" s="51" t="s">
        <v>1137</v>
      </c>
      <c r="F1" s="51" t="s">
        <v>1138</v>
      </c>
      <c r="G1" s="51" t="s">
        <v>1139</v>
      </c>
      <c r="H1" s="51" t="s">
        <v>1140</v>
      </c>
      <c r="I1" s="51" t="s">
        <v>1141</v>
      </c>
      <c r="J1" s="51" t="s">
        <v>1187</v>
      </c>
      <c r="K1" s="51" t="s">
        <v>1142</v>
      </c>
      <c r="L1" s="51" t="s">
        <v>1143</v>
      </c>
      <c r="M1" s="51" t="s">
        <v>1149</v>
      </c>
      <c r="N1" s="51" t="s">
        <v>1144</v>
      </c>
      <c r="O1" s="51" t="s">
        <v>1168</v>
      </c>
      <c r="P1" s="51" t="s">
        <v>1145</v>
      </c>
      <c r="Q1" s="51" t="s">
        <v>1146</v>
      </c>
      <c r="R1" s="51" t="s">
        <v>1147</v>
      </c>
      <c r="S1" s="52" t="s">
        <v>1148</v>
      </c>
    </row>
    <row r="2" spans="1:19" x14ac:dyDescent="0.25">
      <c r="A2" s="53"/>
      <c r="B2" s="8"/>
      <c r="C2" s="8"/>
      <c r="D2" s="8"/>
      <c r="E2" s="8"/>
      <c r="F2" s="8"/>
      <c r="G2" s="8"/>
      <c r="H2" s="8"/>
      <c r="I2" s="8"/>
      <c r="J2" s="8"/>
      <c r="K2" s="8"/>
      <c r="L2" s="8"/>
      <c r="M2" s="8"/>
      <c r="N2" s="8"/>
      <c r="O2" s="8"/>
      <c r="P2" s="8"/>
      <c r="Q2" s="8"/>
      <c r="R2" s="8"/>
      <c r="S2" s="54"/>
    </row>
    <row r="3" spans="1:19" x14ac:dyDescent="0.25">
      <c r="A3" s="55" t="s">
        <v>1165</v>
      </c>
      <c r="B3" t="s">
        <v>146</v>
      </c>
      <c r="C3" t="s">
        <v>96</v>
      </c>
      <c r="D3" t="s">
        <v>54</v>
      </c>
      <c r="E3" t="s">
        <v>43</v>
      </c>
      <c r="F3" s="56" t="s">
        <v>1150</v>
      </c>
      <c r="G3" t="s">
        <v>99</v>
      </c>
      <c r="H3" t="s">
        <v>144</v>
      </c>
      <c r="I3" t="s">
        <v>140</v>
      </c>
      <c r="J3" t="s">
        <v>130</v>
      </c>
      <c r="K3" t="s">
        <v>11</v>
      </c>
      <c r="L3" t="s">
        <v>109</v>
      </c>
      <c r="M3" t="s">
        <v>111</v>
      </c>
      <c r="N3" t="s">
        <v>19</v>
      </c>
      <c r="O3" t="s">
        <v>1</v>
      </c>
      <c r="P3" t="s">
        <v>50</v>
      </c>
      <c r="Q3" t="s">
        <v>31</v>
      </c>
      <c r="R3" t="s">
        <v>47</v>
      </c>
      <c r="S3" s="57" t="s">
        <v>92</v>
      </c>
    </row>
    <row r="4" spans="1:19" x14ac:dyDescent="0.25">
      <c r="A4" s="55" t="s">
        <v>1166</v>
      </c>
      <c r="B4" t="s">
        <v>183</v>
      </c>
      <c r="C4" t="s">
        <v>36</v>
      </c>
      <c r="D4" t="s">
        <v>36</v>
      </c>
      <c r="E4" t="s">
        <v>197</v>
      </c>
      <c r="F4" s="56" t="s">
        <v>1151</v>
      </c>
      <c r="G4" t="s">
        <v>170</v>
      </c>
      <c r="H4" t="s">
        <v>201</v>
      </c>
      <c r="I4" t="s">
        <v>162</v>
      </c>
      <c r="J4" t="s">
        <v>239</v>
      </c>
      <c r="K4" t="s">
        <v>9</v>
      </c>
      <c r="L4" t="s">
        <v>210</v>
      </c>
      <c r="M4" t="s">
        <v>51</v>
      </c>
      <c r="N4" t="s">
        <v>190</v>
      </c>
      <c r="O4" t="s">
        <v>2</v>
      </c>
      <c r="P4" t="s">
        <v>20</v>
      </c>
      <c r="Q4" t="s">
        <v>28</v>
      </c>
      <c r="R4" t="s">
        <v>271</v>
      </c>
      <c r="S4" s="57" t="s">
        <v>125</v>
      </c>
    </row>
    <row r="5" spans="1:19" x14ac:dyDescent="0.25">
      <c r="A5" s="58"/>
      <c r="B5" t="s">
        <v>186</v>
      </c>
      <c r="C5" t="s">
        <v>39</v>
      </c>
      <c r="D5" t="s">
        <v>37</v>
      </c>
      <c r="E5" t="s">
        <v>199</v>
      </c>
      <c r="F5" s="56" t="s">
        <v>1152</v>
      </c>
      <c r="G5" t="s">
        <v>226</v>
      </c>
      <c r="H5" t="s">
        <v>44</v>
      </c>
      <c r="I5" t="s">
        <v>46</v>
      </c>
      <c r="K5" t="s">
        <v>137</v>
      </c>
      <c r="L5" t="s">
        <v>231</v>
      </c>
      <c r="M5" t="s">
        <v>158</v>
      </c>
      <c r="O5" t="s">
        <v>31</v>
      </c>
      <c r="P5" t="s">
        <v>258</v>
      </c>
      <c r="Q5" t="s">
        <v>27</v>
      </c>
      <c r="R5" t="s">
        <v>252</v>
      </c>
      <c r="S5" s="57" t="s">
        <v>160</v>
      </c>
    </row>
    <row r="6" spans="1:19" x14ac:dyDescent="0.25">
      <c r="A6" s="58"/>
      <c r="B6" t="s">
        <v>193</v>
      </c>
      <c r="C6" t="s">
        <v>33</v>
      </c>
      <c r="D6" t="s">
        <v>38</v>
      </c>
      <c r="F6" s="56" t="s">
        <v>1153</v>
      </c>
      <c r="H6" t="s">
        <v>54</v>
      </c>
      <c r="K6" t="s">
        <v>164</v>
      </c>
      <c r="M6" t="s">
        <v>17</v>
      </c>
      <c r="O6" t="s">
        <v>151</v>
      </c>
      <c r="P6" t="s">
        <v>21</v>
      </c>
      <c r="Q6" t="s">
        <v>30</v>
      </c>
      <c r="R6" t="s">
        <v>132</v>
      </c>
      <c r="S6" s="57" t="s">
        <v>260</v>
      </c>
    </row>
    <row r="7" spans="1:19" x14ac:dyDescent="0.25">
      <c r="A7" s="58"/>
      <c r="C7" t="s">
        <v>3</v>
      </c>
      <c r="D7" t="s">
        <v>223</v>
      </c>
      <c r="F7" s="56" t="s">
        <v>1154</v>
      </c>
      <c r="H7" t="s">
        <v>40</v>
      </c>
      <c r="K7" t="s">
        <v>172</v>
      </c>
      <c r="O7" t="s">
        <v>3</v>
      </c>
      <c r="R7" t="s">
        <v>219</v>
      </c>
      <c r="S7" s="57"/>
    </row>
    <row r="8" spans="1:19" x14ac:dyDescent="0.25">
      <c r="A8" s="58"/>
      <c r="C8" t="s">
        <v>168</v>
      </c>
      <c r="D8" t="s">
        <v>41</v>
      </c>
      <c r="F8" s="56" t="s">
        <v>1155</v>
      </c>
      <c r="H8" t="s">
        <v>39</v>
      </c>
      <c r="K8" t="s">
        <v>14</v>
      </c>
      <c r="O8" t="s">
        <v>4</v>
      </c>
      <c r="R8" t="s">
        <v>23</v>
      </c>
      <c r="S8" s="57"/>
    </row>
    <row r="9" spans="1:19" x14ac:dyDescent="0.25">
      <c r="A9" s="58"/>
      <c r="C9" t="s">
        <v>181</v>
      </c>
      <c r="D9" t="s">
        <v>246</v>
      </c>
      <c r="F9" s="56" t="s">
        <v>158</v>
      </c>
      <c r="H9" t="s">
        <v>55</v>
      </c>
      <c r="K9" t="s">
        <v>10</v>
      </c>
      <c r="O9" t="s">
        <v>32</v>
      </c>
      <c r="R9" t="s">
        <v>125</v>
      </c>
      <c r="S9" s="57"/>
    </row>
    <row r="10" spans="1:19" x14ac:dyDescent="0.25">
      <c r="A10" s="58"/>
      <c r="C10" t="s">
        <v>38</v>
      </c>
      <c r="D10" t="s">
        <v>46</v>
      </c>
      <c r="F10" s="56" t="s">
        <v>1156</v>
      </c>
      <c r="K10" t="s">
        <v>16</v>
      </c>
      <c r="O10" t="s">
        <v>5</v>
      </c>
      <c r="S10" s="57"/>
    </row>
    <row r="11" spans="1:19" x14ac:dyDescent="0.25">
      <c r="A11" s="58"/>
      <c r="C11" t="s">
        <v>25</v>
      </c>
      <c r="F11" s="56" t="s">
        <v>1157</v>
      </c>
      <c r="K11" t="s">
        <v>17</v>
      </c>
      <c r="O11" t="s">
        <v>34</v>
      </c>
      <c r="S11" s="57"/>
    </row>
    <row r="12" spans="1:19" x14ac:dyDescent="0.25">
      <c r="A12" s="58"/>
      <c r="C12" t="s">
        <v>40</v>
      </c>
      <c r="F12" s="56" t="s">
        <v>1158</v>
      </c>
      <c r="K12" t="s">
        <v>12</v>
      </c>
      <c r="S12" s="57"/>
    </row>
    <row r="13" spans="1:19" x14ac:dyDescent="0.25">
      <c r="A13" s="58"/>
      <c r="C13" t="s">
        <v>5</v>
      </c>
      <c r="F13" s="56" t="s">
        <v>1159</v>
      </c>
      <c r="K13" t="s">
        <v>13</v>
      </c>
      <c r="S13" s="57"/>
    </row>
    <row r="14" spans="1:19" x14ac:dyDescent="0.25">
      <c r="A14" s="58"/>
      <c r="C14" t="s">
        <v>55</v>
      </c>
      <c r="F14" s="56" t="s">
        <v>1160</v>
      </c>
      <c r="S14" s="57"/>
    </row>
    <row r="15" spans="1:19" x14ac:dyDescent="0.25">
      <c r="A15" s="58"/>
      <c r="C15" t="s">
        <v>34</v>
      </c>
      <c r="F15" s="56" t="s">
        <v>1161</v>
      </c>
      <c r="S15" s="57"/>
    </row>
    <row r="16" spans="1:19" x14ac:dyDescent="0.25">
      <c r="A16" s="58"/>
      <c r="C16" t="s">
        <v>258</v>
      </c>
      <c r="F16" s="56" t="s">
        <v>1162</v>
      </c>
      <c r="S16" s="57"/>
    </row>
    <row r="17" spans="1:19" x14ac:dyDescent="0.25">
      <c r="A17" s="58"/>
      <c r="C17" t="s">
        <v>26</v>
      </c>
      <c r="F17" s="56" t="s">
        <v>1163</v>
      </c>
      <c r="S17" s="57"/>
    </row>
    <row r="18" spans="1:19" x14ac:dyDescent="0.25">
      <c r="A18" s="58"/>
      <c r="F18" s="56" t="s">
        <v>1164</v>
      </c>
      <c r="S18" s="57"/>
    </row>
    <row r="19" spans="1:19" x14ac:dyDescent="0.25">
      <c r="A19" s="58"/>
      <c r="S19" s="57"/>
    </row>
    <row r="20" spans="1:19" x14ac:dyDescent="0.25">
      <c r="A20" s="58"/>
      <c r="S20" s="57"/>
    </row>
    <row r="21" spans="1:19" x14ac:dyDescent="0.25">
      <c r="A21" s="58"/>
      <c r="S21" s="57"/>
    </row>
    <row r="22" spans="1:19" x14ac:dyDescent="0.25">
      <c r="A22" s="58"/>
      <c r="S22" s="57"/>
    </row>
    <row r="23" spans="1:19" x14ac:dyDescent="0.25">
      <c r="A23" s="58"/>
      <c r="S23" s="57"/>
    </row>
    <row r="24" spans="1:19" x14ac:dyDescent="0.25">
      <c r="A24" s="58"/>
      <c r="S24" s="57"/>
    </row>
    <row r="25" spans="1:19" x14ac:dyDescent="0.25">
      <c r="A25" s="58"/>
      <c r="S25" s="57"/>
    </row>
    <row r="26" spans="1:19" x14ac:dyDescent="0.25">
      <c r="A26" s="58"/>
      <c r="S26" s="57"/>
    </row>
    <row r="27" spans="1:19" x14ac:dyDescent="0.25">
      <c r="A27" s="58"/>
      <c r="S27" s="57"/>
    </row>
    <row r="28" spans="1:19" x14ac:dyDescent="0.25">
      <c r="A28" s="58"/>
      <c r="S28" s="57"/>
    </row>
    <row r="29" spans="1:19" x14ac:dyDescent="0.25">
      <c r="A29" s="58"/>
      <c r="S29" s="57"/>
    </row>
    <row r="30" spans="1:19" x14ac:dyDescent="0.25">
      <c r="A30" s="59"/>
      <c r="B30" s="60"/>
      <c r="C30" s="60"/>
      <c r="D30" s="60"/>
      <c r="E30" s="60"/>
      <c r="F30" s="60"/>
      <c r="G30" s="60"/>
      <c r="H30" s="60"/>
      <c r="I30" s="60"/>
      <c r="J30" s="60"/>
      <c r="K30" s="60"/>
      <c r="L30" s="60"/>
      <c r="M30" s="60"/>
      <c r="N30" s="60"/>
      <c r="O30" s="60"/>
      <c r="P30" s="60"/>
      <c r="Q30" s="60"/>
      <c r="R30" s="60"/>
      <c r="S30" s="61"/>
    </row>
    <row r="35" spans="1:19" x14ac:dyDescent="0.25">
      <c r="A35" t="s">
        <v>1167</v>
      </c>
    </row>
    <row r="36" spans="1:19" x14ac:dyDescent="0.25">
      <c r="B36" s="44" t="s">
        <v>109</v>
      </c>
      <c r="C36" s="44" t="s">
        <v>52</v>
      </c>
      <c r="D36" s="44" t="s">
        <v>52</v>
      </c>
      <c r="E36" s="44" t="s">
        <v>42</v>
      </c>
      <c r="G36" s="44" t="s">
        <v>92</v>
      </c>
      <c r="I36" s="44" t="s">
        <v>123</v>
      </c>
      <c r="K36" s="44" t="s">
        <v>111</v>
      </c>
      <c r="L36" s="44" t="s">
        <v>195</v>
      </c>
      <c r="Q36" s="44" t="s">
        <v>96</v>
      </c>
      <c r="S36" s="44" t="s">
        <v>135</v>
      </c>
    </row>
    <row r="37" spans="1:19" x14ac:dyDescent="0.25">
      <c r="B37" s="44" t="s">
        <v>210</v>
      </c>
      <c r="C37" s="44" t="s">
        <v>35</v>
      </c>
      <c r="D37" s="44" t="s">
        <v>35</v>
      </c>
      <c r="E37" s="44" t="s">
        <v>130</v>
      </c>
      <c r="G37" s="44" t="s">
        <v>18</v>
      </c>
      <c r="I37" s="44" t="s">
        <v>193</v>
      </c>
      <c r="K37" s="44" t="s">
        <v>204</v>
      </c>
      <c r="L37" s="44" t="s">
        <v>223</v>
      </c>
      <c r="Q37" s="44" t="s">
        <v>33</v>
      </c>
      <c r="S37" s="44" t="s">
        <v>170</v>
      </c>
    </row>
    <row r="38" spans="1:19" x14ac:dyDescent="0.25">
      <c r="B38" s="44" t="s">
        <v>215</v>
      </c>
      <c r="C38" s="44" t="s">
        <v>153</v>
      </c>
      <c r="D38" s="44" t="s">
        <v>231</v>
      </c>
      <c r="E38" s="44" t="s">
        <v>188</v>
      </c>
      <c r="G38" s="44" t="s">
        <v>158</v>
      </c>
      <c r="I38" s="44" t="s">
        <v>201</v>
      </c>
      <c r="K38" s="44" t="s">
        <v>15</v>
      </c>
      <c r="L38" s="44" t="s">
        <v>140</v>
      </c>
      <c r="Q38" s="44" t="s">
        <v>49</v>
      </c>
      <c r="S38" s="44" t="s">
        <v>22</v>
      </c>
    </row>
    <row r="39" spans="1:19" x14ac:dyDescent="0.25">
      <c r="B39" s="44" t="s">
        <v>231</v>
      </c>
      <c r="C39" s="44" t="s">
        <v>28</v>
      </c>
      <c r="E39" s="44" t="s">
        <v>45</v>
      </c>
      <c r="G39" s="44" t="s">
        <v>160</v>
      </c>
      <c r="L39" s="44" t="s">
        <v>46</v>
      </c>
      <c r="Q39" s="44" t="s">
        <v>29</v>
      </c>
      <c r="S39" s="44" t="s">
        <v>226</v>
      </c>
    </row>
    <row r="40" spans="1:19" x14ac:dyDescent="0.25">
      <c r="C40" s="44" t="s">
        <v>178</v>
      </c>
      <c r="E40" s="44" t="s">
        <v>219</v>
      </c>
      <c r="G40" s="44" t="s">
        <v>19</v>
      </c>
      <c r="L40" s="44" t="s">
        <v>275</v>
      </c>
      <c r="Q40" s="44" t="s">
        <v>32</v>
      </c>
      <c r="S40" s="44" t="s">
        <v>252</v>
      </c>
    </row>
    <row r="41" spans="1:19" x14ac:dyDescent="0.25">
      <c r="C41" s="44" t="s">
        <v>20</v>
      </c>
      <c r="E41" s="44" t="s">
        <v>56</v>
      </c>
      <c r="G41" s="44" t="s">
        <v>190</v>
      </c>
      <c r="Q41" s="44" t="s">
        <v>258</v>
      </c>
    </row>
    <row r="42" spans="1:19" x14ac:dyDescent="0.25">
      <c r="C42" s="44" t="s">
        <v>27</v>
      </c>
      <c r="G42" s="44" t="s">
        <v>228</v>
      </c>
    </row>
    <row r="43" spans="1:19" x14ac:dyDescent="0.25">
      <c r="C43" s="44" t="s">
        <v>21</v>
      </c>
      <c r="G43" s="44" t="s">
        <v>268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7F7D3-B839-48E7-B1D2-DB33958A98C4}">
  <dimension ref="A1:R123"/>
  <sheetViews>
    <sheetView showGridLines="0" workbookViewId="0">
      <selection activeCell="B3" sqref="B3"/>
    </sheetView>
  </sheetViews>
  <sheetFormatPr defaultRowHeight="15" x14ac:dyDescent="0.25"/>
  <cols>
    <col min="1" max="2" width="12.42578125" customWidth="1"/>
    <col min="3" max="3" width="3.42578125" customWidth="1"/>
    <col min="4" max="6" width="11.42578125" customWidth="1"/>
    <col min="7" max="7" width="3.42578125" customWidth="1"/>
    <col min="8" max="10" width="11.42578125" customWidth="1"/>
    <col min="11" max="11" width="3.42578125" customWidth="1"/>
    <col min="12" max="15" width="9.140625" customWidth="1"/>
    <col min="16" max="16" width="23.140625" customWidth="1"/>
    <col min="17" max="17" width="13.28515625" customWidth="1"/>
    <col min="18" max="18" width="17.5703125" customWidth="1"/>
  </cols>
  <sheetData>
    <row r="1" spans="1:18" ht="32.1" customHeight="1" x14ac:dyDescent="0.4">
      <c r="A1" s="102" t="s">
        <v>2242</v>
      </c>
      <c r="B1" s="102"/>
      <c r="C1" s="102"/>
      <c r="D1" s="102"/>
      <c r="E1" s="102"/>
      <c r="F1" s="102"/>
      <c r="G1" s="102"/>
      <c r="H1" s="102"/>
      <c r="I1" s="102"/>
      <c r="J1" s="102"/>
    </row>
    <row r="2" spans="1:18" ht="24" customHeight="1" x14ac:dyDescent="0.25">
      <c r="A2" s="103" t="str">
        <f>$B$3&amp;" population by county • source: POP • choose another year from the dropdown below"</f>
        <v>2025 population by county • source: POP • choose another year from the dropdown below</v>
      </c>
      <c r="B2" s="103"/>
      <c r="C2" s="103"/>
      <c r="D2" s="103"/>
      <c r="E2" s="103"/>
      <c r="F2" s="103"/>
      <c r="G2" s="103"/>
      <c r="H2" s="103"/>
      <c r="I2" s="103"/>
      <c r="J2" s="103"/>
    </row>
    <row r="3" spans="1:18" ht="15.75" x14ac:dyDescent="0.25">
      <c r="A3" s="84" t="s">
        <v>2367</v>
      </c>
      <c r="B3" s="86">
        <v>2025</v>
      </c>
      <c r="P3" t="s">
        <v>2246</v>
      </c>
      <c r="Q3" t="s">
        <v>2247</v>
      </c>
      <c r="R3" t="s">
        <v>2368</v>
      </c>
    </row>
    <row r="4" spans="1:18" x14ac:dyDescent="0.25">
      <c r="A4" s="104" t="s">
        <v>2243</v>
      </c>
      <c r="B4" s="104"/>
      <c r="C4" s="84"/>
      <c r="D4" s="104" t="s">
        <v>2244</v>
      </c>
      <c r="E4" s="104"/>
      <c r="F4" s="104"/>
      <c r="G4" s="84"/>
      <c r="H4" s="104" t="s">
        <v>2245</v>
      </c>
      <c r="I4" s="104"/>
      <c r="J4" s="104"/>
      <c r="P4" t="s">
        <v>2248</v>
      </c>
      <c r="Q4" t="s">
        <v>2249</v>
      </c>
      <c r="R4" s="62">
        <f>ROUND(INDEX(POP!$B$6:$DQ$25,MATCH(DATE($B$3,12,31),POP!$A$6:$A$25,0),MATCH(LEFT(P4,LEN(P4)-7),POP!$B$4:$DQ$4,0))*1000,0)</f>
        <v>19423</v>
      </c>
    </row>
    <row r="5" spans="1:18" ht="19.5" x14ac:dyDescent="0.3">
      <c r="A5" s="105">
        <f>SUM(R4:R123)</f>
        <v>4606864</v>
      </c>
      <c r="B5" s="105"/>
      <c r="C5" s="85"/>
      <c r="D5" s="106" t="str">
        <f>INDEX(P4:P123,MATCH(MAX(R4:R123),R4:R123,0))</f>
        <v>Jefferson County</v>
      </c>
      <c r="E5" s="106"/>
      <c r="F5" s="106"/>
      <c r="G5" s="85"/>
      <c r="H5" s="105">
        <f>MAX(R4:R123)</f>
        <v>795222</v>
      </c>
      <c r="I5" s="105"/>
      <c r="J5" s="105"/>
      <c r="P5" t="s">
        <v>2250</v>
      </c>
      <c r="Q5" t="s">
        <v>2249</v>
      </c>
      <c r="R5" s="62">
        <f>ROUND(INDEX(POP!$B$6:$DQ$25,MATCH(DATE($B$3,12,31),POP!$A$6:$A$25,0),MATCH(LEFT(P5,LEN(P5)-7),POP!$B$4:$DQ$4,0))*1000,0)</f>
        <v>22536</v>
      </c>
    </row>
    <row r="6" spans="1:18" x14ac:dyDescent="0.25">
      <c r="P6" t="s">
        <v>2251</v>
      </c>
      <c r="Q6" t="s">
        <v>2249</v>
      </c>
      <c r="R6" s="62">
        <f>ROUND(INDEX(POP!$B$6:$DQ$25,MATCH(DATE($B$3,12,31),POP!$A$6:$A$25,0),MATCH(LEFT(P6,LEN(P6)-7),POP!$B$4:$DQ$4,0))*1000,0)</f>
        <v>25225</v>
      </c>
    </row>
    <row r="7" spans="1:18" ht="26.1" customHeight="1" x14ac:dyDescent="0.25">
      <c r="A7" s="101" t="str">
        <f>$B$3&amp;" Population by Kentucky County"</f>
        <v>2025 Population by Kentucky County</v>
      </c>
      <c r="B7" s="101"/>
      <c r="C7" s="101"/>
      <c r="D7" s="101"/>
      <c r="E7" s="101"/>
      <c r="F7" s="101"/>
      <c r="G7" s="101"/>
      <c r="H7" s="101"/>
      <c r="I7" s="101"/>
      <c r="J7" s="101"/>
      <c r="K7" s="101"/>
      <c r="L7" s="101"/>
      <c r="M7" s="101"/>
      <c r="N7" s="101"/>
      <c r="O7" s="101"/>
      <c r="P7" t="s">
        <v>2252</v>
      </c>
      <c r="Q7" t="s">
        <v>2249</v>
      </c>
      <c r="R7" s="62">
        <f>ROUND(INDEX(POP!$B$6:$DQ$25,MATCH(DATE($B$3,12,31),POP!$A$6:$A$25,0),MATCH(LEFT(P7,LEN(P7)-7),POP!$B$4:$DQ$4,0))*1000,0)</f>
        <v>7594</v>
      </c>
    </row>
    <row r="8" spans="1:18" x14ac:dyDescent="0.25">
      <c r="P8" t="s">
        <v>2253</v>
      </c>
      <c r="Q8" t="s">
        <v>2249</v>
      </c>
      <c r="R8" s="62">
        <f>ROUND(INDEX(POP!$B$6:$DQ$25,MATCH(DATE($B$3,12,31),POP!$A$6:$A$25,0),MATCH(LEFT(P8,LEN(P8)-7),POP!$B$4:$DQ$4,0))*1000,0)</f>
        <v>45641</v>
      </c>
    </row>
    <row r="9" spans="1:18" x14ac:dyDescent="0.25">
      <c r="P9" t="s">
        <v>2254</v>
      </c>
      <c r="Q9" t="s">
        <v>2249</v>
      </c>
      <c r="R9" s="62">
        <f>ROUND(INDEX(POP!$B$6:$DQ$25,MATCH(DATE($B$3,12,31),POP!$A$6:$A$25,0),MATCH(LEFT(P9,LEN(P9)-7),POP!$B$4:$DQ$4,0))*1000,0)</f>
        <v>13176</v>
      </c>
    </row>
    <row r="10" spans="1:18" x14ac:dyDescent="0.25">
      <c r="P10" t="s">
        <v>2255</v>
      </c>
      <c r="Q10" t="s">
        <v>2249</v>
      </c>
      <c r="R10" s="62">
        <f>ROUND(INDEX(POP!$B$6:$DQ$25,MATCH(DATE($B$3,12,31),POP!$A$6:$A$25,0),MATCH(LEFT(P10,LEN(P10)-7),POP!$B$4:$DQ$4,0))*1000,0)</f>
        <v>22829</v>
      </c>
    </row>
    <row r="11" spans="1:18" x14ac:dyDescent="0.25">
      <c r="P11" t="s">
        <v>2256</v>
      </c>
      <c r="Q11" t="s">
        <v>2249</v>
      </c>
      <c r="R11" s="62">
        <f>ROUND(INDEX(POP!$B$6:$DQ$25,MATCH(DATE($B$3,12,31),POP!$A$6:$A$25,0),MATCH(LEFT(P11,LEN(P11)-7),POP!$B$4:$DQ$4,0))*1000,0)</f>
        <v>145316</v>
      </c>
    </row>
    <row r="12" spans="1:18" x14ac:dyDescent="0.25">
      <c r="P12" t="s">
        <v>2257</v>
      </c>
      <c r="Q12" t="s">
        <v>2249</v>
      </c>
      <c r="R12" s="62">
        <f>ROUND(INDEX(POP!$B$6:$DQ$25,MATCH(DATE($B$3,12,31),POP!$A$6:$A$25,0),MATCH(LEFT(P12,LEN(P12)-7),POP!$B$4:$DQ$4,0))*1000,0)</f>
        <v>20243</v>
      </c>
    </row>
    <row r="13" spans="1:18" x14ac:dyDescent="0.25">
      <c r="P13" t="s">
        <v>2258</v>
      </c>
      <c r="Q13" t="s">
        <v>2249</v>
      </c>
      <c r="R13" s="62">
        <f>ROUND(INDEX(POP!$B$6:$DQ$25,MATCH(DATE($B$3,12,31),POP!$A$6:$A$25,0),MATCH(LEFT(P13,LEN(P13)-7),POP!$B$4:$DQ$4,0))*1000,0)</f>
        <v>47751</v>
      </c>
    </row>
    <row r="14" spans="1:18" x14ac:dyDescent="0.25">
      <c r="P14" t="s">
        <v>2259</v>
      </c>
      <c r="Q14" t="s">
        <v>2249</v>
      </c>
      <c r="R14" s="62">
        <f>ROUND(INDEX(POP!$B$6:$DQ$25,MATCH(DATE($B$3,12,31),POP!$A$6:$A$25,0),MATCH(LEFT(P14,LEN(P14)-7),POP!$B$4:$DQ$4,0))*1000,0)</f>
        <v>31632</v>
      </c>
    </row>
    <row r="15" spans="1:18" x14ac:dyDescent="0.25">
      <c r="P15" t="s">
        <v>2260</v>
      </c>
      <c r="Q15" t="s">
        <v>2249</v>
      </c>
      <c r="R15" s="62">
        <f>ROUND(INDEX(POP!$B$6:$DQ$25,MATCH(DATE($B$3,12,31),POP!$A$6:$A$25,0),MATCH(LEFT(P15,LEN(P15)-7),POP!$B$4:$DQ$4,0))*1000,0)</f>
        <v>8511</v>
      </c>
    </row>
    <row r="16" spans="1:18" x14ac:dyDescent="0.25">
      <c r="P16" t="s">
        <v>2261</v>
      </c>
      <c r="Q16" t="s">
        <v>2249</v>
      </c>
      <c r="R16" s="62">
        <f>ROUND(INDEX(POP!$B$6:$DQ$25,MATCH(DATE($B$3,12,31),POP!$A$6:$A$25,0),MATCH(LEFT(P16,LEN(P16)-7),POP!$B$4:$DQ$4,0))*1000,0)</f>
        <v>12558</v>
      </c>
    </row>
    <row r="17" spans="16:18" x14ac:dyDescent="0.25">
      <c r="P17" t="s">
        <v>2262</v>
      </c>
      <c r="Q17" t="s">
        <v>2249</v>
      </c>
      <c r="R17" s="62">
        <f>ROUND(INDEX(POP!$B$6:$DQ$25,MATCH(DATE($B$3,12,31),POP!$A$6:$A$25,0),MATCH(LEFT(P17,LEN(P17)-7),POP!$B$4:$DQ$4,0))*1000,0)</f>
        <v>21503</v>
      </c>
    </row>
    <row r="18" spans="16:18" x14ac:dyDescent="0.25">
      <c r="P18" t="s">
        <v>2263</v>
      </c>
      <c r="Q18" t="s">
        <v>2249</v>
      </c>
      <c r="R18" s="62">
        <f>ROUND(INDEX(POP!$B$6:$DQ$25,MATCH(DATE($B$3,12,31),POP!$A$6:$A$25,0),MATCH(LEFT(P18,LEN(P18)-7),POP!$B$4:$DQ$4,0))*1000,0)</f>
        <v>86454</v>
      </c>
    </row>
    <row r="19" spans="16:18" x14ac:dyDescent="0.25">
      <c r="P19" t="s">
        <v>2264</v>
      </c>
      <c r="Q19" t="s">
        <v>2249</v>
      </c>
      <c r="R19" s="62">
        <f>ROUND(INDEX(POP!$B$6:$DQ$25,MATCH(DATE($B$3,12,31),POP!$A$6:$A$25,0),MATCH(LEFT(P19,LEN(P19)-7),POP!$B$4:$DQ$4,0))*1000,0)</f>
        <v>12520</v>
      </c>
    </row>
    <row r="20" spans="16:18" x14ac:dyDescent="0.25">
      <c r="P20" t="s">
        <v>2265</v>
      </c>
      <c r="Q20" t="s">
        <v>2249</v>
      </c>
      <c r="R20" s="62">
        <f>ROUND(INDEX(POP!$B$6:$DQ$25,MATCH(DATE($B$3,12,31),POP!$A$6:$A$25,0),MATCH(LEFT(P20,LEN(P20)-7),POP!$B$4:$DQ$4,0))*1000,0)</f>
        <v>12609</v>
      </c>
    </row>
    <row r="21" spans="16:18" x14ac:dyDescent="0.25">
      <c r="P21" t="s">
        <v>2266</v>
      </c>
      <c r="Q21" t="s">
        <v>2249</v>
      </c>
      <c r="R21" s="62">
        <f>ROUND(INDEX(POP!$B$6:$DQ$25,MATCH(DATE($B$3,12,31),POP!$A$6:$A$25,0),MATCH(LEFT(P21,LEN(P21)-7),POP!$B$4:$DQ$4,0))*1000,0)</f>
        <v>39421</v>
      </c>
    </row>
    <row r="22" spans="16:18" x14ac:dyDescent="0.25">
      <c r="P22" t="s">
        <v>2267</v>
      </c>
      <c r="Q22" t="s">
        <v>2249</v>
      </c>
      <c r="R22" s="62">
        <f>ROUND(INDEX(POP!$B$6:$DQ$25,MATCH(DATE($B$3,12,31),POP!$A$6:$A$25,0),MATCH(LEFT(P22,LEN(P22)-7),POP!$B$4:$DQ$4,0))*1000,0)</f>
        <v>95441</v>
      </c>
    </row>
    <row r="23" spans="16:18" x14ac:dyDescent="0.25">
      <c r="P23" t="s">
        <v>2268</v>
      </c>
      <c r="Q23" t="s">
        <v>2249</v>
      </c>
      <c r="R23" s="62">
        <f>ROUND(INDEX(POP!$B$6:$DQ$25,MATCH(DATE($B$3,12,31),POP!$A$6:$A$25,0),MATCH(LEFT(P23,LEN(P23)-7),POP!$B$4:$DQ$4,0))*1000,0)</f>
        <v>4747</v>
      </c>
    </row>
    <row r="24" spans="16:18" x14ac:dyDescent="0.25">
      <c r="P24" t="s">
        <v>2269</v>
      </c>
      <c r="Q24" t="s">
        <v>2249</v>
      </c>
      <c r="R24" s="62">
        <f>ROUND(INDEX(POP!$B$6:$DQ$25,MATCH(DATE($B$3,12,31),POP!$A$6:$A$25,0),MATCH(LEFT(P24,LEN(P24)-7),POP!$B$4:$DQ$4,0))*1000,0)</f>
        <v>11141</v>
      </c>
    </row>
    <row r="25" spans="16:18" x14ac:dyDescent="0.25">
      <c r="P25" t="s">
        <v>2270</v>
      </c>
      <c r="Q25" t="s">
        <v>2249</v>
      </c>
      <c r="R25" s="62">
        <f>ROUND(INDEX(POP!$B$6:$DQ$25,MATCH(DATE($B$3,12,31),POP!$A$6:$A$25,0),MATCH(LEFT(P25,LEN(P25)-7),POP!$B$4:$DQ$4,0))*1000,0)</f>
        <v>26149</v>
      </c>
    </row>
    <row r="26" spans="16:18" x14ac:dyDescent="0.25">
      <c r="P26" t="s">
        <v>2271</v>
      </c>
      <c r="Q26" t="s">
        <v>2249</v>
      </c>
      <c r="R26" s="62">
        <f>ROUND(INDEX(POP!$B$6:$DQ$25,MATCH(DATE($B$3,12,31),POP!$A$6:$A$25,0),MATCH(LEFT(P26,LEN(P26)-7),POP!$B$4:$DQ$4,0))*1000,0)</f>
        <v>16205</v>
      </c>
    </row>
    <row r="27" spans="16:18" x14ac:dyDescent="0.25">
      <c r="P27" t="s">
        <v>2272</v>
      </c>
      <c r="Q27" t="s">
        <v>2249</v>
      </c>
      <c r="R27" s="62">
        <f>ROUND(INDEX(POP!$B$6:$DQ$25,MATCH(DATE($B$3,12,31),POP!$A$6:$A$25,0),MATCH(LEFT(P27,LEN(P27)-7),POP!$B$4:$DQ$4,0))*1000,0)</f>
        <v>70115</v>
      </c>
    </row>
    <row r="28" spans="16:18" x14ac:dyDescent="0.25">
      <c r="P28" t="s">
        <v>2273</v>
      </c>
      <c r="Q28" t="s">
        <v>2249</v>
      </c>
      <c r="R28" s="62">
        <f>ROUND(INDEX(POP!$B$6:$DQ$25,MATCH(DATE($B$3,12,31),POP!$A$6:$A$25,0),MATCH(LEFT(P28,LEN(P28)-7),POP!$B$4:$DQ$4,0))*1000,0)</f>
        <v>37888</v>
      </c>
    </row>
    <row r="29" spans="16:18" x14ac:dyDescent="0.25">
      <c r="P29" t="s">
        <v>2274</v>
      </c>
      <c r="Q29" t="s">
        <v>2249</v>
      </c>
      <c r="R29" s="62">
        <f>ROUND(INDEX(POP!$B$6:$DQ$25,MATCH(DATE($B$3,12,31),POP!$A$6:$A$25,0),MATCH(LEFT(P29,LEN(P29)-7),POP!$B$4:$DQ$4,0))*1000,0)</f>
        <v>19465</v>
      </c>
    </row>
    <row r="30" spans="16:18" x14ac:dyDescent="0.25">
      <c r="P30" t="s">
        <v>2275</v>
      </c>
      <c r="Q30" t="s">
        <v>2249</v>
      </c>
      <c r="R30" s="62">
        <f>ROUND(INDEX(POP!$B$6:$DQ$25,MATCH(DATE($B$3,12,31),POP!$A$6:$A$25,0),MATCH(LEFT(P30,LEN(P30)-7),POP!$B$4:$DQ$4,0))*1000,0)</f>
        <v>9139</v>
      </c>
    </row>
    <row r="31" spans="16:18" x14ac:dyDescent="0.25">
      <c r="P31" t="s">
        <v>2276</v>
      </c>
      <c r="Q31" t="s">
        <v>2249</v>
      </c>
      <c r="R31" s="62">
        <f>ROUND(INDEX(POP!$B$6:$DQ$25,MATCH(DATE($B$3,12,31),POP!$A$6:$A$25,0),MATCH(LEFT(P31,LEN(P31)-7),POP!$B$4:$DQ$4,0))*1000,0)</f>
        <v>8807</v>
      </c>
    </row>
    <row r="32" spans="16:18" x14ac:dyDescent="0.25">
      <c r="P32" t="s">
        <v>2277</v>
      </c>
      <c r="Q32" t="s">
        <v>2249</v>
      </c>
      <c r="R32" s="62">
        <f>ROUND(INDEX(POP!$B$6:$DQ$25,MATCH(DATE($B$3,12,31),POP!$A$6:$A$25,0),MATCH(LEFT(P32,LEN(P32)-7),POP!$B$4:$DQ$4,0))*1000,0)</f>
        <v>5992</v>
      </c>
    </row>
    <row r="33" spans="16:18" x14ac:dyDescent="0.25">
      <c r="P33" t="s">
        <v>2278</v>
      </c>
      <c r="Q33" t="s">
        <v>2249</v>
      </c>
      <c r="R33" s="62">
        <f>ROUND(INDEX(POP!$B$6:$DQ$25,MATCH(DATE($B$3,12,31),POP!$A$6:$A$25,0),MATCH(LEFT(P33,LEN(P33)-7),POP!$B$4:$DQ$4,0))*1000,0)</f>
        <v>104898</v>
      </c>
    </row>
    <row r="34" spans="16:18" x14ac:dyDescent="0.25">
      <c r="P34" t="s">
        <v>2279</v>
      </c>
      <c r="Q34" t="s">
        <v>2249</v>
      </c>
      <c r="R34" s="62">
        <f>ROUND(INDEX(POP!$B$6:$DQ$25,MATCH(DATE($B$3,12,31),POP!$A$6:$A$25,0),MATCH(LEFT(P34,LEN(P34)-7),POP!$B$4:$DQ$4,0))*1000,0)</f>
        <v>12749</v>
      </c>
    </row>
    <row r="35" spans="16:18" x14ac:dyDescent="0.25">
      <c r="P35" t="s">
        <v>2280</v>
      </c>
      <c r="Q35" t="s">
        <v>2249</v>
      </c>
      <c r="R35" s="62">
        <f>ROUND(INDEX(POP!$B$6:$DQ$25,MATCH(DATE($B$3,12,31),POP!$A$6:$A$25,0),MATCH(LEFT(P35,LEN(P35)-7),POP!$B$4:$DQ$4,0))*1000,0)</f>
        <v>7265</v>
      </c>
    </row>
    <row r="36" spans="16:18" x14ac:dyDescent="0.25">
      <c r="P36" t="s">
        <v>2281</v>
      </c>
      <c r="Q36" t="s">
        <v>2249</v>
      </c>
      <c r="R36" s="62">
        <f>ROUND(INDEX(POP!$B$6:$DQ$25,MATCH(DATE($B$3,12,31),POP!$A$6:$A$25,0),MATCH(LEFT(P36,LEN(P36)-7),POP!$B$4:$DQ$4,0))*1000,0)</f>
        <v>13962</v>
      </c>
    </row>
    <row r="37" spans="16:18" x14ac:dyDescent="0.25">
      <c r="P37" t="s">
        <v>2282</v>
      </c>
      <c r="Q37" t="s">
        <v>2249</v>
      </c>
      <c r="R37" s="62">
        <f>ROUND(INDEX(POP!$B$6:$DQ$25,MATCH(DATE($B$3,12,31),POP!$A$6:$A$25,0),MATCH(LEFT(P37,LEN(P37)-7),POP!$B$4:$DQ$4,0))*1000,0)</f>
        <v>329751</v>
      </c>
    </row>
    <row r="38" spans="16:18" x14ac:dyDescent="0.25">
      <c r="P38" t="s">
        <v>2283</v>
      </c>
      <c r="Q38" t="s">
        <v>2249</v>
      </c>
      <c r="R38" s="62">
        <f>ROUND(INDEX(POP!$B$6:$DQ$25,MATCH(DATE($B$3,12,31),POP!$A$6:$A$25,0),MATCH(LEFT(P38,LEN(P38)-7),POP!$B$4:$DQ$4,0))*1000,0)</f>
        <v>15787</v>
      </c>
    </row>
    <row r="39" spans="16:18" x14ac:dyDescent="0.25">
      <c r="P39" t="s">
        <v>2284</v>
      </c>
      <c r="Q39" t="s">
        <v>2249</v>
      </c>
      <c r="R39" s="62">
        <f>ROUND(INDEX(POP!$B$6:$DQ$25,MATCH(DATE($B$3,12,31),POP!$A$6:$A$25,0),MATCH(LEFT(P39,LEN(P39)-7),POP!$B$4:$DQ$4,0))*1000,0)</f>
        <v>34401</v>
      </c>
    </row>
    <row r="40" spans="16:18" x14ac:dyDescent="0.25">
      <c r="P40" t="s">
        <v>2285</v>
      </c>
      <c r="Q40" t="s">
        <v>2249</v>
      </c>
      <c r="R40" s="62">
        <f>ROUND(INDEX(POP!$B$6:$DQ$25,MATCH(DATE($B$3,12,31),POP!$A$6:$A$25,0),MATCH(LEFT(P40,LEN(P40)-7),POP!$B$4:$DQ$4,0))*1000,0)</f>
        <v>52649</v>
      </c>
    </row>
    <row r="41" spans="16:18" x14ac:dyDescent="0.25">
      <c r="P41" t="s">
        <v>2286</v>
      </c>
      <c r="Q41" t="s">
        <v>2249</v>
      </c>
      <c r="R41" s="62">
        <f>ROUND(INDEX(POP!$B$6:$DQ$25,MATCH(DATE($B$3,12,31),POP!$A$6:$A$25,0),MATCH(LEFT(P41,LEN(P41)-7),POP!$B$4:$DQ$4,0))*1000,0)</f>
        <v>6218</v>
      </c>
    </row>
    <row r="42" spans="16:18" x14ac:dyDescent="0.25">
      <c r="P42" t="s">
        <v>2287</v>
      </c>
      <c r="Q42" t="s">
        <v>2249</v>
      </c>
      <c r="R42" s="62">
        <f>ROUND(INDEX(POP!$B$6:$DQ$25,MATCH(DATE($B$3,12,31),POP!$A$6:$A$25,0),MATCH(LEFT(P42,LEN(P42)-7),POP!$B$4:$DQ$4,0))*1000,0)</f>
        <v>8840</v>
      </c>
    </row>
    <row r="43" spans="16:18" x14ac:dyDescent="0.25">
      <c r="P43" t="s">
        <v>2288</v>
      </c>
      <c r="Q43" t="s">
        <v>2249</v>
      </c>
      <c r="R43" s="62">
        <f>ROUND(INDEX(POP!$B$6:$DQ$25,MATCH(DATE($B$3,12,31),POP!$A$6:$A$25,0),MATCH(LEFT(P43,LEN(P43)-7),POP!$B$4:$DQ$4,0))*1000,0)</f>
        <v>18207</v>
      </c>
    </row>
    <row r="44" spans="16:18" x14ac:dyDescent="0.25">
      <c r="P44" t="s">
        <v>2289</v>
      </c>
      <c r="Q44" t="s">
        <v>2249</v>
      </c>
      <c r="R44" s="62">
        <f>ROUND(INDEX(POP!$B$6:$DQ$25,MATCH(DATE($B$3,12,31),POP!$A$6:$A$25,0),MATCH(LEFT(P44,LEN(P44)-7),POP!$B$4:$DQ$4,0))*1000,0)</f>
        <v>26181</v>
      </c>
    </row>
    <row r="45" spans="16:18" x14ac:dyDescent="0.25">
      <c r="P45" t="s">
        <v>2290</v>
      </c>
      <c r="Q45" t="s">
        <v>2249</v>
      </c>
      <c r="R45" s="62">
        <f>ROUND(INDEX(POP!$B$6:$DQ$25,MATCH(DATE($B$3,12,31),POP!$A$6:$A$25,0),MATCH(LEFT(P45,LEN(P45)-7),POP!$B$4:$DQ$4,0))*1000,0)</f>
        <v>37050</v>
      </c>
    </row>
    <row r="46" spans="16:18" x14ac:dyDescent="0.25">
      <c r="P46" t="s">
        <v>2291</v>
      </c>
      <c r="Q46" t="s">
        <v>2249</v>
      </c>
      <c r="R46" s="62">
        <f>ROUND(INDEX(POP!$B$6:$DQ$25,MATCH(DATE($B$3,12,31),POP!$A$6:$A$25,0),MATCH(LEFT(P46,LEN(P46)-7),POP!$B$4:$DQ$4,0))*1000,0)</f>
        <v>27406</v>
      </c>
    </row>
    <row r="47" spans="16:18" x14ac:dyDescent="0.25">
      <c r="P47" t="s">
        <v>2292</v>
      </c>
      <c r="Q47" t="s">
        <v>2249</v>
      </c>
      <c r="R47" s="62">
        <f>ROUND(INDEX(POP!$B$6:$DQ$25,MATCH(DATE($B$3,12,31),POP!$A$6:$A$25,0),MATCH(LEFT(P47,LEN(P47)-7),POP!$B$4:$DQ$4,0))*1000,0)</f>
        <v>11644</v>
      </c>
    </row>
    <row r="48" spans="16:18" x14ac:dyDescent="0.25">
      <c r="P48" t="s">
        <v>2293</v>
      </c>
      <c r="Q48" t="s">
        <v>2249</v>
      </c>
      <c r="R48" s="62">
        <f>ROUND(INDEX(POP!$B$6:$DQ$25,MATCH(DATE($B$3,12,31),POP!$A$6:$A$25,0),MATCH(LEFT(P48,LEN(P48)-7),POP!$B$4:$DQ$4,0))*1000,0)</f>
        <v>35213</v>
      </c>
    </row>
    <row r="49" spans="16:18" x14ac:dyDescent="0.25">
      <c r="P49" t="s">
        <v>2294</v>
      </c>
      <c r="Q49" t="s">
        <v>2249</v>
      </c>
      <c r="R49" s="62">
        <f>ROUND(INDEX(POP!$B$6:$DQ$25,MATCH(DATE($B$3,12,31),POP!$A$6:$A$25,0),MATCH(LEFT(P49,LEN(P49)-7),POP!$B$4:$DQ$4,0))*1000,0)</f>
        <v>9050</v>
      </c>
    </row>
    <row r="50" spans="16:18" x14ac:dyDescent="0.25">
      <c r="P50" t="s">
        <v>2295</v>
      </c>
      <c r="Q50" t="s">
        <v>2249</v>
      </c>
      <c r="R50" s="62">
        <f>ROUND(INDEX(POP!$B$6:$DQ$25,MATCH(DATE($B$3,12,31),POP!$A$6:$A$25,0),MATCH(LEFT(P50,LEN(P50)-7),POP!$B$4:$DQ$4,0))*1000,0)</f>
        <v>113482</v>
      </c>
    </row>
    <row r="51" spans="16:18" x14ac:dyDescent="0.25">
      <c r="P51" t="s">
        <v>2296</v>
      </c>
      <c r="Q51" t="s">
        <v>2249</v>
      </c>
      <c r="R51" s="62">
        <f>ROUND(INDEX(POP!$B$6:$DQ$25,MATCH(DATE($B$3,12,31),POP!$A$6:$A$25,0),MATCH(LEFT(P51,LEN(P51)-7),POP!$B$4:$DQ$4,0))*1000,0)</f>
        <v>24725</v>
      </c>
    </row>
    <row r="52" spans="16:18" x14ac:dyDescent="0.25">
      <c r="P52" t="s">
        <v>2297</v>
      </c>
      <c r="Q52" t="s">
        <v>2249</v>
      </c>
      <c r="R52" s="62">
        <f>ROUND(INDEX(POP!$B$6:$DQ$25,MATCH(DATE($B$3,12,31),POP!$A$6:$A$25,0),MATCH(LEFT(P52,LEN(P52)-7),POP!$B$4:$DQ$4,0))*1000,0)</f>
        <v>19627</v>
      </c>
    </row>
    <row r="53" spans="16:18" x14ac:dyDescent="0.25">
      <c r="P53" t="s">
        <v>2298</v>
      </c>
      <c r="Q53" t="s">
        <v>2249</v>
      </c>
      <c r="R53" s="62">
        <f>ROUND(INDEX(POP!$B$6:$DQ$25,MATCH(DATE($B$3,12,31),POP!$A$6:$A$25,0),MATCH(LEFT(P53,LEN(P53)-7),POP!$B$4:$DQ$4,0))*1000,0)</f>
        <v>20117</v>
      </c>
    </row>
    <row r="54" spans="16:18" x14ac:dyDescent="0.25">
      <c r="P54" t="s">
        <v>2299</v>
      </c>
      <c r="Q54" t="s">
        <v>2249</v>
      </c>
      <c r="R54" s="62">
        <f>ROUND(INDEX(POP!$B$6:$DQ$25,MATCH(DATE($B$3,12,31),POP!$A$6:$A$25,0),MATCH(LEFT(P54,LEN(P54)-7),POP!$B$4:$DQ$4,0))*1000,0)</f>
        <v>44255</v>
      </c>
    </row>
    <row r="55" spans="16:18" x14ac:dyDescent="0.25">
      <c r="P55" t="s">
        <v>2300</v>
      </c>
      <c r="Q55" t="s">
        <v>2249</v>
      </c>
      <c r="R55" s="62">
        <f>ROUND(INDEX(POP!$B$6:$DQ$25,MATCH(DATE($B$3,12,31),POP!$A$6:$A$25,0),MATCH(LEFT(P55,LEN(P55)-7),POP!$B$4:$DQ$4,0))*1000,0)</f>
        <v>16447</v>
      </c>
    </row>
    <row r="56" spans="16:18" x14ac:dyDescent="0.25">
      <c r="P56" t="s">
        <v>2301</v>
      </c>
      <c r="Q56" t="s">
        <v>2249</v>
      </c>
      <c r="R56" s="62">
        <f>ROUND(INDEX(POP!$B$6:$DQ$25,MATCH(DATE($B$3,12,31),POP!$A$6:$A$25,0),MATCH(LEFT(P56,LEN(P56)-7),POP!$B$4:$DQ$4,0))*1000,0)</f>
        <v>4372</v>
      </c>
    </row>
    <row r="57" spans="16:18" x14ac:dyDescent="0.25">
      <c r="P57" t="s">
        <v>2302</v>
      </c>
      <c r="Q57" t="s">
        <v>2249</v>
      </c>
      <c r="R57" s="62">
        <f>ROUND(INDEX(POP!$B$6:$DQ$25,MATCH(DATE($B$3,12,31),POP!$A$6:$A$25,0),MATCH(LEFT(P57,LEN(P57)-7),POP!$B$4:$DQ$4,0))*1000,0)</f>
        <v>45127</v>
      </c>
    </row>
    <row r="58" spans="16:18" x14ac:dyDescent="0.25">
      <c r="P58" t="s">
        <v>2303</v>
      </c>
      <c r="Q58" t="s">
        <v>2249</v>
      </c>
      <c r="R58" s="62">
        <f>ROUND(INDEX(POP!$B$6:$DQ$25,MATCH(DATE($B$3,12,31),POP!$A$6:$A$25,0),MATCH(LEFT(P58,LEN(P58)-7),POP!$B$4:$DQ$4,0))*1000,0)</f>
        <v>13325</v>
      </c>
    </row>
    <row r="59" spans="16:18" x14ac:dyDescent="0.25">
      <c r="P59" t="s">
        <v>2304</v>
      </c>
      <c r="Q59" t="s">
        <v>2249</v>
      </c>
      <c r="R59" s="62">
        <f>ROUND(INDEX(POP!$B$6:$DQ$25,MATCH(DATE($B$3,12,31),POP!$A$6:$A$25,0),MATCH(LEFT(P59,LEN(P59)-7),POP!$B$4:$DQ$4,0))*1000,0)</f>
        <v>795222</v>
      </c>
    </row>
    <row r="60" spans="16:18" x14ac:dyDescent="0.25">
      <c r="P60" t="s">
        <v>2305</v>
      </c>
      <c r="Q60" t="s">
        <v>2249</v>
      </c>
      <c r="R60" s="62">
        <f>ROUND(INDEX(POP!$B$6:$DQ$25,MATCH(DATE($B$3,12,31),POP!$A$6:$A$25,0),MATCH(LEFT(P60,LEN(P60)-7),POP!$B$4:$DQ$4,0))*1000,0)</f>
        <v>57147</v>
      </c>
    </row>
    <row r="61" spans="16:18" x14ac:dyDescent="0.25">
      <c r="P61" t="s">
        <v>2306</v>
      </c>
      <c r="Q61" t="s">
        <v>2249</v>
      </c>
      <c r="R61" s="62">
        <f>ROUND(INDEX(POP!$B$6:$DQ$25,MATCH(DATE($B$3,12,31),POP!$A$6:$A$25,0),MATCH(LEFT(P61,LEN(P61)-7),POP!$B$4:$DQ$4,0))*1000,0)</f>
        <v>22051</v>
      </c>
    </row>
    <row r="62" spans="16:18" x14ac:dyDescent="0.25">
      <c r="P62" t="s">
        <v>2307</v>
      </c>
      <c r="Q62" t="s">
        <v>2249</v>
      </c>
      <c r="R62" s="62">
        <f>ROUND(INDEX(POP!$B$6:$DQ$25,MATCH(DATE($B$3,12,31),POP!$A$6:$A$25,0),MATCH(LEFT(P62,LEN(P62)-7),POP!$B$4:$DQ$4,0))*1000,0)</f>
        <v>175779</v>
      </c>
    </row>
    <row r="63" spans="16:18" x14ac:dyDescent="0.25">
      <c r="P63" t="s">
        <v>2308</v>
      </c>
      <c r="Q63" t="s">
        <v>2249</v>
      </c>
      <c r="R63" s="62">
        <f>ROUND(INDEX(POP!$B$6:$DQ$25,MATCH(DATE($B$3,12,31),POP!$A$6:$A$25,0),MATCH(LEFT(P63,LEN(P63)-7),POP!$B$4:$DQ$4,0))*1000,0)</f>
        <v>13321</v>
      </c>
    </row>
    <row r="64" spans="16:18" x14ac:dyDescent="0.25">
      <c r="P64" t="s">
        <v>2309</v>
      </c>
      <c r="Q64" t="s">
        <v>2249</v>
      </c>
      <c r="R64" s="62">
        <f>ROUND(INDEX(POP!$B$6:$DQ$25,MATCH(DATE($B$3,12,31),POP!$A$6:$A$25,0),MATCH(LEFT(P64,LEN(P64)-7),POP!$B$4:$DQ$4,0))*1000,0)</f>
        <v>29532</v>
      </c>
    </row>
    <row r="65" spans="16:18" x14ac:dyDescent="0.25">
      <c r="P65" t="s">
        <v>2310</v>
      </c>
      <c r="Q65" t="s">
        <v>2249</v>
      </c>
      <c r="R65" s="62">
        <f>ROUND(INDEX(POP!$B$6:$DQ$25,MATCH(DATE($B$3,12,31),POP!$A$6:$A$25,0),MATCH(LEFT(P65,LEN(P65)-7),POP!$B$4:$DQ$4,0))*1000,0)</f>
        <v>15184</v>
      </c>
    </row>
    <row r="66" spans="16:18" x14ac:dyDescent="0.25">
      <c r="P66" t="s">
        <v>2311</v>
      </c>
      <c r="Q66" t="s">
        <v>2249</v>
      </c>
      <c r="R66" s="62">
        <f>ROUND(INDEX(POP!$B$6:$DQ$25,MATCH(DATE($B$3,12,31),POP!$A$6:$A$25,0),MATCH(LEFT(P66,LEN(P66)-7),POP!$B$4:$DQ$4,0))*1000,0)</f>
        <v>63746</v>
      </c>
    </row>
    <row r="67" spans="16:18" x14ac:dyDescent="0.25">
      <c r="P67" t="s">
        <v>2312</v>
      </c>
      <c r="Q67" t="s">
        <v>2249</v>
      </c>
      <c r="R67" s="62">
        <f>ROUND(INDEX(POP!$B$6:$DQ$25,MATCH(DATE($B$3,12,31),POP!$A$6:$A$25,0),MATCH(LEFT(P67,LEN(P67)-7),POP!$B$4:$DQ$4,0))*1000,0)</f>
        <v>15765</v>
      </c>
    </row>
    <row r="68" spans="16:18" x14ac:dyDescent="0.25">
      <c r="P68" t="s">
        <v>2313</v>
      </c>
      <c r="Q68" t="s">
        <v>2249</v>
      </c>
      <c r="R68" s="62">
        <f>ROUND(INDEX(POP!$B$6:$DQ$25,MATCH(DATE($B$3,12,31),POP!$A$6:$A$25,0),MATCH(LEFT(P68,LEN(P68)-7),POP!$B$4:$DQ$4,0))*1000,0)</f>
        <v>7297</v>
      </c>
    </row>
    <row r="69" spans="16:18" x14ac:dyDescent="0.25">
      <c r="P69" t="s">
        <v>2314</v>
      </c>
      <c r="Q69" t="s">
        <v>2249</v>
      </c>
      <c r="R69" s="62">
        <f>ROUND(INDEX(POP!$B$6:$DQ$25,MATCH(DATE($B$3,12,31),POP!$A$6:$A$25,0),MATCH(LEFT(P69,LEN(P69)-7),POP!$B$4:$DQ$4,0))*1000,0)</f>
        <v>9627</v>
      </c>
    </row>
    <row r="70" spans="16:18" x14ac:dyDescent="0.25">
      <c r="P70" t="s">
        <v>2315</v>
      </c>
      <c r="Q70" t="s">
        <v>2249</v>
      </c>
      <c r="R70" s="62">
        <f>ROUND(INDEX(POP!$B$6:$DQ$25,MATCH(DATE($B$3,12,31),POP!$A$6:$A$25,0),MATCH(LEFT(P70,LEN(P70)-7),POP!$B$4:$DQ$4,0))*1000,0)</f>
        <v>19952</v>
      </c>
    </row>
    <row r="71" spans="16:18" x14ac:dyDescent="0.25">
      <c r="P71" t="s">
        <v>2316</v>
      </c>
      <c r="Q71" t="s">
        <v>2249</v>
      </c>
      <c r="R71" s="62">
        <f>ROUND(INDEX(POP!$B$6:$DQ$25,MATCH(DATE($B$3,12,31),POP!$A$6:$A$25,0),MATCH(LEFT(P71,LEN(P71)-7),POP!$B$4:$DQ$4,0))*1000,0)</f>
        <v>12901</v>
      </c>
    </row>
    <row r="72" spans="16:18" x14ac:dyDescent="0.25">
      <c r="P72" t="s">
        <v>2317</v>
      </c>
      <c r="Q72" t="s">
        <v>2249</v>
      </c>
      <c r="R72" s="62">
        <f>ROUND(INDEX(POP!$B$6:$DQ$25,MATCH(DATE($B$3,12,31),POP!$A$6:$A$25,0),MATCH(LEFT(P72,LEN(P72)-7),POP!$B$4:$DQ$4,0))*1000,0)</f>
        <v>25353</v>
      </c>
    </row>
    <row r="73" spans="16:18" x14ac:dyDescent="0.25">
      <c r="P73" t="s">
        <v>2318</v>
      </c>
      <c r="Q73" t="s">
        <v>2249</v>
      </c>
      <c r="R73" s="62">
        <f>ROUND(INDEX(POP!$B$6:$DQ$25,MATCH(DATE($B$3,12,31),POP!$A$6:$A$25,0),MATCH(LEFT(P73,LEN(P73)-7),POP!$B$4:$DQ$4,0))*1000,0)</f>
        <v>8863</v>
      </c>
    </row>
    <row r="74" spans="16:18" x14ac:dyDescent="0.25">
      <c r="P74" t="s">
        <v>2319</v>
      </c>
      <c r="Q74" t="s">
        <v>2249</v>
      </c>
      <c r="R74" s="62">
        <f>ROUND(INDEX(POP!$B$6:$DQ$25,MATCH(DATE($B$3,12,31),POP!$A$6:$A$25,0),MATCH(LEFT(P74,LEN(P74)-7),POP!$B$4:$DQ$4,0))*1000,0)</f>
        <v>28669</v>
      </c>
    </row>
    <row r="75" spans="16:18" x14ac:dyDescent="0.25">
      <c r="P75" t="s">
        <v>2320</v>
      </c>
      <c r="Q75" t="s">
        <v>2249</v>
      </c>
      <c r="R75" s="62">
        <f>ROUND(INDEX(POP!$B$6:$DQ$25,MATCH(DATE($B$3,12,31),POP!$A$6:$A$25,0),MATCH(LEFT(P75,LEN(P75)-7),POP!$B$4:$DQ$4,0))*1000,0)</f>
        <v>9123</v>
      </c>
    </row>
    <row r="76" spans="16:18" x14ac:dyDescent="0.25">
      <c r="P76" t="s">
        <v>2321</v>
      </c>
      <c r="Q76" t="s">
        <v>2249</v>
      </c>
      <c r="R76" s="62">
        <f>ROUND(INDEX(POP!$B$6:$DQ$25,MATCH(DATE($B$3,12,31),POP!$A$6:$A$25,0),MATCH(LEFT(P76,LEN(P76)-7),POP!$B$4:$DQ$4,0))*1000,0)</f>
        <v>101696</v>
      </c>
    </row>
    <row r="77" spans="16:18" x14ac:dyDescent="0.25">
      <c r="P77" t="s">
        <v>2322</v>
      </c>
      <c r="Q77" t="s">
        <v>2249</v>
      </c>
      <c r="R77" s="62">
        <f>ROUND(INDEX(POP!$B$6:$DQ$25,MATCH(DATE($B$3,12,31),POP!$A$6:$A$25,0),MATCH(LEFT(P77,LEN(P77)-7),POP!$B$4:$DQ$4,0))*1000,0)</f>
        <v>11110</v>
      </c>
    </row>
    <row r="78" spans="16:18" x14ac:dyDescent="0.25">
      <c r="P78" t="s">
        <v>2323</v>
      </c>
      <c r="Q78" t="s">
        <v>2249</v>
      </c>
      <c r="R78" s="62">
        <f>ROUND(INDEX(POP!$B$6:$DQ$25,MATCH(DATE($B$3,12,31),POP!$A$6:$A$25,0),MATCH(LEFT(P78,LEN(P78)-7),POP!$B$4:$DQ$4,0))*1000,0)</f>
        <v>20115</v>
      </c>
    </row>
    <row r="79" spans="16:18" x14ac:dyDescent="0.25">
      <c r="P79" t="s">
        <v>2324</v>
      </c>
      <c r="Q79" t="s">
        <v>2249</v>
      </c>
      <c r="R79" s="62">
        <f>ROUND(INDEX(POP!$B$6:$DQ$25,MATCH(DATE($B$3,12,31),POP!$A$6:$A$25,0),MATCH(LEFT(P79,LEN(P79)-7),POP!$B$4:$DQ$4,0))*1000,0)</f>
        <v>31659</v>
      </c>
    </row>
    <row r="80" spans="16:18" x14ac:dyDescent="0.25">
      <c r="P80" t="s">
        <v>2325</v>
      </c>
      <c r="Q80" t="s">
        <v>2249</v>
      </c>
      <c r="R80" s="62">
        <f>ROUND(INDEX(POP!$B$6:$DQ$25,MATCH(DATE($B$3,12,31),POP!$A$6:$A$25,0),MATCH(LEFT(P80,LEN(P80)-7),POP!$B$4:$DQ$4,0))*1000,0)</f>
        <v>10697</v>
      </c>
    </row>
    <row r="81" spans="16:18" x14ac:dyDescent="0.25">
      <c r="P81" t="s">
        <v>2326</v>
      </c>
      <c r="Q81" t="s">
        <v>2249</v>
      </c>
      <c r="R81" s="62">
        <f>ROUND(INDEX(POP!$B$6:$DQ$25,MATCH(DATE($B$3,12,31),POP!$A$6:$A$25,0),MATCH(LEFT(P81,LEN(P81)-7),POP!$B$4:$DQ$4,0))*1000,0)</f>
        <v>16936</v>
      </c>
    </row>
    <row r="82" spans="16:18" x14ac:dyDescent="0.25">
      <c r="P82" t="s">
        <v>2327</v>
      </c>
      <c r="Q82" t="s">
        <v>2249</v>
      </c>
      <c r="R82" s="62">
        <f>ROUND(INDEX(POP!$B$6:$DQ$25,MATCH(DATE($B$3,12,31),POP!$A$6:$A$25,0),MATCH(LEFT(P82,LEN(P82)-7),POP!$B$4:$DQ$4,0))*1000,0)</f>
        <v>67553</v>
      </c>
    </row>
    <row r="83" spans="16:18" x14ac:dyDescent="0.25">
      <c r="P83" t="s">
        <v>2328</v>
      </c>
      <c r="Q83" t="s">
        <v>2249</v>
      </c>
      <c r="R83" s="62">
        <f>ROUND(INDEX(POP!$B$6:$DQ$25,MATCH(DATE($B$3,12,31),POP!$A$6:$A$25,0),MATCH(LEFT(P83,LEN(P83)-7),POP!$B$4:$DQ$4,0))*1000,0)</f>
        <v>17124</v>
      </c>
    </row>
    <row r="84" spans="16:18" x14ac:dyDescent="0.25">
      <c r="P84" t="s">
        <v>2329</v>
      </c>
      <c r="Q84" t="s">
        <v>2249</v>
      </c>
      <c r="R84" s="62">
        <f>ROUND(INDEX(POP!$B$6:$DQ$25,MATCH(DATE($B$3,12,31),POP!$A$6:$A$25,0),MATCH(LEFT(P84,LEN(P84)-7),POP!$B$4:$DQ$4,0))*1000,0)</f>
        <v>9064</v>
      </c>
    </row>
    <row r="85" spans="16:18" x14ac:dyDescent="0.25">
      <c r="P85" t="s">
        <v>1166</v>
      </c>
      <c r="Q85" t="s">
        <v>2249</v>
      </c>
      <c r="R85" s="62">
        <f>ROUND(INDEX(POP!$B$6:$DQ$25,MATCH(DATE($B$3,12,31),POP!$A$6:$A$25,0),MATCH(LEFT(P85,LEN(P85)-7),POP!$B$4:$DQ$4,0))*1000,0)</f>
        <v>30699</v>
      </c>
    </row>
    <row r="86" spans="16:18" x14ac:dyDescent="0.25">
      <c r="P86" t="s">
        <v>2330</v>
      </c>
      <c r="Q86" t="s">
        <v>2249</v>
      </c>
      <c r="R86" s="62">
        <f>ROUND(INDEX(POP!$B$6:$DQ$25,MATCH(DATE($B$3,12,31),POP!$A$6:$A$25,0),MATCH(LEFT(P86,LEN(P86)-7),POP!$B$4:$DQ$4,0))*1000,0)</f>
        <v>6430</v>
      </c>
    </row>
    <row r="87" spans="16:18" x14ac:dyDescent="0.25">
      <c r="P87" t="s">
        <v>2331</v>
      </c>
      <c r="Q87" t="s">
        <v>2249</v>
      </c>
      <c r="R87" s="62">
        <f>ROUND(INDEX(POP!$B$6:$DQ$25,MATCH(DATE($B$3,12,31),POP!$A$6:$A$25,0),MATCH(LEFT(P87,LEN(P87)-7),POP!$B$4:$DQ$4,0))*1000,0)</f>
        <v>23733</v>
      </c>
    </row>
    <row r="88" spans="16:18" x14ac:dyDescent="0.25">
      <c r="P88" t="s">
        <v>2332</v>
      </c>
      <c r="Q88" t="s">
        <v>2249</v>
      </c>
      <c r="R88" s="62">
        <f>ROUND(INDEX(POP!$B$6:$DQ$25,MATCH(DATE($B$3,12,31),POP!$A$6:$A$25,0),MATCH(LEFT(P88,LEN(P88)-7),POP!$B$4:$DQ$4,0))*1000,0)</f>
        <v>10583</v>
      </c>
    </row>
    <row r="89" spans="16:18" x14ac:dyDescent="0.25">
      <c r="P89" t="s">
        <v>2333</v>
      </c>
      <c r="Q89" t="s">
        <v>2249</v>
      </c>
      <c r="R89" s="62">
        <f>ROUND(INDEX(POP!$B$6:$DQ$25,MATCH(DATE($B$3,12,31),POP!$A$6:$A$25,0),MATCH(LEFT(P89,LEN(P89)-7),POP!$B$4:$DQ$4,0))*1000,0)</f>
        <v>11191</v>
      </c>
    </row>
    <row r="90" spans="16:18" x14ac:dyDescent="0.25">
      <c r="P90" t="s">
        <v>2334</v>
      </c>
      <c r="Q90" t="s">
        <v>2249</v>
      </c>
      <c r="R90" s="62">
        <f>ROUND(INDEX(POP!$B$6:$DQ$25,MATCH(DATE($B$3,12,31),POP!$A$6:$A$25,0),MATCH(LEFT(P90,LEN(P90)-7),POP!$B$4:$DQ$4,0))*1000,0)</f>
        <v>28822</v>
      </c>
    </row>
    <row r="91" spans="16:18" x14ac:dyDescent="0.25">
      <c r="P91" t="s">
        <v>2335</v>
      </c>
      <c r="Q91" t="s">
        <v>2249</v>
      </c>
      <c r="R91" s="62">
        <f>ROUND(INDEX(POP!$B$6:$DQ$25,MATCH(DATE($B$3,12,31),POP!$A$6:$A$25,0),MATCH(LEFT(P91,LEN(P91)-7),POP!$B$4:$DQ$4,0))*1000,0)</f>
        <v>14415</v>
      </c>
    </row>
    <row r="92" spans="16:18" x14ac:dyDescent="0.25">
      <c r="P92" t="s">
        <v>2336</v>
      </c>
      <c r="Q92" t="s">
        <v>2249</v>
      </c>
      <c r="R92" s="62">
        <f>ROUND(INDEX(POP!$B$6:$DQ$25,MATCH(DATE($B$3,12,31),POP!$A$6:$A$25,0),MATCH(LEFT(P92,LEN(P92)-7),POP!$B$4:$DQ$4,0))*1000,0)</f>
        <v>30634</v>
      </c>
    </row>
    <row r="93" spans="16:18" x14ac:dyDescent="0.25">
      <c r="P93" t="s">
        <v>2337</v>
      </c>
      <c r="Q93" t="s">
        <v>2249</v>
      </c>
      <c r="R93" s="62">
        <f>ROUND(INDEX(POP!$B$6:$DQ$25,MATCH(DATE($B$3,12,31),POP!$A$6:$A$25,0),MATCH(LEFT(P93,LEN(P93)-7),POP!$B$4:$DQ$4,0))*1000,0)</f>
        <v>49036</v>
      </c>
    </row>
    <row r="94" spans="16:18" x14ac:dyDescent="0.25">
      <c r="P94" t="s">
        <v>2338</v>
      </c>
      <c r="Q94" t="s">
        <v>2249</v>
      </c>
      <c r="R94" s="62">
        <f>ROUND(INDEX(POP!$B$6:$DQ$25,MATCH(DATE($B$3,12,31),POP!$A$6:$A$25,0),MATCH(LEFT(P94,LEN(P94)-7),POP!$B$4:$DQ$4,0))*1000,0)</f>
        <v>7949</v>
      </c>
    </row>
    <row r="95" spans="16:18" x14ac:dyDescent="0.25">
      <c r="P95" t="s">
        <v>2339</v>
      </c>
      <c r="Q95" t="s">
        <v>2249</v>
      </c>
      <c r="R95" s="62">
        <f>ROUND(INDEX(POP!$B$6:$DQ$25,MATCH(DATE($B$3,12,31),POP!$A$6:$A$25,0),MATCH(LEFT(P95,LEN(P95)-7),POP!$B$4:$DQ$4,0))*1000,0)</f>
        <v>23934</v>
      </c>
    </row>
    <row r="96" spans="16:18" x14ac:dyDescent="0.25">
      <c r="P96" t="s">
        <v>2340</v>
      </c>
      <c r="Q96" t="s">
        <v>2249</v>
      </c>
      <c r="R96" s="62">
        <f>ROUND(INDEX(POP!$B$6:$DQ$25,MATCH(DATE($B$3,12,31),POP!$A$6:$A$25,0),MATCH(LEFT(P96,LEN(P96)-7),POP!$B$4:$DQ$4,0))*1000,0)</f>
        <v>70986</v>
      </c>
    </row>
    <row r="97" spans="16:18" x14ac:dyDescent="0.25">
      <c r="P97" t="s">
        <v>2341</v>
      </c>
      <c r="Q97" t="s">
        <v>2249</v>
      </c>
      <c r="R97" s="62">
        <f>ROUND(INDEX(POP!$B$6:$DQ$25,MATCH(DATE($B$3,12,31),POP!$A$6:$A$25,0),MATCH(LEFT(P97,LEN(P97)-7),POP!$B$4:$DQ$4,0))*1000,0)</f>
        <v>11601</v>
      </c>
    </row>
    <row r="98" spans="16:18" x14ac:dyDescent="0.25">
      <c r="P98" t="s">
        <v>2342</v>
      </c>
      <c r="Q98" t="s">
        <v>2249</v>
      </c>
      <c r="R98" s="62">
        <f>ROUND(INDEX(POP!$B$6:$DQ$25,MATCH(DATE($B$3,12,31),POP!$A$6:$A$25,0),MATCH(LEFT(P98,LEN(P98)-7),POP!$B$4:$DQ$4,0))*1000,0)</f>
        <v>3932</v>
      </c>
    </row>
    <row r="99" spans="16:18" x14ac:dyDescent="0.25">
      <c r="P99" t="s">
        <v>2343</v>
      </c>
      <c r="Q99" t="s">
        <v>2249</v>
      </c>
      <c r="R99" s="62">
        <f>ROUND(INDEX(POP!$B$6:$DQ$25,MATCH(DATE($B$3,12,31),POP!$A$6:$A$25,0),MATCH(LEFT(P99,LEN(P99)-7),POP!$B$4:$DQ$4,0))*1000,0)</f>
        <v>14800</v>
      </c>
    </row>
    <row r="100" spans="16:18" x14ac:dyDescent="0.25">
      <c r="P100" t="s">
        <v>2344</v>
      </c>
      <c r="Q100" t="s">
        <v>2249</v>
      </c>
      <c r="R100" s="62">
        <f>ROUND(INDEX(POP!$B$6:$DQ$25,MATCH(DATE($B$3,12,31),POP!$A$6:$A$25,0),MATCH(LEFT(P100,LEN(P100)-7),POP!$B$4:$DQ$4,0))*1000,0)</f>
        <v>26555</v>
      </c>
    </row>
    <row r="101" spans="16:18" x14ac:dyDescent="0.25">
      <c r="P101" t="s">
        <v>2345</v>
      </c>
      <c r="Q101" t="s">
        <v>2249</v>
      </c>
      <c r="R101" s="62">
        <f>ROUND(INDEX(POP!$B$6:$DQ$25,MATCH(DATE($B$3,12,31),POP!$A$6:$A$25,0),MATCH(LEFT(P101,LEN(P101)-7),POP!$B$4:$DQ$4,0))*1000,0)</f>
        <v>54721</v>
      </c>
    </row>
    <row r="102" spans="16:18" x14ac:dyDescent="0.25">
      <c r="P102" t="s">
        <v>2346</v>
      </c>
      <c r="Q102" t="s">
        <v>2249</v>
      </c>
      <c r="R102" s="62">
        <f>ROUND(INDEX(POP!$B$6:$DQ$25,MATCH(DATE($B$3,12,31),POP!$A$6:$A$25,0),MATCH(LEFT(P102,LEN(P102)-7),POP!$B$4:$DQ$4,0))*1000,0)</f>
        <v>12812</v>
      </c>
    </row>
    <row r="103" spans="16:18" x14ac:dyDescent="0.25">
      <c r="P103" t="s">
        <v>2347</v>
      </c>
      <c r="Q103" t="s">
        <v>2249</v>
      </c>
      <c r="R103" s="62">
        <f>ROUND(INDEX(POP!$B$6:$DQ$25,MATCH(DATE($B$3,12,31),POP!$A$6:$A$25,0),MATCH(LEFT(P103,LEN(P103)-7),POP!$B$4:$DQ$4,0))*1000,0)</f>
        <v>67384</v>
      </c>
    </row>
    <row r="104" spans="16:18" x14ac:dyDescent="0.25">
      <c r="P104" t="s">
        <v>2348</v>
      </c>
      <c r="Q104" t="s">
        <v>2249</v>
      </c>
      <c r="R104" s="62">
        <f>ROUND(INDEX(POP!$B$6:$DQ$25,MATCH(DATE($B$3,12,31),POP!$A$6:$A$25,0),MATCH(LEFT(P104,LEN(P104)-7),POP!$B$4:$DQ$4,0))*1000,0)</f>
        <v>2325</v>
      </c>
    </row>
    <row r="105" spans="16:18" x14ac:dyDescent="0.25">
      <c r="P105" t="s">
        <v>2349</v>
      </c>
      <c r="Q105" t="s">
        <v>2249</v>
      </c>
      <c r="R105" s="62">
        <f>ROUND(INDEX(POP!$B$6:$DQ$25,MATCH(DATE($B$3,12,31),POP!$A$6:$A$25,0),MATCH(LEFT(P105,LEN(P105)-7),POP!$B$4:$DQ$4,0))*1000,0)</f>
        <v>16148</v>
      </c>
    </row>
    <row r="106" spans="16:18" x14ac:dyDescent="0.25">
      <c r="P106" t="s">
        <v>2350</v>
      </c>
      <c r="Q106" t="s">
        <v>2249</v>
      </c>
      <c r="R106" s="62">
        <f>ROUND(INDEX(POP!$B$6:$DQ$25,MATCH(DATE($B$3,12,31),POP!$A$6:$A$25,0),MATCH(LEFT(P106,LEN(P106)-7),POP!$B$4:$DQ$4,0))*1000,0)</f>
        <v>24476</v>
      </c>
    </row>
    <row r="107" spans="16:18" x14ac:dyDescent="0.25">
      <c r="P107" t="s">
        <v>2351</v>
      </c>
      <c r="Q107" t="s">
        <v>2249</v>
      </c>
      <c r="R107" s="62">
        <f>ROUND(INDEX(POP!$B$6:$DQ$25,MATCH(DATE($B$3,12,31),POP!$A$6:$A$25,0),MATCH(LEFT(P107,LEN(P107)-7),POP!$B$4:$DQ$4,0))*1000,0)</f>
        <v>18608</v>
      </c>
    </row>
    <row r="108" spans="16:18" x14ac:dyDescent="0.25">
      <c r="P108" t="s">
        <v>2352</v>
      </c>
      <c r="Q108" t="s">
        <v>2249</v>
      </c>
      <c r="R108" s="62">
        <f>ROUND(INDEX(POP!$B$6:$DQ$25,MATCH(DATE($B$3,12,31),POP!$A$6:$A$25,0),MATCH(LEFT(P108,LEN(P108)-7),POP!$B$4:$DQ$4,0))*1000,0)</f>
        <v>62262</v>
      </c>
    </row>
    <row r="109" spans="16:18" x14ac:dyDescent="0.25">
      <c r="P109" t="s">
        <v>2353</v>
      </c>
      <c r="Q109" t="s">
        <v>2249</v>
      </c>
      <c r="R109" s="62">
        <f>ROUND(INDEX(POP!$B$6:$DQ$25,MATCH(DATE($B$3,12,31),POP!$A$6:$A$25,0),MATCH(LEFT(P109,LEN(P109)-7),POP!$B$4:$DQ$4,0))*1000,0)</f>
        <v>51243</v>
      </c>
    </row>
    <row r="110" spans="16:18" x14ac:dyDescent="0.25">
      <c r="P110" t="s">
        <v>2354</v>
      </c>
      <c r="Q110" t="s">
        <v>2249</v>
      </c>
      <c r="R110" s="62">
        <f>ROUND(INDEX(POP!$B$6:$DQ$25,MATCH(DATE($B$3,12,31),POP!$A$6:$A$25,0),MATCH(LEFT(P110,LEN(P110)-7),POP!$B$4:$DQ$4,0))*1000,0)</f>
        <v>20788</v>
      </c>
    </row>
    <row r="111" spans="16:18" x14ac:dyDescent="0.25">
      <c r="P111" t="s">
        <v>2355</v>
      </c>
      <c r="Q111" t="s">
        <v>2249</v>
      </c>
      <c r="R111" s="62">
        <f>ROUND(INDEX(POP!$B$6:$DQ$25,MATCH(DATE($B$3,12,31),POP!$A$6:$A$25,0),MATCH(LEFT(P111,LEN(P111)-7),POP!$B$4:$DQ$4,0))*1000,0)</f>
        <v>20998</v>
      </c>
    </row>
    <row r="112" spans="16:18" x14ac:dyDescent="0.25">
      <c r="P112" t="s">
        <v>1164</v>
      </c>
      <c r="Q112" t="s">
        <v>2249</v>
      </c>
      <c r="R112" s="62">
        <f>ROUND(INDEX(POP!$B$6:$DQ$25,MATCH(DATE($B$3,12,31),POP!$A$6:$A$25,0),MATCH(LEFT(P112,LEN(P112)-7),POP!$B$4:$DQ$4,0))*1000,0)</f>
        <v>26763</v>
      </c>
    </row>
    <row r="113" spans="16:18" x14ac:dyDescent="0.25">
      <c r="P113" t="s">
        <v>2356</v>
      </c>
      <c r="Q113" t="s">
        <v>2249</v>
      </c>
      <c r="R113" s="62">
        <f>ROUND(INDEX(POP!$B$6:$DQ$25,MATCH(DATE($B$3,12,31),POP!$A$6:$A$25,0),MATCH(LEFT(P113,LEN(P113)-7),POP!$B$4:$DQ$4,0))*1000,0)</f>
        <v>12972</v>
      </c>
    </row>
    <row r="114" spans="16:18" x14ac:dyDescent="0.25">
      <c r="P114" t="s">
        <v>2357</v>
      </c>
      <c r="Q114" t="s">
        <v>2249</v>
      </c>
      <c r="R114" s="62">
        <f>ROUND(INDEX(POP!$B$6:$DQ$25,MATCH(DATE($B$3,12,31),POP!$A$6:$A$25,0),MATCH(LEFT(P114,LEN(P114)-7),POP!$B$4:$DQ$4,0))*1000,0)</f>
        <v>14512</v>
      </c>
    </row>
    <row r="115" spans="16:18" x14ac:dyDescent="0.25">
      <c r="P115" t="s">
        <v>2358</v>
      </c>
      <c r="Q115" t="s">
        <v>2249</v>
      </c>
      <c r="R115" s="62">
        <f>ROUND(INDEX(POP!$B$6:$DQ$25,MATCH(DATE($B$3,12,31),POP!$A$6:$A$25,0),MATCH(LEFT(P115,LEN(P115)-7),POP!$B$4:$DQ$4,0))*1000,0)</f>
        <v>8701</v>
      </c>
    </row>
    <row r="116" spans="16:18" x14ac:dyDescent="0.25">
      <c r="P116" t="s">
        <v>2359</v>
      </c>
      <c r="Q116" t="s">
        <v>2249</v>
      </c>
      <c r="R116" s="62">
        <f>ROUND(INDEX(POP!$B$6:$DQ$25,MATCH(DATE($B$3,12,31),POP!$A$6:$A$25,0),MATCH(LEFT(P116,LEN(P116)-7),POP!$B$4:$DQ$4,0))*1000,0)</f>
        <v>12839</v>
      </c>
    </row>
    <row r="117" spans="16:18" x14ac:dyDescent="0.25">
      <c r="P117" t="s">
        <v>2360</v>
      </c>
      <c r="Q117" t="s">
        <v>2249</v>
      </c>
      <c r="R117" s="62">
        <f>ROUND(INDEX(POP!$B$6:$DQ$25,MATCH(DATE($B$3,12,31),POP!$A$6:$A$25,0),MATCH(LEFT(P117,LEN(P117)-7),POP!$B$4:$DQ$4,0))*1000,0)</f>
        <v>149375</v>
      </c>
    </row>
    <row r="118" spans="16:18" x14ac:dyDescent="0.25">
      <c r="P118" t="s">
        <v>2361</v>
      </c>
      <c r="Q118" t="s">
        <v>2249</v>
      </c>
      <c r="R118" s="62">
        <f>ROUND(INDEX(POP!$B$6:$DQ$25,MATCH(DATE($B$3,12,31),POP!$A$6:$A$25,0),MATCH(LEFT(P118,LEN(P118)-7),POP!$B$4:$DQ$4,0))*1000,0)</f>
        <v>12368</v>
      </c>
    </row>
    <row r="119" spans="16:18" x14ac:dyDescent="0.25">
      <c r="P119" t="s">
        <v>2362</v>
      </c>
      <c r="Q119" t="s">
        <v>2249</v>
      </c>
      <c r="R119" s="62">
        <f>ROUND(INDEX(POP!$B$6:$DQ$25,MATCH(DATE($B$3,12,31),POP!$A$6:$A$25,0),MATCH(LEFT(P119,LEN(P119)-7),POP!$B$4:$DQ$4,0))*1000,0)</f>
        <v>19597</v>
      </c>
    </row>
    <row r="120" spans="16:18" x14ac:dyDescent="0.25">
      <c r="P120" t="s">
        <v>2363</v>
      </c>
      <c r="Q120" t="s">
        <v>2249</v>
      </c>
      <c r="R120" s="62">
        <f>ROUND(INDEX(POP!$B$6:$DQ$25,MATCH(DATE($B$3,12,31),POP!$A$6:$A$25,0),MATCH(LEFT(P120,LEN(P120)-7),POP!$B$4:$DQ$4,0))*1000,0)</f>
        <v>12929</v>
      </c>
    </row>
    <row r="121" spans="16:18" x14ac:dyDescent="0.25">
      <c r="P121" t="s">
        <v>2364</v>
      </c>
      <c r="Q121" t="s">
        <v>2249</v>
      </c>
      <c r="R121" s="62">
        <f>ROUND(INDEX(POP!$B$6:$DQ$25,MATCH(DATE($B$3,12,31),POP!$A$6:$A$25,0),MATCH(LEFT(P121,LEN(P121)-7),POP!$B$4:$DQ$4,0))*1000,0)</f>
        <v>37297</v>
      </c>
    </row>
    <row r="122" spans="16:18" x14ac:dyDescent="0.25">
      <c r="P122" t="s">
        <v>2365</v>
      </c>
      <c r="Q122" t="s">
        <v>2249</v>
      </c>
      <c r="R122" s="62">
        <f>ROUND(INDEX(POP!$B$6:$DQ$25,MATCH(DATE($B$3,12,31),POP!$A$6:$A$25,0),MATCH(LEFT(P122,LEN(P122)-7),POP!$B$4:$DQ$4,0))*1000,0)</f>
        <v>6298</v>
      </c>
    </row>
    <row r="123" spans="16:18" x14ac:dyDescent="0.25">
      <c r="P123" t="s">
        <v>2366</v>
      </c>
      <c r="Q123" t="s">
        <v>2249</v>
      </c>
      <c r="R123" s="62">
        <f>ROUND(INDEX(POP!$B$6:$DQ$25,MATCH(DATE($B$3,12,31),POP!$A$6:$A$25,0),MATCH(LEFT(P123,LEN(P123)-7),POP!$B$4:$DQ$4,0))*1000,0)</f>
        <v>27883</v>
      </c>
    </row>
  </sheetData>
  <mergeCells count="9">
    <mergeCell ref="A7:O7"/>
    <mergeCell ref="A1:J1"/>
    <mergeCell ref="A2:J2"/>
    <mergeCell ref="A4:B4"/>
    <mergeCell ref="A5:B5"/>
    <mergeCell ref="D4:F4"/>
    <mergeCell ref="D5:F5"/>
    <mergeCell ref="H4:J4"/>
    <mergeCell ref="H5:J5"/>
  </mergeCells>
  <dataValidations count="1">
    <dataValidation type="list" allowBlank="1" showInputMessage="1" showErrorMessage="1" sqref="B3" xr:uid="{A5137BD4-B1A3-4158-88D3-3AF81A66DD9A}">
      <formula1>"2016,2017,2018,2019,2020,2021,2022,2023,2024,2025,2026,2027,2028,2029,2030,2031,2032,2033,2034,2035"</formula1>
    </dataValidation>
  </dataValidation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5A3E7-886B-4341-ADE5-EB51DBC18EA6}">
  <dimension ref="A1:Y145"/>
  <sheetViews>
    <sheetView workbookViewId="0">
      <pane xSplit="2" ySplit="1" topLeftCell="C17" activePane="bottomRight" state="frozen"/>
      <selection pane="topRight" activeCell="C1" sqref="C1"/>
      <selection pane="bottomLeft" activeCell="A2" sqref="A2"/>
      <selection pane="bottomRight" activeCell="C2" sqref="C2"/>
    </sheetView>
  </sheetViews>
  <sheetFormatPr defaultRowHeight="15" x14ac:dyDescent="0.25"/>
  <cols>
    <col min="2" max="2" width="20.140625" bestFit="1" customWidth="1"/>
    <col min="3" max="12" width="10.140625" bestFit="1" customWidth="1"/>
  </cols>
  <sheetData>
    <row r="1" spans="1:25" x14ac:dyDescent="0.25">
      <c r="C1">
        <v>2016</v>
      </c>
      <c r="D1">
        <v>2017</v>
      </c>
      <c r="E1">
        <v>2018</v>
      </c>
      <c r="F1">
        <v>2019</v>
      </c>
      <c r="G1">
        <v>2020</v>
      </c>
      <c r="H1">
        <v>2021</v>
      </c>
      <c r="I1">
        <v>2022</v>
      </c>
      <c r="J1">
        <v>2023</v>
      </c>
      <c r="K1">
        <v>2024</v>
      </c>
      <c r="L1">
        <v>2025</v>
      </c>
      <c r="M1" s="63" t="s">
        <v>1184</v>
      </c>
      <c r="O1">
        <v>2016</v>
      </c>
      <c r="P1">
        <v>2017</v>
      </c>
      <c r="Q1">
        <v>2018</v>
      </c>
      <c r="R1">
        <v>2019</v>
      </c>
      <c r="S1">
        <v>2020</v>
      </c>
      <c r="T1">
        <v>2021</v>
      </c>
      <c r="U1">
        <v>2022</v>
      </c>
      <c r="V1">
        <v>2023</v>
      </c>
      <c r="W1">
        <v>2024</v>
      </c>
      <c r="X1">
        <v>2025</v>
      </c>
      <c r="Y1" s="63" t="s">
        <v>1184</v>
      </c>
    </row>
    <row r="3" spans="1:25" ht="15" customHeight="1" x14ac:dyDescent="0.25">
      <c r="A3" s="38"/>
      <c r="B3" s="38"/>
      <c r="C3" t="s">
        <v>1179</v>
      </c>
      <c r="O3" t="s">
        <v>1183</v>
      </c>
    </row>
    <row r="4" spans="1:25" x14ac:dyDescent="0.25">
      <c r="A4" s="39">
        <v>10171</v>
      </c>
      <c r="B4" s="39" t="s">
        <v>6</v>
      </c>
      <c r="C4" s="40" cm="1">
        <f t="array" ref="C4">IFERROR(SUMPRODUCT(--ISNUMBER(MATCH(MHHY!$B$4:$DQ$4,INDEX(Summary!$A$3:$D$80,0,MATCH($B4,Summary!$A$1:$D$1,0)),0)),INDEX(MHHY!$B$6:$DQ$15,MATCH(C$1,YEAR(MHHY!$A$6:$A$15),0),0))/SUMPRODUCT(--ISNUMBER(MATCH(MHHY!$B$4:$DQ$4,INDEX(Summary!$A$3:$D$80,0,MATCH($B4,Summary!$A$1:$D$1,0)),0))),0)</f>
        <v>44071.503917539398</v>
      </c>
      <c r="D4" s="40" cm="1">
        <f t="array" ref="D4">IFERROR(SUMPRODUCT(--ISNUMBER(MATCH(MHHY!$B$4:$DQ$4,INDEX(Summary!$A$3:$D$80,0,MATCH($B4,Summary!$A$1:$D$1,0)),0)),INDEX(MHHY!$B$6:$DQ$15,MATCH(D$1,YEAR(MHHY!$A$6:$A$15),0),0))/SUMPRODUCT(--ISNUMBER(MATCH(MHHY!$B$4:$DQ$4,INDEX(Summary!$A$3:$D$80,0,MATCH($B4,Summary!$A$1:$D$1,0)),0))),0)</f>
        <v>45601.146803755008</v>
      </c>
      <c r="E4" s="40" cm="1">
        <f t="array" ref="E4">IFERROR(SUMPRODUCT(--ISNUMBER(MATCH(MHHY!$B$4:$DQ$4,INDEX(Summary!$A$3:$D$80,0,MATCH($B4,Summary!$A$1:$D$1,0)),0)),INDEX(MHHY!$B$6:$DQ$15,MATCH(E$1,YEAR(MHHY!$A$6:$A$15),0),0))/SUMPRODUCT(--ISNUMBER(MATCH(MHHY!$B$4:$DQ$4,INDEX(Summary!$A$3:$D$80,0,MATCH($B4,Summary!$A$1:$D$1,0)),0))),0)</f>
        <v>47403.421380880267</v>
      </c>
      <c r="F4" s="40" cm="1">
        <f t="array" ref="F4">IFERROR(SUMPRODUCT(--ISNUMBER(MATCH(MHHY!$B$4:$DQ$4,INDEX(Summary!$A$3:$D$80,0,MATCH($B4,Summary!$A$1:$D$1,0)),0)),INDEX(MHHY!$B$6:$DQ$15,MATCH(F$1,YEAR(MHHY!$A$6:$A$15),0),0))/SUMPRODUCT(--ISNUMBER(MATCH(MHHY!$B$4:$DQ$4,INDEX(Summary!$A$3:$D$80,0,MATCH($B4,Summary!$A$1:$D$1,0)),0))),0)</f>
        <v>49335.917608562697</v>
      </c>
      <c r="G4" s="40" cm="1">
        <f t="array" ref="G4">IFERROR(SUMPRODUCT(--ISNUMBER(MATCH(MHHY!$B$4:$DQ$4,INDEX(Summary!$A$3:$D$80,0,MATCH($B4,Summary!$A$1:$D$1,0)),0)),INDEX(MHHY!$B$6:$DQ$15,MATCH(G$1,YEAR(MHHY!$A$6:$A$15),0),0))/SUMPRODUCT(--ISNUMBER(MATCH(MHHY!$B$4:$DQ$4,INDEX(Summary!$A$3:$D$80,0,MATCH($B4,Summary!$A$1:$D$1,0)),0))),0)</f>
        <v>51240.354461772156</v>
      </c>
      <c r="H4" s="40" cm="1">
        <f t="array" ref="H4">IFERROR(SUMPRODUCT(--ISNUMBER(MATCH(MHHY!$B$4:$DQ$4,INDEX(Summary!$A$3:$D$80,0,MATCH($B4,Summary!$A$1:$D$1,0)),0)),INDEX(MHHY!$B$6:$DQ$15,MATCH(H$1,YEAR(MHHY!$A$6:$A$15),0),0))/SUMPRODUCT(--ISNUMBER(MATCH(MHHY!$B$4:$DQ$4,INDEX(Summary!$A$3:$D$80,0,MATCH($B4,Summary!$A$1:$D$1,0)),0))),0)</f>
        <v>53108.582908585471</v>
      </c>
      <c r="I4" s="40" cm="1">
        <f t="array" ref="I4">IFERROR(SUMPRODUCT(--ISNUMBER(MATCH(MHHY!$B$4:$DQ$4,INDEX(Summary!$A$3:$D$80,0,MATCH($B4,Summary!$A$1:$D$1,0)),0)),INDEX(MHHY!$B$6:$DQ$15,MATCH(I$1,YEAR(MHHY!$A$6:$A$15),0),0))/SUMPRODUCT(--ISNUMBER(MATCH(MHHY!$B$4:$DQ$4,INDEX(Summary!$A$3:$D$80,0,MATCH($B4,Summary!$A$1:$D$1,0)),0))),0)</f>
        <v>57567.657061631369</v>
      </c>
      <c r="J4" s="40" cm="1">
        <f t="array" ref="J4">IFERROR(SUMPRODUCT(--ISNUMBER(MATCH(MHHY!$B$4:$DQ$4,INDEX(Summary!$A$3:$D$80,0,MATCH($B4,Summary!$A$1:$D$1,0)),0)),INDEX(MHHY!$B$6:$DQ$15,MATCH(J$1,YEAR(MHHY!$A$6:$A$15),0),0))/SUMPRODUCT(--ISNUMBER(MATCH(MHHY!$B$4:$DQ$4,INDEX(Summary!$A$3:$D$80,0,MATCH($B4,Summary!$A$1:$D$1,0)),0))),0)</f>
        <v>60022.803416528979</v>
      </c>
      <c r="K4" s="40" cm="1">
        <f t="array" ref="K4">IFERROR(SUMPRODUCT(--ISNUMBER(MATCH(MHHY!$B$4:$DQ$4,INDEX(Summary!$A$3:$D$80,0,MATCH($B4,Summary!$A$1:$D$1,0)),0)),INDEX(MHHY!$B$6:$DQ$15,MATCH(K$1,YEAR(MHHY!$A$6:$A$15),0),0))/SUMPRODUCT(--ISNUMBER(MATCH(MHHY!$B$4:$DQ$4,INDEX(Summary!$A$3:$D$80,0,MATCH($B4,Summary!$A$1:$D$1,0)),0))),0)</f>
        <v>63305.925239380609</v>
      </c>
      <c r="L4" s="40" cm="1">
        <f t="array" ref="L4">IFERROR(SUMPRODUCT(--ISNUMBER(MATCH(MHHY!$B$4:$DQ$4,INDEX(Summary!$A$3:$D$80,0,MATCH($B4,Summary!$A$1:$D$1,0)),0)),INDEX(MHHY!$B$6:$DQ$15,MATCH(L$1,YEAR(MHHY!$A$6:$A$15),0),0))/SUMPRODUCT(--ISNUMBER(MATCH(MHHY!$B$4:$DQ$4,INDEX(Summary!$A$3:$D$80,0,MATCH($B4,Summary!$A$1:$D$1,0)),0))),0)</f>
        <v>66275.410105682749</v>
      </c>
      <c r="M4" s="43">
        <f>+(L4/C4)^(1/(COUNT(C4:L4)-1))-1</f>
        <v>4.637723763901902E-2</v>
      </c>
      <c r="O4" s="40">
        <f>+C4/(Inflation!F$2/Inflation!$F$2)</f>
        <v>44071.503917539398</v>
      </c>
      <c r="P4" s="40">
        <f>+D4/(Inflation!G$2/Inflation!$F$2)</f>
        <v>44649.467973421575</v>
      </c>
      <c r="Q4" s="40">
        <f>+E4/(Inflation!H$2/Inflation!$F$2)</f>
        <v>45309.042431162779</v>
      </c>
      <c r="R4" s="40">
        <f>+F4/(Inflation!I$2/Inflation!$F$2)</f>
        <v>46316.32236172902</v>
      </c>
      <c r="S4" s="40">
        <f>+G4/(Inflation!J$2/Inflation!$F$2)</f>
        <v>47508.941264566602</v>
      </c>
      <c r="T4" s="40">
        <f>+H4/(Inflation!K$2/Inflation!$F$2)</f>
        <v>47039.10710632908</v>
      </c>
      <c r="U4" s="40">
        <f>+I4/(Inflation!L$2/Inflation!$F$2)</f>
        <v>47215.660421181899</v>
      </c>
      <c r="V4" s="40">
        <f>+J4/(Inflation!M$2/Inflation!$F$2)</f>
        <v>47278.162484404427</v>
      </c>
      <c r="W4" s="40">
        <f>+K4/(Inflation!N$2/Inflation!$F$2)</f>
        <v>48434.344153152728</v>
      </c>
      <c r="X4" s="40">
        <f>+L4/(Inflation!O$2/Inflation!$F$2)</f>
        <v>49370.293834247088</v>
      </c>
      <c r="Y4" s="43">
        <f>+(X4/O4)^(1/(COUNT(O4:X4)-1))-1</f>
        <v>1.269496101979839E-2</v>
      </c>
    </row>
    <row r="5" spans="1:25" x14ac:dyDescent="0.25">
      <c r="A5" s="39">
        <v>19446</v>
      </c>
      <c r="B5" s="39" t="s">
        <v>0</v>
      </c>
      <c r="C5" s="40" cm="1">
        <f t="array" ref="C5">IFERROR(SUMPRODUCT(--ISNUMBER(MATCH(MHHY!$B$4:$DQ$4,INDEX(Summary!$A$3:$D$80,0,MATCH($B5,Summary!$A$1:$D$1,0)),0)),INDEX(MHHY!$B$6:$DQ$15,MATCH(C$1,YEAR(MHHY!$A$6:$A$15),0),0))/SUMPRODUCT(--ISNUMBER(MATCH(MHHY!$B$4:$DQ$4,INDEX(Summary!$A$3:$D$80,0,MATCH($B5,Summary!$A$1:$D$1,0)),0))),0)</f>
        <v>58001.099300555477</v>
      </c>
      <c r="D5" s="40" cm="1">
        <f t="array" ref="D5">IFERROR(SUMPRODUCT(--ISNUMBER(MATCH(MHHY!$B$4:$DQ$4,INDEX(Summary!$A$3:$D$80,0,MATCH($B5,Summary!$A$1:$D$1,0)),0)),INDEX(MHHY!$B$6:$DQ$15,MATCH(D$1,YEAR(MHHY!$A$6:$A$15),0),0))/SUMPRODUCT(--ISNUMBER(MATCH(MHHY!$B$4:$DQ$4,INDEX(Summary!$A$3:$D$80,0,MATCH($B5,Summary!$A$1:$D$1,0)),0))),0)</f>
        <v>60926.242637238851</v>
      </c>
      <c r="E5" s="40" cm="1">
        <f t="array" ref="E5">IFERROR(SUMPRODUCT(--ISNUMBER(MATCH(MHHY!$B$4:$DQ$4,INDEX(Summary!$A$3:$D$80,0,MATCH($B5,Summary!$A$1:$D$1,0)),0)),INDEX(MHHY!$B$6:$DQ$15,MATCH(E$1,YEAR(MHHY!$A$6:$A$15),0),0))/SUMPRODUCT(--ISNUMBER(MATCH(MHHY!$B$4:$DQ$4,INDEX(Summary!$A$3:$D$80,0,MATCH($B5,Summary!$A$1:$D$1,0)),0))),0)</f>
        <v>62905.259328377506</v>
      </c>
      <c r="F5" s="40" cm="1">
        <f t="array" ref="F5">IFERROR(SUMPRODUCT(--ISNUMBER(MATCH(MHHY!$B$4:$DQ$4,INDEX(Summary!$A$3:$D$80,0,MATCH($B5,Summary!$A$1:$D$1,0)),0)),INDEX(MHHY!$B$6:$DQ$15,MATCH(F$1,YEAR(MHHY!$A$6:$A$15),0),0))/SUMPRODUCT(--ISNUMBER(MATCH(MHHY!$B$4:$DQ$4,INDEX(Summary!$A$3:$D$80,0,MATCH($B5,Summary!$A$1:$D$1,0)),0))),0)</f>
        <v>64630.290965043438</v>
      </c>
      <c r="G5" s="40" cm="1">
        <f t="array" ref="G5">IFERROR(SUMPRODUCT(--ISNUMBER(MATCH(MHHY!$B$4:$DQ$4,INDEX(Summary!$A$3:$D$80,0,MATCH($B5,Summary!$A$1:$D$1,0)),0)),INDEX(MHHY!$B$6:$DQ$15,MATCH(G$1,YEAR(MHHY!$A$6:$A$15),0),0))/SUMPRODUCT(--ISNUMBER(MATCH(MHHY!$B$4:$DQ$4,INDEX(Summary!$A$3:$D$80,0,MATCH($B5,Summary!$A$1:$D$1,0)),0))),0)</f>
        <v>66756.792418731842</v>
      </c>
      <c r="H5" s="40" cm="1">
        <f t="array" ref="H5">IFERROR(SUMPRODUCT(--ISNUMBER(MATCH(MHHY!$B$4:$DQ$4,INDEX(Summary!$A$3:$D$80,0,MATCH($B5,Summary!$A$1:$D$1,0)),0)),INDEX(MHHY!$B$6:$DQ$15,MATCH(H$1,YEAR(MHHY!$A$6:$A$15),0),0))/SUMPRODUCT(--ISNUMBER(MATCH(MHHY!$B$4:$DQ$4,INDEX(Summary!$A$3:$D$80,0,MATCH($B5,Summary!$A$1:$D$1,0)),0))),0)</f>
        <v>69396.684125608706</v>
      </c>
      <c r="I5" s="40" cm="1">
        <f t="array" ref="I5">IFERROR(SUMPRODUCT(--ISNUMBER(MATCH(MHHY!$B$4:$DQ$4,INDEX(Summary!$A$3:$D$80,0,MATCH($B5,Summary!$A$1:$D$1,0)),0)),INDEX(MHHY!$B$6:$DQ$15,MATCH(I$1,YEAR(MHHY!$A$6:$A$15),0),0))/SUMPRODUCT(--ISNUMBER(MATCH(MHHY!$B$4:$DQ$4,INDEX(Summary!$A$3:$D$80,0,MATCH($B5,Summary!$A$1:$D$1,0)),0))),0)</f>
        <v>73796.618993271506</v>
      </c>
      <c r="J5" s="40" cm="1">
        <f t="array" ref="J5">IFERROR(SUMPRODUCT(--ISNUMBER(MATCH(MHHY!$B$4:$DQ$4,INDEX(Summary!$A$3:$D$80,0,MATCH($B5,Summary!$A$1:$D$1,0)),0)),INDEX(MHHY!$B$6:$DQ$15,MATCH(J$1,YEAR(MHHY!$A$6:$A$15),0),0))/SUMPRODUCT(--ISNUMBER(MATCH(MHHY!$B$4:$DQ$4,INDEX(Summary!$A$3:$D$80,0,MATCH($B5,Summary!$A$1:$D$1,0)),0))),0)</f>
        <v>76816.268477995502</v>
      </c>
      <c r="K5" s="40" cm="1">
        <f t="array" ref="K5">IFERROR(SUMPRODUCT(--ISNUMBER(MATCH(MHHY!$B$4:$DQ$4,INDEX(Summary!$A$3:$D$80,0,MATCH($B5,Summary!$A$1:$D$1,0)),0)),INDEX(MHHY!$B$6:$DQ$15,MATCH(K$1,YEAR(MHHY!$A$6:$A$15),0),0))/SUMPRODUCT(--ISNUMBER(MATCH(MHHY!$B$4:$DQ$4,INDEX(Summary!$A$3:$D$80,0,MATCH($B5,Summary!$A$1:$D$1,0)),0))),0)</f>
        <v>80390.070362644779</v>
      </c>
      <c r="L5" s="40" cm="1">
        <f t="array" ref="L5">IFERROR(SUMPRODUCT(--ISNUMBER(MATCH(MHHY!$B$4:$DQ$4,INDEX(Summary!$A$3:$D$80,0,MATCH($B5,Summary!$A$1:$D$1,0)),0)),INDEX(MHHY!$B$6:$DQ$15,MATCH(L$1,YEAR(MHHY!$A$6:$A$15),0),0))/SUMPRODUCT(--ISNUMBER(MATCH(MHHY!$B$4:$DQ$4,INDEX(Summary!$A$3:$D$80,0,MATCH($B5,Summary!$A$1:$D$1,0)),0))),0)</f>
        <v>82937.084680392829</v>
      </c>
      <c r="M5" s="43">
        <f t="shared" ref="M5:M25" si="0">+(L5/C5)^(1/(COUNT(C5:L5)-1))-1</f>
        <v>4.0535613337018495E-2</v>
      </c>
      <c r="O5" s="40">
        <f>+C5/(Inflation!F$2/Inflation!$F$2)</f>
        <v>58001.099300555477</v>
      </c>
      <c r="P5" s="40">
        <f>+D5/(Inflation!G$2/Inflation!$F$2)</f>
        <v>59654.734804790132</v>
      </c>
      <c r="Q5" s="40">
        <f>+E5/(Inflation!H$2/Inflation!$F$2)</f>
        <v>60125.977851935124</v>
      </c>
      <c r="R5" s="40">
        <f>+F5/(Inflation!I$2/Inflation!$F$2)</f>
        <v>60674.6065699963</v>
      </c>
      <c r="S5" s="40">
        <f>+G5/(Inflation!J$2/Inflation!$F$2)</f>
        <v>61895.444778753932</v>
      </c>
      <c r="T5" s="40">
        <f>+H5/(Inflation!K$2/Inflation!$F$2)</f>
        <v>61465.734512770869</v>
      </c>
      <c r="U5" s="40">
        <f>+I5/(Inflation!L$2/Inflation!$F$2)</f>
        <v>60526.279519893127</v>
      </c>
      <c r="V5" s="40">
        <f>+J5/(Inflation!M$2/Inflation!$F$2)</f>
        <v>60505.871366018291</v>
      </c>
      <c r="W5" s="40">
        <f>+K5/(Inflation!N$2/Inflation!$F$2)</f>
        <v>61505.148526261335</v>
      </c>
      <c r="X5" s="40">
        <f>+L5/(Inflation!O$2/Inflation!$F$2)</f>
        <v>61782.012874722815</v>
      </c>
      <c r="Y5" s="43">
        <f t="shared" ref="Y5:Y25" si="1">+(X5/O5)^(1/(COUNT(O5:X5)-1))-1</f>
        <v>7.0413752172679978E-3</v>
      </c>
    </row>
    <row r="6" spans="1:25" x14ac:dyDescent="0.25">
      <c r="A6" s="39">
        <v>11249</v>
      </c>
      <c r="B6" s="39" t="s">
        <v>48</v>
      </c>
      <c r="C6" s="40" cm="1">
        <f t="array" ref="C6">IFERROR(SUMPRODUCT(--ISNUMBER(MATCH(MHHY!$B$4:$DQ$4,INDEX(Summary!$A$3:$D$80,0,MATCH($B6,Summary!$A$1:$D$1,0)),0)),INDEX(MHHY!$B$6:$DQ$15,MATCH(C$1,YEAR(MHHY!$A$6:$A$15),0),0))/SUMPRODUCT(--ISNUMBER(MATCH(MHHY!$B$4:$DQ$4,INDEX(Summary!$A$3:$D$80,0,MATCH($B6,Summary!$A$1:$D$1,0)),0))),0)</f>
        <v>60723.103027772675</v>
      </c>
      <c r="D6" s="40" cm="1">
        <f t="array" ref="D6">IFERROR(SUMPRODUCT(--ISNUMBER(MATCH(MHHY!$B$4:$DQ$4,INDEX(Summary!$A$3:$D$80,0,MATCH($B6,Summary!$A$1:$D$1,0)),0)),INDEX(MHHY!$B$6:$DQ$15,MATCH(D$1,YEAR(MHHY!$A$6:$A$15),0),0))/SUMPRODUCT(--ISNUMBER(MATCH(MHHY!$B$4:$DQ$4,INDEX(Summary!$A$3:$D$80,0,MATCH($B6,Summary!$A$1:$D$1,0)),0))),0)</f>
        <v>63346.166300199562</v>
      </c>
      <c r="E6" s="40" cm="1">
        <f t="array" ref="E6">IFERROR(SUMPRODUCT(--ISNUMBER(MATCH(MHHY!$B$4:$DQ$4,INDEX(Summary!$A$3:$D$80,0,MATCH($B6,Summary!$A$1:$D$1,0)),0)),INDEX(MHHY!$B$6:$DQ$15,MATCH(E$1,YEAR(MHHY!$A$6:$A$15),0),0))/SUMPRODUCT(--ISNUMBER(MATCH(MHHY!$B$4:$DQ$4,INDEX(Summary!$A$3:$D$80,0,MATCH($B6,Summary!$A$1:$D$1,0)),0))),0)</f>
        <v>65220.561791083113</v>
      </c>
      <c r="F6" s="40" cm="1">
        <f t="array" ref="F6">IFERROR(SUMPRODUCT(--ISNUMBER(MATCH(MHHY!$B$4:$DQ$4,INDEX(Summary!$A$3:$D$80,0,MATCH($B6,Summary!$A$1:$D$1,0)),0)),INDEX(MHHY!$B$6:$DQ$15,MATCH(F$1,YEAR(MHHY!$A$6:$A$15),0),0))/SUMPRODUCT(--ISNUMBER(MATCH(MHHY!$B$4:$DQ$4,INDEX(Summary!$A$3:$D$80,0,MATCH($B6,Summary!$A$1:$D$1,0)),0))),0)</f>
        <v>67269.762651491197</v>
      </c>
      <c r="G6" s="40" cm="1">
        <f t="array" ref="G6">IFERROR(SUMPRODUCT(--ISNUMBER(MATCH(MHHY!$B$4:$DQ$4,INDEX(Summary!$A$3:$D$80,0,MATCH($B6,Summary!$A$1:$D$1,0)),0)),INDEX(MHHY!$B$6:$DQ$15,MATCH(G$1,YEAR(MHHY!$A$6:$A$15),0),0))/SUMPRODUCT(--ISNUMBER(MATCH(MHHY!$B$4:$DQ$4,INDEX(Summary!$A$3:$D$80,0,MATCH($B6,Summary!$A$1:$D$1,0)),0))),0)</f>
        <v>69311.733070292699</v>
      </c>
      <c r="H6" s="40" cm="1">
        <f t="array" ref="H6">IFERROR(SUMPRODUCT(--ISNUMBER(MATCH(MHHY!$B$4:$DQ$4,INDEX(Summary!$A$3:$D$80,0,MATCH($B6,Summary!$A$1:$D$1,0)),0)),INDEX(MHHY!$B$6:$DQ$15,MATCH(H$1,YEAR(MHHY!$A$6:$A$15),0),0))/SUMPRODUCT(--ISNUMBER(MATCH(MHHY!$B$4:$DQ$4,INDEX(Summary!$A$3:$D$80,0,MATCH($B6,Summary!$A$1:$D$1,0)),0))),0)</f>
        <v>72316.417389859751</v>
      </c>
      <c r="I6" s="40" cm="1">
        <f t="array" ref="I6">IFERROR(SUMPRODUCT(--ISNUMBER(MATCH(MHHY!$B$4:$DQ$4,INDEX(Summary!$A$3:$D$80,0,MATCH($B6,Summary!$A$1:$D$1,0)),0)),INDEX(MHHY!$B$6:$DQ$15,MATCH(I$1,YEAR(MHHY!$A$6:$A$15),0),0))/SUMPRODUCT(--ISNUMBER(MATCH(MHHY!$B$4:$DQ$4,INDEX(Summary!$A$3:$D$80,0,MATCH($B6,Summary!$A$1:$D$1,0)),0))),0)</f>
        <v>77570.688091070362</v>
      </c>
      <c r="J6" s="40" cm="1">
        <f t="array" ref="J6">IFERROR(SUMPRODUCT(--ISNUMBER(MATCH(MHHY!$B$4:$DQ$4,INDEX(Summary!$A$3:$D$80,0,MATCH($B6,Summary!$A$1:$D$1,0)),0)),INDEX(MHHY!$B$6:$DQ$15,MATCH(J$1,YEAR(MHHY!$A$6:$A$15),0),0))/SUMPRODUCT(--ISNUMBER(MATCH(MHHY!$B$4:$DQ$4,INDEX(Summary!$A$3:$D$80,0,MATCH($B6,Summary!$A$1:$D$1,0)),0))),0)</f>
        <v>81413.760001668066</v>
      </c>
      <c r="K6" s="40" cm="1">
        <f t="array" ref="K6">IFERROR(SUMPRODUCT(--ISNUMBER(MATCH(MHHY!$B$4:$DQ$4,INDEX(Summary!$A$3:$D$80,0,MATCH($B6,Summary!$A$1:$D$1,0)),0)),INDEX(MHHY!$B$6:$DQ$15,MATCH(K$1,YEAR(MHHY!$A$6:$A$15),0),0))/SUMPRODUCT(--ISNUMBER(MATCH(MHHY!$B$4:$DQ$4,INDEX(Summary!$A$3:$D$80,0,MATCH($B6,Summary!$A$1:$D$1,0)),0))),0)</f>
        <v>85902.084303643947</v>
      </c>
      <c r="L6" s="40" cm="1">
        <f t="array" ref="L6">IFERROR(SUMPRODUCT(--ISNUMBER(MATCH(MHHY!$B$4:$DQ$4,INDEX(Summary!$A$3:$D$80,0,MATCH($B6,Summary!$A$1:$D$1,0)),0)),INDEX(MHHY!$B$6:$DQ$15,MATCH(L$1,YEAR(MHHY!$A$6:$A$15),0),0))/SUMPRODUCT(--ISNUMBER(MATCH(MHHY!$B$4:$DQ$4,INDEX(Summary!$A$3:$D$80,0,MATCH($B6,Summary!$A$1:$D$1,0)),0))),0)</f>
        <v>89659.124475413584</v>
      </c>
      <c r="M6" s="43">
        <f t="shared" si="0"/>
        <v>4.425004855971304E-2</v>
      </c>
      <c r="O6" s="40">
        <f>+C6/(Inflation!F$2/Inflation!$F$2)</f>
        <v>60723.103027772675</v>
      </c>
      <c r="P6" s="40">
        <f>+D6/(Inflation!G$2/Inflation!$F$2)</f>
        <v>62024.155568537062</v>
      </c>
      <c r="Q6" s="40">
        <f>+E6/(Inflation!H$2/Inflation!$F$2)</f>
        <v>62338.985573061691</v>
      </c>
      <c r="R6" s="40">
        <f>+F6/(Inflation!I$2/Inflation!$F$2)</f>
        <v>63152.529904961353</v>
      </c>
      <c r="S6" s="40">
        <f>+G6/(Inflation!J$2/Inflation!$F$2)</f>
        <v>64264.330135314362</v>
      </c>
      <c r="T6" s="40">
        <f>+H6/(Inflation!K$2/Inflation!$F$2)</f>
        <v>64051.788182766541</v>
      </c>
      <c r="U6" s="40">
        <f>+I6/(Inflation!L$2/Inflation!$F$2)</f>
        <v>63621.683676031935</v>
      </c>
      <c r="V6" s="40">
        <f>+J6/(Inflation!M$2/Inflation!$F$2)</f>
        <v>64127.177584731282</v>
      </c>
      <c r="W6" s="40">
        <f>+K6/(Inflation!N$2/Inflation!$F$2)</f>
        <v>65722.301647171029</v>
      </c>
      <c r="X6" s="40">
        <f>+L6/(Inflation!O$2/Inflation!$F$2)</f>
        <v>66789.436884871961</v>
      </c>
      <c r="Y6" s="43">
        <f t="shared" si="1"/>
        <v>1.0636244923670324E-2</v>
      </c>
    </row>
    <row r="7" spans="1:25" x14ac:dyDescent="0.25">
      <c r="A7" s="39">
        <v>22053</v>
      </c>
      <c r="B7" s="39" t="s">
        <v>1095</v>
      </c>
      <c r="C7" s="40" cm="1">
        <f t="array" ref="C7">IFERROR(SUMPRODUCT(--ISNUMBER(MATCH(MHHY!$B$4:$DQ$4,INDEX(Summary!$A$3:$D$80,0,MATCH($B7,Summary!$A$1:$D$1,0)),0)),INDEX(MHHY!$B$6:$DQ$15,MATCH(C$1,YEAR(MHHY!$A$6:$A$15),0),0))/SUMPRODUCT(--ISNUMBER(MATCH(MHHY!$B$4:$DQ$4,INDEX(Summary!$A$3:$D$80,0,MATCH($B7,Summary!$A$1:$D$1,0)),0))),0)</f>
        <v>32728.964997464274</v>
      </c>
      <c r="D7" s="40" cm="1">
        <f t="array" ref="D7">IFERROR(SUMPRODUCT(--ISNUMBER(MATCH(MHHY!$B$4:$DQ$4,INDEX(Summary!$A$3:$D$80,0,MATCH($B7,Summary!$A$1:$D$1,0)),0)),INDEX(MHHY!$B$6:$DQ$15,MATCH(D$1,YEAR(MHHY!$A$6:$A$15),0),0))/SUMPRODUCT(--ISNUMBER(MATCH(MHHY!$B$4:$DQ$4,INDEX(Summary!$A$3:$D$80,0,MATCH($B7,Summary!$A$1:$D$1,0)),0))),0)</f>
        <v>33561.195327230162</v>
      </c>
      <c r="E7" s="40" cm="1">
        <f t="array" ref="E7">IFERROR(SUMPRODUCT(--ISNUMBER(MATCH(MHHY!$B$4:$DQ$4,INDEX(Summary!$A$3:$D$80,0,MATCH($B7,Summary!$A$1:$D$1,0)),0)),INDEX(MHHY!$B$6:$DQ$15,MATCH(E$1,YEAR(MHHY!$A$6:$A$15),0),0))/SUMPRODUCT(--ISNUMBER(MATCH(MHHY!$B$4:$DQ$4,INDEX(Summary!$A$3:$D$80,0,MATCH($B7,Summary!$A$1:$D$1,0)),0))),0)</f>
        <v>34966.824027843249</v>
      </c>
      <c r="F7" s="40" cm="1">
        <f t="array" ref="F7">IFERROR(SUMPRODUCT(--ISNUMBER(MATCH(MHHY!$B$4:$DQ$4,INDEX(Summary!$A$3:$D$80,0,MATCH($B7,Summary!$A$1:$D$1,0)),0)),INDEX(MHHY!$B$6:$DQ$15,MATCH(F$1,YEAR(MHHY!$A$6:$A$15),0),0))/SUMPRODUCT(--ISNUMBER(MATCH(MHHY!$B$4:$DQ$4,INDEX(Summary!$A$3:$D$80,0,MATCH($B7,Summary!$A$1:$D$1,0)),0))),0)</f>
        <v>36712.558214592653</v>
      </c>
      <c r="G7" s="40" cm="1">
        <f t="array" ref="G7">IFERROR(SUMPRODUCT(--ISNUMBER(MATCH(MHHY!$B$4:$DQ$4,INDEX(Summary!$A$3:$D$80,0,MATCH($B7,Summary!$A$1:$D$1,0)),0)),INDEX(MHHY!$B$6:$DQ$15,MATCH(G$1,YEAR(MHHY!$A$6:$A$15),0),0))/SUMPRODUCT(--ISNUMBER(MATCH(MHHY!$B$4:$DQ$4,INDEX(Summary!$A$3:$D$80,0,MATCH($B7,Summary!$A$1:$D$1,0)),0))),0)</f>
        <v>38142.697295961691</v>
      </c>
      <c r="H7" s="40" cm="1">
        <f t="array" ref="H7">IFERROR(SUMPRODUCT(--ISNUMBER(MATCH(MHHY!$B$4:$DQ$4,INDEX(Summary!$A$3:$D$80,0,MATCH($B7,Summary!$A$1:$D$1,0)),0)),INDEX(MHHY!$B$6:$DQ$15,MATCH(H$1,YEAR(MHHY!$A$6:$A$15),0),0))/SUMPRODUCT(--ISNUMBER(MATCH(MHHY!$B$4:$DQ$4,INDEX(Summary!$A$3:$D$80,0,MATCH($B7,Summary!$A$1:$D$1,0)),0))),0)</f>
        <v>39439.243127422007</v>
      </c>
      <c r="I7" s="40" cm="1">
        <f t="array" ref="I7">IFERROR(SUMPRODUCT(--ISNUMBER(MATCH(MHHY!$B$4:$DQ$4,INDEX(Summary!$A$3:$D$80,0,MATCH($B7,Summary!$A$1:$D$1,0)),0)),INDEX(MHHY!$B$6:$DQ$15,MATCH(I$1,YEAR(MHHY!$A$6:$A$15),0),0))/SUMPRODUCT(--ISNUMBER(MATCH(MHHY!$B$4:$DQ$4,INDEX(Summary!$A$3:$D$80,0,MATCH($B7,Summary!$A$1:$D$1,0)),0))),0)</f>
        <v>43088.801877341866</v>
      </c>
      <c r="J7" s="40" cm="1">
        <f t="array" ref="J7">IFERROR(SUMPRODUCT(--ISNUMBER(MATCH(MHHY!$B$4:$DQ$4,INDEX(Summary!$A$3:$D$80,0,MATCH($B7,Summary!$A$1:$D$1,0)),0)),INDEX(MHHY!$B$6:$DQ$15,MATCH(J$1,YEAR(MHHY!$A$6:$A$15),0),0))/SUMPRODUCT(--ISNUMBER(MATCH(MHHY!$B$4:$DQ$4,INDEX(Summary!$A$3:$D$80,0,MATCH($B7,Summary!$A$1:$D$1,0)),0))),0)</f>
        <v>45068.51272062397</v>
      </c>
      <c r="K7" s="40" cm="1">
        <f t="array" ref="K7">IFERROR(SUMPRODUCT(--ISNUMBER(MATCH(MHHY!$B$4:$DQ$4,INDEX(Summary!$A$3:$D$80,0,MATCH($B7,Summary!$A$1:$D$1,0)),0)),INDEX(MHHY!$B$6:$DQ$15,MATCH(K$1,YEAR(MHHY!$A$6:$A$15),0),0))/SUMPRODUCT(--ISNUMBER(MATCH(MHHY!$B$4:$DQ$4,INDEX(Summary!$A$3:$D$80,0,MATCH($B7,Summary!$A$1:$D$1,0)),0))),0)</f>
        <v>47825.320756767673</v>
      </c>
      <c r="L7" s="40" cm="1">
        <f t="array" ref="L7">IFERROR(SUMPRODUCT(--ISNUMBER(MATCH(MHHY!$B$4:$DQ$4,INDEX(Summary!$A$3:$D$80,0,MATCH($B7,Summary!$A$1:$D$1,0)),0)),INDEX(MHHY!$B$6:$DQ$15,MATCH(L$1,YEAR(MHHY!$A$6:$A$15),0),0))/SUMPRODUCT(--ISNUMBER(MATCH(MHHY!$B$4:$DQ$4,INDEX(Summary!$A$3:$D$80,0,MATCH($B7,Summary!$A$1:$D$1,0)),0))),0)</f>
        <v>50599.462298973573</v>
      </c>
      <c r="M7" s="43">
        <f t="shared" si="0"/>
        <v>4.9599793729649733E-2</v>
      </c>
      <c r="O7" s="40">
        <f>+C7/(Inflation!F$2/Inflation!$F$2)</f>
        <v>32728.964997464274</v>
      </c>
      <c r="P7" s="40">
        <f>+D7/(Inflation!G$2/Inflation!$F$2)</f>
        <v>32860.785768429763</v>
      </c>
      <c r="Q7" s="40">
        <f>+E7/(Inflation!H$2/Inflation!$F$2)</f>
        <v>33421.919081131353</v>
      </c>
      <c r="R7" s="40">
        <f>+F7/(Inflation!I$2/Inflation!$F$2)</f>
        <v>34465.573225614797</v>
      </c>
      <c r="S7" s="40">
        <f>+G7/(Inflation!J$2/Inflation!$F$2)</f>
        <v>35365.078648273557</v>
      </c>
      <c r="T7" s="40">
        <f>+H7/(Inflation!K$2/Inflation!$F$2)</f>
        <v>34931.957888174977</v>
      </c>
      <c r="U7" s="40">
        <f>+I7/(Inflation!L$2/Inflation!$F$2)</f>
        <v>35340.438385708127</v>
      </c>
      <c r="V7" s="40">
        <f>+J7/(Inflation!M$2/Inflation!$F$2)</f>
        <v>35499.116103419852</v>
      </c>
      <c r="W7" s="40">
        <f>+K7/(Inflation!N$2/Inflation!$F$2)</f>
        <v>36590.382906642248</v>
      </c>
      <c r="X7" s="40">
        <f>+L7/(Inflation!O$2/Inflation!$F$2)</f>
        <v>37692.868555196364</v>
      </c>
      <c r="Y7" s="43">
        <f t="shared" si="1"/>
        <v>1.5813784898219829E-2</v>
      </c>
    </row>
    <row r="8" spans="1:25" x14ac:dyDescent="0.25">
      <c r="A8" s="39"/>
      <c r="B8" s="39" t="s">
        <v>1134</v>
      </c>
      <c r="C8" s="40" cm="1">
        <f t="array" ref="C8">IFERROR(SUMPRODUCT(--ISNUMBER(MATCH(MHHY!$B$4:$DQ$4,INDEX('Rural Electric Cooperatives'!$A$3:$S$30,0,MATCH(SUBSTITUTE($B8,", Inc.",""),SUBSTITUTE('Rural Electric Cooperatives'!$A$1:$S$1,", Inc.",""),0)),0)),INDEX(MHHY!$B$6:$DQ$15,MATCH(C$1,YEAR(MHHY!$A$6:$A$15),0),0))/SUMPRODUCT(--ISNUMBER(MATCH(MHHY!$B$4:$DQ$4,INDEX('Rural Electric Cooperatives'!$A$3:$S$30,0,MATCH(SUBSTITUTE($B8,", Inc.",""),SUBSTITUTE('Rural Electric Cooperatives'!$A$1:$S$1,", Inc.",""),0)),0))),0)</f>
        <v>32206.503011453002</v>
      </c>
      <c r="D8" s="40" cm="1">
        <f t="array" ref="D8">IFERROR(SUMPRODUCT(--ISNUMBER(MATCH(MHHY!$B$4:$DQ$4,INDEX('Rural Electric Cooperatives'!$A$3:$S$30,0,MATCH(SUBSTITUTE($B8,", Inc.",""),SUBSTITUTE('Rural Electric Cooperatives'!$A$1:$S$1,", Inc.",""),0)),0)),INDEX(MHHY!$B$6:$DQ$15,MATCH(D$1,YEAR(MHHY!$A$6:$A$15),0),0))/SUMPRODUCT(--ISNUMBER(MATCH(MHHY!$B$4:$DQ$4,INDEX('Rural Electric Cooperatives'!$A$3:$S$30,0,MATCH(SUBSTITUTE($B8,", Inc.",""),SUBSTITUTE('Rural Electric Cooperatives'!$A$1:$S$1,", Inc.",""),0)),0))),0)</f>
        <v>33053.563685149798</v>
      </c>
      <c r="E8" s="40" cm="1">
        <f t="array" ref="E8">IFERROR(SUMPRODUCT(--ISNUMBER(MATCH(MHHY!$B$4:$DQ$4,INDEX('Rural Electric Cooperatives'!$A$3:$S$30,0,MATCH(SUBSTITUTE($B8,", Inc.",""),SUBSTITUTE('Rural Electric Cooperatives'!$A$1:$S$1,", Inc.",""),0)),0)),INDEX(MHHY!$B$6:$DQ$15,MATCH(E$1,YEAR(MHHY!$A$6:$A$15),0),0))/SUMPRODUCT(--ISNUMBER(MATCH(MHHY!$B$4:$DQ$4,INDEX('Rural Electric Cooperatives'!$A$3:$S$30,0,MATCH(SUBSTITUTE($B8,", Inc.",""),SUBSTITUTE('Rural Electric Cooperatives'!$A$1:$S$1,", Inc.",""),0)),0))),0)</f>
        <v>33736.037329102546</v>
      </c>
      <c r="F8" s="40" cm="1">
        <f t="array" ref="F8">IFERROR(SUMPRODUCT(--ISNUMBER(MATCH(MHHY!$B$4:$DQ$4,INDEX('Rural Electric Cooperatives'!$A$3:$S$30,0,MATCH(SUBSTITUTE($B8,", Inc.",""),SUBSTITUTE('Rural Electric Cooperatives'!$A$1:$S$1,", Inc.",""),0)),0)),INDEX(MHHY!$B$6:$DQ$15,MATCH(F$1,YEAR(MHHY!$A$6:$A$15),0),0))/SUMPRODUCT(--ISNUMBER(MATCH(MHHY!$B$4:$DQ$4,INDEX('Rural Electric Cooperatives'!$A$3:$S$30,0,MATCH(SUBSTITUTE($B8,", Inc.",""),SUBSTITUTE('Rural Electric Cooperatives'!$A$1:$S$1,", Inc.",""),0)),0))),0)</f>
        <v>35278.0782492383</v>
      </c>
      <c r="G8" s="40" cm="1">
        <f t="array" ref="G8">IFERROR(SUMPRODUCT(--ISNUMBER(MATCH(MHHY!$B$4:$DQ$4,INDEX('Rural Electric Cooperatives'!$A$3:$S$30,0,MATCH(SUBSTITUTE($B8,", Inc.",""),SUBSTITUTE('Rural Electric Cooperatives'!$A$1:$S$1,", Inc.",""),0)),0)),INDEX(MHHY!$B$6:$DQ$15,MATCH(G$1,YEAR(MHHY!$A$6:$A$15),0),0))/SUMPRODUCT(--ISNUMBER(MATCH(MHHY!$B$4:$DQ$4,INDEX('Rural Electric Cooperatives'!$A$3:$S$30,0,MATCH(SUBSTITUTE($B8,", Inc.",""),SUBSTITUTE('Rural Electric Cooperatives'!$A$1:$S$1,", Inc.",""),0)),0))),0)</f>
        <v>36477.187665565223</v>
      </c>
      <c r="H8" s="40" cm="1">
        <f t="array" ref="H8">IFERROR(SUMPRODUCT(--ISNUMBER(MATCH(MHHY!$B$4:$DQ$4,INDEX('Rural Electric Cooperatives'!$A$3:$S$30,0,MATCH(SUBSTITUTE($B8,", Inc.",""),SUBSTITUTE('Rural Electric Cooperatives'!$A$1:$S$1,", Inc.",""),0)),0)),INDEX(MHHY!$B$6:$DQ$15,MATCH(H$1,YEAR(MHHY!$A$6:$A$15),0),0))/SUMPRODUCT(--ISNUMBER(MATCH(MHHY!$B$4:$DQ$4,INDEX('Rural Electric Cooperatives'!$A$3:$S$30,0,MATCH(SUBSTITUTE($B8,", Inc.",""),SUBSTITUTE('Rural Electric Cooperatives'!$A$1:$S$1,", Inc.",""),0)),0))),0)</f>
        <v>38016.233081863698</v>
      </c>
      <c r="I8" s="40" cm="1">
        <f t="array" ref="I8">IFERROR(SUMPRODUCT(--ISNUMBER(MATCH(MHHY!$B$4:$DQ$4,INDEX('Rural Electric Cooperatives'!$A$3:$S$30,0,MATCH(SUBSTITUTE($B8,", Inc.",""),SUBSTITUTE('Rural Electric Cooperatives'!$A$1:$S$1,", Inc.",""),0)),0)),INDEX(MHHY!$B$6:$DQ$15,MATCH(I$1,YEAR(MHHY!$A$6:$A$15),0),0))/SUMPRODUCT(--ISNUMBER(MATCH(MHHY!$B$4:$DQ$4,INDEX('Rural Electric Cooperatives'!$A$3:$S$30,0,MATCH(SUBSTITUTE($B8,", Inc.",""),SUBSTITUTE('Rural Electric Cooperatives'!$A$1:$S$1,", Inc.",""),0)),0))),0)</f>
        <v>41969.475477099128</v>
      </c>
      <c r="J8" s="40" cm="1">
        <f t="array" ref="J8">IFERROR(SUMPRODUCT(--ISNUMBER(MATCH(MHHY!$B$4:$DQ$4,INDEX('Rural Electric Cooperatives'!$A$3:$S$30,0,MATCH(SUBSTITUTE($B8,", Inc.",""),SUBSTITUTE('Rural Electric Cooperatives'!$A$1:$S$1,", Inc.",""),0)),0)),INDEX(MHHY!$B$6:$DQ$15,MATCH(J$1,YEAR(MHHY!$A$6:$A$15),0),0))/SUMPRODUCT(--ISNUMBER(MATCH(MHHY!$B$4:$DQ$4,INDEX('Rural Electric Cooperatives'!$A$3:$S$30,0,MATCH(SUBSTITUTE($B8,", Inc.",""),SUBSTITUTE('Rural Electric Cooperatives'!$A$1:$S$1,", Inc.",""),0)),0))),0)</f>
        <v>44100.103685441478</v>
      </c>
      <c r="K8" s="40" cm="1">
        <f t="array" ref="K8">IFERROR(SUMPRODUCT(--ISNUMBER(MATCH(MHHY!$B$4:$DQ$4,INDEX('Rural Electric Cooperatives'!$A$3:$S$30,0,MATCH(SUBSTITUTE($B8,", Inc.",""),SUBSTITUTE('Rural Electric Cooperatives'!$A$1:$S$1,", Inc.",""),0)),0)),INDEX(MHHY!$B$6:$DQ$15,MATCH(K$1,YEAR(MHHY!$A$6:$A$15),0),0))/SUMPRODUCT(--ISNUMBER(MATCH(MHHY!$B$4:$DQ$4,INDEX('Rural Electric Cooperatives'!$A$3:$S$30,0,MATCH(SUBSTITUTE($B8,", Inc.",""),SUBSTITUTE('Rural Electric Cooperatives'!$A$1:$S$1,", Inc.",""),0)),0))),0)</f>
        <v>46864.291972269079</v>
      </c>
      <c r="L8" s="40" cm="1">
        <f t="array" ref="L8">IFERROR(SUMPRODUCT(--ISNUMBER(MATCH(MHHY!$B$4:$DQ$4,INDEX('Rural Electric Cooperatives'!$A$3:$S$30,0,MATCH(SUBSTITUTE($B8,", Inc.",""),SUBSTITUTE('Rural Electric Cooperatives'!$A$1:$S$1,", Inc.",""),0)),0)),INDEX(MHHY!$B$6:$DQ$15,MATCH(L$1,YEAR(MHHY!$A$6:$A$15),0),0))/SUMPRODUCT(--ISNUMBER(MATCH(MHHY!$B$4:$DQ$4,INDEX('Rural Electric Cooperatives'!$A$3:$S$30,0,MATCH(SUBSTITUTE($B8,", Inc.",""),SUBSTITUTE('Rural Electric Cooperatives'!$A$1:$S$1,", Inc.",""),0)),0))),0)</f>
        <v>49020.983827747128</v>
      </c>
      <c r="M8" s="43">
        <f t="shared" si="0"/>
        <v>4.778201371957902E-2</v>
      </c>
      <c r="O8" s="40">
        <f>+C8/(Inflation!F$2/Inflation!$F$2)</f>
        <v>32206.503011453002</v>
      </c>
      <c r="P8" s="40">
        <f>+D8/(Inflation!G$2/Inflation!$F$2)</f>
        <v>32363.74820832401</v>
      </c>
      <c r="Q8" s="40">
        <f>+E8/(Inflation!H$2/Inflation!$F$2)</f>
        <v>32245.511025921947</v>
      </c>
      <c r="R8" s="40">
        <f>+F8/(Inflation!I$2/Inflation!$F$2)</f>
        <v>33118.890327691704</v>
      </c>
      <c r="S8" s="40">
        <f>+G8/(Inflation!J$2/Inflation!$F$2)</f>
        <v>33820.854373535018</v>
      </c>
      <c r="T8" s="40">
        <f>+H8/(Inflation!K$2/Inflation!$F$2)</f>
        <v>33671.575511533207</v>
      </c>
      <c r="U8" s="40">
        <f>+I8/(Inflation!L$2/Inflation!$F$2)</f>
        <v>34422.39276926512</v>
      </c>
      <c r="V8" s="40">
        <f>+J8/(Inflation!M$2/Inflation!$F$2)</f>
        <v>34736.329343877813</v>
      </c>
      <c r="W8" s="40">
        <f>+K8/(Inflation!N$2/Inflation!$F$2)</f>
        <v>35855.115256521312</v>
      </c>
      <c r="X8" s="40">
        <f>+L8/(Inflation!O$2/Inflation!$F$2)</f>
        <v>36517.018480316168</v>
      </c>
      <c r="Y8" s="43">
        <f t="shared" si="1"/>
        <v>1.4054518172775143E-2</v>
      </c>
    </row>
    <row r="9" spans="1:25" x14ac:dyDescent="0.25">
      <c r="A9" s="39"/>
      <c r="B9" s="39" t="s">
        <v>1135</v>
      </c>
      <c r="C9" s="40" cm="1">
        <f t="array" ref="C9">IFERROR(SUMPRODUCT(--ISNUMBER(MATCH(MHHY!$B$4:$DQ$4,INDEX('Rural Electric Cooperatives'!$A$3:$S$30,0,MATCH(SUBSTITUTE($B9,", Inc.",""),SUBSTITUTE('Rural Electric Cooperatives'!$A$1:$S$1,", Inc.",""),0)),0)),INDEX(MHHY!$B$6:$DQ$15,MATCH(C$1,YEAR(MHHY!$A$6:$A$15),0),0))/SUMPRODUCT(--ISNUMBER(MATCH(MHHY!$B$4:$DQ$4,INDEX('Rural Electric Cooperatives'!$A$3:$S$30,0,MATCH(SUBSTITUTE($B9,", Inc.",""),SUBSTITUTE('Rural Electric Cooperatives'!$A$1:$S$1,", Inc.",""),0)),0))),0)</f>
        <v>51704.332719095066</v>
      </c>
      <c r="D9" s="40" cm="1">
        <f t="array" ref="D9">IFERROR(SUMPRODUCT(--ISNUMBER(MATCH(MHHY!$B$4:$DQ$4,INDEX('Rural Electric Cooperatives'!$A$3:$S$30,0,MATCH(SUBSTITUTE($B9,", Inc.",""),SUBSTITUTE('Rural Electric Cooperatives'!$A$1:$S$1,", Inc.",""),0)),0)),INDEX(MHHY!$B$6:$DQ$15,MATCH(D$1,YEAR(MHHY!$A$6:$A$15),0),0))/SUMPRODUCT(--ISNUMBER(MATCH(MHHY!$B$4:$DQ$4,INDEX('Rural Electric Cooperatives'!$A$3:$S$30,0,MATCH(SUBSTITUTE($B9,", Inc.",""),SUBSTITUTE('Rural Electric Cooperatives'!$A$1:$S$1,", Inc.",""),0)),0))),0)</f>
        <v>54175.146827240111</v>
      </c>
      <c r="E9" s="40" cm="1">
        <f t="array" ref="E9">IFERROR(SUMPRODUCT(--ISNUMBER(MATCH(MHHY!$B$4:$DQ$4,INDEX('Rural Electric Cooperatives'!$A$3:$S$30,0,MATCH(SUBSTITUTE($B9,", Inc.",""),SUBSTITUTE('Rural Electric Cooperatives'!$A$1:$S$1,", Inc.",""),0)),0)),INDEX(MHHY!$B$6:$DQ$15,MATCH(E$1,YEAR(MHHY!$A$6:$A$15),0),0))/SUMPRODUCT(--ISNUMBER(MATCH(MHHY!$B$4:$DQ$4,INDEX('Rural Electric Cooperatives'!$A$3:$S$30,0,MATCH(SUBSTITUTE($B9,", Inc.",""),SUBSTITUTE('Rural Electric Cooperatives'!$A$1:$S$1,", Inc.",""),0)),0))),0)</f>
        <v>55870.362802212556</v>
      </c>
      <c r="F9" s="40" cm="1">
        <f t="array" ref="F9">IFERROR(SUMPRODUCT(--ISNUMBER(MATCH(MHHY!$B$4:$DQ$4,INDEX('Rural Electric Cooperatives'!$A$3:$S$30,0,MATCH(SUBSTITUTE($B9,", Inc.",""),SUBSTITUTE('Rural Electric Cooperatives'!$A$1:$S$1,", Inc.",""),0)),0)),INDEX(MHHY!$B$6:$DQ$15,MATCH(F$1,YEAR(MHHY!$A$6:$A$15),0),0))/SUMPRODUCT(--ISNUMBER(MATCH(MHHY!$B$4:$DQ$4,INDEX('Rural Electric Cooperatives'!$A$3:$S$30,0,MATCH(SUBSTITUTE($B9,", Inc.",""),SUBSTITUTE('Rural Electric Cooperatives'!$A$1:$S$1,", Inc.",""),0)),0))),0)</f>
        <v>58134.672841636107</v>
      </c>
      <c r="G9" s="40" cm="1">
        <f t="array" ref="G9">IFERROR(SUMPRODUCT(--ISNUMBER(MATCH(MHHY!$B$4:$DQ$4,INDEX('Rural Electric Cooperatives'!$A$3:$S$30,0,MATCH(SUBSTITUTE($B9,", Inc.",""),SUBSTITUTE('Rural Electric Cooperatives'!$A$1:$S$1,", Inc.",""),0)),0)),INDEX(MHHY!$B$6:$DQ$15,MATCH(G$1,YEAR(MHHY!$A$6:$A$15),0),0))/SUMPRODUCT(--ISNUMBER(MATCH(MHHY!$B$4:$DQ$4,INDEX('Rural Electric Cooperatives'!$A$3:$S$30,0,MATCH(SUBSTITUTE($B9,", Inc.",""),SUBSTITUTE('Rural Electric Cooperatives'!$A$1:$S$1,", Inc.",""),0)),0))),0)</f>
        <v>59659.422875656768</v>
      </c>
      <c r="H9" s="40" cm="1">
        <f t="array" ref="H9">IFERROR(SUMPRODUCT(--ISNUMBER(MATCH(MHHY!$B$4:$DQ$4,INDEX('Rural Electric Cooperatives'!$A$3:$S$30,0,MATCH(SUBSTITUTE($B9,", Inc.",""),SUBSTITUTE('Rural Electric Cooperatives'!$A$1:$S$1,", Inc.",""),0)),0)),INDEX(MHHY!$B$6:$DQ$15,MATCH(H$1,YEAR(MHHY!$A$6:$A$15),0),0))/SUMPRODUCT(--ISNUMBER(MATCH(MHHY!$B$4:$DQ$4,INDEX('Rural Electric Cooperatives'!$A$3:$S$30,0,MATCH(SUBSTITUTE($B9,", Inc.",""),SUBSTITUTE('Rural Electric Cooperatives'!$A$1:$S$1,", Inc.",""),0)),0))),0)</f>
        <v>61894.999332389067</v>
      </c>
      <c r="I9" s="40" cm="1">
        <f t="array" ref="I9">IFERROR(SUMPRODUCT(--ISNUMBER(MATCH(MHHY!$B$4:$DQ$4,INDEX('Rural Electric Cooperatives'!$A$3:$S$30,0,MATCH(SUBSTITUTE($B9,", Inc.",""),SUBSTITUTE('Rural Electric Cooperatives'!$A$1:$S$1,", Inc.",""),0)),0)),INDEX(MHHY!$B$6:$DQ$15,MATCH(I$1,YEAR(MHHY!$A$6:$A$15),0),0))/SUMPRODUCT(--ISNUMBER(MATCH(MHHY!$B$4:$DQ$4,INDEX('Rural Electric Cooperatives'!$A$3:$S$30,0,MATCH(SUBSTITUTE($B9,", Inc.",""),SUBSTITUTE('Rural Electric Cooperatives'!$A$1:$S$1,", Inc.",""),0)),0))),0)</f>
        <v>67148.902168284607</v>
      </c>
      <c r="J9" s="40" cm="1">
        <f t="array" ref="J9">IFERROR(SUMPRODUCT(--ISNUMBER(MATCH(MHHY!$B$4:$DQ$4,INDEX('Rural Electric Cooperatives'!$A$3:$S$30,0,MATCH(SUBSTITUTE($B9,", Inc.",""),SUBSTITUTE('Rural Electric Cooperatives'!$A$1:$S$1,", Inc.",""),0)),0)),INDEX(MHHY!$B$6:$DQ$15,MATCH(J$1,YEAR(MHHY!$A$6:$A$15),0),0))/SUMPRODUCT(--ISNUMBER(MATCH(MHHY!$B$4:$DQ$4,INDEX('Rural Electric Cooperatives'!$A$3:$S$30,0,MATCH(SUBSTITUTE($B9,", Inc.",""),SUBSTITUTE('Rural Electric Cooperatives'!$A$1:$S$1,", Inc.",""),0)),0))),0)</f>
        <v>69778.644240469221</v>
      </c>
      <c r="K9" s="40" cm="1">
        <f t="array" ref="K9">IFERROR(SUMPRODUCT(--ISNUMBER(MATCH(MHHY!$B$4:$DQ$4,INDEX('Rural Electric Cooperatives'!$A$3:$S$30,0,MATCH(SUBSTITUTE($B9,", Inc.",""),SUBSTITUTE('Rural Electric Cooperatives'!$A$1:$S$1,", Inc.",""),0)),0)),INDEX(MHHY!$B$6:$DQ$15,MATCH(K$1,YEAR(MHHY!$A$6:$A$15),0),0))/SUMPRODUCT(--ISNUMBER(MATCH(MHHY!$B$4:$DQ$4,INDEX('Rural Electric Cooperatives'!$A$3:$S$30,0,MATCH(SUBSTITUTE($B9,", Inc.",""),SUBSTITUTE('Rural Electric Cooperatives'!$A$1:$S$1,", Inc.",""),0)),0))),0)</f>
        <v>73359.844618890915</v>
      </c>
      <c r="L9" s="40" cm="1">
        <f t="array" ref="L9">IFERROR(SUMPRODUCT(--ISNUMBER(MATCH(MHHY!$B$4:$DQ$4,INDEX('Rural Electric Cooperatives'!$A$3:$S$30,0,MATCH(SUBSTITUTE($B9,", Inc.",""),SUBSTITUTE('Rural Electric Cooperatives'!$A$1:$S$1,", Inc.",""),0)),0)),INDEX(MHHY!$B$6:$DQ$15,MATCH(L$1,YEAR(MHHY!$A$6:$A$15),0),0))/SUMPRODUCT(--ISNUMBER(MATCH(MHHY!$B$4:$DQ$4,INDEX('Rural Electric Cooperatives'!$A$3:$S$30,0,MATCH(SUBSTITUTE($B9,", Inc.",""),SUBSTITUTE('Rural Electric Cooperatives'!$A$1:$S$1,", Inc.",""),0)),0))),0)</f>
        <v>76719.730046405661</v>
      </c>
      <c r="M9" s="43">
        <f t="shared" si="0"/>
        <v>4.4821826449200852E-2</v>
      </c>
      <c r="O9" s="40">
        <f>+C9/(Inflation!F$2/Inflation!$F$2)</f>
        <v>51704.332719095066</v>
      </c>
      <c r="P9" s="40">
        <f>+D9/(Inflation!G$2/Inflation!$F$2)</f>
        <v>53044.531832236426</v>
      </c>
      <c r="Q9" s="40">
        <f>+E9/(Inflation!H$2/Inflation!$F$2)</f>
        <v>53401.897270456044</v>
      </c>
      <c r="R9" s="40">
        <f>+F9/(Inflation!I$2/Inflation!$F$2)</f>
        <v>54576.551491150305</v>
      </c>
      <c r="S9" s="40">
        <f>+G9/(Inflation!J$2/Inflation!$F$2)</f>
        <v>55314.918232895681</v>
      </c>
      <c r="T9" s="40">
        <f>+H9/(Inflation!K$2/Inflation!$F$2)</f>
        <v>54821.374314466018</v>
      </c>
      <c r="U9" s="40">
        <f>+I9/(Inflation!L$2/Inflation!$F$2)</f>
        <v>55073.975983399956</v>
      </c>
      <c r="V9" s="40">
        <f>+J9/(Inflation!M$2/Inflation!$F$2)</f>
        <v>54962.54577529247</v>
      </c>
      <c r="W9" s="40">
        <f>+K9/(Inflation!N$2/Inflation!$F$2)</f>
        <v>56126.435998804081</v>
      </c>
      <c r="X9" s="40">
        <f>+L9/(Inflation!O$2/Inflation!$F$2)</f>
        <v>57150.542097519065</v>
      </c>
      <c r="Y9" s="43">
        <f t="shared" si="1"/>
        <v>1.1189617614396408E-2</v>
      </c>
    </row>
    <row r="10" spans="1:25" x14ac:dyDescent="0.25">
      <c r="A10" s="39"/>
      <c r="B10" s="39" t="s">
        <v>1136</v>
      </c>
      <c r="C10" s="40" cm="1">
        <f t="array" ref="C10">IFERROR(SUMPRODUCT(--ISNUMBER(MATCH(MHHY!$B$4:$DQ$4,INDEX('Rural Electric Cooperatives'!$A$3:$S$30,0,MATCH(SUBSTITUTE($B10,", Inc.",""),SUBSTITUTE('Rural Electric Cooperatives'!$A$1:$S$1,", Inc.",""),0)),0)),INDEX(MHHY!$B$6:$DQ$15,MATCH(C$1,YEAR(MHHY!$A$6:$A$15),0),0))/SUMPRODUCT(--ISNUMBER(MATCH(MHHY!$B$4:$DQ$4,INDEX('Rural Electric Cooperatives'!$A$3:$S$30,0,MATCH(SUBSTITUTE($B10,", Inc.",""),SUBSTITUTE('Rural Electric Cooperatives'!$A$1:$S$1,", Inc.",""),0)),0))),0)</f>
        <v>41689.637507249798</v>
      </c>
      <c r="D10" s="40" cm="1">
        <f t="array" ref="D10">IFERROR(SUMPRODUCT(--ISNUMBER(MATCH(MHHY!$B$4:$DQ$4,INDEX('Rural Electric Cooperatives'!$A$3:$S$30,0,MATCH(SUBSTITUTE($B10,", Inc.",""),SUBSTITUTE('Rural Electric Cooperatives'!$A$1:$S$1,", Inc.",""),0)),0)),INDEX(MHHY!$B$6:$DQ$15,MATCH(D$1,YEAR(MHHY!$A$6:$A$15),0),0))/SUMPRODUCT(--ISNUMBER(MATCH(MHHY!$B$4:$DQ$4,INDEX('Rural Electric Cooperatives'!$A$3:$S$30,0,MATCH(SUBSTITUTE($B10,", Inc.",""),SUBSTITUTE('Rural Electric Cooperatives'!$A$1:$S$1,", Inc.",""),0)),0))),0)</f>
        <v>42770.891828818632</v>
      </c>
      <c r="E10" s="40" cm="1">
        <f t="array" ref="E10">IFERROR(SUMPRODUCT(--ISNUMBER(MATCH(MHHY!$B$4:$DQ$4,INDEX('Rural Electric Cooperatives'!$A$3:$S$30,0,MATCH(SUBSTITUTE($B10,", Inc.",""),SUBSTITUTE('Rural Electric Cooperatives'!$A$1:$S$1,", Inc.",""),0)),0)),INDEX(MHHY!$B$6:$DQ$15,MATCH(E$1,YEAR(MHHY!$A$6:$A$15),0),0))/SUMPRODUCT(--ISNUMBER(MATCH(MHHY!$B$4:$DQ$4,INDEX('Rural Electric Cooperatives'!$A$3:$S$30,0,MATCH(SUBSTITUTE($B10,", Inc.",""),SUBSTITUTE('Rural Electric Cooperatives'!$A$1:$S$1,", Inc.",""),0)),0))),0)</f>
        <v>44488.693355784235</v>
      </c>
      <c r="F10" s="40" cm="1">
        <f t="array" ref="F10">IFERROR(SUMPRODUCT(--ISNUMBER(MATCH(MHHY!$B$4:$DQ$4,INDEX('Rural Electric Cooperatives'!$A$3:$S$30,0,MATCH(SUBSTITUTE($B10,", Inc.",""),SUBSTITUTE('Rural Electric Cooperatives'!$A$1:$S$1,", Inc.",""),0)),0)),INDEX(MHHY!$B$6:$DQ$15,MATCH(F$1,YEAR(MHHY!$A$6:$A$15),0),0))/SUMPRODUCT(--ISNUMBER(MATCH(MHHY!$B$4:$DQ$4,INDEX('Rural Electric Cooperatives'!$A$3:$S$30,0,MATCH(SUBSTITUTE($B10,", Inc.",""),SUBSTITUTE('Rural Electric Cooperatives'!$A$1:$S$1,", Inc.",""),0)),0))),0)</f>
        <v>46195.059961600702</v>
      </c>
      <c r="G10" s="40" cm="1">
        <f t="array" ref="G10">IFERROR(SUMPRODUCT(--ISNUMBER(MATCH(MHHY!$B$4:$DQ$4,INDEX('Rural Electric Cooperatives'!$A$3:$S$30,0,MATCH(SUBSTITUTE($B10,", Inc.",""),SUBSTITUTE('Rural Electric Cooperatives'!$A$1:$S$1,", Inc.",""),0)),0)),INDEX(MHHY!$B$6:$DQ$15,MATCH(G$1,YEAR(MHHY!$A$6:$A$15),0),0))/SUMPRODUCT(--ISNUMBER(MATCH(MHHY!$B$4:$DQ$4,INDEX('Rural Electric Cooperatives'!$A$3:$S$30,0,MATCH(SUBSTITUTE($B10,", Inc.",""),SUBSTITUTE('Rural Electric Cooperatives'!$A$1:$S$1,", Inc.",""),0)),0))),0)</f>
        <v>48155.676024057735</v>
      </c>
      <c r="H10" s="40" cm="1">
        <f t="array" ref="H10">IFERROR(SUMPRODUCT(--ISNUMBER(MATCH(MHHY!$B$4:$DQ$4,INDEX('Rural Electric Cooperatives'!$A$3:$S$30,0,MATCH(SUBSTITUTE($B10,", Inc.",""),SUBSTITUTE('Rural Electric Cooperatives'!$A$1:$S$1,", Inc.",""),0)),0)),INDEX(MHHY!$B$6:$DQ$15,MATCH(H$1,YEAR(MHHY!$A$6:$A$15),0),0))/SUMPRODUCT(--ISNUMBER(MATCH(MHHY!$B$4:$DQ$4,INDEX('Rural Electric Cooperatives'!$A$3:$S$30,0,MATCH(SUBSTITUTE($B10,", Inc.",""),SUBSTITUTE('Rural Electric Cooperatives'!$A$1:$S$1,", Inc.",""),0)),0))),0)</f>
        <v>50343.108113656781</v>
      </c>
      <c r="I10" s="40" cm="1">
        <f t="array" ref="I10">IFERROR(SUMPRODUCT(--ISNUMBER(MATCH(MHHY!$B$4:$DQ$4,INDEX('Rural Electric Cooperatives'!$A$3:$S$30,0,MATCH(SUBSTITUTE($B10,", Inc.",""),SUBSTITUTE('Rural Electric Cooperatives'!$A$1:$S$1,", Inc.",""),0)),0)),INDEX(MHHY!$B$6:$DQ$15,MATCH(I$1,YEAR(MHHY!$A$6:$A$15),0),0))/SUMPRODUCT(--ISNUMBER(MATCH(MHHY!$B$4:$DQ$4,INDEX('Rural Electric Cooperatives'!$A$3:$S$30,0,MATCH(SUBSTITUTE($B10,", Inc.",""),SUBSTITUTE('Rural Electric Cooperatives'!$A$1:$S$1,", Inc.",""),0)),0))),0)</f>
        <v>54652.549395217357</v>
      </c>
      <c r="J10" s="40" cm="1">
        <f t="array" ref="J10">IFERROR(SUMPRODUCT(--ISNUMBER(MATCH(MHHY!$B$4:$DQ$4,INDEX('Rural Electric Cooperatives'!$A$3:$S$30,0,MATCH(SUBSTITUTE($B10,", Inc.",""),SUBSTITUTE('Rural Electric Cooperatives'!$A$1:$S$1,", Inc.",""),0)),0)),INDEX(MHHY!$B$6:$DQ$15,MATCH(J$1,YEAR(MHHY!$A$6:$A$15),0),0))/SUMPRODUCT(--ISNUMBER(MATCH(MHHY!$B$4:$DQ$4,INDEX('Rural Electric Cooperatives'!$A$3:$S$30,0,MATCH(SUBSTITUTE($B10,", Inc.",""),SUBSTITUTE('Rural Electric Cooperatives'!$A$1:$S$1,", Inc.",""),0)),0))),0)</f>
        <v>56503.228901036862</v>
      </c>
      <c r="K10" s="40" cm="1">
        <f t="array" ref="K10">IFERROR(SUMPRODUCT(--ISNUMBER(MATCH(MHHY!$B$4:$DQ$4,INDEX('Rural Electric Cooperatives'!$A$3:$S$30,0,MATCH(SUBSTITUTE($B10,", Inc.",""),SUBSTITUTE('Rural Electric Cooperatives'!$A$1:$S$1,", Inc.",""),0)),0)),INDEX(MHHY!$B$6:$DQ$15,MATCH(K$1,YEAR(MHHY!$A$6:$A$15),0),0))/SUMPRODUCT(--ISNUMBER(MATCH(MHHY!$B$4:$DQ$4,INDEX('Rural Electric Cooperatives'!$A$3:$S$30,0,MATCH(SUBSTITUTE($B10,", Inc.",""),SUBSTITUTE('Rural Electric Cooperatives'!$A$1:$S$1,", Inc.",""),0)),0))),0)</f>
        <v>58707.965173670549</v>
      </c>
      <c r="L10" s="40" cm="1">
        <f t="array" ref="L10">IFERROR(SUMPRODUCT(--ISNUMBER(MATCH(MHHY!$B$4:$DQ$4,INDEX('Rural Electric Cooperatives'!$A$3:$S$30,0,MATCH(SUBSTITUTE($B10,", Inc.",""),SUBSTITUTE('Rural Electric Cooperatives'!$A$1:$S$1,", Inc.",""),0)),0)),INDEX(MHHY!$B$6:$DQ$15,MATCH(L$1,YEAR(MHHY!$A$6:$A$15),0),0))/SUMPRODUCT(--ISNUMBER(MATCH(MHHY!$B$4:$DQ$4,INDEX('Rural Electric Cooperatives'!$A$3:$S$30,0,MATCH(SUBSTITUTE($B10,", Inc.",""),SUBSTITUTE('Rural Electric Cooperatives'!$A$1:$S$1,", Inc.",""),0)),0))),0)</f>
        <v>61373.095560236718</v>
      </c>
      <c r="M10" s="43">
        <f t="shared" si="0"/>
        <v>4.3905296562268825E-2</v>
      </c>
      <c r="O10" s="40">
        <f>+C10/(Inflation!F$2/Inflation!$F$2)</f>
        <v>41689.637507249798</v>
      </c>
      <c r="P10" s="40">
        <f>+D10/(Inflation!G$2/Inflation!$F$2)</f>
        <v>41878.279358278392</v>
      </c>
      <c r="Q10" s="40">
        <f>+E10/(Inflation!H$2/Inflation!$F$2)</f>
        <v>42523.092980314876</v>
      </c>
      <c r="R10" s="40">
        <f>+F10/(Inflation!I$2/Inflation!$F$2)</f>
        <v>43367.70029649869</v>
      </c>
      <c r="S10" s="40">
        <f>+G10/(Inflation!J$2/Inflation!$F$2)</f>
        <v>44648.894563937647</v>
      </c>
      <c r="T10" s="40">
        <f>+H10/(Inflation!K$2/Inflation!$F$2)</f>
        <v>44589.682588593088</v>
      </c>
      <c r="U10" s="40">
        <f>+I10/(Inflation!L$2/Inflation!$F$2)</f>
        <v>44824.75655790267</v>
      </c>
      <c r="V10" s="40">
        <f>+J10/(Inflation!M$2/Inflation!$F$2)</f>
        <v>44505.899171998353</v>
      </c>
      <c r="W10" s="40">
        <f>+K10/(Inflation!N$2/Inflation!$F$2)</f>
        <v>44916.518935640233</v>
      </c>
      <c r="X10" s="40">
        <f>+L10/(Inflation!O$2/Inflation!$F$2)</f>
        <v>45718.430960963691</v>
      </c>
      <c r="Y10" s="43">
        <f t="shared" si="1"/>
        <v>1.0302590293146174E-2</v>
      </c>
    </row>
    <row r="11" spans="1:25" x14ac:dyDescent="0.25">
      <c r="A11" s="39"/>
      <c r="B11" s="39" t="s">
        <v>1137</v>
      </c>
      <c r="C11" s="40" cm="1">
        <f t="array" ref="C11">IFERROR(SUMPRODUCT(--ISNUMBER(MATCH(MHHY!$B$4:$DQ$4,INDEX('Rural Electric Cooperatives'!$A$3:$S$30,0,MATCH(SUBSTITUTE($B11,", Inc.",""),SUBSTITUTE('Rural Electric Cooperatives'!$A$1:$S$1,", Inc.",""),0)),0)),INDEX(MHHY!$B$6:$DQ$15,MATCH(C$1,YEAR(MHHY!$A$6:$A$15),0),0))/SUMPRODUCT(--ISNUMBER(MATCH(MHHY!$B$4:$DQ$4,INDEX('Rural Electric Cooperatives'!$A$3:$S$30,0,MATCH(SUBSTITUTE($B11,", Inc.",""),SUBSTITUTE('Rural Electric Cooperatives'!$A$1:$S$1,", Inc.",""),0)),0))),0)</f>
        <v>27919.722164460934</v>
      </c>
      <c r="D11" s="40" cm="1">
        <f t="array" ref="D11">IFERROR(SUMPRODUCT(--ISNUMBER(MATCH(MHHY!$B$4:$DQ$4,INDEX('Rural Electric Cooperatives'!$A$3:$S$30,0,MATCH(SUBSTITUTE($B11,", Inc.",""),SUBSTITUTE('Rural Electric Cooperatives'!$A$1:$S$1,", Inc.",""),0)),0)),INDEX(MHHY!$B$6:$DQ$15,MATCH(D$1,YEAR(MHHY!$A$6:$A$15),0),0))/SUMPRODUCT(--ISNUMBER(MATCH(MHHY!$B$4:$DQ$4,INDEX('Rural Electric Cooperatives'!$A$3:$S$30,0,MATCH(SUBSTITUTE($B11,", Inc.",""),SUBSTITUTE('Rural Electric Cooperatives'!$A$1:$S$1,", Inc.",""),0)),0))),0)</f>
        <v>28829.131822956635</v>
      </c>
      <c r="E11" s="40" cm="1">
        <f t="array" ref="E11">IFERROR(SUMPRODUCT(--ISNUMBER(MATCH(MHHY!$B$4:$DQ$4,INDEX('Rural Electric Cooperatives'!$A$3:$S$30,0,MATCH(SUBSTITUTE($B11,", Inc.",""),SUBSTITUTE('Rural Electric Cooperatives'!$A$1:$S$1,", Inc.",""),0)),0)),INDEX(MHHY!$B$6:$DQ$15,MATCH(E$1,YEAR(MHHY!$A$6:$A$15),0),0))/SUMPRODUCT(--ISNUMBER(MATCH(MHHY!$B$4:$DQ$4,INDEX('Rural Electric Cooperatives'!$A$3:$S$30,0,MATCH(SUBSTITUTE($B11,", Inc.",""),SUBSTITUTE('Rural Electric Cooperatives'!$A$1:$S$1,", Inc.",""),0)),0))),0)</f>
        <v>30198.303488048932</v>
      </c>
      <c r="F11" s="40" cm="1">
        <f t="array" ref="F11">IFERROR(SUMPRODUCT(--ISNUMBER(MATCH(MHHY!$B$4:$DQ$4,INDEX('Rural Electric Cooperatives'!$A$3:$S$30,0,MATCH(SUBSTITUTE($B11,", Inc.",""),SUBSTITUTE('Rural Electric Cooperatives'!$A$1:$S$1,", Inc.",""),0)),0)),INDEX(MHHY!$B$6:$DQ$15,MATCH(F$1,YEAR(MHHY!$A$6:$A$15),0),0))/SUMPRODUCT(--ISNUMBER(MATCH(MHHY!$B$4:$DQ$4,INDEX('Rural Electric Cooperatives'!$A$3:$S$30,0,MATCH(SUBSTITUTE($B11,", Inc.",""),SUBSTITUTE('Rural Electric Cooperatives'!$A$1:$S$1,", Inc.",""),0)),0))),0)</f>
        <v>32459.729858477334</v>
      </c>
      <c r="G11" s="40" cm="1">
        <f t="array" ref="G11">IFERROR(SUMPRODUCT(--ISNUMBER(MATCH(MHHY!$B$4:$DQ$4,INDEX('Rural Electric Cooperatives'!$A$3:$S$30,0,MATCH(SUBSTITUTE($B11,", Inc.",""),SUBSTITUTE('Rural Electric Cooperatives'!$A$1:$S$1,", Inc.",""),0)),0)),INDEX(MHHY!$B$6:$DQ$15,MATCH(G$1,YEAR(MHHY!$A$6:$A$15),0),0))/SUMPRODUCT(--ISNUMBER(MATCH(MHHY!$B$4:$DQ$4,INDEX('Rural Electric Cooperatives'!$A$3:$S$30,0,MATCH(SUBSTITUTE($B11,", Inc.",""),SUBSTITUTE('Rural Electric Cooperatives'!$A$1:$S$1,", Inc.",""),0)),0))),0)</f>
        <v>33196.615929221203</v>
      </c>
      <c r="H11" s="40" cm="1">
        <f t="array" ref="H11">IFERROR(SUMPRODUCT(--ISNUMBER(MATCH(MHHY!$B$4:$DQ$4,INDEX('Rural Electric Cooperatives'!$A$3:$S$30,0,MATCH(SUBSTITUTE($B11,", Inc.",""),SUBSTITUTE('Rural Electric Cooperatives'!$A$1:$S$1,", Inc.",""),0)),0)),INDEX(MHHY!$B$6:$DQ$15,MATCH(H$1,YEAR(MHHY!$A$6:$A$15),0),0))/SUMPRODUCT(--ISNUMBER(MATCH(MHHY!$B$4:$DQ$4,INDEX('Rural Electric Cooperatives'!$A$3:$S$30,0,MATCH(SUBSTITUTE($B11,", Inc.",""),SUBSTITUTE('Rural Electric Cooperatives'!$A$1:$S$1,", Inc.",""),0)),0))),0)</f>
        <v>34693.578179945798</v>
      </c>
      <c r="I11" s="40" cm="1">
        <f t="array" ref="I11">IFERROR(SUMPRODUCT(--ISNUMBER(MATCH(MHHY!$B$4:$DQ$4,INDEX('Rural Electric Cooperatives'!$A$3:$S$30,0,MATCH(SUBSTITUTE($B11,", Inc.",""),SUBSTITUTE('Rural Electric Cooperatives'!$A$1:$S$1,", Inc.",""),0)),0)),INDEX(MHHY!$B$6:$DQ$15,MATCH(I$1,YEAR(MHHY!$A$6:$A$15),0),0))/SUMPRODUCT(--ISNUMBER(MATCH(MHHY!$B$4:$DQ$4,INDEX('Rural Electric Cooperatives'!$A$3:$S$30,0,MATCH(SUBSTITUTE($B11,", Inc.",""),SUBSTITUTE('Rural Electric Cooperatives'!$A$1:$S$1,", Inc.",""),0)),0))),0)</f>
        <v>38380.582923869828</v>
      </c>
      <c r="J11" s="40" cm="1">
        <f t="array" ref="J11">IFERROR(SUMPRODUCT(--ISNUMBER(MATCH(MHHY!$B$4:$DQ$4,INDEX('Rural Electric Cooperatives'!$A$3:$S$30,0,MATCH(SUBSTITUTE($B11,", Inc.",""),SUBSTITUTE('Rural Electric Cooperatives'!$A$1:$S$1,", Inc.",""),0)),0)),INDEX(MHHY!$B$6:$DQ$15,MATCH(J$1,YEAR(MHHY!$A$6:$A$15),0),0))/SUMPRODUCT(--ISNUMBER(MATCH(MHHY!$B$4:$DQ$4,INDEX('Rural Electric Cooperatives'!$A$3:$S$30,0,MATCH(SUBSTITUTE($B11,", Inc.",""),SUBSTITUTE('Rural Electric Cooperatives'!$A$1:$S$1,", Inc.",""),0)),0))),0)</f>
        <v>39952.231960342433</v>
      </c>
      <c r="K11" s="40" cm="1">
        <f t="array" ref="K11">IFERROR(SUMPRODUCT(--ISNUMBER(MATCH(MHHY!$B$4:$DQ$4,INDEX('Rural Electric Cooperatives'!$A$3:$S$30,0,MATCH(SUBSTITUTE($B11,", Inc.",""),SUBSTITUTE('Rural Electric Cooperatives'!$A$1:$S$1,", Inc.",""),0)),0)),INDEX(MHHY!$B$6:$DQ$15,MATCH(K$1,YEAR(MHHY!$A$6:$A$15),0),0))/SUMPRODUCT(--ISNUMBER(MATCH(MHHY!$B$4:$DQ$4,INDEX('Rural Electric Cooperatives'!$A$3:$S$30,0,MATCH(SUBSTITUTE($B11,", Inc.",""),SUBSTITUTE('Rural Electric Cooperatives'!$A$1:$S$1,", Inc.",""),0)),0))),0)</f>
        <v>42113.714376872573</v>
      </c>
      <c r="L11" s="40" cm="1">
        <f t="array" ref="L11">IFERROR(SUMPRODUCT(--ISNUMBER(MATCH(MHHY!$B$4:$DQ$4,INDEX('Rural Electric Cooperatives'!$A$3:$S$30,0,MATCH(SUBSTITUTE($B11,", Inc.",""),SUBSTITUTE('Rural Electric Cooperatives'!$A$1:$S$1,", Inc.",""),0)),0)),INDEX(MHHY!$B$6:$DQ$15,MATCH(L$1,YEAR(MHHY!$A$6:$A$15),0),0))/SUMPRODUCT(--ISNUMBER(MATCH(MHHY!$B$4:$DQ$4,INDEX('Rural Electric Cooperatives'!$A$3:$S$30,0,MATCH(SUBSTITUTE($B11,", Inc.",""),SUBSTITUTE('Rural Electric Cooperatives'!$A$1:$S$1,", Inc.",""),0)),0))),0)</f>
        <v>44523.917410621099</v>
      </c>
      <c r="M11" s="43">
        <f t="shared" si="0"/>
        <v>5.3222802051802409E-2</v>
      </c>
      <c r="O11" s="40">
        <f>+C11/(Inflation!F$2/Inflation!$F$2)</f>
        <v>27919.722164460934</v>
      </c>
      <c r="P11" s="40">
        <f>+D11/(Inflation!G$2/Inflation!$F$2)</f>
        <v>28227.478654652092</v>
      </c>
      <c r="Q11" s="40">
        <f>+E11/(Inflation!H$2/Inflation!$F$2)</f>
        <v>28864.081415039247</v>
      </c>
      <c r="R11" s="40">
        <f>+F11/(Inflation!I$2/Inflation!$F$2)</f>
        <v>30473.038402329126</v>
      </c>
      <c r="S11" s="40">
        <f>+G11/(Inflation!J$2/Inflation!$F$2)</f>
        <v>30779.179670592792</v>
      </c>
      <c r="T11" s="40">
        <f>+H11/(Inflation!K$2/Inflation!$F$2)</f>
        <v>30728.647810417326</v>
      </c>
      <c r="U11" s="40">
        <f>+I11/(Inflation!L$2/Inflation!$F$2)</f>
        <v>31478.866130688017</v>
      </c>
      <c r="V11" s="40">
        <f>+J11/(Inflation!M$2/Inflation!$F$2)</f>
        <v>31469.175158778606</v>
      </c>
      <c r="W11" s="40">
        <f>+K11/(Inflation!N$2/Inflation!$F$2)</f>
        <v>32220.524824241227</v>
      </c>
      <c r="X11" s="40">
        <f>+L11/(Inflation!O$2/Inflation!$F$2)</f>
        <v>33167.035582411787</v>
      </c>
      <c r="Y11" s="43">
        <f t="shared" si="1"/>
        <v>1.9320170683001958E-2</v>
      </c>
    </row>
    <row r="12" spans="1:25" x14ac:dyDescent="0.25">
      <c r="A12" s="39"/>
      <c r="B12" s="39" t="s">
        <v>1139</v>
      </c>
      <c r="C12" s="40" cm="1">
        <f t="array" ref="C12">IFERROR(SUMPRODUCT(--ISNUMBER(MATCH(MHHY!$B$4:$DQ$4,INDEX('Rural Electric Cooperatives'!$A$3:$S$30,0,MATCH(SUBSTITUTE($B12,", Inc.",""),SUBSTITUTE('Rural Electric Cooperatives'!$A$1:$S$1,", Inc.",""),0)),0)),INDEX(MHHY!$B$6:$DQ$15,MATCH(C$1,YEAR(MHHY!$A$6:$A$15),0),0))/SUMPRODUCT(--ISNUMBER(MATCH(MHHY!$B$4:$DQ$4,INDEX('Rural Electric Cooperatives'!$A$3:$S$30,0,MATCH(SUBSTITUTE($B12,", Inc.",""),SUBSTITUTE('Rural Electric Cooperatives'!$A$1:$S$1,", Inc.",""),0)),0))),0)</f>
        <v>36363.794117529498</v>
      </c>
      <c r="D12" s="40" cm="1">
        <f t="array" ref="D12">IFERROR(SUMPRODUCT(--ISNUMBER(MATCH(MHHY!$B$4:$DQ$4,INDEX('Rural Electric Cooperatives'!$A$3:$S$30,0,MATCH(SUBSTITUTE($B12,", Inc.",""),SUBSTITUTE('Rural Electric Cooperatives'!$A$1:$S$1,", Inc.",""),0)),0)),INDEX(MHHY!$B$6:$DQ$15,MATCH(D$1,YEAR(MHHY!$A$6:$A$15),0),0))/SUMPRODUCT(--ISNUMBER(MATCH(MHHY!$B$4:$DQ$4,INDEX('Rural Electric Cooperatives'!$A$3:$S$30,0,MATCH(SUBSTITUTE($B12,", Inc.",""),SUBSTITUTE('Rural Electric Cooperatives'!$A$1:$S$1,", Inc.",""),0)),0))),0)</f>
        <v>37345.864730976231</v>
      </c>
      <c r="E12" s="40" cm="1">
        <f t="array" ref="E12">IFERROR(SUMPRODUCT(--ISNUMBER(MATCH(MHHY!$B$4:$DQ$4,INDEX('Rural Electric Cooperatives'!$A$3:$S$30,0,MATCH(SUBSTITUTE($B12,", Inc.",""),SUBSTITUTE('Rural Electric Cooperatives'!$A$1:$S$1,", Inc.",""),0)),0)),INDEX(MHHY!$B$6:$DQ$15,MATCH(E$1,YEAR(MHHY!$A$6:$A$15),0),0))/SUMPRODUCT(--ISNUMBER(MATCH(MHHY!$B$4:$DQ$4,INDEX('Rural Electric Cooperatives'!$A$3:$S$30,0,MATCH(SUBSTITUTE($B12,", Inc.",""),SUBSTITUTE('Rural Electric Cooperatives'!$A$1:$S$1,", Inc.",""),0)),0))),0)</f>
        <v>39103.409112388101</v>
      </c>
      <c r="F12" s="40" cm="1">
        <f t="array" ref="F12">IFERROR(SUMPRODUCT(--ISNUMBER(MATCH(MHHY!$B$4:$DQ$4,INDEX('Rural Electric Cooperatives'!$A$3:$S$30,0,MATCH(SUBSTITUTE($B12,", Inc.",""),SUBSTITUTE('Rural Electric Cooperatives'!$A$1:$S$1,", Inc.",""),0)),0)),INDEX(MHHY!$B$6:$DQ$15,MATCH(F$1,YEAR(MHHY!$A$6:$A$15),0),0))/SUMPRODUCT(--ISNUMBER(MATCH(MHHY!$B$4:$DQ$4,INDEX('Rural Electric Cooperatives'!$A$3:$S$30,0,MATCH(SUBSTITUTE($B12,", Inc.",""),SUBSTITUTE('Rural Electric Cooperatives'!$A$1:$S$1,", Inc.",""),0)),0))),0)</f>
        <v>40813.992855659199</v>
      </c>
      <c r="G12" s="40" cm="1">
        <f t="array" ref="G12">IFERROR(SUMPRODUCT(--ISNUMBER(MATCH(MHHY!$B$4:$DQ$4,INDEX('Rural Electric Cooperatives'!$A$3:$S$30,0,MATCH(SUBSTITUTE($B12,", Inc.",""),SUBSTITUTE('Rural Electric Cooperatives'!$A$1:$S$1,", Inc.",""),0)),0)),INDEX(MHHY!$B$6:$DQ$15,MATCH(G$1,YEAR(MHHY!$A$6:$A$15),0),0))/SUMPRODUCT(--ISNUMBER(MATCH(MHHY!$B$4:$DQ$4,INDEX('Rural Electric Cooperatives'!$A$3:$S$30,0,MATCH(SUBSTITUTE($B12,", Inc.",""),SUBSTITUTE('Rural Electric Cooperatives'!$A$1:$S$1,", Inc.",""),0)),0))),0)</f>
        <v>43842.713150796037</v>
      </c>
      <c r="H12" s="40" cm="1">
        <f t="array" ref="H12">IFERROR(SUMPRODUCT(--ISNUMBER(MATCH(MHHY!$B$4:$DQ$4,INDEX('Rural Electric Cooperatives'!$A$3:$S$30,0,MATCH(SUBSTITUTE($B12,", Inc.",""),SUBSTITUTE('Rural Electric Cooperatives'!$A$1:$S$1,", Inc.",""),0)),0)),INDEX(MHHY!$B$6:$DQ$15,MATCH(H$1,YEAR(MHHY!$A$6:$A$15),0),0))/SUMPRODUCT(--ISNUMBER(MATCH(MHHY!$B$4:$DQ$4,INDEX('Rural Electric Cooperatives'!$A$3:$S$30,0,MATCH(SUBSTITUTE($B12,", Inc.",""),SUBSTITUTE('Rural Electric Cooperatives'!$A$1:$S$1,", Inc.",""),0)),0))),0)</f>
        <v>45408.403783408103</v>
      </c>
      <c r="I12" s="40" cm="1">
        <f t="array" ref="I12">IFERROR(SUMPRODUCT(--ISNUMBER(MATCH(MHHY!$B$4:$DQ$4,INDEX('Rural Electric Cooperatives'!$A$3:$S$30,0,MATCH(SUBSTITUTE($B12,", Inc.",""),SUBSTITUTE('Rural Electric Cooperatives'!$A$1:$S$1,", Inc.",""),0)),0)),INDEX(MHHY!$B$6:$DQ$15,MATCH(I$1,YEAR(MHHY!$A$6:$A$15),0),0))/SUMPRODUCT(--ISNUMBER(MATCH(MHHY!$B$4:$DQ$4,INDEX('Rural Electric Cooperatives'!$A$3:$S$30,0,MATCH(SUBSTITUTE($B12,", Inc.",""),SUBSTITUTE('Rural Electric Cooperatives'!$A$1:$S$1,", Inc.",""),0)),0))),0)</f>
        <v>49973.609990135905</v>
      </c>
      <c r="J12" s="40" cm="1">
        <f t="array" ref="J12">IFERROR(SUMPRODUCT(--ISNUMBER(MATCH(MHHY!$B$4:$DQ$4,INDEX('Rural Electric Cooperatives'!$A$3:$S$30,0,MATCH(SUBSTITUTE($B12,", Inc.",""),SUBSTITUTE('Rural Electric Cooperatives'!$A$1:$S$1,", Inc.",""),0)),0)),INDEX(MHHY!$B$6:$DQ$15,MATCH(J$1,YEAR(MHHY!$A$6:$A$15),0),0))/SUMPRODUCT(--ISNUMBER(MATCH(MHHY!$B$4:$DQ$4,INDEX('Rural Electric Cooperatives'!$A$3:$S$30,0,MATCH(SUBSTITUTE($B12,", Inc.",""),SUBSTITUTE('Rural Electric Cooperatives'!$A$1:$S$1,", Inc.",""),0)),0))),0)</f>
        <v>53316.916556072676</v>
      </c>
      <c r="K12" s="40" cm="1">
        <f t="array" ref="K12">IFERROR(SUMPRODUCT(--ISNUMBER(MATCH(MHHY!$B$4:$DQ$4,INDEX('Rural Electric Cooperatives'!$A$3:$S$30,0,MATCH(SUBSTITUTE($B12,", Inc.",""),SUBSTITUTE('Rural Electric Cooperatives'!$A$1:$S$1,", Inc.",""),0)),0)),INDEX(MHHY!$B$6:$DQ$15,MATCH(K$1,YEAR(MHHY!$A$6:$A$15),0),0))/SUMPRODUCT(--ISNUMBER(MATCH(MHHY!$B$4:$DQ$4,INDEX('Rural Electric Cooperatives'!$A$3:$S$30,0,MATCH(SUBSTITUTE($B12,", Inc.",""),SUBSTITUTE('Rural Electric Cooperatives'!$A$1:$S$1,", Inc.",""),0)),0))),0)</f>
        <v>57717.248769421894</v>
      </c>
      <c r="L12" s="40" cm="1">
        <f t="array" ref="L12">IFERROR(SUMPRODUCT(--ISNUMBER(MATCH(MHHY!$B$4:$DQ$4,INDEX('Rural Electric Cooperatives'!$A$3:$S$30,0,MATCH(SUBSTITUTE($B12,", Inc.",""),SUBSTITUTE('Rural Electric Cooperatives'!$A$1:$S$1,", Inc.",""),0)),0)),INDEX(MHHY!$B$6:$DQ$15,MATCH(L$1,YEAR(MHHY!$A$6:$A$15),0),0))/SUMPRODUCT(--ISNUMBER(MATCH(MHHY!$B$4:$DQ$4,INDEX('Rural Electric Cooperatives'!$A$3:$S$30,0,MATCH(SUBSTITUTE($B12,", Inc.",""),SUBSTITUTE('Rural Electric Cooperatives'!$A$1:$S$1,", Inc.",""),0)),0))),0)</f>
        <v>59837.494980985204</v>
      </c>
      <c r="M12" s="43">
        <f t="shared" si="0"/>
        <v>5.6899765486888354E-2</v>
      </c>
      <c r="O12" s="40">
        <f>+C12/(Inflation!F$2/Inflation!$F$2)</f>
        <v>36363.794117529498</v>
      </c>
      <c r="P12" s="40">
        <f>+D12/(Inflation!G$2/Inflation!$F$2)</f>
        <v>36566.470541222225</v>
      </c>
      <c r="Q12" s="40">
        <f>+E12/(Inflation!H$2/Inflation!$F$2)</f>
        <v>37375.741477405769</v>
      </c>
      <c r="R12" s="40">
        <f>+F12/(Inflation!I$2/Inflation!$F$2)</f>
        <v>38315.980356751861</v>
      </c>
      <c r="S12" s="40">
        <f>+G12/(Inflation!J$2/Inflation!$F$2)</f>
        <v>40650.009271781535</v>
      </c>
      <c r="T12" s="40">
        <f>+H12/(Inflation!K$2/Inflation!$F$2)</f>
        <v>40218.937356543058</v>
      </c>
      <c r="U12" s="40">
        <f>+I12/(Inflation!L$2/Inflation!$F$2)</f>
        <v>40987.198711053032</v>
      </c>
      <c r="V12" s="40">
        <f>+J12/(Inflation!M$2/Inflation!$F$2)</f>
        <v>41996.136478545144</v>
      </c>
      <c r="W12" s="40">
        <f>+K12/(Inflation!N$2/Inflation!$F$2)</f>
        <v>44158.537765629568</v>
      </c>
      <c r="X12" s="40">
        <f>+L12/(Inflation!O$2/Inflation!$F$2)</f>
        <v>44574.521754082947</v>
      </c>
      <c r="Y12" s="43">
        <f t="shared" si="1"/>
        <v>2.2878774796913248E-2</v>
      </c>
    </row>
    <row r="13" spans="1:25" x14ac:dyDescent="0.25">
      <c r="A13" s="39"/>
      <c r="B13" s="39" t="s">
        <v>1140</v>
      </c>
      <c r="C13" s="40" cm="1">
        <f t="array" ref="C13">IFERROR(SUMPRODUCT(--ISNUMBER(MATCH(MHHY!$B$4:$DQ$4,INDEX('Rural Electric Cooperatives'!$A$3:$S$30,0,MATCH(SUBSTITUTE($B13,", Inc.",""),SUBSTITUTE('Rural Electric Cooperatives'!$A$1:$S$1,", Inc.",""),0)),0)),INDEX(MHHY!$B$6:$DQ$15,MATCH(C$1,YEAR(MHHY!$A$6:$A$15),0),0))/SUMPRODUCT(--ISNUMBER(MATCH(MHHY!$B$4:$DQ$4,INDEX('Rural Electric Cooperatives'!$A$3:$S$30,0,MATCH(SUBSTITUTE($B13,", Inc.",""),SUBSTITUTE('Rural Electric Cooperatives'!$A$1:$S$1,", Inc.",""),0)),0))),0)</f>
        <v>40184.655189144192</v>
      </c>
      <c r="D13" s="40" cm="1">
        <f t="array" ref="D13">IFERROR(SUMPRODUCT(--ISNUMBER(MATCH(MHHY!$B$4:$DQ$4,INDEX('Rural Electric Cooperatives'!$A$3:$S$30,0,MATCH(SUBSTITUTE($B13,", Inc.",""),SUBSTITUTE('Rural Electric Cooperatives'!$A$1:$S$1,", Inc.",""),0)),0)),INDEX(MHHY!$B$6:$DQ$15,MATCH(D$1,YEAR(MHHY!$A$6:$A$15),0),0))/SUMPRODUCT(--ISNUMBER(MATCH(MHHY!$B$4:$DQ$4,INDEX('Rural Electric Cooperatives'!$A$3:$S$30,0,MATCH(SUBSTITUTE($B13,", Inc.",""),SUBSTITUTE('Rural Electric Cooperatives'!$A$1:$S$1,", Inc.",""),0)),0))),0)</f>
        <v>41792.438666742783</v>
      </c>
      <c r="E13" s="40" cm="1">
        <f t="array" ref="E13">IFERROR(SUMPRODUCT(--ISNUMBER(MATCH(MHHY!$B$4:$DQ$4,INDEX('Rural Electric Cooperatives'!$A$3:$S$30,0,MATCH(SUBSTITUTE($B13,", Inc.",""),SUBSTITUTE('Rural Electric Cooperatives'!$A$1:$S$1,", Inc.",""),0)),0)),INDEX(MHHY!$B$6:$DQ$15,MATCH(E$1,YEAR(MHHY!$A$6:$A$15),0),0))/SUMPRODUCT(--ISNUMBER(MATCH(MHHY!$B$4:$DQ$4,INDEX('Rural Electric Cooperatives'!$A$3:$S$30,0,MATCH(SUBSTITUTE($B13,", Inc.",""),SUBSTITUTE('Rural Electric Cooperatives'!$A$1:$S$1,", Inc.",""),0)),0))),0)</f>
        <v>43161.498881029605</v>
      </c>
      <c r="F13" s="40" cm="1">
        <f t="array" ref="F13">IFERROR(SUMPRODUCT(--ISNUMBER(MATCH(MHHY!$B$4:$DQ$4,INDEX('Rural Electric Cooperatives'!$A$3:$S$30,0,MATCH(SUBSTITUTE($B13,", Inc.",""),SUBSTITUTE('Rural Electric Cooperatives'!$A$1:$S$1,", Inc.",""),0)),0)),INDEX(MHHY!$B$6:$DQ$15,MATCH(F$1,YEAR(MHHY!$A$6:$A$15),0),0))/SUMPRODUCT(--ISNUMBER(MATCH(MHHY!$B$4:$DQ$4,INDEX('Rural Electric Cooperatives'!$A$3:$S$30,0,MATCH(SUBSTITUTE($B13,", Inc.",""),SUBSTITUTE('Rural Electric Cooperatives'!$A$1:$S$1,", Inc.",""),0)),0))),0)</f>
        <v>44852.511498652231</v>
      </c>
      <c r="G13" s="40" cm="1">
        <f t="array" ref="G13">IFERROR(SUMPRODUCT(--ISNUMBER(MATCH(MHHY!$B$4:$DQ$4,INDEX('Rural Electric Cooperatives'!$A$3:$S$30,0,MATCH(SUBSTITUTE($B13,", Inc.",""),SUBSTITUTE('Rural Electric Cooperatives'!$A$1:$S$1,", Inc.",""),0)),0)),INDEX(MHHY!$B$6:$DQ$15,MATCH(G$1,YEAR(MHHY!$A$6:$A$15),0),0))/SUMPRODUCT(--ISNUMBER(MATCH(MHHY!$B$4:$DQ$4,INDEX('Rural Electric Cooperatives'!$A$3:$S$30,0,MATCH(SUBSTITUTE($B13,", Inc.",""),SUBSTITUTE('Rural Electric Cooperatives'!$A$1:$S$1,", Inc.",""),0)),0))),0)</f>
        <v>46303.273582728485</v>
      </c>
      <c r="H13" s="40" cm="1">
        <f t="array" ref="H13">IFERROR(SUMPRODUCT(--ISNUMBER(MATCH(MHHY!$B$4:$DQ$4,INDEX('Rural Electric Cooperatives'!$A$3:$S$30,0,MATCH(SUBSTITUTE($B13,", Inc.",""),SUBSTITUTE('Rural Electric Cooperatives'!$A$1:$S$1,", Inc.",""),0)),0)),INDEX(MHHY!$B$6:$DQ$15,MATCH(H$1,YEAR(MHHY!$A$6:$A$15),0),0))/SUMPRODUCT(--ISNUMBER(MATCH(MHHY!$B$4:$DQ$4,INDEX('Rural Electric Cooperatives'!$A$3:$S$30,0,MATCH(SUBSTITUTE($B13,", Inc.",""),SUBSTITUTE('Rural Electric Cooperatives'!$A$1:$S$1,", Inc.",""),0)),0))),0)</f>
        <v>48330.671377375525</v>
      </c>
      <c r="I13" s="40" cm="1">
        <f t="array" ref="I13">IFERROR(SUMPRODUCT(--ISNUMBER(MATCH(MHHY!$B$4:$DQ$4,INDEX('Rural Electric Cooperatives'!$A$3:$S$30,0,MATCH(SUBSTITUTE($B13,", Inc.",""),SUBSTITUTE('Rural Electric Cooperatives'!$A$1:$S$1,", Inc.",""),0)),0)),INDEX(MHHY!$B$6:$DQ$15,MATCH(I$1,YEAR(MHHY!$A$6:$A$15),0),0))/SUMPRODUCT(--ISNUMBER(MATCH(MHHY!$B$4:$DQ$4,INDEX('Rural Electric Cooperatives'!$A$3:$S$30,0,MATCH(SUBSTITUTE($B13,", Inc.",""),SUBSTITUTE('Rural Electric Cooperatives'!$A$1:$S$1,", Inc.",""),0)),0))),0)</f>
        <v>52199.505845765751</v>
      </c>
      <c r="J13" s="40" cm="1">
        <f t="array" ref="J13">IFERROR(SUMPRODUCT(--ISNUMBER(MATCH(MHHY!$B$4:$DQ$4,INDEX('Rural Electric Cooperatives'!$A$3:$S$30,0,MATCH(SUBSTITUTE($B13,", Inc.",""),SUBSTITUTE('Rural Electric Cooperatives'!$A$1:$S$1,", Inc.",""),0)),0)),INDEX(MHHY!$B$6:$DQ$15,MATCH(J$1,YEAR(MHHY!$A$6:$A$15),0),0))/SUMPRODUCT(--ISNUMBER(MATCH(MHHY!$B$4:$DQ$4,INDEX('Rural Electric Cooperatives'!$A$3:$S$30,0,MATCH(SUBSTITUTE($B13,", Inc.",""),SUBSTITUTE('Rural Electric Cooperatives'!$A$1:$S$1,", Inc.",""),0)),0))),0)</f>
        <v>53597.949037662642</v>
      </c>
      <c r="K13" s="40" cm="1">
        <f t="array" ref="K13">IFERROR(SUMPRODUCT(--ISNUMBER(MATCH(MHHY!$B$4:$DQ$4,INDEX('Rural Electric Cooperatives'!$A$3:$S$30,0,MATCH(SUBSTITUTE($B13,", Inc.",""),SUBSTITUTE('Rural Electric Cooperatives'!$A$1:$S$1,", Inc.",""),0)),0)),INDEX(MHHY!$B$6:$DQ$15,MATCH(K$1,YEAR(MHHY!$A$6:$A$15),0),0))/SUMPRODUCT(--ISNUMBER(MATCH(MHHY!$B$4:$DQ$4,INDEX('Rural Electric Cooperatives'!$A$3:$S$30,0,MATCH(SUBSTITUTE($B13,", Inc.",""),SUBSTITUTE('Rural Electric Cooperatives'!$A$1:$S$1,", Inc.",""),0)),0))),0)</f>
        <v>56066.782484527452</v>
      </c>
      <c r="L13" s="40" cm="1">
        <f t="array" ref="L13">IFERROR(SUMPRODUCT(--ISNUMBER(MATCH(MHHY!$B$4:$DQ$4,INDEX('Rural Electric Cooperatives'!$A$3:$S$30,0,MATCH(SUBSTITUTE($B13,", Inc.",""),SUBSTITUTE('Rural Electric Cooperatives'!$A$1:$S$1,", Inc.",""),0)),0)),INDEX(MHHY!$B$6:$DQ$15,MATCH(L$1,YEAR(MHHY!$A$6:$A$15),0),0))/SUMPRODUCT(--ISNUMBER(MATCH(MHHY!$B$4:$DQ$4,INDEX('Rural Electric Cooperatives'!$A$3:$S$30,0,MATCH(SUBSTITUTE($B13,", Inc.",""),SUBSTITUTE('Rural Electric Cooperatives'!$A$1:$S$1,", Inc.",""),0)),0))),0)</f>
        <v>58995.092795228484</v>
      </c>
      <c r="M13" s="43">
        <f t="shared" si="0"/>
        <v>4.3586385505703484E-2</v>
      </c>
      <c r="O13" s="40">
        <f>+C13/(Inflation!F$2/Inflation!$F$2)</f>
        <v>40184.655189144192</v>
      </c>
      <c r="P13" s="40">
        <f>+D13/(Inflation!G$2/Inflation!$F$2)</f>
        <v>40920.246146710095</v>
      </c>
      <c r="Q13" s="40">
        <f>+E13/(Inflation!H$2/Inflation!$F$2)</f>
        <v>41254.536639457234</v>
      </c>
      <c r="R13" s="40">
        <f>+F13/(Inflation!I$2/Inflation!$F$2)</f>
        <v>42107.322251247271</v>
      </c>
      <c r="S13" s="40">
        <f>+G13/(Inflation!J$2/Inflation!$F$2)</f>
        <v>42931.387343157046</v>
      </c>
      <c r="T13" s="40">
        <f>+H13/(Inflation!K$2/Inflation!$F$2)</f>
        <v>42807.235722225239</v>
      </c>
      <c r="U13" s="40">
        <f>+I13/(Inflation!L$2/Inflation!$F$2)</f>
        <v>42812.826992916562</v>
      </c>
      <c r="V13" s="40">
        <f>+J13/(Inflation!M$2/Inflation!$F$2)</f>
        <v>42217.497337614033</v>
      </c>
      <c r="W13" s="40">
        <f>+K13/(Inflation!N$2/Inflation!$F$2)</f>
        <v>42895.792584140225</v>
      </c>
      <c r="X13" s="40">
        <f>+L13/(Inflation!O$2/Inflation!$F$2)</f>
        <v>43946.994238657506</v>
      </c>
      <c r="Y13" s="43">
        <f t="shared" si="1"/>
        <v>9.993944798595944E-3</v>
      </c>
    </row>
    <row r="14" spans="1:25" x14ac:dyDescent="0.25">
      <c r="A14" s="39"/>
      <c r="B14" s="39" t="s">
        <v>1141</v>
      </c>
      <c r="C14" s="40" cm="1">
        <f t="array" ref="C14">IFERROR(SUMPRODUCT(--ISNUMBER(MATCH(MHHY!$B$4:$DQ$4,INDEX('Rural Electric Cooperatives'!$A$3:$S$30,0,MATCH(SUBSTITUTE($B14,", Inc.",""),SUBSTITUTE('Rural Electric Cooperatives'!$A$1:$S$1,", Inc.",""),0)),0)),INDEX(MHHY!$B$6:$DQ$15,MATCH(C$1,YEAR(MHHY!$A$6:$A$15),0),0))/SUMPRODUCT(--ISNUMBER(MATCH(MHHY!$B$4:$DQ$4,INDEX('Rural Electric Cooperatives'!$A$3:$S$30,0,MATCH(SUBSTITUTE($B14,", Inc.",""),SUBSTITUTE('Rural Electric Cooperatives'!$A$1:$S$1,", Inc.",""),0)),0))),0)</f>
        <v>38683.478946310999</v>
      </c>
      <c r="D14" s="40" cm="1">
        <f t="array" ref="D14">IFERROR(SUMPRODUCT(--ISNUMBER(MATCH(MHHY!$B$4:$DQ$4,INDEX('Rural Electric Cooperatives'!$A$3:$S$30,0,MATCH(SUBSTITUTE($B14,", Inc.",""),SUBSTITUTE('Rural Electric Cooperatives'!$A$1:$S$1,", Inc.",""),0)),0)),INDEX(MHHY!$B$6:$DQ$15,MATCH(D$1,YEAR(MHHY!$A$6:$A$15),0),0))/SUMPRODUCT(--ISNUMBER(MATCH(MHHY!$B$4:$DQ$4,INDEX('Rural Electric Cooperatives'!$A$3:$S$30,0,MATCH(SUBSTITUTE($B14,", Inc.",""),SUBSTITUTE('Rural Electric Cooperatives'!$A$1:$S$1,", Inc.",""),0)),0))),0)</f>
        <v>40290.400543370699</v>
      </c>
      <c r="E14" s="40" cm="1">
        <f t="array" ref="E14">IFERROR(SUMPRODUCT(--ISNUMBER(MATCH(MHHY!$B$4:$DQ$4,INDEX('Rural Electric Cooperatives'!$A$3:$S$30,0,MATCH(SUBSTITUTE($B14,", Inc.",""),SUBSTITUTE('Rural Electric Cooperatives'!$A$1:$S$1,", Inc.",""),0)),0)),INDEX(MHHY!$B$6:$DQ$15,MATCH(E$1,YEAR(MHHY!$A$6:$A$15),0),0))/SUMPRODUCT(--ISNUMBER(MATCH(MHHY!$B$4:$DQ$4,INDEX('Rural Electric Cooperatives'!$A$3:$S$30,0,MATCH(SUBSTITUTE($B14,", Inc.",""),SUBSTITUTE('Rural Electric Cooperatives'!$A$1:$S$1,", Inc.",""),0)),0))),0)</f>
        <v>41567.297761021233</v>
      </c>
      <c r="F14" s="40" cm="1">
        <f t="array" ref="F14">IFERROR(SUMPRODUCT(--ISNUMBER(MATCH(MHHY!$B$4:$DQ$4,INDEX('Rural Electric Cooperatives'!$A$3:$S$30,0,MATCH(SUBSTITUTE($B14,", Inc.",""),SUBSTITUTE('Rural Electric Cooperatives'!$A$1:$S$1,", Inc.",""),0)),0)),INDEX(MHHY!$B$6:$DQ$15,MATCH(F$1,YEAR(MHHY!$A$6:$A$15),0),0))/SUMPRODUCT(--ISNUMBER(MATCH(MHHY!$B$4:$DQ$4,INDEX('Rural Electric Cooperatives'!$A$3:$S$30,0,MATCH(SUBSTITUTE($B14,", Inc.",""),SUBSTITUTE('Rural Electric Cooperatives'!$A$1:$S$1,", Inc.",""),0)),0))),0)</f>
        <v>43586.94806247083</v>
      </c>
      <c r="G14" s="40" cm="1">
        <f t="array" ref="G14">IFERROR(SUMPRODUCT(--ISNUMBER(MATCH(MHHY!$B$4:$DQ$4,INDEX('Rural Electric Cooperatives'!$A$3:$S$30,0,MATCH(SUBSTITUTE($B14,", Inc.",""),SUBSTITUTE('Rural Electric Cooperatives'!$A$1:$S$1,", Inc.",""),0)),0)),INDEX(MHHY!$B$6:$DQ$15,MATCH(G$1,YEAR(MHHY!$A$6:$A$15),0),0))/SUMPRODUCT(--ISNUMBER(MATCH(MHHY!$B$4:$DQ$4,INDEX('Rural Electric Cooperatives'!$A$3:$S$30,0,MATCH(SUBSTITUTE($B14,", Inc.",""),SUBSTITUTE('Rural Electric Cooperatives'!$A$1:$S$1,", Inc.",""),0)),0))),0)</f>
        <v>45345.452937069931</v>
      </c>
      <c r="H14" s="40" cm="1">
        <f t="array" ref="H14">IFERROR(SUMPRODUCT(--ISNUMBER(MATCH(MHHY!$B$4:$DQ$4,INDEX('Rural Electric Cooperatives'!$A$3:$S$30,0,MATCH(SUBSTITUTE($B14,", Inc.",""),SUBSTITUTE('Rural Electric Cooperatives'!$A$1:$S$1,", Inc.",""),0)),0)),INDEX(MHHY!$B$6:$DQ$15,MATCH(H$1,YEAR(MHHY!$A$6:$A$15),0),0))/SUMPRODUCT(--ISNUMBER(MATCH(MHHY!$B$4:$DQ$4,INDEX('Rural Electric Cooperatives'!$A$3:$S$30,0,MATCH(SUBSTITUTE($B14,", Inc.",""),SUBSTITUTE('Rural Electric Cooperatives'!$A$1:$S$1,", Inc.",""),0)),0))),0)</f>
        <v>46050.968360295636</v>
      </c>
      <c r="I14" s="40" cm="1">
        <f t="array" ref="I14">IFERROR(SUMPRODUCT(--ISNUMBER(MATCH(MHHY!$B$4:$DQ$4,INDEX('Rural Electric Cooperatives'!$A$3:$S$30,0,MATCH(SUBSTITUTE($B14,", Inc.",""),SUBSTITUTE('Rural Electric Cooperatives'!$A$1:$S$1,", Inc.",""),0)),0)),INDEX(MHHY!$B$6:$DQ$15,MATCH(I$1,YEAR(MHHY!$A$6:$A$15),0),0))/SUMPRODUCT(--ISNUMBER(MATCH(MHHY!$B$4:$DQ$4,INDEX('Rural Electric Cooperatives'!$A$3:$S$30,0,MATCH(SUBSTITUTE($B14,", Inc.",""),SUBSTITUTE('Rural Electric Cooperatives'!$A$1:$S$1,", Inc.",""),0)),0))),0)</f>
        <v>50940.5838235509</v>
      </c>
      <c r="J14" s="40" cm="1">
        <f t="array" ref="J14">IFERROR(SUMPRODUCT(--ISNUMBER(MATCH(MHHY!$B$4:$DQ$4,INDEX('Rural Electric Cooperatives'!$A$3:$S$30,0,MATCH(SUBSTITUTE($B14,", Inc.",""),SUBSTITUTE('Rural Electric Cooperatives'!$A$1:$S$1,", Inc.",""),0)),0)),INDEX(MHHY!$B$6:$DQ$15,MATCH(J$1,YEAR(MHHY!$A$6:$A$15),0),0))/SUMPRODUCT(--ISNUMBER(MATCH(MHHY!$B$4:$DQ$4,INDEX('Rural Electric Cooperatives'!$A$3:$S$30,0,MATCH(SUBSTITUTE($B14,", Inc.",""),SUBSTITUTE('Rural Electric Cooperatives'!$A$1:$S$1,", Inc.",""),0)),0))),0)</f>
        <v>53900.863625056088</v>
      </c>
      <c r="K14" s="40" cm="1">
        <f t="array" ref="K14">IFERROR(SUMPRODUCT(--ISNUMBER(MATCH(MHHY!$B$4:$DQ$4,INDEX('Rural Electric Cooperatives'!$A$3:$S$30,0,MATCH(SUBSTITUTE($B14,", Inc.",""),SUBSTITUTE('Rural Electric Cooperatives'!$A$1:$S$1,", Inc.",""),0)),0)),INDEX(MHHY!$B$6:$DQ$15,MATCH(K$1,YEAR(MHHY!$A$6:$A$15),0),0))/SUMPRODUCT(--ISNUMBER(MATCH(MHHY!$B$4:$DQ$4,INDEX('Rural Electric Cooperatives'!$A$3:$S$30,0,MATCH(SUBSTITUTE($B14,", Inc.",""),SUBSTITUTE('Rural Electric Cooperatives'!$A$1:$S$1,", Inc.",""),0)),0))),0)</f>
        <v>57485.353341764472</v>
      </c>
      <c r="L14" s="40" cm="1">
        <f t="array" ref="L14">IFERROR(SUMPRODUCT(--ISNUMBER(MATCH(MHHY!$B$4:$DQ$4,INDEX('Rural Electric Cooperatives'!$A$3:$S$30,0,MATCH(SUBSTITUTE($B14,", Inc.",""),SUBSTITUTE('Rural Electric Cooperatives'!$A$1:$S$1,", Inc.",""),0)),0)),INDEX(MHHY!$B$6:$DQ$15,MATCH(L$1,YEAR(MHHY!$A$6:$A$15),0),0))/SUMPRODUCT(--ISNUMBER(MATCH(MHHY!$B$4:$DQ$4,INDEX('Rural Electric Cooperatives'!$A$3:$S$30,0,MATCH(SUBSTITUTE($B14,", Inc.",""),SUBSTITUTE('Rural Electric Cooperatives'!$A$1:$S$1,", Inc.",""),0)),0))),0)</f>
        <v>60763.8571505863</v>
      </c>
      <c r="M14" s="43">
        <f t="shared" si="0"/>
        <v>5.1455966874758063E-2</v>
      </c>
      <c r="O14" s="40">
        <f>+C14/(Inflation!F$2/Inflation!$F$2)</f>
        <v>38683.478946310999</v>
      </c>
      <c r="P14" s="40">
        <f>+D14/(Inflation!G$2/Inflation!$F$2)</f>
        <v>39449.554995608662</v>
      </c>
      <c r="Q14" s="40">
        <f>+E14/(Inflation!H$2/Inflation!$F$2)</f>
        <v>39730.770546501743</v>
      </c>
      <c r="R14" s="40">
        <f>+F14/(Inflation!I$2/Inflation!$F$2)</f>
        <v>40919.217379164751</v>
      </c>
      <c r="S14" s="40">
        <f>+G14/(Inflation!J$2/Inflation!$F$2)</f>
        <v>42043.316890199298</v>
      </c>
      <c r="T14" s="40">
        <f>+H14/(Inflation!K$2/Inflation!$F$2)</f>
        <v>40788.06690773015</v>
      </c>
      <c r="U14" s="40">
        <f>+I14/(Inflation!L$2/Inflation!$F$2)</f>
        <v>41780.288277053813</v>
      </c>
      <c r="V14" s="40">
        <f>+J14/(Inflation!M$2/Inflation!$F$2)</f>
        <v>42456.094075295565</v>
      </c>
      <c r="W14" s="40">
        <f>+K14/(Inflation!N$2/Inflation!$F$2)</f>
        <v>43981.118307526223</v>
      </c>
      <c r="X14" s="40">
        <f>+L14/(Inflation!O$2/Inflation!$F$2)</f>
        <v>45264.59326683871</v>
      </c>
      <c r="Y14" s="43">
        <f t="shared" si="1"/>
        <v>1.7610208905944891E-2</v>
      </c>
    </row>
    <row r="15" spans="1:25" x14ac:dyDescent="0.25">
      <c r="A15" s="39"/>
      <c r="B15" s="39" t="s">
        <v>1187</v>
      </c>
      <c r="C15" s="40" cm="1">
        <f t="array" ref="C15">IFERROR(SUMPRODUCT(--ISNUMBER(MATCH(MHHY!$B$4:$DQ$4,INDEX('Rural Electric Cooperatives'!$A$3:$S$30,0,MATCH(SUBSTITUTE($B15,", Inc.",""),SUBSTITUTE('Rural Electric Cooperatives'!$A$1:$S$1,", Inc.",""),0)),0)),INDEX(MHHY!$B$6:$DQ$15,MATCH(C$1,YEAR(MHHY!$A$6:$A$15),0),0))/SUMPRODUCT(--ISNUMBER(MATCH(MHHY!$B$4:$DQ$4,INDEX('Rural Electric Cooperatives'!$A$3:$S$30,0,MATCH(SUBSTITUTE($B15,", Inc.",""),SUBSTITUTE('Rural Electric Cooperatives'!$A$1:$S$1,", Inc.",""),0)),0))),0)</f>
        <v>23935.174928316352</v>
      </c>
      <c r="D15" s="40" cm="1">
        <f t="array" ref="D15">IFERROR(SUMPRODUCT(--ISNUMBER(MATCH(MHHY!$B$4:$DQ$4,INDEX('Rural Electric Cooperatives'!$A$3:$S$30,0,MATCH(SUBSTITUTE($B15,", Inc.",""),SUBSTITUTE('Rural Electric Cooperatives'!$A$1:$S$1,", Inc.",""),0)),0)),INDEX(MHHY!$B$6:$DQ$15,MATCH(D$1,YEAR(MHHY!$A$6:$A$15),0),0))/SUMPRODUCT(--ISNUMBER(MATCH(MHHY!$B$4:$DQ$4,INDEX('Rural Electric Cooperatives'!$A$3:$S$30,0,MATCH(SUBSTITUTE($B15,", Inc.",""),SUBSTITUTE('Rural Electric Cooperatives'!$A$1:$S$1,", Inc.",""),0)),0))),0)</f>
        <v>25245.47522754145</v>
      </c>
      <c r="E15" s="40" cm="1">
        <f t="array" ref="E15">IFERROR(SUMPRODUCT(--ISNUMBER(MATCH(MHHY!$B$4:$DQ$4,INDEX('Rural Electric Cooperatives'!$A$3:$S$30,0,MATCH(SUBSTITUTE($B15,", Inc.",""),SUBSTITUTE('Rural Electric Cooperatives'!$A$1:$S$1,", Inc.",""),0)),0)),INDEX(MHHY!$B$6:$DQ$15,MATCH(E$1,YEAR(MHHY!$A$6:$A$15),0),0))/SUMPRODUCT(--ISNUMBER(MATCH(MHHY!$B$4:$DQ$4,INDEX('Rural Electric Cooperatives'!$A$3:$S$30,0,MATCH(SUBSTITUTE($B15,", Inc.",""),SUBSTITUTE('Rural Electric Cooperatives'!$A$1:$S$1,", Inc.",""),0)),0))),0)</f>
        <v>27108.4449451865</v>
      </c>
      <c r="F15" s="40" cm="1">
        <f t="array" ref="F15">IFERROR(SUMPRODUCT(--ISNUMBER(MATCH(MHHY!$B$4:$DQ$4,INDEX('Rural Electric Cooperatives'!$A$3:$S$30,0,MATCH(SUBSTITUTE($B15,", Inc.",""),SUBSTITUTE('Rural Electric Cooperatives'!$A$1:$S$1,", Inc.",""),0)),0)),INDEX(MHHY!$B$6:$DQ$15,MATCH(F$1,YEAR(MHHY!$A$6:$A$15),0),0))/SUMPRODUCT(--ISNUMBER(MATCH(MHHY!$B$4:$DQ$4,INDEX('Rural Electric Cooperatives'!$A$3:$S$30,0,MATCH(SUBSTITUTE($B15,", Inc.",""),SUBSTITUTE('Rural Electric Cooperatives'!$A$1:$S$1,", Inc.",""),0)),0))),0)</f>
        <v>27492.046612999649</v>
      </c>
      <c r="G15" s="40" cm="1">
        <f t="array" ref="G15">IFERROR(SUMPRODUCT(--ISNUMBER(MATCH(MHHY!$B$4:$DQ$4,INDEX('Rural Electric Cooperatives'!$A$3:$S$30,0,MATCH(SUBSTITUTE($B15,", Inc.",""),SUBSTITUTE('Rural Electric Cooperatives'!$A$1:$S$1,", Inc.",""),0)),0)),INDEX(MHHY!$B$6:$DQ$15,MATCH(G$1,YEAR(MHHY!$A$6:$A$15),0),0))/SUMPRODUCT(--ISNUMBER(MATCH(MHHY!$B$4:$DQ$4,INDEX('Rural Electric Cooperatives'!$A$3:$S$30,0,MATCH(SUBSTITUTE($B15,", Inc.",""),SUBSTITUTE('Rural Electric Cooperatives'!$A$1:$S$1,", Inc.",""),0)),0))),0)</f>
        <v>28570.012997946898</v>
      </c>
      <c r="H15" s="40" cm="1">
        <f t="array" ref="H15">IFERROR(SUMPRODUCT(--ISNUMBER(MATCH(MHHY!$B$4:$DQ$4,INDEX('Rural Electric Cooperatives'!$A$3:$S$30,0,MATCH(SUBSTITUTE($B15,", Inc.",""),SUBSTITUTE('Rural Electric Cooperatives'!$A$1:$S$1,", Inc.",""),0)),0)),INDEX(MHHY!$B$6:$DQ$15,MATCH(H$1,YEAR(MHHY!$A$6:$A$15),0),0))/SUMPRODUCT(--ISNUMBER(MATCH(MHHY!$B$4:$DQ$4,INDEX('Rural Electric Cooperatives'!$A$3:$S$30,0,MATCH(SUBSTITUTE($B15,", Inc.",""),SUBSTITUTE('Rural Electric Cooperatives'!$A$1:$S$1,", Inc.",""),0)),0))),0)</f>
        <v>30028.680406494597</v>
      </c>
      <c r="I15" s="40" cm="1">
        <f t="array" ref="I15">IFERROR(SUMPRODUCT(--ISNUMBER(MATCH(MHHY!$B$4:$DQ$4,INDEX('Rural Electric Cooperatives'!$A$3:$S$30,0,MATCH(SUBSTITUTE($B15,", Inc.",""),SUBSTITUTE('Rural Electric Cooperatives'!$A$1:$S$1,", Inc.",""),0)),0)),INDEX(MHHY!$B$6:$DQ$15,MATCH(I$1,YEAR(MHHY!$A$6:$A$15),0),0))/SUMPRODUCT(--ISNUMBER(MATCH(MHHY!$B$4:$DQ$4,INDEX('Rural Electric Cooperatives'!$A$3:$S$30,0,MATCH(SUBSTITUTE($B15,", Inc.",""),SUBSTITUTE('Rural Electric Cooperatives'!$A$1:$S$1,", Inc.",""),0)),0))),0)</f>
        <v>33231.609316029899</v>
      </c>
      <c r="J15" s="40" cm="1">
        <f t="array" ref="J15">IFERROR(SUMPRODUCT(--ISNUMBER(MATCH(MHHY!$B$4:$DQ$4,INDEX('Rural Electric Cooperatives'!$A$3:$S$30,0,MATCH(SUBSTITUTE($B15,", Inc.",""),SUBSTITUTE('Rural Electric Cooperatives'!$A$1:$S$1,", Inc.",""),0)),0)),INDEX(MHHY!$B$6:$DQ$15,MATCH(J$1,YEAR(MHHY!$A$6:$A$15),0),0))/SUMPRODUCT(--ISNUMBER(MATCH(MHHY!$B$4:$DQ$4,INDEX('Rural Electric Cooperatives'!$A$3:$S$30,0,MATCH(SUBSTITUTE($B15,", Inc.",""),SUBSTITUTE('Rural Electric Cooperatives'!$A$1:$S$1,", Inc.",""),0)),0))),0)</f>
        <v>34533.508794300753</v>
      </c>
      <c r="K15" s="40" cm="1">
        <f t="array" ref="K15">IFERROR(SUMPRODUCT(--ISNUMBER(MATCH(MHHY!$B$4:$DQ$4,INDEX('Rural Electric Cooperatives'!$A$3:$S$30,0,MATCH(SUBSTITUTE($B15,", Inc.",""),SUBSTITUTE('Rural Electric Cooperatives'!$A$1:$S$1,", Inc.",""),0)),0)),INDEX(MHHY!$B$6:$DQ$15,MATCH(K$1,YEAR(MHHY!$A$6:$A$15),0),0))/SUMPRODUCT(--ISNUMBER(MATCH(MHHY!$B$4:$DQ$4,INDEX('Rural Electric Cooperatives'!$A$3:$S$30,0,MATCH(SUBSTITUTE($B15,", Inc.",""),SUBSTITUTE('Rural Electric Cooperatives'!$A$1:$S$1,", Inc.",""),0)),0))),0)</f>
        <v>37057.736476507154</v>
      </c>
      <c r="L15" s="40" cm="1">
        <f t="array" ref="L15">IFERROR(SUMPRODUCT(--ISNUMBER(MATCH(MHHY!$B$4:$DQ$4,INDEX('Rural Electric Cooperatives'!$A$3:$S$30,0,MATCH(SUBSTITUTE($B15,", Inc.",""),SUBSTITUTE('Rural Electric Cooperatives'!$A$1:$S$1,", Inc.",""),0)),0)),INDEX(MHHY!$B$6:$DQ$15,MATCH(L$1,YEAR(MHHY!$A$6:$A$15),0),0))/SUMPRODUCT(--ISNUMBER(MATCH(MHHY!$B$4:$DQ$4,INDEX('Rural Electric Cooperatives'!$A$3:$S$30,0,MATCH(SUBSTITUTE($B15,", Inc.",""),SUBSTITUTE('Rural Electric Cooperatives'!$A$1:$S$1,", Inc.",""),0)),0))),0)</f>
        <v>39513.207226038547</v>
      </c>
      <c r="M15" s="43">
        <f t="shared" ref="M15" si="2">+(L15/C15)^(1/(COUNT(C15:L15)-1))-1</f>
        <v>5.7278789138949904E-2</v>
      </c>
      <c r="O15" s="40">
        <f>+C15/(Inflation!F$2/Inflation!$F$2)</f>
        <v>23935.174928316352</v>
      </c>
      <c r="P15" s="40">
        <f>+D15/(Inflation!G$2/Inflation!$F$2)</f>
        <v>24718.611628273811</v>
      </c>
      <c r="Q15" s="40">
        <f>+E15/(Inflation!H$2/Inflation!$F$2)</f>
        <v>25910.739066604627</v>
      </c>
      <c r="R15" s="40">
        <f>+F15/(Inflation!I$2/Inflation!$F$2)</f>
        <v>25809.401244224027</v>
      </c>
      <c r="S15" s="40">
        <f>+G15/(Inflation!J$2/Inflation!$F$2)</f>
        <v>26489.494143917364</v>
      </c>
      <c r="T15" s="40">
        <f>+H15/(Inflation!K$2/Inflation!$F$2)</f>
        <v>26596.874488896938</v>
      </c>
      <c r="U15" s="40">
        <f>+I15/(Inflation!L$2/Inflation!$F$2)</f>
        <v>27255.797105573369</v>
      </c>
      <c r="V15" s="40">
        <f>+J15/(Inflation!M$2/Inflation!$F$2)</f>
        <v>27201.009399770144</v>
      </c>
      <c r="W15" s="40">
        <f>+K15/(Inflation!N$2/Inflation!$F$2)</f>
        <v>28352.277535680954</v>
      </c>
      <c r="X15" s="40">
        <f>+L15/(Inflation!O$2/Inflation!$F$2)</f>
        <v>29434.425950323162</v>
      </c>
      <c r="Y15" s="43">
        <f t="shared" ref="Y15" si="3">+(X15/O15)^(1/(COUNT(O15:X15)-1))-1</f>
        <v>2.3245597897362469E-2</v>
      </c>
    </row>
    <row r="16" spans="1:25" x14ac:dyDescent="0.25">
      <c r="A16" s="39"/>
      <c r="B16" s="39" t="s">
        <v>1142</v>
      </c>
      <c r="C16" s="40" cm="1">
        <f t="array" ref="C16">IFERROR(SUMPRODUCT(--ISNUMBER(MATCH(MHHY!$B$4:$DQ$4,INDEX('Rural Electric Cooperatives'!$A$3:$S$30,0,MATCH(SUBSTITUTE($B16,", Inc.",""),SUBSTITUTE('Rural Electric Cooperatives'!$A$1:$S$1,", Inc.",""),0)),0)),INDEX(MHHY!$B$6:$DQ$15,MATCH(C$1,YEAR(MHHY!$A$6:$A$15),0),0))/SUMPRODUCT(--ISNUMBER(MATCH(MHHY!$B$4:$DQ$4,INDEX('Rural Electric Cooperatives'!$A$3:$S$30,0,MATCH(SUBSTITUTE($B16,", Inc.",""),SUBSTITUTE('Rural Electric Cooperatives'!$A$1:$S$1,", Inc.",""),0)),0))),0)</f>
        <v>44805.560040070799</v>
      </c>
      <c r="D16" s="40" cm="1">
        <f t="array" ref="D16">IFERROR(SUMPRODUCT(--ISNUMBER(MATCH(MHHY!$B$4:$DQ$4,INDEX('Rural Electric Cooperatives'!$A$3:$S$30,0,MATCH(SUBSTITUTE($B16,", Inc.",""),SUBSTITUTE('Rural Electric Cooperatives'!$A$1:$S$1,", Inc.",""),0)),0)),INDEX(MHHY!$B$6:$DQ$15,MATCH(D$1,YEAR(MHHY!$A$6:$A$15),0),0))/SUMPRODUCT(--ISNUMBER(MATCH(MHHY!$B$4:$DQ$4,INDEX('Rural Electric Cooperatives'!$A$3:$S$30,0,MATCH(SUBSTITUTE($B16,", Inc.",""),SUBSTITUTE('Rural Electric Cooperatives'!$A$1:$S$1,", Inc.",""),0)),0))),0)</f>
        <v>45924.230742907035</v>
      </c>
      <c r="E16" s="40" cm="1">
        <f t="array" ref="E16">IFERROR(SUMPRODUCT(--ISNUMBER(MATCH(MHHY!$B$4:$DQ$4,INDEX('Rural Electric Cooperatives'!$A$3:$S$30,0,MATCH(SUBSTITUTE($B16,", Inc.",""),SUBSTITUTE('Rural Electric Cooperatives'!$A$1:$S$1,", Inc.",""),0)),0)),INDEX(MHHY!$B$6:$DQ$15,MATCH(E$1,YEAR(MHHY!$A$6:$A$15),0),0))/SUMPRODUCT(--ISNUMBER(MATCH(MHHY!$B$4:$DQ$4,INDEX('Rural Electric Cooperatives'!$A$3:$S$30,0,MATCH(SUBSTITUTE($B16,", Inc.",""),SUBSTITUTE('Rural Electric Cooperatives'!$A$1:$S$1,", Inc.",""),0)),0))),0)</f>
        <v>47558.672394694964</v>
      </c>
      <c r="F16" s="40" cm="1">
        <f t="array" ref="F16">IFERROR(SUMPRODUCT(--ISNUMBER(MATCH(MHHY!$B$4:$DQ$4,INDEX('Rural Electric Cooperatives'!$A$3:$S$30,0,MATCH(SUBSTITUTE($B16,", Inc.",""),SUBSTITUTE('Rural Electric Cooperatives'!$A$1:$S$1,", Inc.",""),0)),0)),INDEX(MHHY!$B$6:$DQ$15,MATCH(F$1,YEAR(MHHY!$A$6:$A$15),0),0))/SUMPRODUCT(--ISNUMBER(MATCH(MHHY!$B$4:$DQ$4,INDEX('Rural Electric Cooperatives'!$A$3:$S$30,0,MATCH(SUBSTITUTE($B16,", Inc.",""),SUBSTITUTE('Rural Electric Cooperatives'!$A$1:$S$1,", Inc.",""),0)),0))),0)</f>
        <v>49695.931502018269</v>
      </c>
      <c r="G16" s="40" cm="1">
        <f t="array" ref="G16">IFERROR(SUMPRODUCT(--ISNUMBER(MATCH(MHHY!$B$4:$DQ$4,INDEX('Rural Electric Cooperatives'!$A$3:$S$30,0,MATCH(SUBSTITUTE($B16,", Inc.",""),SUBSTITUTE('Rural Electric Cooperatives'!$A$1:$S$1,", Inc.",""),0)),0)),INDEX(MHHY!$B$6:$DQ$15,MATCH(G$1,YEAR(MHHY!$A$6:$A$15),0),0))/SUMPRODUCT(--ISNUMBER(MATCH(MHHY!$B$4:$DQ$4,INDEX('Rural Electric Cooperatives'!$A$3:$S$30,0,MATCH(SUBSTITUTE($B16,", Inc.",""),SUBSTITUTE('Rural Electric Cooperatives'!$A$1:$S$1,", Inc.",""),0)),0))),0)</f>
        <v>51564.542032987556</v>
      </c>
      <c r="H16" s="40" cm="1">
        <f t="array" ref="H16">IFERROR(SUMPRODUCT(--ISNUMBER(MATCH(MHHY!$B$4:$DQ$4,INDEX('Rural Electric Cooperatives'!$A$3:$S$30,0,MATCH(SUBSTITUTE($B16,", Inc.",""),SUBSTITUTE('Rural Electric Cooperatives'!$A$1:$S$1,", Inc.",""),0)),0)),INDEX(MHHY!$B$6:$DQ$15,MATCH(H$1,YEAR(MHHY!$A$6:$A$15),0),0))/SUMPRODUCT(--ISNUMBER(MATCH(MHHY!$B$4:$DQ$4,INDEX('Rural Electric Cooperatives'!$A$3:$S$30,0,MATCH(SUBSTITUTE($B16,", Inc.",""),SUBSTITUTE('Rural Electric Cooperatives'!$A$1:$S$1,", Inc.",""),0)),0))),0)</f>
        <v>52569.514305569865</v>
      </c>
      <c r="I16" s="40" cm="1">
        <f t="array" ref="I16">IFERROR(SUMPRODUCT(--ISNUMBER(MATCH(MHHY!$B$4:$DQ$4,INDEX('Rural Electric Cooperatives'!$A$3:$S$30,0,MATCH(SUBSTITUTE($B16,", Inc.",""),SUBSTITUTE('Rural Electric Cooperatives'!$A$1:$S$1,", Inc.",""),0)),0)),INDEX(MHHY!$B$6:$DQ$15,MATCH(I$1,YEAR(MHHY!$A$6:$A$15),0),0))/SUMPRODUCT(--ISNUMBER(MATCH(MHHY!$B$4:$DQ$4,INDEX('Rural Electric Cooperatives'!$A$3:$S$30,0,MATCH(SUBSTITUTE($B16,", Inc.",""),SUBSTITUTE('Rural Electric Cooperatives'!$A$1:$S$1,", Inc.",""),0)),0))),0)</f>
        <v>56445.185628333129</v>
      </c>
      <c r="J16" s="40" cm="1">
        <f t="array" ref="J16">IFERROR(SUMPRODUCT(--ISNUMBER(MATCH(MHHY!$B$4:$DQ$4,INDEX('Rural Electric Cooperatives'!$A$3:$S$30,0,MATCH(SUBSTITUTE($B16,", Inc.",""),SUBSTITUTE('Rural Electric Cooperatives'!$A$1:$S$1,", Inc.",""),0)),0)),INDEX(MHHY!$B$6:$DQ$15,MATCH(J$1,YEAR(MHHY!$A$6:$A$15),0),0))/SUMPRODUCT(--ISNUMBER(MATCH(MHHY!$B$4:$DQ$4,INDEX('Rural Electric Cooperatives'!$A$3:$S$30,0,MATCH(SUBSTITUTE($B16,", Inc.",""),SUBSTITUTE('Rural Electric Cooperatives'!$A$1:$S$1,", Inc.",""),0)),0))),0)</f>
        <v>58324.51773075512</v>
      </c>
      <c r="K16" s="40" cm="1">
        <f t="array" ref="K16">IFERROR(SUMPRODUCT(--ISNUMBER(MATCH(MHHY!$B$4:$DQ$4,INDEX('Rural Electric Cooperatives'!$A$3:$S$30,0,MATCH(SUBSTITUTE($B16,", Inc.",""),SUBSTITUTE('Rural Electric Cooperatives'!$A$1:$S$1,", Inc.",""),0)),0)),INDEX(MHHY!$B$6:$DQ$15,MATCH(K$1,YEAR(MHHY!$A$6:$A$15),0),0))/SUMPRODUCT(--ISNUMBER(MATCH(MHHY!$B$4:$DQ$4,INDEX('Rural Electric Cooperatives'!$A$3:$S$30,0,MATCH(SUBSTITUTE($B16,", Inc.",""),SUBSTITUTE('Rural Electric Cooperatives'!$A$1:$S$1,", Inc.",""),0)),0))),0)</f>
        <v>61240.853276949798</v>
      </c>
      <c r="L16" s="40" cm="1">
        <f t="array" ref="L16">IFERROR(SUMPRODUCT(--ISNUMBER(MATCH(MHHY!$B$4:$DQ$4,INDEX('Rural Electric Cooperatives'!$A$3:$S$30,0,MATCH(SUBSTITUTE($B16,", Inc.",""),SUBSTITUTE('Rural Electric Cooperatives'!$A$1:$S$1,", Inc.",""),0)),0)),INDEX(MHHY!$B$6:$DQ$15,MATCH(L$1,YEAR(MHHY!$A$6:$A$15),0),0))/SUMPRODUCT(--ISNUMBER(MATCH(MHHY!$B$4:$DQ$4,INDEX('Rural Electric Cooperatives'!$A$3:$S$30,0,MATCH(SUBSTITUTE($B16,", Inc.",""),SUBSTITUTE('Rural Electric Cooperatives'!$A$1:$S$1,", Inc.",""),0)),0))),0)</f>
        <v>64631.620495808245</v>
      </c>
      <c r="M16" s="43">
        <f t="shared" si="0"/>
        <v>4.1547875055390149E-2</v>
      </c>
      <c r="O16" s="40">
        <f>+C16/(Inflation!F$2/Inflation!$F$2)</f>
        <v>44805.560040070799</v>
      </c>
      <c r="P16" s="40">
        <f>+D16/(Inflation!G$2/Inflation!$F$2)</f>
        <v>44965.809271941449</v>
      </c>
      <c r="Q16" s="40">
        <f>+E16/(Inflation!H$2/Inflation!$F$2)</f>
        <v>45457.434141454993</v>
      </c>
      <c r="R16" s="40">
        <f>+F16/(Inflation!I$2/Inflation!$F$2)</f>
        <v>46654.301674818664</v>
      </c>
      <c r="S16" s="40">
        <f>+G16/(Inflation!J$2/Inflation!$F$2)</f>
        <v>47809.520923730852</v>
      </c>
      <c r="T16" s="40">
        <f>+H16/(Inflation!K$2/Inflation!$F$2)</f>
        <v>46561.645566853302</v>
      </c>
      <c r="U16" s="40">
        <f>+I16/(Inflation!L$2/Inflation!$F$2)</f>
        <v>46295.035321391093</v>
      </c>
      <c r="V16" s="40">
        <f>+J16/(Inflation!M$2/Inflation!$F$2)</f>
        <v>45940.473772336642</v>
      </c>
      <c r="W16" s="40">
        <f>+K16/(Inflation!N$2/Inflation!$F$2)</f>
        <v>46854.390843076457</v>
      </c>
      <c r="X16" s="40">
        <f>+L16/(Inflation!O$2/Inflation!$F$2)</f>
        <v>48145.791776669801</v>
      </c>
      <c r="Y16" s="43">
        <f t="shared" si="1"/>
        <v>8.0210528178066287E-3</v>
      </c>
    </row>
    <row r="17" spans="1:25" x14ac:dyDescent="0.25">
      <c r="A17" s="39"/>
      <c r="B17" s="39" t="s">
        <v>1143</v>
      </c>
      <c r="C17" s="40" cm="1">
        <f t="array" ref="C17">IFERROR(SUMPRODUCT(--ISNUMBER(MATCH(MHHY!$B$4:$DQ$4,INDEX('Rural Electric Cooperatives'!$A$3:$S$30,0,MATCH(SUBSTITUTE($B17,", Inc.",""),SUBSTITUTE('Rural Electric Cooperatives'!$A$1:$S$1,", Inc.",""),0)),0)),INDEX(MHHY!$B$6:$DQ$15,MATCH(C$1,YEAR(MHHY!$A$6:$A$15),0),0))/SUMPRODUCT(--ISNUMBER(MATCH(MHHY!$B$4:$DQ$4,INDEX('Rural Electric Cooperatives'!$A$3:$S$30,0,MATCH(SUBSTITUTE($B17,", Inc.",""),SUBSTITUTE('Rural Electric Cooperatives'!$A$1:$S$1,", Inc.",""),0)),0))),0)</f>
        <v>29269.107974750168</v>
      </c>
      <c r="D17" s="40" cm="1">
        <f t="array" ref="D17">IFERROR(SUMPRODUCT(--ISNUMBER(MATCH(MHHY!$B$4:$DQ$4,INDEX('Rural Electric Cooperatives'!$A$3:$S$30,0,MATCH(SUBSTITUTE($B17,", Inc.",""),SUBSTITUTE('Rural Electric Cooperatives'!$A$1:$S$1,", Inc.",""),0)),0)),INDEX(MHHY!$B$6:$DQ$15,MATCH(D$1,YEAR(MHHY!$A$6:$A$15),0),0))/SUMPRODUCT(--ISNUMBER(MATCH(MHHY!$B$4:$DQ$4,INDEX('Rural Electric Cooperatives'!$A$3:$S$30,0,MATCH(SUBSTITUTE($B17,", Inc.",""),SUBSTITUTE('Rural Electric Cooperatives'!$A$1:$S$1,", Inc.",""),0)),0))),0)</f>
        <v>30337.448610452266</v>
      </c>
      <c r="E17" s="40" cm="1">
        <f t="array" ref="E17">IFERROR(SUMPRODUCT(--ISNUMBER(MATCH(MHHY!$B$4:$DQ$4,INDEX('Rural Electric Cooperatives'!$A$3:$S$30,0,MATCH(SUBSTITUTE($B17,", Inc.",""),SUBSTITUTE('Rural Electric Cooperatives'!$A$1:$S$1,", Inc.",""),0)),0)),INDEX(MHHY!$B$6:$DQ$15,MATCH(E$1,YEAR(MHHY!$A$6:$A$15),0),0))/SUMPRODUCT(--ISNUMBER(MATCH(MHHY!$B$4:$DQ$4,INDEX('Rural Electric Cooperatives'!$A$3:$S$30,0,MATCH(SUBSTITUTE($B17,", Inc.",""),SUBSTITUTE('Rural Electric Cooperatives'!$A$1:$S$1,", Inc.",""),0)),0))),0)</f>
        <v>31874.371613386833</v>
      </c>
      <c r="F17" s="40" cm="1">
        <f t="array" ref="F17">IFERROR(SUMPRODUCT(--ISNUMBER(MATCH(MHHY!$B$4:$DQ$4,INDEX('Rural Electric Cooperatives'!$A$3:$S$30,0,MATCH(SUBSTITUTE($B17,", Inc.",""),SUBSTITUTE('Rural Electric Cooperatives'!$A$1:$S$1,", Inc.",""),0)),0)),INDEX(MHHY!$B$6:$DQ$15,MATCH(F$1,YEAR(MHHY!$A$6:$A$15),0),0))/SUMPRODUCT(--ISNUMBER(MATCH(MHHY!$B$4:$DQ$4,INDEX('Rural Electric Cooperatives'!$A$3:$S$30,0,MATCH(SUBSTITUTE($B17,", Inc.",""),SUBSTITUTE('Rural Electric Cooperatives'!$A$1:$S$1,", Inc.",""),0)),0))),0)</f>
        <v>33717.566505384668</v>
      </c>
      <c r="G17" s="40" cm="1">
        <f t="array" ref="G17">IFERROR(SUMPRODUCT(--ISNUMBER(MATCH(MHHY!$B$4:$DQ$4,INDEX('Rural Electric Cooperatives'!$A$3:$S$30,0,MATCH(SUBSTITUTE($B17,", Inc.",""),SUBSTITUTE('Rural Electric Cooperatives'!$A$1:$S$1,", Inc.",""),0)),0)),INDEX(MHHY!$B$6:$DQ$15,MATCH(G$1,YEAR(MHHY!$A$6:$A$15),0),0))/SUMPRODUCT(--ISNUMBER(MATCH(MHHY!$B$4:$DQ$4,INDEX('Rural Electric Cooperatives'!$A$3:$S$30,0,MATCH(SUBSTITUTE($B17,", Inc.",""),SUBSTITUTE('Rural Electric Cooperatives'!$A$1:$S$1,", Inc.",""),0)),0))),0)</f>
        <v>35687.880714683</v>
      </c>
      <c r="H17" s="40" cm="1">
        <f t="array" ref="H17">IFERROR(SUMPRODUCT(--ISNUMBER(MATCH(MHHY!$B$4:$DQ$4,INDEX('Rural Electric Cooperatives'!$A$3:$S$30,0,MATCH(SUBSTITUTE($B17,", Inc.",""),SUBSTITUTE('Rural Electric Cooperatives'!$A$1:$S$1,", Inc.",""),0)),0)),INDEX(MHHY!$B$6:$DQ$15,MATCH(H$1,YEAR(MHHY!$A$6:$A$15),0),0))/SUMPRODUCT(--ISNUMBER(MATCH(MHHY!$B$4:$DQ$4,INDEX('Rural Electric Cooperatives'!$A$3:$S$30,0,MATCH(SUBSTITUTE($B17,", Inc.",""),SUBSTITUTE('Rural Electric Cooperatives'!$A$1:$S$1,", Inc.",""),0)),0))),0)</f>
        <v>36767.832460435333</v>
      </c>
      <c r="I17" s="40" cm="1">
        <f t="array" ref="I17">IFERROR(SUMPRODUCT(--ISNUMBER(MATCH(MHHY!$B$4:$DQ$4,INDEX('Rural Electric Cooperatives'!$A$3:$S$30,0,MATCH(SUBSTITUTE($B17,", Inc.",""),SUBSTITUTE('Rural Electric Cooperatives'!$A$1:$S$1,", Inc.",""),0)),0)),INDEX(MHHY!$B$6:$DQ$15,MATCH(I$1,YEAR(MHHY!$A$6:$A$15),0),0))/SUMPRODUCT(--ISNUMBER(MATCH(MHHY!$B$4:$DQ$4,INDEX('Rural Electric Cooperatives'!$A$3:$S$30,0,MATCH(SUBSTITUTE($B17,", Inc.",""),SUBSTITUTE('Rural Electric Cooperatives'!$A$1:$S$1,", Inc.",""),0)),0))),0)</f>
        <v>40109.78805904933</v>
      </c>
      <c r="J17" s="40" cm="1">
        <f t="array" ref="J17">IFERROR(SUMPRODUCT(--ISNUMBER(MATCH(MHHY!$B$4:$DQ$4,INDEX('Rural Electric Cooperatives'!$A$3:$S$30,0,MATCH(SUBSTITUTE($B17,", Inc.",""),SUBSTITUTE('Rural Electric Cooperatives'!$A$1:$S$1,", Inc.",""),0)),0)),INDEX(MHHY!$B$6:$DQ$15,MATCH(J$1,YEAR(MHHY!$A$6:$A$15),0),0))/SUMPRODUCT(--ISNUMBER(MATCH(MHHY!$B$4:$DQ$4,INDEX('Rural Electric Cooperatives'!$A$3:$S$30,0,MATCH(SUBSTITUTE($B17,", Inc.",""),SUBSTITUTE('Rural Electric Cooperatives'!$A$1:$S$1,", Inc.",""),0)),0))),0)</f>
        <v>42326.778254613739</v>
      </c>
      <c r="K17" s="40" cm="1">
        <f t="array" ref="K17">IFERROR(SUMPRODUCT(--ISNUMBER(MATCH(MHHY!$B$4:$DQ$4,INDEX('Rural Electric Cooperatives'!$A$3:$S$30,0,MATCH(SUBSTITUTE($B17,", Inc.",""),SUBSTITUTE('Rural Electric Cooperatives'!$A$1:$S$1,", Inc.",""),0)),0)),INDEX(MHHY!$B$6:$DQ$15,MATCH(K$1,YEAR(MHHY!$A$6:$A$15),0),0))/SUMPRODUCT(--ISNUMBER(MATCH(MHHY!$B$4:$DQ$4,INDEX('Rural Electric Cooperatives'!$A$3:$S$30,0,MATCH(SUBSTITUTE($B17,", Inc.",""),SUBSTITUTE('Rural Electric Cooperatives'!$A$1:$S$1,", Inc.",""),0)),0))),0)</f>
        <v>45579.484766105692</v>
      </c>
      <c r="L17" s="40" cm="1">
        <f t="array" ref="L17">IFERROR(SUMPRODUCT(--ISNUMBER(MATCH(MHHY!$B$4:$DQ$4,INDEX('Rural Electric Cooperatives'!$A$3:$S$30,0,MATCH(SUBSTITUTE($B17,", Inc.",""),SUBSTITUTE('Rural Electric Cooperatives'!$A$1:$S$1,", Inc.",""),0)),0)),INDEX(MHHY!$B$6:$DQ$15,MATCH(L$1,YEAR(MHHY!$A$6:$A$15),0),0))/SUMPRODUCT(--ISNUMBER(MATCH(MHHY!$B$4:$DQ$4,INDEX('Rural Electric Cooperatives'!$A$3:$S$30,0,MATCH(SUBSTITUTE($B17,", Inc.",""),SUBSTITUTE('Rural Electric Cooperatives'!$A$1:$S$1,", Inc.",""),0)),0))),0)</f>
        <v>48532.947884740897</v>
      </c>
      <c r="M17" s="43">
        <f t="shared" si="0"/>
        <v>5.7798679371866557E-2</v>
      </c>
      <c r="O17" s="40">
        <f>+C17/(Inflation!F$2/Inflation!$F$2)</f>
        <v>29269.107974750168</v>
      </c>
      <c r="P17" s="40">
        <f>+D17/(Inflation!G$2/Inflation!$F$2)</f>
        <v>29704.317436511734</v>
      </c>
      <c r="Q17" s="40">
        <f>+E17/(Inflation!H$2/Inflation!$F$2)</f>
        <v>30466.097463591483</v>
      </c>
      <c r="R17" s="40">
        <f>+F17/(Inflation!I$2/Inflation!$F$2)</f>
        <v>31653.889401773093</v>
      </c>
      <c r="S17" s="40">
        <f>+G17/(Inflation!J$2/Inflation!$F$2)</f>
        <v>33089.026150192927</v>
      </c>
      <c r="T17" s="40">
        <f>+H17/(Inflation!K$2/Inflation!$F$2)</f>
        <v>32565.847447878103</v>
      </c>
      <c r="U17" s="40">
        <f>+I17/(Inflation!L$2/Inflation!$F$2)</f>
        <v>32897.120175208016</v>
      </c>
      <c r="V17" s="40">
        <f>+J17/(Inflation!M$2/Inflation!$F$2)</f>
        <v>33339.534074676623</v>
      </c>
      <c r="W17" s="40">
        <f>+K17/(Inflation!N$2/Inflation!$F$2)</f>
        <v>34872.129948930269</v>
      </c>
      <c r="X17" s="40">
        <f>+L17/(Inflation!O$2/Inflation!$F$2)</f>
        <v>36153.467687201948</v>
      </c>
      <c r="Y17" s="43">
        <f t="shared" si="1"/>
        <v>2.3748753165099279E-2</v>
      </c>
    </row>
    <row r="18" spans="1:25" x14ac:dyDescent="0.25">
      <c r="A18" s="39"/>
      <c r="B18" s="39" t="s">
        <v>1149</v>
      </c>
      <c r="C18" s="40" cm="1">
        <f t="array" ref="C18">IFERROR(SUMPRODUCT(--ISNUMBER(MATCH(MHHY!$B$4:$DQ$4,INDEX('Rural Electric Cooperatives'!$A$3:$S$30,0,MATCH(SUBSTITUTE($B18,", Inc.",""),SUBSTITUTE('Rural Electric Cooperatives'!$A$1:$S$1,", Inc.",""),0)),0)),INDEX(MHHY!$B$6:$DQ$15,MATCH(C$1,YEAR(MHHY!$A$6:$A$15),0),0))/SUMPRODUCT(--ISNUMBER(MATCH(MHHY!$B$4:$DQ$4,INDEX('Rural Electric Cooperatives'!$A$3:$S$30,0,MATCH(SUBSTITUTE($B18,", Inc.",""),SUBSTITUTE('Rural Electric Cooperatives'!$A$1:$S$1,", Inc.",""),0)),0))),0)</f>
        <v>43720.50456349225</v>
      </c>
      <c r="D18" s="40" cm="1">
        <f t="array" ref="D18">IFERROR(SUMPRODUCT(--ISNUMBER(MATCH(MHHY!$B$4:$DQ$4,INDEX('Rural Electric Cooperatives'!$A$3:$S$30,0,MATCH(SUBSTITUTE($B18,", Inc.",""),SUBSTITUTE('Rural Electric Cooperatives'!$A$1:$S$1,", Inc.",""),0)),0)),INDEX(MHHY!$B$6:$DQ$15,MATCH(D$1,YEAR(MHHY!$A$6:$A$15),0),0))/SUMPRODUCT(--ISNUMBER(MATCH(MHHY!$B$4:$DQ$4,INDEX('Rural Electric Cooperatives'!$A$3:$S$30,0,MATCH(SUBSTITUTE($B18,", Inc.",""),SUBSTITUTE('Rural Electric Cooperatives'!$A$1:$S$1,", Inc.",""),0)),0))),0)</f>
        <v>45413.356294504978</v>
      </c>
      <c r="E18" s="40" cm="1">
        <f t="array" ref="E18">IFERROR(SUMPRODUCT(--ISNUMBER(MATCH(MHHY!$B$4:$DQ$4,INDEX('Rural Electric Cooperatives'!$A$3:$S$30,0,MATCH(SUBSTITUTE($B18,", Inc.",""),SUBSTITUTE('Rural Electric Cooperatives'!$A$1:$S$1,", Inc.",""),0)),0)),INDEX(MHHY!$B$6:$DQ$15,MATCH(E$1,YEAR(MHHY!$A$6:$A$15),0),0))/SUMPRODUCT(--ISNUMBER(MATCH(MHHY!$B$4:$DQ$4,INDEX('Rural Electric Cooperatives'!$A$3:$S$30,0,MATCH(SUBSTITUTE($B18,", Inc.",""),SUBSTITUTE('Rural Electric Cooperatives'!$A$1:$S$1,", Inc.",""),0)),0))),0)</f>
        <v>46861.827132430677</v>
      </c>
      <c r="F18" s="40" cm="1">
        <f t="array" ref="F18">IFERROR(SUMPRODUCT(--ISNUMBER(MATCH(MHHY!$B$4:$DQ$4,INDEX('Rural Electric Cooperatives'!$A$3:$S$30,0,MATCH(SUBSTITUTE($B18,", Inc.",""),SUBSTITUTE('Rural Electric Cooperatives'!$A$1:$S$1,", Inc.",""),0)),0)),INDEX(MHHY!$B$6:$DQ$15,MATCH(F$1,YEAR(MHHY!$A$6:$A$15),0),0))/SUMPRODUCT(--ISNUMBER(MATCH(MHHY!$B$4:$DQ$4,INDEX('Rural Electric Cooperatives'!$A$3:$S$30,0,MATCH(SUBSTITUTE($B18,", Inc.",""),SUBSTITUTE('Rural Electric Cooperatives'!$A$1:$S$1,", Inc.",""),0)),0))),0)</f>
        <v>48236.193821149529</v>
      </c>
      <c r="G18" s="40" cm="1">
        <f t="array" ref="G18">IFERROR(SUMPRODUCT(--ISNUMBER(MATCH(MHHY!$B$4:$DQ$4,INDEX('Rural Electric Cooperatives'!$A$3:$S$30,0,MATCH(SUBSTITUTE($B18,", Inc.",""),SUBSTITUTE('Rural Electric Cooperatives'!$A$1:$S$1,", Inc.",""),0)),0)),INDEX(MHHY!$B$6:$DQ$15,MATCH(G$1,YEAR(MHHY!$A$6:$A$15),0),0))/SUMPRODUCT(--ISNUMBER(MATCH(MHHY!$B$4:$DQ$4,INDEX('Rural Electric Cooperatives'!$A$3:$S$30,0,MATCH(SUBSTITUTE($B18,", Inc.",""),SUBSTITUTE('Rural Electric Cooperatives'!$A$1:$S$1,", Inc.",""),0)),0))),0)</f>
        <v>49910.730295816706</v>
      </c>
      <c r="H18" s="40" cm="1">
        <f t="array" ref="H18">IFERROR(SUMPRODUCT(--ISNUMBER(MATCH(MHHY!$B$4:$DQ$4,INDEX('Rural Electric Cooperatives'!$A$3:$S$30,0,MATCH(SUBSTITUTE($B18,", Inc.",""),SUBSTITUTE('Rural Electric Cooperatives'!$A$1:$S$1,", Inc.",""),0)),0)),INDEX(MHHY!$B$6:$DQ$15,MATCH(H$1,YEAR(MHHY!$A$6:$A$15),0),0))/SUMPRODUCT(--ISNUMBER(MATCH(MHHY!$B$4:$DQ$4,INDEX('Rural Electric Cooperatives'!$A$3:$S$30,0,MATCH(SUBSTITUTE($B18,", Inc.",""),SUBSTITUTE('Rural Electric Cooperatives'!$A$1:$S$1,", Inc.",""),0)),0))),0)</f>
        <v>52388.300485051273</v>
      </c>
      <c r="I18" s="40" cm="1">
        <f t="array" ref="I18">IFERROR(SUMPRODUCT(--ISNUMBER(MATCH(MHHY!$B$4:$DQ$4,INDEX('Rural Electric Cooperatives'!$A$3:$S$30,0,MATCH(SUBSTITUTE($B18,", Inc.",""),SUBSTITUTE('Rural Electric Cooperatives'!$A$1:$S$1,", Inc.",""),0)),0)),INDEX(MHHY!$B$6:$DQ$15,MATCH(I$1,YEAR(MHHY!$A$6:$A$15),0),0))/SUMPRODUCT(--ISNUMBER(MATCH(MHHY!$B$4:$DQ$4,INDEX('Rural Electric Cooperatives'!$A$3:$S$30,0,MATCH(SUBSTITUTE($B18,", Inc.",""),SUBSTITUTE('Rural Electric Cooperatives'!$A$1:$S$1,", Inc.",""),0)),0))),0)</f>
        <v>58420.891473073207</v>
      </c>
      <c r="J18" s="40" cm="1">
        <f t="array" ref="J18">IFERROR(SUMPRODUCT(--ISNUMBER(MATCH(MHHY!$B$4:$DQ$4,INDEX('Rural Electric Cooperatives'!$A$3:$S$30,0,MATCH(SUBSTITUTE($B18,", Inc.",""),SUBSTITUTE('Rural Electric Cooperatives'!$A$1:$S$1,", Inc.",""),0)),0)),INDEX(MHHY!$B$6:$DQ$15,MATCH(J$1,YEAR(MHHY!$A$6:$A$15),0),0))/SUMPRODUCT(--ISNUMBER(MATCH(MHHY!$B$4:$DQ$4,INDEX('Rural Electric Cooperatives'!$A$3:$S$30,0,MATCH(SUBSTITUTE($B18,", Inc.",""),SUBSTITUTE('Rural Electric Cooperatives'!$A$1:$S$1,", Inc.",""),0)),0))),0)</f>
        <v>61826.698594883499</v>
      </c>
      <c r="K18" s="40" cm="1">
        <f t="array" ref="K18">IFERROR(SUMPRODUCT(--ISNUMBER(MATCH(MHHY!$B$4:$DQ$4,INDEX('Rural Electric Cooperatives'!$A$3:$S$30,0,MATCH(SUBSTITUTE($B18,", Inc.",""),SUBSTITUTE('Rural Electric Cooperatives'!$A$1:$S$1,", Inc.",""),0)),0)),INDEX(MHHY!$B$6:$DQ$15,MATCH(K$1,YEAR(MHHY!$A$6:$A$15),0),0))/SUMPRODUCT(--ISNUMBER(MATCH(MHHY!$B$4:$DQ$4,INDEX('Rural Electric Cooperatives'!$A$3:$S$30,0,MATCH(SUBSTITUTE($B18,", Inc.",""),SUBSTITUTE('Rural Electric Cooperatives'!$A$1:$S$1,", Inc.",""),0)),0))),0)</f>
        <v>65452.390282090601</v>
      </c>
      <c r="L18" s="40" cm="1">
        <f t="array" ref="L18">IFERROR(SUMPRODUCT(--ISNUMBER(MATCH(MHHY!$B$4:$DQ$4,INDEX('Rural Electric Cooperatives'!$A$3:$S$30,0,MATCH(SUBSTITUTE($B18,", Inc.",""),SUBSTITUTE('Rural Electric Cooperatives'!$A$1:$S$1,", Inc.",""),0)),0)),INDEX(MHHY!$B$6:$DQ$15,MATCH(L$1,YEAR(MHHY!$A$6:$A$15),0),0))/SUMPRODUCT(--ISNUMBER(MATCH(MHHY!$B$4:$DQ$4,INDEX('Rural Electric Cooperatives'!$A$3:$S$30,0,MATCH(SUBSTITUTE($B18,", Inc.",""),SUBSTITUTE('Rural Electric Cooperatives'!$A$1:$S$1,", Inc.",""),0)),0))),0)</f>
        <v>69786.563282556046</v>
      </c>
      <c r="M18" s="43">
        <f t="shared" si="0"/>
        <v>5.3331768983555516E-2</v>
      </c>
      <c r="O18" s="40">
        <f>+C18/(Inflation!F$2/Inflation!$F$2)</f>
        <v>43720.50456349225</v>
      </c>
      <c r="P18" s="40">
        <f>+D18/(Inflation!G$2/Inflation!$F$2)</f>
        <v>44465.596581665668</v>
      </c>
      <c r="Q18" s="40">
        <f>+E18/(Inflation!H$2/Inflation!$F$2)</f>
        <v>44791.376911066509</v>
      </c>
      <c r="R18" s="40">
        <f>+F18/(Inflation!I$2/Inflation!$F$2)</f>
        <v>45283.906954949402</v>
      </c>
      <c r="S18" s="40">
        <f>+G18/(Inflation!J$2/Inflation!$F$2)</f>
        <v>46276.142680953111</v>
      </c>
      <c r="T18" s="40">
        <f>+H18/(Inflation!K$2/Inflation!$F$2)</f>
        <v>46401.141636119668</v>
      </c>
      <c r="U18" s="40">
        <f>+I18/(Inflation!L$2/Inflation!$F$2)</f>
        <v>47915.463544786093</v>
      </c>
      <c r="V18" s="40">
        <f>+J18/(Inflation!M$2/Inflation!$F$2)</f>
        <v>48699.03662710722</v>
      </c>
      <c r="W18" s="40">
        <f>+K18/(Inflation!N$2/Inflation!$F$2)</f>
        <v>50076.569998493593</v>
      </c>
      <c r="X18" s="40">
        <f>+L18/(Inflation!O$2/Inflation!$F$2)</f>
        <v>51985.84406264803</v>
      </c>
      <c r="Y18" s="43">
        <f t="shared" si="1"/>
        <v>1.9425630032397834E-2</v>
      </c>
    </row>
    <row r="19" spans="1:25" x14ac:dyDescent="0.25">
      <c r="A19" s="39"/>
      <c r="B19" s="39" t="s">
        <v>1144</v>
      </c>
      <c r="C19" s="40" cm="1">
        <f t="array" ref="C19">IFERROR(SUMPRODUCT(--ISNUMBER(MATCH(MHHY!$B$4:$DQ$4,INDEX('Rural Electric Cooperatives'!$A$3:$S$30,0,MATCH(SUBSTITUTE($B19,", Inc.",""),SUBSTITUTE('Rural Electric Cooperatives'!$A$1:$S$1,", Inc.",""),0)),0)),INDEX(MHHY!$B$6:$DQ$15,MATCH(C$1,YEAR(MHHY!$A$6:$A$15),0),0))/SUMPRODUCT(--ISNUMBER(MATCH(MHHY!$B$4:$DQ$4,INDEX('Rural Electric Cooperatives'!$A$3:$S$30,0,MATCH(SUBSTITUTE($B19,", Inc.",""),SUBSTITUTE('Rural Electric Cooperatives'!$A$1:$S$1,", Inc.",""),0)),0))),0)</f>
        <v>47284.255164608796</v>
      </c>
      <c r="D19" s="40" cm="1">
        <f t="array" ref="D19">IFERROR(SUMPRODUCT(--ISNUMBER(MATCH(MHHY!$B$4:$DQ$4,INDEX('Rural Electric Cooperatives'!$A$3:$S$30,0,MATCH(SUBSTITUTE($B19,", Inc.",""),SUBSTITUTE('Rural Electric Cooperatives'!$A$1:$S$1,", Inc.",""),0)),0)),INDEX(MHHY!$B$6:$DQ$15,MATCH(D$1,YEAR(MHHY!$A$6:$A$15),0),0))/SUMPRODUCT(--ISNUMBER(MATCH(MHHY!$B$4:$DQ$4,INDEX('Rural Electric Cooperatives'!$A$3:$S$30,0,MATCH(SUBSTITUTE($B19,", Inc.",""),SUBSTITUTE('Rural Electric Cooperatives'!$A$1:$S$1,", Inc.",""),0)),0))),0)</f>
        <v>48630.227682877347</v>
      </c>
      <c r="E19" s="40" cm="1">
        <f t="array" ref="E19">IFERROR(SUMPRODUCT(--ISNUMBER(MATCH(MHHY!$B$4:$DQ$4,INDEX('Rural Electric Cooperatives'!$A$3:$S$30,0,MATCH(SUBSTITUTE($B19,", Inc.",""),SUBSTITUTE('Rural Electric Cooperatives'!$A$1:$S$1,", Inc.",""),0)),0)),INDEX(MHHY!$B$6:$DQ$15,MATCH(E$1,YEAR(MHHY!$A$6:$A$15),0),0))/SUMPRODUCT(--ISNUMBER(MATCH(MHHY!$B$4:$DQ$4,INDEX('Rural Electric Cooperatives'!$A$3:$S$30,0,MATCH(SUBSTITUTE($B19,", Inc.",""),SUBSTITUTE('Rural Electric Cooperatives'!$A$1:$S$1,", Inc.",""),0)),0))),0)</f>
        <v>50408.531215419949</v>
      </c>
      <c r="F19" s="40" cm="1">
        <f t="array" ref="F19">IFERROR(SUMPRODUCT(--ISNUMBER(MATCH(MHHY!$B$4:$DQ$4,INDEX('Rural Electric Cooperatives'!$A$3:$S$30,0,MATCH(SUBSTITUTE($B19,", Inc.",""),SUBSTITUTE('Rural Electric Cooperatives'!$A$1:$S$1,", Inc.",""),0)),0)),INDEX(MHHY!$B$6:$DQ$15,MATCH(F$1,YEAR(MHHY!$A$6:$A$15),0),0))/SUMPRODUCT(--ISNUMBER(MATCH(MHHY!$B$4:$DQ$4,INDEX('Rural Electric Cooperatives'!$A$3:$S$30,0,MATCH(SUBSTITUTE($B19,", Inc.",""),SUBSTITUTE('Rural Electric Cooperatives'!$A$1:$S$1,", Inc.",""),0)),0))),0)</f>
        <v>52060.313397217302</v>
      </c>
      <c r="G19" s="40" cm="1">
        <f t="array" ref="G19">IFERROR(SUMPRODUCT(--ISNUMBER(MATCH(MHHY!$B$4:$DQ$4,INDEX('Rural Electric Cooperatives'!$A$3:$S$30,0,MATCH(SUBSTITUTE($B19,", Inc.",""),SUBSTITUTE('Rural Electric Cooperatives'!$A$1:$S$1,", Inc.",""),0)),0)),INDEX(MHHY!$B$6:$DQ$15,MATCH(G$1,YEAR(MHHY!$A$6:$A$15),0),0))/SUMPRODUCT(--ISNUMBER(MATCH(MHHY!$B$4:$DQ$4,INDEX('Rural Electric Cooperatives'!$A$3:$S$30,0,MATCH(SUBSTITUTE($B19,", Inc.",""),SUBSTITUTE('Rural Electric Cooperatives'!$A$1:$S$1,", Inc.",""),0)),0))),0)</f>
        <v>55059.444573529749</v>
      </c>
      <c r="H19" s="40" cm="1">
        <f t="array" ref="H19">IFERROR(SUMPRODUCT(--ISNUMBER(MATCH(MHHY!$B$4:$DQ$4,INDEX('Rural Electric Cooperatives'!$A$3:$S$30,0,MATCH(SUBSTITUTE($B19,", Inc.",""),SUBSTITUTE('Rural Electric Cooperatives'!$A$1:$S$1,", Inc.",""),0)),0)),INDEX(MHHY!$B$6:$DQ$15,MATCH(H$1,YEAR(MHHY!$A$6:$A$15),0),0))/SUMPRODUCT(--ISNUMBER(MATCH(MHHY!$B$4:$DQ$4,INDEX('Rural Electric Cooperatives'!$A$3:$S$30,0,MATCH(SUBSTITUTE($B19,", Inc.",""),SUBSTITUTE('Rural Electric Cooperatives'!$A$1:$S$1,", Inc.",""),0)),0))),0)</f>
        <v>56824.290825995398</v>
      </c>
      <c r="I19" s="40" cm="1">
        <f t="array" ref="I19">IFERROR(SUMPRODUCT(--ISNUMBER(MATCH(MHHY!$B$4:$DQ$4,INDEX('Rural Electric Cooperatives'!$A$3:$S$30,0,MATCH(SUBSTITUTE($B19,", Inc.",""),SUBSTITUTE('Rural Electric Cooperatives'!$A$1:$S$1,", Inc.",""),0)),0)),INDEX(MHHY!$B$6:$DQ$15,MATCH(I$1,YEAR(MHHY!$A$6:$A$15),0),0))/SUMPRODUCT(--ISNUMBER(MATCH(MHHY!$B$4:$DQ$4,INDEX('Rural Electric Cooperatives'!$A$3:$S$30,0,MATCH(SUBSTITUTE($B19,", Inc.",""),SUBSTITUTE('Rural Electric Cooperatives'!$A$1:$S$1,", Inc.",""),0)),0))),0)</f>
        <v>59861.590549902146</v>
      </c>
      <c r="J19" s="40" cm="1">
        <f t="array" ref="J19">IFERROR(SUMPRODUCT(--ISNUMBER(MATCH(MHHY!$B$4:$DQ$4,INDEX('Rural Electric Cooperatives'!$A$3:$S$30,0,MATCH(SUBSTITUTE($B19,", Inc.",""),SUBSTITUTE('Rural Electric Cooperatives'!$A$1:$S$1,", Inc.",""),0)),0)),INDEX(MHHY!$B$6:$DQ$15,MATCH(J$1,YEAR(MHHY!$A$6:$A$15),0),0))/SUMPRODUCT(--ISNUMBER(MATCH(MHHY!$B$4:$DQ$4,INDEX('Rural Electric Cooperatives'!$A$3:$S$30,0,MATCH(SUBSTITUTE($B19,", Inc.",""),SUBSTITUTE('Rural Electric Cooperatives'!$A$1:$S$1,", Inc.",""),0)),0))),0)</f>
        <v>62301.404597799301</v>
      </c>
      <c r="K19" s="40" cm="1">
        <f t="array" ref="K19">IFERROR(SUMPRODUCT(--ISNUMBER(MATCH(MHHY!$B$4:$DQ$4,INDEX('Rural Electric Cooperatives'!$A$3:$S$30,0,MATCH(SUBSTITUTE($B19,", Inc.",""),SUBSTITUTE('Rural Electric Cooperatives'!$A$1:$S$1,", Inc.",""),0)),0)),INDEX(MHHY!$B$6:$DQ$15,MATCH(K$1,YEAR(MHHY!$A$6:$A$15),0),0))/SUMPRODUCT(--ISNUMBER(MATCH(MHHY!$B$4:$DQ$4,INDEX('Rural Electric Cooperatives'!$A$3:$S$30,0,MATCH(SUBSTITUTE($B19,", Inc.",""),SUBSTITUTE('Rural Electric Cooperatives'!$A$1:$S$1,", Inc.",""),0)),0))),0)</f>
        <v>66646.436063529705</v>
      </c>
      <c r="L19" s="40" cm="1">
        <f t="array" ref="L19">IFERROR(SUMPRODUCT(--ISNUMBER(MATCH(MHHY!$B$4:$DQ$4,INDEX('Rural Electric Cooperatives'!$A$3:$S$30,0,MATCH(SUBSTITUTE($B19,", Inc.",""),SUBSTITUTE('Rural Electric Cooperatives'!$A$1:$S$1,", Inc.",""),0)),0)),INDEX(MHHY!$B$6:$DQ$15,MATCH(L$1,YEAR(MHHY!$A$6:$A$15),0),0))/SUMPRODUCT(--ISNUMBER(MATCH(MHHY!$B$4:$DQ$4,INDEX('Rural Electric Cooperatives'!$A$3:$S$30,0,MATCH(SUBSTITUTE($B19,", Inc.",""),SUBSTITUTE('Rural Electric Cooperatives'!$A$1:$S$1,", Inc.",""),0)),0))),0)</f>
        <v>69695.519140551594</v>
      </c>
      <c r="M19" s="43">
        <f t="shared" si="0"/>
        <v>4.4049098671786524E-2</v>
      </c>
      <c r="O19" s="40">
        <f>+C19/(Inflation!F$2/Inflation!$F$2)</f>
        <v>47284.255164608796</v>
      </c>
      <c r="P19" s="40">
        <f>+D19/(Inflation!G$2/Inflation!$F$2)</f>
        <v>47615.333070703287</v>
      </c>
      <c r="Q19" s="40">
        <f>+E19/(Inflation!H$2/Inflation!$F$2)</f>
        <v>48181.380440469031</v>
      </c>
      <c r="R19" s="40">
        <f>+F19/(Inflation!I$2/Inflation!$F$2)</f>
        <v>48873.972035733728</v>
      </c>
      <c r="S19" s="40">
        <f>+G19/(Inflation!J$2/Inflation!$F$2)</f>
        <v>51049.918482804671</v>
      </c>
      <c r="T19" s="40">
        <f>+H19/(Inflation!K$2/Inflation!$F$2)</f>
        <v>50330.168044703794</v>
      </c>
      <c r="U19" s="40">
        <f>+I19/(Inflation!L$2/Inflation!$F$2)</f>
        <v>49097.091595200582</v>
      </c>
      <c r="V19" s="40">
        <f>+J19/(Inflation!M$2/Inflation!$F$2)</f>
        <v>49072.948311678672</v>
      </c>
      <c r="W19" s="40">
        <f>+K19/(Inflation!N$2/Inflation!$F$2)</f>
        <v>50990.115201318709</v>
      </c>
      <c r="X19" s="40">
        <f>+L19/(Inflation!O$2/Inflation!$F$2)</f>
        <v>51918.022889825726</v>
      </c>
      <c r="Y19" s="43">
        <f t="shared" si="1"/>
        <v>1.0441763496131129E-2</v>
      </c>
    </row>
    <row r="20" spans="1:25" x14ac:dyDescent="0.25">
      <c r="A20" s="39"/>
      <c r="B20" s="39" t="s">
        <v>1168</v>
      </c>
      <c r="C20" s="40" cm="1">
        <f t="array" ref="C20">IFERROR(SUMPRODUCT(--ISNUMBER(MATCH(MHHY!$B$4:$DQ$4,INDEX('Rural Electric Cooperatives'!$A$3:$S$30,0,MATCH(SUBSTITUTE($B20,", Inc.",""),SUBSTITUTE('Rural Electric Cooperatives'!$A$1:$S$1,", Inc.",""),0)),0)),INDEX(MHHY!$B$6:$DQ$15,MATCH(C$1,YEAR(MHHY!$A$6:$A$15),0),0))/SUMPRODUCT(--ISNUMBER(MATCH(MHHY!$B$4:$DQ$4,INDEX('Rural Electric Cooperatives'!$A$3:$S$30,0,MATCH(SUBSTITUTE($B20,", Inc.",""),SUBSTITUTE('Rural Electric Cooperatives'!$A$1:$S$1,", Inc.",""),0)),0))),0)</f>
        <v>55236.888822944435</v>
      </c>
      <c r="D20" s="40" cm="1">
        <f t="array" ref="D20">IFERROR(SUMPRODUCT(--ISNUMBER(MATCH(MHHY!$B$4:$DQ$4,INDEX('Rural Electric Cooperatives'!$A$3:$S$30,0,MATCH(SUBSTITUTE($B20,", Inc.",""),SUBSTITUTE('Rural Electric Cooperatives'!$A$1:$S$1,", Inc.",""),0)),0)),INDEX(MHHY!$B$6:$DQ$15,MATCH(D$1,YEAR(MHHY!$A$6:$A$15),0),0))/SUMPRODUCT(--ISNUMBER(MATCH(MHHY!$B$4:$DQ$4,INDEX('Rural Electric Cooperatives'!$A$3:$S$30,0,MATCH(SUBSTITUTE($B20,", Inc.",""),SUBSTITUTE('Rural Electric Cooperatives'!$A$1:$S$1,", Inc.",""),0)),0))),0)</f>
        <v>57526.288623430875</v>
      </c>
      <c r="E20" s="40" cm="1">
        <f t="array" ref="E20">IFERROR(SUMPRODUCT(--ISNUMBER(MATCH(MHHY!$B$4:$DQ$4,INDEX('Rural Electric Cooperatives'!$A$3:$S$30,0,MATCH(SUBSTITUTE($B20,", Inc.",""),SUBSTITUTE('Rural Electric Cooperatives'!$A$1:$S$1,", Inc.",""),0)),0)),INDEX(MHHY!$B$6:$DQ$15,MATCH(E$1,YEAR(MHHY!$A$6:$A$15),0),0))/SUMPRODUCT(--ISNUMBER(MATCH(MHHY!$B$4:$DQ$4,INDEX('Rural Electric Cooperatives'!$A$3:$S$30,0,MATCH(SUBSTITUTE($B20,", Inc.",""),SUBSTITUTE('Rural Electric Cooperatives'!$A$1:$S$1,", Inc.",""),0)),0))),0)</f>
        <v>59461.32024354898</v>
      </c>
      <c r="F20" s="40" cm="1">
        <f t="array" ref="F20">IFERROR(SUMPRODUCT(--ISNUMBER(MATCH(MHHY!$B$4:$DQ$4,INDEX('Rural Electric Cooperatives'!$A$3:$S$30,0,MATCH(SUBSTITUTE($B20,", Inc.",""),SUBSTITUTE('Rural Electric Cooperatives'!$A$1:$S$1,", Inc.",""),0)),0)),INDEX(MHHY!$B$6:$DQ$15,MATCH(F$1,YEAR(MHHY!$A$6:$A$15),0),0))/SUMPRODUCT(--ISNUMBER(MATCH(MHHY!$B$4:$DQ$4,INDEX('Rural Electric Cooperatives'!$A$3:$S$30,0,MATCH(SUBSTITUTE($B20,", Inc.",""),SUBSTITUTE('Rural Electric Cooperatives'!$A$1:$S$1,", Inc.",""),0)),0))),0)</f>
        <v>60907.577040947457</v>
      </c>
      <c r="G20" s="40" cm="1">
        <f t="array" ref="G20">IFERROR(SUMPRODUCT(--ISNUMBER(MATCH(MHHY!$B$4:$DQ$4,INDEX('Rural Electric Cooperatives'!$A$3:$S$30,0,MATCH(SUBSTITUTE($B20,", Inc.",""),SUBSTITUTE('Rural Electric Cooperatives'!$A$1:$S$1,", Inc.",""),0)),0)),INDEX(MHHY!$B$6:$DQ$15,MATCH(G$1,YEAR(MHHY!$A$6:$A$15),0),0))/SUMPRODUCT(--ISNUMBER(MATCH(MHHY!$B$4:$DQ$4,INDEX('Rural Electric Cooperatives'!$A$3:$S$30,0,MATCH(SUBSTITUTE($B20,", Inc.",""),SUBSTITUTE('Rural Electric Cooperatives'!$A$1:$S$1,", Inc.",""),0)),0))),0)</f>
        <v>62640.518771851755</v>
      </c>
      <c r="H20" s="40" cm="1">
        <f t="array" ref="H20">IFERROR(SUMPRODUCT(--ISNUMBER(MATCH(MHHY!$B$4:$DQ$4,INDEX('Rural Electric Cooperatives'!$A$3:$S$30,0,MATCH(SUBSTITUTE($B20,", Inc.",""),SUBSTITUTE('Rural Electric Cooperatives'!$A$1:$S$1,", Inc.",""),0)),0)),INDEX(MHHY!$B$6:$DQ$15,MATCH(H$1,YEAR(MHHY!$A$6:$A$15),0),0))/SUMPRODUCT(--ISNUMBER(MATCH(MHHY!$B$4:$DQ$4,INDEX('Rural Electric Cooperatives'!$A$3:$S$30,0,MATCH(SUBSTITUTE($B20,", Inc.",""),SUBSTITUTE('Rural Electric Cooperatives'!$A$1:$S$1,", Inc.",""),0)),0))),0)</f>
        <v>64905.182513985863</v>
      </c>
      <c r="I20" s="40" cm="1">
        <f t="array" ref="I20">IFERROR(SUMPRODUCT(--ISNUMBER(MATCH(MHHY!$B$4:$DQ$4,INDEX('Rural Electric Cooperatives'!$A$3:$S$30,0,MATCH(SUBSTITUTE($B20,", Inc.",""),SUBSTITUTE('Rural Electric Cooperatives'!$A$1:$S$1,", Inc.",""),0)),0)),INDEX(MHHY!$B$6:$DQ$15,MATCH(I$1,YEAR(MHHY!$A$6:$A$15),0),0))/SUMPRODUCT(--ISNUMBER(MATCH(MHHY!$B$4:$DQ$4,INDEX('Rural Electric Cooperatives'!$A$3:$S$30,0,MATCH(SUBSTITUTE($B20,", Inc.",""),SUBSTITUTE('Rural Electric Cooperatives'!$A$1:$S$1,", Inc.",""),0)),0))),0)</f>
        <v>69612.463734403893</v>
      </c>
      <c r="J20" s="40" cm="1">
        <f t="array" ref="J20">IFERROR(SUMPRODUCT(--ISNUMBER(MATCH(MHHY!$B$4:$DQ$4,INDEX('Rural Electric Cooperatives'!$A$3:$S$30,0,MATCH(SUBSTITUTE($B20,", Inc.",""),SUBSTITUTE('Rural Electric Cooperatives'!$A$1:$S$1,", Inc.",""),0)),0)),INDEX(MHHY!$B$6:$DQ$15,MATCH(J$1,YEAR(MHHY!$A$6:$A$15),0),0))/SUMPRODUCT(--ISNUMBER(MATCH(MHHY!$B$4:$DQ$4,INDEX('Rural Electric Cooperatives'!$A$3:$S$30,0,MATCH(SUBSTITUTE($B20,", Inc.",""),SUBSTITUTE('Rural Electric Cooperatives'!$A$1:$S$1,", Inc.",""),0)),0))),0)</f>
        <v>72437.041817472782</v>
      </c>
      <c r="K20" s="40" cm="1">
        <f t="array" ref="K20">IFERROR(SUMPRODUCT(--ISNUMBER(MATCH(MHHY!$B$4:$DQ$4,INDEX('Rural Electric Cooperatives'!$A$3:$S$30,0,MATCH(SUBSTITUTE($B20,", Inc.",""),SUBSTITUTE('Rural Electric Cooperatives'!$A$1:$S$1,", Inc.",""),0)),0)),INDEX(MHHY!$B$6:$DQ$15,MATCH(K$1,YEAR(MHHY!$A$6:$A$15),0),0))/SUMPRODUCT(--ISNUMBER(MATCH(MHHY!$B$4:$DQ$4,INDEX('Rural Electric Cooperatives'!$A$3:$S$30,0,MATCH(SUBSTITUTE($B20,", Inc.",""),SUBSTITUTE('Rural Electric Cooperatives'!$A$1:$S$1,", Inc.",""),0)),0))),0)</f>
        <v>75916.801954919472</v>
      </c>
      <c r="L20" s="40" cm="1">
        <f t="array" ref="L20">IFERROR(SUMPRODUCT(--ISNUMBER(MATCH(MHHY!$B$4:$DQ$4,INDEX('Rural Electric Cooperatives'!$A$3:$S$30,0,MATCH(SUBSTITUTE($B20,", Inc.",""),SUBSTITUTE('Rural Electric Cooperatives'!$A$1:$S$1,", Inc.",""),0)),0)),INDEX(MHHY!$B$6:$DQ$15,MATCH(L$1,YEAR(MHHY!$A$6:$A$15),0),0))/SUMPRODUCT(--ISNUMBER(MATCH(MHHY!$B$4:$DQ$4,INDEX('Rural Electric Cooperatives'!$A$3:$S$30,0,MATCH(SUBSTITUTE($B20,", Inc.",""),SUBSTITUTE('Rural Electric Cooperatives'!$A$1:$S$1,", Inc.",""),0)),0))),0)</f>
        <v>78603.41561822372</v>
      </c>
      <c r="M20" s="43">
        <f t="shared" si="0"/>
        <v>3.9976626834632656E-2</v>
      </c>
      <c r="O20" s="40">
        <f>+C20/(Inflation!F$2/Inflation!$F$2)</f>
        <v>55236.888822944435</v>
      </c>
      <c r="P20" s="40">
        <f>+D20/(Inflation!G$2/Inflation!$F$2)</f>
        <v>56325.736556041593</v>
      </c>
      <c r="Q20" s="40">
        <f>+E20/(Inflation!H$2/Inflation!$F$2)</f>
        <v>56834.1989554065</v>
      </c>
      <c r="R20" s="40">
        <f>+F20/(Inflation!I$2/Inflation!$F$2)</f>
        <v>57179.740627967054</v>
      </c>
      <c r="S20" s="40">
        <f>+G20/(Inflation!J$2/Inflation!$F$2)</f>
        <v>58078.925455797122</v>
      </c>
      <c r="T20" s="40">
        <f>+H20/(Inflation!K$2/Inflation!$F$2)</f>
        <v>57487.540898735992</v>
      </c>
      <c r="U20" s="40">
        <f>+I20/(Inflation!L$2/Inflation!$F$2)</f>
        <v>57094.532182309245</v>
      </c>
      <c r="V20" s="40">
        <f>+J20/(Inflation!M$2/Inflation!$F$2)</f>
        <v>57056.485835398205</v>
      </c>
      <c r="W20" s="40">
        <f>+K20/(Inflation!N$2/Inflation!$F$2)</f>
        <v>58082.722888693752</v>
      </c>
      <c r="X20" s="40">
        <f>+L20/(Inflation!O$2/Inflation!$F$2)</f>
        <v>58553.748958460317</v>
      </c>
      <c r="Y20" s="43">
        <f t="shared" si="1"/>
        <v>6.5003821663094374E-3</v>
      </c>
    </row>
    <row r="21" spans="1:25" x14ac:dyDescent="0.25">
      <c r="A21" s="39"/>
      <c r="B21" s="39" t="s">
        <v>1145</v>
      </c>
      <c r="C21" s="40" cm="1">
        <f t="array" ref="C21">IFERROR(SUMPRODUCT(--ISNUMBER(MATCH(MHHY!$B$4:$DQ$4,INDEX('Rural Electric Cooperatives'!$A$3:$S$30,0,MATCH(SUBSTITUTE($B21,", Inc.",""),SUBSTITUTE('Rural Electric Cooperatives'!$A$1:$S$1,", Inc.",""),0)),0)),INDEX(MHHY!$B$6:$DQ$15,MATCH(C$1,YEAR(MHHY!$A$6:$A$15),0),0))/SUMPRODUCT(--ISNUMBER(MATCH(MHHY!$B$4:$DQ$4,INDEX('Rural Electric Cooperatives'!$A$3:$S$30,0,MATCH(SUBSTITUTE($B21,", Inc.",""),SUBSTITUTE('Rural Electric Cooperatives'!$A$1:$S$1,", Inc.",""),0)),0))),0)</f>
        <v>59184.544701045801</v>
      </c>
      <c r="D21" s="40" cm="1">
        <f t="array" ref="D21">IFERROR(SUMPRODUCT(--ISNUMBER(MATCH(MHHY!$B$4:$DQ$4,INDEX('Rural Electric Cooperatives'!$A$3:$S$30,0,MATCH(SUBSTITUTE($B21,", Inc.",""),SUBSTITUTE('Rural Electric Cooperatives'!$A$1:$S$1,", Inc.",""),0)),0)),INDEX(MHHY!$B$6:$DQ$15,MATCH(D$1,YEAR(MHHY!$A$6:$A$15),0),0))/SUMPRODUCT(--ISNUMBER(MATCH(MHHY!$B$4:$DQ$4,INDEX('Rural Electric Cooperatives'!$A$3:$S$30,0,MATCH(SUBSTITUTE($B21,", Inc.",""),SUBSTITUTE('Rural Electric Cooperatives'!$A$1:$S$1,", Inc.",""),0)),0))),0)</f>
        <v>61954.010993998498</v>
      </c>
      <c r="E21" s="40" cm="1">
        <f t="array" ref="E21">IFERROR(SUMPRODUCT(--ISNUMBER(MATCH(MHHY!$B$4:$DQ$4,INDEX('Rural Electric Cooperatives'!$A$3:$S$30,0,MATCH(SUBSTITUTE($B21,", Inc.",""),SUBSTITUTE('Rural Electric Cooperatives'!$A$1:$S$1,", Inc.",""),0)),0)),INDEX(MHHY!$B$6:$DQ$15,MATCH(E$1,YEAR(MHHY!$A$6:$A$15),0),0))/SUMPRODUCT(--ISNUMBER(MATCH(MHHY!$B$4:$DQ$4,INDEX('Rural Electric Cooperatives'!$A$3:$S$30,0,MATCH(SUBSTITUTE($B21,", Inc.",""),SUBSTITUTE('Rural Electric Cooperatives'!$A$1:$S$1,", Inc.",""),0)),0))),0)</f>
        <v>63762.312785858274</v>
      </c>
      <c r="F21" s="40" cm="1">
        <f t="array" ref="F21">IFERROR(SUMPRODUCT(--ISNUMBER(MATCH(MHHY!$B$4:$DQ$4,INDEX('Rural Electric Cooperatives'!$A$3:$S$30,0,MATCH(SUBSTITUTE($B21,", Inc.",""),SUBSTITUTE('Rural Electric Cooperatives'!$A$1:$S$1,", Inc.",""),0)),0)),INDEX(MHHY!$B$6:$DQ$15,MATCH(F$1,YEAR(MHHY!$A$6:$A$15),0),0))/SUMPRODUCT(--ISNUMBER(MATCH(MHHY!$B$4:$DQ$4,INDEX('Rural Electric Cooperatives'!$A$3:$S$30,0,MATCH(SUBSTITUTE($B21,", Inc.",""),SUBSTITUTE('Rural Electric Cooperatives'!$A$1:$S$1,", Inc.",""),0)),0))),0)</f>
        <v>65794.944321449977</v>
      </c>
      <c r="G21" s="40" cm="1">
        <f t="array" ref="G21">IFERROR(SUMPRODUCT(--ISNUMBER(MATCH(MHHY!$B$4:$DQ$4,INDEX('Rural Electric Cooperatives'!$A$3:$S$30,0,MATCH(SUBSTITUTE($B21,", Inc.",""),SUBSTITUTE('Rural Electric Cooperatives'!$A$1:$S$1,", Inc.",""),0)),0)),INDEX(MHHY!$B$6:$DQ$15,MATCH(G$1,YEAR(MHHY!$A$6:$A$15),0),0))/SUMPRODUCT(--ISNUMBER(MATCH(MHHY!$B$4:$DQ$4,INDEX('Rural Electric Cooperatives'!$A$3:$S$30,0,MATCH(SUBSTITUTE($B21,", Inc.",""),SUBSTITUTE('Rural Electric Cooperatives'!$A$1:$S$1,", Inc.",""),0)),0))),0)</f>
        <v>68578.633099826198</v>
      </c>
      <c r="H21" s="40" cm="1">
        <f t="array" ref="H21">IFERROR(SUMPRODUCT(--ISNUMBER(MATCH(MHHY!$B$4:$DQ$4,INDEX('Rural Electric Cooperatives'!$A$3:$S$30,0,MATCH(SUBSTITUTE($B21,", Inc.",""),SUBSTITUTE('Rural Electric Cooperatives'!$A$1:$S$1,", Inc.",""),0)),0)),INDEX(MHHY!$B$6:$DQ$15,MATCH(H$1,YEAR(MHHY!$A$6:$A$15),0),0))/SUMPRODUCT(--ISNUMBER(MATCH(MHHY!$B$4:$DQ$4,INDEX('Rural Electric Cooperatives'!$A$3:$S$30,0,MATCH(SUBSTITUTE($B21,", Inc.",""),SUBSTITUTE('Rural Electric Cooperatives'!$A$1:$S$1,", Inc.",""),0)),0))),0)</f>
        <v>71589.64900723155</v>
      </c>
      <c r="I21" s="40" cm="1">
        <f t="array" ref="I21">IFERROR(SUMPRODUCT(--ISNUMBER(MATCH(MHHY!$B$4:$DQ$4,INDEX('Rural Electric Cooperatives'!$A$3:$S$30,0,MATCH(SUBSTITUTE($B21,", Inc.",""),SUBSTITUTE('Rural Electric Cooperatives'!$A$1:$S$1,", Inc.",""),0)),0)),INDEX(MHHY!$B$6:$DQ$15,MATCH(I$1,YEAR(MHHY!$A$6:$A$15),0),0))/SUMPRODUCT(--ISNUMBER(MATCH(MHHY!$B$4:$DQ$4,INDEX('Rural Electric Cooperatives'!$A$3:$S$30,0,MATCH(SUBSTITUTE($B21,", Inc.",""),SUBSTITUTE('Rural Electric Cooperatives'!$A$1:$S$1,", Inc.",""),0)),0))),0)</f>
        <v>77195.206015767661</v>
      </c>
      <c r="J21" s="40" cm="1">
        <f t="array" ref="J21">IFERROR(SUMPRODUCT(--ISNUMBER(MATCH(MHHY!$B$4:$DQ$4,INDEX('Rural Electric Cooperatives'!$A$3:$S$30,0,MATCH(SUBSTITUTE($B21,", Inc.",""),SUBSTITUTE('Rural Electric Cooperatives'!$A$1:$S$1,", Inc.",""),0)),0)),INDEX(MHHY!$B$6:$DQ$15,MATCH(J$1,YEAR(MHHY!$A$6:$A$15),0),0))/SUMPRODUCT(--ISNUMBER(MATCH(MHHY!$B$4:$DQ$4,INDEX('Rural Electric Cooperatives'!$A$3:$S$30,0,MATCH(SUBSTITUTE($B21,", Inc.",""),SUBSTITUTE('Rural Electric Cooperatives'!$A$1:$S$1,", Inc.",""),0)),0))),0)</f>
        <v>81466.197629569971</v>
      </c>
      <c r="K21" s="40" cm="1">
        <f t="array" ref="K21">IFERROR(SUMPRODUCT(--ISNUMBER(MATCH(MHHY!$B$4:$DQ$4,INDEX('Rural Electric Cooperatives'!$A$3:$S$30,0,MATCH(SUBSTITUTE($B21,", Inc.",""),SUBSTITUTE('Rural Electric Cooperatives'!$A$1:$S$1,", Inc.",""),0)),0)),INDEX(MHHY!$B$6:$DQ$15,MATCH(K$1,YEAR(MHHY!$A$6:$A$15),0),0))/SUMPRODUCT(--ISNUMBER(MATCH(MHHY!$B$4:$DQ$4,INDEX('Rural Electric Cooperatives'!$A$3:$S$30,0,MATCH(SUBSTITUTE($B21,", Inc.",""),SUBSTITUTE('Rural Electric Cooperatives'!$A$1:$S$1,", Inc.",""),0)),0))),0)</f>
        <v>87073.139041703515</v>
      </c>
      <c r="L21" s="40" cm="1">
        <f t="array" ref="L21">IFERROR(SUMPRODUCT(--ISNUMBER(MATCH(MHHY!$B$4:$DQ$4,INDEX('Rural Electric Cooperatives'!$A$3:$S$30,0,MATCH(SUBSTITUTE($B21,", Inc.",""),SUBSTITUTE('Rural Electric Cooperatives'!$A$1:$S$1,", Inc.",""),0)),0)),INDEX(MHHY!$B$6:$DQ$15,MATCH(L$1,YEAR(MHHY!$A$6:$A$15),0),0))/SUMPRODUCT(--ISNUMBER(MATCH(MHHY!$B$4:$DQ$4,INDEX('Rural Electric Cooperatives'!$A$3:$S$30,0,MATCH(SUBSTITUTE($B21,", Inc.",""),SUBSTITUTE('Rural Electric Cooperatives'!$A$1:$S$1,", Inc.",""),0)),0))),0)</f>
        <v>89871.813042771377</v>
      </c>
      <c r="M21" s="43">
        <f t="shared" si="0"/>
        <v>4.7507747063156858E-2</v>
      </c>
      <c r="O21" s="40">
        <f>+C21/(Inflation!F$2/Inflation!$F$2)</f>
        <v>59184.544701045801</v>
      </c>
      <c r="P21" s="40">
        <f>+D21/(Inflation!G$2/Inflation!$F$2)</f>
        <v>60661.054021425647</v>
      </c>
      <c r="Q21" s="40">
        <f>+E21/(Inflation!H$2/Inflation!$F$2)</f>
        <v>60945.16495572577</v>
      </c>
      <c r="R21" s="40">
        <f>+F21/(Inflation!I$2/Inflation!$F$2)</f>
        <v>61767.977544120688</v>
      </c>
      <c r="S21" s="40">
        <f>+G21/(Inflation!J$2/Inflation!$F$2)</f>
        <v>63584.615800708569</v>
      </c>
      <c r="T21" s="40">
        <f>+H21/(Inflation!K$2/Inflation!$F$2)</f>
        <v>63408.07799658466</v>
      </c>
      <c r="U21" s="40">
        <f>+I21/(Inflation!L$2/Inflation!$F$2)</f>
        <v>63313.72196512275</v>
      </c>
      <c r="V21" s="40">
        <f>+J21/(Inflation!M$2/Inflation!$F$2)</f>
        <v>64168.481131902161</v>
      </c>
      <c r="W21" s="40">
        <f>+K21/(Inflation!N$2/Inflation!$F$2)</f>
        <v>66618.256772870285</v>
      </c>
      <c r="X21" s="40">
        <f>+L21/(Inflation!O$2/Inflation!$F$2)</f>
        <v>66947.874185356341</v>
      </c>
      <c r="Y21" s="43">
        <f t="shared" si="1"/>
        <v>1.3789080001010978E-2</v>
      </c>
    </row>
    <row r="22" spans="1:25" x14ac:dyDescent="0.25">
      <c r="A22" s="39"/>
      <c r="B22" s="39" t="s">
        <v>1146</v>
      </c>
      <c r="C22" s="40" cm="1">
        <f t="array" ref="C22">IFERROR(SUMPRODUCT(--ISNUMBER(MATCH(MHHY!$B$4:$DQ$4,INDEX('Rural Electric Cooperatives'!$A$3:$S$30,0,MATCH(SUBSTITUTE($B22,", Inc.",""),SUBSTITUTE('Rural Electric Cooperatives'!$A$1:$S$1,", Inc.",""),0)),0)),INDEX(MHHY!$B$6:$DQ$15,MATCH(C$1,YEAR(MHHY!$A$6:$A$15),0),0))/SUMPRODUCT(--ISNUMBER(MATCH(MHHY!$B$4:$DQ$4,INDEX('Rural Electric Cooperatives'!$A$3:$S$30,0,MATCH(SUBSTITUTE($B22,", Inc.",""),SUBSTITUTE('Rural Electric Cooperatives'!$A$1:$S$1,", Inc.",""),0)),0))),0)</f>
        <v>52654.6597844559</v>
      </c>
      <c r="D22" s="40" cm="1">
        <f t="array" ref="D22">IFERROR(SUMPRODUCT(--ISNUMBER(MATCH(MHHY!$B$4:$DQ$4,INDEX('Rural Electric Cooperatives'!$A$3:$S$30,0,MATCH(SUBSTITUTE($B22,", Inc.",""),SUBSTITUTE('Rural Electric Cooperatives'!$A$1:$S$1,", Inc.",""),0)),0)),INDEX(MHHY!$B$6:$DQ$15,MATCH(D$1,YEAR(MHHY!$A$6:$A$15),0),0))/SUMPRODUCT(--ISNUMBER(MATCH(MHHY!$B$4:$DQ$4,INDEX('Rural Electric Cooperatives'!$A$3:$S$30,0,MATCH(SUBSTITUTE($B22,", Inc.",""),SUBSTITUTE('Rural Electric Cooperatives'!$A$1:$S$1,", Inc.",""),0)),0))),0)</f>
        <v>54018.104424916994</v>
      </c>
      <c r="E22" s="40" cm="1">
        <f t="array" ref="E22">IFERROR(SUMPRODUCT(--ISNUMBER(MATCH(MHHY!$B$4:$DQ$4,INDEX('Rural Electric Cooperatives'!$A$3:$S$30,0,MATCH(SUBSTITUTE($B22,", Inc.",""),SUBSTITUTE('Rural Electric Cooperatives'!$A$1:$S$1,", Inc.",""),0)),0)),INDEX(MHHY!$B$6:$DQ$15,MATCH(E$1,YEAR(MHHY!$A$6:$A$15),0),0))/SUMPRODUCT(--ISNUMBER(MATCH(MHHY!$B$4:$DQ$4,INDEX('Rural Electric Cooperatives'!$A$3:$S$30,0,MATCH(SUBSTITUTE($B22,", Inc.",""),SUBSTITUTE('Rural Electric Cooperatives'!$A$1:$S$1,", Inc.",""),0)),0))),0)</f>
        <v>55639.955671411204</v>
      </c>
      <c r="F22" s="40" cm="1">
        <f t="array" ref="F22">IFERROR(SUMPRODUCT(--ISNUMBER(MATCH(MHHY!$B$4:$DQ$4,INDEX('Rural Electric Cooperatives'!$A$3:$S$30,0,MATCH(SUBSTITUTE($B22,", Inc.",""),SUBSTITUTE('Rural Electric Cooperatives'!$A$1:$S$1,", Inc.",""),0)),0)),INDEX(MHHY!$B$6:$DQ$15,MATCH(F$1,YEAR(MHHY!$A$6:$A$15),0),0))/SUMPRODUCT(--ISNUMBER(MATCH(MHHY!$B$4:$DQ$4,INDEX('Rural Electric Cooperatives'!$A$3:$S$30,0,MATCH(SUBSTITUTE($B22,", Inc.",""),SUBSTITUTE('Rural Electric Cooperatives'!$A$1:$S$1,", Inc.",""),0)),0))),0)</f>
        <v>58163.276439866728</v>
      </c>
      <c r="G22" s="40" cm="1">
        <f t="array" ref="G22">IFERROR(SUMPRODUCT(--ISNUMBER(MATCH(MHHY!$B$4:$DQ$4,INDEX('Rural Electric Cooperatives'!$A$3:$S$30,0,MATCH(SUBSTITUTE($B22,", Inc.",""),SUBSTITUTE('Rural Electric Cooperatives'!$A$1:$S$1,", Inc.",""),0)),0)),INDEX(MHHY!$B$6:$DQ$15,MATCH(G$1,YEAR(MHHY!$A$6:$A$15),0),0))/SUMPRODUCT(--ISNUMBER(MATCH(MHHY!$B$4:$DQ$4,INDEX('Rural Electric Cooperatives'!$A$3:$S$30,0,MATCH(SUBSTITUTE($B22,", Inc.",""),SUBSTITUTE('Rural Electric Cooperatives'!$A$1:$S$1,", Inc.",""),0)),0))),0)</f>
        <v>60058.629983320032</v>
      </c>
      <c r="H22" s="40" cm="1">
        <f t="array" ref="H22">IFERROR(SUMPRODUCT(--ISNUMBER(MATCH(MHHY!$B$4:$DQ$4,INDEX('Rural Electric Cooperatives'!$A$3:$S$30,0,MATCH(SUBSTITUTE($B22,", Inc.",""),SUBSTITUTE('Rural Electric Cooperatives'!$A$1:$S$1,", Inc.",""),0)),0)),INDEX(MHHY!$B$6:$DQ$15,MATCH(H$1,YEAR(MHHY!$A$6:$A$15),0),0))/SUMPRODUCT(--ISNUMBER(MATCH(MHHY!$B$4:$DQ$4,INDEX('Rural Electric Cooperatives'!$A$3:$S$30,0,MATCH(SUBSTITUTE($B22,", Inc.",""),SUBSTITUTE('Rural Electric Cooperatives'!$A$1:$S$1,", Inc.",""),0)),0))),0)</f>
        <v>62333.330714329823</v>
      </c>
      <c r="I22" s="40" cm="1">
        <f t="array" ref="I22">IFERROR(SUMPRODUCT(--ISNUMBER(MATCH(MHHY!$B$4:$DQ$4,INDEX('Rural Electric Cooperatives'!$A$3:$S$30,0,MATCH(SUBSTITUTE($B22,", Inc.",""),SUBSTITUTE('Rural Electric Cooperatives'!$A$1:$S$1,", Inc.",""),0)),0)),INDEX(MHHY!$B$6:$DQ$15,MATCH(I$1,YEAR(MHHY!$A$6:$A$15),0),0))/SUMPRODUCT(--ISNUMBER(MATCH(MHHY!$B$4:$DQ$4,INDEX('Rural Electric Cooperatives'!$A$3:$S$30,0,MATCH(SUBSTITUTE($B22,", Inc.",""),SUBSTITUTE('Rural Electric Cooperatives'!$A$1:$S$1,", Inc.",""),0)),0))),0)</f>
        <v>67870.841652079573</v>
      </c>
      <c r="J22" s="40" cm="1">
        <f t="array" ref="J22">IFERROR(SUMPRODUCT(--ISNUMBER(MATCH(MHHY!$B$4:$DQ$4,INDEX('Rural Electric Cooperatives'!$A$3:$S$30,0,MATCH(SUBSTITUTE($B22,", Inc.",""),SUBSTITUTE('Rural Electric Cooperatives'!$A$1:$S$1,", Inc.",""),0)),0)),INDEX(MHHY!$B$6:$DQ$15,MATCH(J$1,YEAR(MHHY!$A$6:$A$15),0),0))/SUMPRODUCT(--ISNUMBER(MATCH(MHHY!$B$4:$DQ$4,INDEX('Rural Electric Cooperatives'!$A$3:$S$30,0,MATCH(SUBSTITUTE($B22,", Inc.",""),SUBSTITUTE('Rural Electric Cooperatives'!$A$1:$S$1,", Inc.",""),0)),0))),0)</f>
        <v>69869.984712065983</v>
      </c>
      <c r="K22" s="40" cm="1">
        <f t="array" ref="K22">IFERROR(SUMPRODUCT(--ISNUMBER(MATCH(MHHY!$B$4:$DQ$4,INDEX('Rural Electric Cooperatives'!$A$3:$S$30,0,MATCH(SUBSTITUTE($B22,", Inc.",""),SUBSTITUTE('Rural Electric Cooperatives'!$A$1:$S$1,", Inc.",""),0)),0)),INDEX(MHHY!$B$6:$DQ$15,MATCH(K$1,YEAR(MHHY!$A$6:$A$15),0),0))/SUMPRODUCT(--ISNUMBER(MATCH(MHHY!$B$4:$DQ$4,INDEX('Rural Electric Cooperatives'!$A$3:$S$30,0,MATCH(SUBSTITUTE($B22,", Inc.",""),SUBSTITUTE('Rural Electric Cooperatives'!$A$1:$S$1,", Inc.",""),0)),0))),0)</f>
        <v>72907.474948418967</v>
      </c>
      <c r="L22" s="40" cm="1">
        <f t="array" ref="L22">IFERROR(SUMPRODUCT(--ISNUMBER(MATCH(MHHY!$B$4:$DQ$4,INDEX('Rural Electric Cooperatives'!$A$3:$S$30,0,MATCH(SUBSTITUTE($B22,", Inc.",""),SUBSTITUTE('Rural Electric Cooperatives'!$A$1:$S$1,", Inc.",""),0)),0)),INDEX(MHHY!$B$6:$DQ$15,MATCH(L$1,YEAR(MHHY!$A$6:$A$15),0),0))/SUMPRODUCT(--ISNUMBER(MATCH(MHHY!$B$4:$DQ$4,INDEX('Rural Electric Cooperatives'!$A$3:$S$30,0,MATCH(SUBSTITUTE($B22,", Inc.",""),SUBSTITUTE('Rural Electric Cooperatives'!$A$1:$S$1,", Inc.",""),0)),0))),0)</f>
        <v>76791.774827091809</v>
      </c>
      <c r="M22" s="43">
        <f t="shared" si="0"/>
        <v>4.2818326620929881E-2</v>
      </c>
      <c r="O22" s="40">
        <f>+C22/(Inflation!F$2/Inflation!$F$2)</f>
        <v>52654.6597844559</v>
      </c>
      <c r="P22" s="40">
        <f>+D22/(Inflation!G$2/Inflation!$F$2)</f>
        <v>52890.766845948448</v>
      </c>
      <c r="Q22" s="40">
        <f>+E22/(Inflation!H$2/Inflation!$F$2)</f>
        <v>53181.669992301569</v>
      </c>
      <c r="R22" s="40">
        <f>+F22/(Inflation!I$2/Inflation!$F$2)</f>
        <v>54603.404411711468</v>
      </c>
      <c r="S22" s="40">
        <f>+G22/(Inflation!J$2/Inflation!$F$2)</f>
        <v>55685.054373240324</v>
      </c>
      <c r="T22" s="40">
        <f>+H22/(Inflation!K$2/Inflation!$F$2)</f>
        <v>55209.611312969006</v>
      </c>
      <c r="U22" s="40">
        <f>+I22/(Inflation!L$2/Inflation!$F$2)</f>
        <v>55666.094045022881</v>
      </c>
      <c r="V22" s="40">
        <f>+J22/(Inflation!M$2/Inflation!$F$2)</f>
        <v>55034.491925951013</v>
      </c>
      <c r="W22" s="40">
        <f>+K22/(Inflation!N$2/Inflation!$F$2)</f>
        <v>55780.33524723562</v>
      </c>
      <c r="X22" s="40">
        <f>+L22/(Inflation!O$2/Inflation!$F$2)</f>
        <v>57204.210147041915</v>
      </c>
      <c r="Y22" s="43">
        <f t="shared" si="1"/>
        <v>9.2506092840238807E-3</v>
      </c>
    </row>
    <row r="23" spans="1:25" x14ac:dyDescent="0.25">
      <c r="A23" s="39"/>
      <c r="B23" s="39" t="s">
        <v>1147</v>
      </c>
      <c r="C23" s="40" cm="1">
        <f t="array" ref="C23">IFERROR(SUMPRODUCT(--ISNUMBER(MATCH(MHHY!$B$4:$DQ$4,INDEX('Rural Electric Cooperatives'!$A$3:$S$30,0,MATCH(SUBSTITUTE($B23,", Inc.",""),SUBSTITUTE('Rural Electric Cooperatives'!$A$1:$S$1,", Inc.",""),0)),0)),INDEX(MHHY!$B$6:$DQ$15,MATCH(C$1,YEAR(MHHY!$A$6:$A$15),0),0))/SUMPRODUCT(--ISNUMBER(MATCH(MHHY!$B$4:$DQ$4,INDEX('Rural Electric Cooperatives'!$A$3:$S$30,0,MATCH(SUBSTITUTE($B23,", Inc.",""),SUBSTITUTE('Rural Electric Cooperatives'!$A$1:$S$1,", Inc.",""),0)),0))),0)</f>
        <v>32111.296753785144</v>
      </c>
      <c r="D23" s="40" cm="1">
        <f t="array" ref="D23">IFERROR(SUMPRODUCT(--ISNUMBER(MATCH(MHHY!$B$4:$DQ$4,INDEX('Rural Electric Cooperatives'!$A$3:$S$30,0,MATCH(SUBSTITUTE($B23,", Inc.",""),SUBSTITUTE('Rural Electric Cooperatives'!$A$1:$S$1,", Inc.",""),0)),0)),INDEX(MHHY!$B$6:$DQ$15,MATCH(D$1,YEAR(MHHY!$A$6:$A$15),0),0))/SUMPRODUCT(--ISNUMBER(MATCH(MHHY!$B$4:$DQ$4,INDEX('Rural Electric Cooperatives'!$A$3:$S$30,0,MATCH(SUBSTITUTE($B23,", Inc.",""),SUBSTITUTE('Rural Electric Cooperatives'!$A$1:$S$1,", Inc.",""),0)),0))),0)</f>
        <v>33139.189013144489</v>
      </c>
      <c r="E23" s="40" cm="1">
        <f t="array" ref="E23">IFERROR(SUMPRODUCT(--ISNUMBER(MATCH(MHHY!$B$4:$DQ$4,INDEX('Rural Electric Cooperatives'!$A$3:$S$30,0,MATCH(SUBSTITUTE($B23,", Inc.",""),SUBSTITUTE('Rural Electric Cooperatives'!$A$1:$S$1,", Inc.",""),0)),0)),INDEX(MHHY!$B$6:$DQ$15,MATCH(E$1,YEAR(MHHY!$A$6:$A$15),0),0))/SUMPRODUCT(--ISNUMBER(MATCH(MHHY!$B$4:$DQ$4,INDEX('Rural Electric Cooperatives'!$A$3:$S$30,0,MATCH(SUBSTITUTE($B23,", Inc.",""),SUBSTITUTE('Rural Electric Cooperatives'!$A$1:$S$1,", Inc.",""),0)),0))),0)</f>
        <v>35263.501796134529</v>
      </c>
      <c r="F23" s="40" cm="1">
        <f t="array" ref="F23">IFERROR(SUMPRODUCT(--ISNUMBER(MATCH(MHHY!$B$4:$DQ$4,INDEX('Rural Electric Cooperatives'!$A$3:$S$30,0,MATCH(SUBSTITUTE($B23,", Inc.",""),SUBSTITUTE('Rural Electric Cooperatives'!$A$1:$S$1,", Inc.",""),0)),0)),INDEX(MHHY!$B$6:$DQ$15,MATCH(F$1,YEAR(MHHY!$A$6:$A$15),0),0))/SUMPRODUCT(--ISNUMBER(MATCH(MHHY!$B$4:$DQ$4,INDEX('Rural Electric Cooperatives'!$A$3:$S$30,0,MATCH(SUBSTITUTE($B23,", Inc.",""),SUBSTITUTE('Rural Electric Cooperatives'!$A$1:$S$1,", Inc.",""),0)),0))),0)</f>
        <v>37190.063834475128</v>
      </c>
      <c r="G23" s="40" cm="1">
        <f t="array" ref="G23">IFERROR(SUMPRODUCT(--ISNUMBER(MATCH(MHHY!$B$4:$DQ$4,INDEX('Rural Electric Cooperatives'!$A$3:$S$30,0,MATCH(SUBSTITUTE($B23,", Inc.",""),SUBSTITUTE('Rural Electric Cooperatives'!$A$1:$S$1,", Inc.",""),0)),0)),INDEX(MHHY!$B$6:$DQ$15,MATCH(G$1,YEAR(MHHY!$A$6:$A$15),0),0))/SUMPRODUCT(--ISNUMBER(MATCH(MHHY!$B$4:$DQ$4,INDEX('Rural Electric Cooperatives'!$A$3:$S$30,0,MATCH(SUBSTITUTE($B23,", Inc.",""),SUBSTITUTE('Rural Electric Cooperatives'!$A$1:$S$1,", Inc.",""),0)),0))),0)</f>
        <v>38686.535368294353</v>
      </c>
      <c r="H23" s="40" cm="1">
        <f t="array" ref="H23">IFERROR(SUMPRODUCT(--ISNUMBER(MATCH(MHHY!$B$4:$DQ$4,INDEX('Rural Electric Cooperatives'!$A$3:$S$30,0,MATCH(SUBSTITUTE($B23,", Inc.",""),SUBSTITUTE('Rural Electric Cooperatives'!$A$1:$S$1,", Inc.",""),0)),0)),INDEX(MHHY!$B$6:$DQ$15,MATCH(H$1,YEAR(MHHY!$A$6:$A$15),0),0))/SUMPRODUCT(--ISNUMBER(MATCH(MHHY!$B$4:$DQ$4,INDEX('Rural Electric Cooperatives'!$A$3:$S$30,0,MATCH(SUBSTITUTE($B23,", Inc.",""),SUBSTITUTE('Rural Electric Cooperatives'!$A$1:$S$1,", Inc.",""),0)),0))),0)</f>
        <v>40198.433679400347</v>
      </c>
      <c r="I23" s="40" cm="1">
        <f t="array" ref="I23">IFERROR(SUMPRODUCT(--ISNUMBER(MATCH(MHHY!$B$4:$DQ$4,INDEX('Rural Electric Cooperatives'!$A$3:$S$30,0,MATCH(SUBSTITUTE($B23,", Inc.",""),SUBSTITUTE('Rural Electric Cooperatives'!$A$1:$S$1,", Inc.",""),0)),0)),INDEX(MHHY!$B$6:$DQ$15,MATCH(I$1,YEAR(MHHY!$A$6:$A$15),0),0))/SUMPRODUCT(--ISNUMBER(MATCH(MHHY!$B$4:$DQ$4,INDEX('Rural Electric Cooperatives'!$A$3:$S$30,0,MATCH(SUBSTITUTE($B23,", Inc.",""),SUBSTITUTE('Rural Electric Cooperatives'!$A$1:$S$1,", Inc.",""),0)),0))),0)</f>
        <v>43008.858531970167</v>
      </c>
      <c r="J23" s="40" cm="1">
        <f t="array" ref="J23">IFERROR(SUMPRODUCT(--ISNUMBER(MATCH(MHHY!$B$4:$DQ$4,INDEX('Rural Electric Cooperatives'!$A$3:$S$30,0,MATCH(SUBSTITUTE($B23,", Inc.",""),SUBSTITUTE('Rural Electric Cooperatives'!$A$1:$S$1,", Inc.",""),0)),0)),INDEX(MHHY!$B$6:$DQ$15,MATCH(J$1,YEAR(MHHY!$A$6:$A$15),0),0))/SUMPRODUCT(--ISNUMBER(MATCH(MHHY!$B$4:$DQ$4,INDEX('Rural Electric Cooperatives'!$A$3:$S$30,0,MATCH(SUBSTITUTE($B23,", Inc.",""),SUBSTITUTE('Rural Electric Cooperatives'!$A$1:$S$1,", Inc.",""),0)),0))),0)</f>
        <v>44484.725553015727</v>
      </c>
      <c r="K23" s="40" cm="1">
        <f t="array" ref="K23">IFERROR(SUMPRODUCT(--ISNUMBER(MATCH(MHHY!$B$4:$DQ$4,INDEX('Rural Electric Cooperatives'!$A$3:$S$30,0,MATCH(SUBSTITUTE($B23,", Inc.",""),SUBSTITUTE('Rural Electric Cooperatives'!$A$1:$S$1,", Inc.",""),0)),0)),INDEX(MHHY!$B$6:$DQ$15,MATCH(K$1,YEAR(MHHY!$A$6:$A$15),0),0))/SUMPRODUCT(--ISNUMBER(MATCH(MHHY!$B$4:$DQ$4,INDEX('Rural Electric Cooperatives'!$A$3:$S$30,0,MATCH(SUBSTITUTE($B23,", Inc.",""),SUBSTITUTE('Rural Electric Cooperatives'!$A$1:$S$1,", Inc.",""),0)),0))),0)</f>
        <v>46975.301686122439</v>
      </c>
      <c r="L23" s="40" cm="1">
        <f t="array" ref="L23">IFERROR(SUMPRODUCT(--ISNUMBER(MATCH(MHHY!$B$4:$DQ$4,INDEX('Rural Electric Cooperatives'!$A$3:$S$30,0,MATCH(SUBSTITUTE($B23,", Inc.",""),SUBSTITUTE('Rural Electric Cooperatives'!$A$1:$S$1,", Inc.",""),0)),0)),INDEX(MHHY!$B$6:$DQ$15,MATCH(L$1,YEAR(MHHY!$A$6:$A$15),0),0))/SUMPRODUCT(--ISNUMBER(MATCH(MHHY!$B$4:$DQ$4,INDEX('Rural Electric Cooperatives'!$A$3:$S$30,0,MATCH(SUBSTITUTE($B23,", Inc.",""),SUBSTITUTE('Rural Electric Cooperatives'!$A$1:$S$1,", Inc.",""),0)),0))),0)</f>
        <v>49889.220727288011</v>
      </c>
      <c r="M23" s="43">
        <f t="shared" si="0"/>
        <v>5.017333341736574E-2</v>
      </c>
      <c r="O23" s="40">
        <f>+C23/(Inflation!F$2/Inflation!$F$2)</f>
        <v>32111.296753785144</v>
      </c>
      <c r="P23" s="40">
        <f>+D23/(Inflation!G$2/Inflation!$F$2)</f>
        <v>32447.58656783864</v>
      </c>
      <c r="Q23" s="40">
        <f>+E23/(Inflation!H$2/Inflation!$F$2)</f>
        <v>33705.48902609136</v>
      </c>
      <c r="R23" s="40">
        <f>+F23/(Inflation!I$2/Inflation!$F$2)</f>
        <v>34913.853206854576</v>
      </c>
      <c r="S23" s="40">
        <f>+G23/(Inflation!J$2/Inflation!$F$2)</f>
        <v>35869.313470754409</v>
      </c>
      <c r="T23" s="40">
        <f>+H23/(Inflation!K$2/Inflation!$F$2)</f>
        <v>35604.384899644887</v>
      </c>
      <c r="U23" s="40">
        <f>+I23/(Inflation!L$2/Inflation!$F$2)</f>
        <v>35274.87070342496</v>
      </c>
      <c r="V23" s="40">
        <f>+J23/(Inflation!M$2/Inflation!$F$2)</f>
        <v>35039.284456188056</v>
      </c>
      <c r="W23" s="40">
        <f>+K23/(Inflation!N$2/Inflation!$F$2)</f>
        <v>35940.047001295366</v>
      </c>
      <c r="X23" s="40">
        <f>+L23/(Inflation!O$2/Inflation!$F$2)</f>
        <v>37163.790952636089</v>
      </c>
      <c r="Y23" s="43">
        <f t="shared" si="1"/>
        <v>1.6368862675910645E-2</v>
      </c>
    </row>
    <row r="24" spans="1:25" x14ac:dyDescent="0.25">
      <c r="A24" s="39"/>
      <c r="B24" s="39" t="s">
        <v>1148</v>
      </c>
      <c r="C24" s="40" cm="1">
        <f t="array" ref="C24">IFERROR(SUMPRODUCT(--ISNUMBER(MATCH(MHHY!$B$4:$DQ$4,INDEX('Rural Electric Cooperatives'!$A$3:$S$30,0,MATCH(SUBSTITUTE($B24,", Inc.",""),SUBSTITUTE('Rural Electric Cooperatives'!$A$1:$S$1,", Inc.",""),0)),0)),INDEX(MHHY!$B$6:$DQ$15,MATCH(C$1,YEAR(MHHY!$A$6:$A$15),0),0))/SUMPRODUCT(--ISNUMBER(MATCH(MHHY!$B$4:$DQ$4,INDEX('Rural Electric Cooperatives'!$A$3:$S$30,0,MATCH(SUBSTITUTE($B24,", Inc.",""),SUBSTITUTE('Rural Electric Cooperatives'!$A$1:$S$1,", Inc.",""),0)),0))),0)</f>
        <v>34668.09530261602</v>
      </c>
      <c r="D24" s="40" cm="1">
        <f t="array" ref="D24">IFERROR(SUMPRODUCT(--ISNUMBER(MATCH(MHHY!$B$4:$DQ$4,INDEX('Rural Electric Cooperatives'!$A$3:$S$30,0,MATCH(SUBSTITUTE($B24,", Inc.",""),SUBSTITUTE('Rural Electric Cooperatives'!$A$1:$S$1,", Inc.",""),0)),0)),INDEX(MHHY!$B$6:$DQ$15,MATCH(D$1,YEAR(MHHY!$A$6:$A$15),0),0))/SUMPRODUCT(--ISNUMBER(MATCH(MHHY!$B$4:$DQ$4,INDEX('Rural Electric Cooperatives'!$A$3:$S$30,0,MATCH(SUBSTITUTE($B24,", Inc.",""),SUBSTITUTE('Rural Electric Cooperatives'!$A$1:$S$1,", Inc.",""),0)),0))),0)</f>
        <v>36111.3898629541</v>
      </c>
      <c r="E24" s="40" cm="1">
        <f t="array" ref="E24">IFERROR(SUMPRODUCT(--ISNUMBER(MATCH(MHHY!$B$4:$DQ$4,INDEX('Rural Electric Cooperatives'!$A$3:$S$30,0,MATCH(SUBSTITUTE($B24,", Inc.",""),SUBSTITUTE('Rural Electric Cooperatives'!$A$1:$S$1,", Inc.",""),0)),0)),INDEX(MHHY!$B$6:$DQ$15,MATCH(E$1,YEAR(MHHY!$A$6:$A$15),0),0))/SUMPRODUCT(--ISNUMBER(MATCH(MHHY!$B$4:$DQ$4,INDEX('Rural Electric Cooperatives'!$A$3:$S$30,0,MATCH(SUBSTITUTE($B24,", Inc.",""),SUBSTITUTE('Rural Electric Cooperatives'!$A$1:$S$1,", Inc.",""),0)),0))),0)</f>
        <v>37923.49230222388</v>
      </c>
      <c r="F24" s="40" cm="1">
        <f t="array" ref="F24">IFERROR(SUMPRODUCT(--ISNUMBER(MATCH(MHHY!$B$4:$DQ$4,INDEX('Rural Electric Cooperatives'!$A$3:$S$30,0,MATCH(SUBSTITUTE($B24,", Inc.",""),SUBSTITUTE('Rural Electric Cooperatives'!$A$1:$S$1,", Inc.",""),0)),0)),INDEX(MHHY!$B$6:$DQ$15,MATCH(F$1,YEAR(MHHY!$A$6:$A$15),0),0))/SUMPRODUCT(--ISNUMBER(MATCH(MHHY!$B$4:$DQ$4,INDEX('Rural Electric Cooperatives'!$A$3:$S$30,0,MATCH(SUBSTITUTE($B24,", Inc.",""),SUBSTITUTE('Rural Electric Cooperatives'!$A$1:$S$1,", Inc.",""),0)),0))),0)</f>
        <v>39943.560911347624</v>
      </c>
      <c r="G24" s="40" cm="1">
        <f t="array" ref="G24">IFERROR(SUMPRODUCT(--ISNUMBER(MATCH(MHHY!$B$4:$DQ$4,INDEX('Rural Electric Cooperatives'!$A$3:$S$30,0,MATCH(SUBSTITUTE($B24,", Inc.",""),SUBSTITUTE('Rural Electric Cooperatives'!$A$1:$S$1,", Inc.",""),0)),0)),INDEX(MHHY!$B$6:$DQ$15,MATCH(G$1,YEAR(MHHY!$A$6:$A$15),0),0))/SUMPRODUCT(--ISNUMBER(MATCH(MHHY!$B$4:$DQ$4,INDEX('Rural Electric Cooperatives'!$A$3:$S$30,0,MATCH(SUBSTITUTE($B24,", Inc.",""),SUBSTITUTE('Rural Electric Cooperatives'!$A$1:$S$1,", Inc.",""),0)),0))),0)</f>
        <v>41587.633568521</v>
      </c>
      <c r="H24" s="40" cm="1">
        <f t="array" ref="H24">IFERROR(SUMPRODUCT(--ISNUMBER(MATCH(MHHY!$B$4:$DQ$4,INDEX('Rural Electric Cooperatives'!$A$3:$S$30,0,MATCH(SUBSTITUTE($B24,", Inc.",""),SUBSTITUTE('Rural Electric Cooperatives'!$A$1:$S$1,", Inc.",""),0)),0)),INDEX(MHHY!$B$6:$DQ$15,MATCH(H$1,YEAR(MHHY!$A$6:$A$15),0),0))/SUMPRODUCT(--ISNUMBER(MATCH(MHHY!$B$4:$DQ$4,INDEX('Rural Electric Cooperatives'!$A$3:$S$30,0,MATCH(SUBSTITUTE($B24,", Inc.",""),SUBSTITUTE('Rural Electric Cooperatives'!$A$1:$S$1,", Inc.",""),0)),0))),0)</f>
        <v>43193.08863094452</v>
      </c>
      <c r="I24" s="40" cm="1">
        <f t="array" ref="I24">IFERROR(SUMPRODUCT(--ISNUMBER(MATCH(MHHY!$B$4:$DQ$4,INDEX('Rural Electric Cooperatives'!$A$3:$S$30,0,MATCH(SUBSTITUTE($B24,", Inc.",""),SUBSTITUTE('Rural Electric Cooperatives'!$A$1:$S$1,", Inc.",""),0)),0)),INDEX(MHHY!$B$6:$DQ$15,MATCH(I$1,YEAR(MHHY!$A$6:$A$15),0),0))/SUMPRODUCT(--ISNUMBER(MATCH(MHHY!$B$4:$DQ$4,INDEX('Rural Electric Cooperatives'!$A$3:$S$30,0,MATCH(SUBSTITUTE($B24,", Inc.",""),SUBSTITUTE('Rural Electric Cooperatives'!$A$1:$S$1,", Inc.",""),0)),0))),0)</f>
        <v>46890.484160974447</v>
      </c>
      <c r="J24" s="40" cm="1">
        <f t="array" ref="J24">IFERROR(SUMPRODUCT(--ISNUMBER(MATCH(MHHY!$B$4:$DQ$4,INDEX('Rural Electric Cooperatives'!$A$3:$S$30,0,MATCH(SUBSTITUTE($B24,", Inc.",""),SUBSTITUTE('Rural Electric Cooperatives'!$A$1:$S$1,", Inc.",""),0)),0)),INDEX(MHHY!$B$6:$DQ$15,MATCH(J$1,YEAR(MHHY!$A$6:$A$15),0),0))/SUMPRODUCT(--ISNUMBER(MATCH(MHHY!$B$4:$DQ$4,INDEX('Rural Electric Cooperatives'!$A$3:$S$30,0,MATCH(SUBSTITUTE($B24,", Inc.",""),SUBSTITUTE('Rural Electric Cooperatives'!$A$1:$S$1,", Inc.",""),0)),0))),0)</f>
        <v>49064.458717539856</v>
      </c>
      <c r="K24" s="40" cm="1">
        <f t="array" ref="K24">IFERROR(SUMPRODUCT(--ISNUMBER(MATCH(MHHY!$B$4:$DQ$4,INDEX('Rural Electric Cooperatives'!$A$3:$S$30,0,MATCH(SUBSTITUTE($B24,", Inc.",""),SUBSTITUTE('Rural Electric Cooperatives'!$A$1:$S$1,", Inc.",""),0)),0)),INDEX(MHHY!$B$6:$DQ$15,MATCH(K$1,YEAR(MHHY!$A$6:$A$15),0),0))/SUMPRODUCT(--ISNUMBER(MATCH(MHHY!$B$4:$DQ$4,INDEX('Rural Electric Cooperatives'!$A$3:$S$30,0,MATCH(SUBSTITUTE($B24,", Inc.",""),SUBSTITUTE('Rural Electric Cooperatives'!$A$1:$S$1,", Inc.",""),0)),0))),0)</f>
        <v>52371.141519986108</v>
      </c>
      <c r="L24" s="40" cm="1">
        <f t="array" ref="L24">IFERROR(SUMPRODUCT(--ISNUMBER(MATCH(MHHY!$B$4:$DQ$4,INDEX('Rural Electric Cooperatives'!$A$3:$S$30,0,MATCH(SUBSTITUTE($B24,", Inc.",""),SUBSTITUTE('Rural Electric Cooperatives'!$A$1:$S$1,", Inc.",""),0)),0)),INDEX(MHHY!$B$6:$DQ$15,MATCH(L$1,YEAR(MHHY!$A$6:$A$15),0),0))/SUMPRODUCT(--ISNUMBER(MATCH(MHHY!$B$4:$DQ$4,INDEX('Rural Electric Cooperatives'!$A$3:$S$30,0,MATCH(SUBSTITUTE($B24,", Inc.",""),SUBSTITUTE('Rural Electric Cooperatives'!$A$1:$S$1,", Inc.",""),0)),0))),0)</f>
        <v>56043.283156098521</v>
      </c>
      <c r="M24" s="43">
        <f t="shared" si="0"/>
        <v>5.4816865911431867E-2</v>
      </c>
      <c r="O24" s="40">
        <f>+C24/(Inflation!F$2/Inflation!$F$2)</f>
        <v>34668.09530261602</v>
      </c>
      <c r="P24" s="40">
        <f>+D24/(Inflation!G$2/Inflation!$F$2)</f>
        <v>35357.75870068559</v>
      </c>
      <c r="Q24" s="40">
        <f>+E24/(Inflation!H$2/Inflation!$F$2)</f>
        <v>36247.955776297364</v>
      </c>
      <c r="R24" s="40">
        <f>+F24/(Inflation!I$2/Inflation!$F$2)</f>
        <v>37498.823030388798</v>
      </c>
      <c r="S24" s="40">
        <f>+G24/(Inflation!J$2/Inflation!$F$2)</f>
        <v>38559.148571331905</v>
      </c>
      <c r="T24" s="40">
        <f>+H24/(Inflation!K$2/Inflation!$F$2)</f>
        <v>38256.797886349021</v>
      </c>
      <c r="U24" s="40">
        <f>+I24/(Inflation!L$2/Inflation!$F$2)</f>
        <v>38458.490238001672</v>
      </c>
      <c r="V24" s="40">
        <f>+J24/(Inflation!M$2/Inflation!$F$2)</f>
        <v>38646.602947879204</v>
      </c>
      <c r="W24" s="40">
        <f>+K24/(Inflation!N$2/Inflation!$F$2)</f>
        <v>40068.317183279367</v>
      </c>
      <c r="X24" s="40">
        <f>+L24/(Inflation!O$2/Inflation!$F$2)</f>
        <v>41748.113703716641</v>
      </c>
      <c r="Y24" s="43">
        <f t="shared" si="1"/>
        <v>2.0862922551183605E-2</v>
      </c>
    </row>
    <row r="25" spans="1:25" x14ac:dyDescent="0.25">
      <c r="A25" s="41" t="s">
        <v>1100</v>
      </c>
      <c r="B25" s="41" t="s">
        <v>1099</v>
      </c>
      <c r="C25" s="42" cm="1">
        <f t="array" ref="C25">AVERAGE(INDEX(MHHY!$B$6:$DQ$15,MATCH(C$1,YEAR(MHHY!$A$6:$A$15),0),0))</f>
        <v>41916.512802953454</v>
      </c>
      <c r="D25" s="42" cm="1">
        <f t="array" ref="D25">AVERAGE(INDEX(MHHY!$B$6:$DQ$15,MATCH(D$1,YEAR(MHHY!$A$6:$A$15),0),0))</f>
        <v>43368.037396522537</v>
      </c>
      <c r="E25" s="42" cm="1">
        <f t="array" ref="E25">AVERAGE(INDEX(MHHY!$B$6:$DQ$15,MATCH(E$1,YEAR(MHHY!$A$6:$A$15),0),0))</f>
        <v>45100.846451386918</v>
      </c>
      <c r="F25" s="42" cm="1">
        <f t="array" ref="F25">AVERAGE(INDEX(MHHY!$B$6:$DQ$15,MATCH(F$1,YEAR(MHHY!$A$6:$A$15),0),0))</f>
        <v>46990.11535448533</v>
      </c>
      <c r="G25" s="42" cm="1">
        <f t="array" ref="G25">AVERAGE(INDEX(MHHY!$B$6:$DQ$15,MATCH(G$1,YEAR(MHHY!$A$6:$A$15),0),0))</f>
        <v>48748.44726559415</v>
      </c>
      <c r="H25" s="42" cm="1">
        <f t="array" ref="H25">AVERAGE(INDEX(MHHY!$B$6:$DQ$15,MATCH(H$1,YEAR(MHHY!$A$6:$A$15),0),0))</f>
        <v>50549.070499642323</v>
      </c>
      <c r="I25" s="42" cm="1">
        <f t="array" ref="I25">AVERAGE(INDEX(MHHY!$B$6:$DQ$15,MATCH(I$1,YEAR(MHHY!$A$6:$A$15),0),0))</f>
        <v>54807.914975377447</v>
      </c>
      <c r="J25" s="42" cm="1">
        <f t="array" ref="J25">AVERAGE(INDEX(MHHY!$B$6:$DQ$15,MATCH(J$1,YEAR(MHHY!$A$6:$A$15),0),0))</f>
        <v>57209.468617605489</v>
      </c>
      <c r="K25" s="42" cm="1">
        <f t="array" ref="K25">AVERAGE(INDEX(MHHY!$B$6:$DQ$15,MATCH(K$1,YEAR(MHHY!$A$6:$A$15),0),0))</f>
        <v>60465.719404647738</v>
      </c>
      <c r="L25" s="42" cm="1">
        <f t="array" ref="L25">AVERAGE(INDEX(MHHY!$B$6:$DQ$15,MATCH(L$1,YEAR(MHHY!$A$6:$A$15),0),0))</f>
        <v>63469.097111165203</v>
      </c>
      <c r="M25" s="64">
        <f t="shared" si="0"/>
        <v>4.7176014467338323E-2</v>
      </c>
      <c r="O25" s="42">
        <f>+C25/(Inflation!F$2/Inflation!$F$2)</f>
        <v>41916.512802953454</v>
      </c>
      <c r="P25" s="42">
        <f>+D25/(Inflation!G$2/Inflation!$F$2)</f>
        <v>42462.962721953591</v>
      </c>
      <c r="Q25" s="42">
        <f>+E25/(Inflation!H$2/Inflation!$F$2)</f>
        <v>43108.19991511129</v>
      </c>
      <c r="R25" s="42">
        <f>+F25/(Inflation!I$2/Inflation!$F$2)</f>
        <v>44114.09447861246</v>
      </c>
      <c r="S25" s="42">
        <f>+G25/(Inflation!J$2/Inflation!$F$2)</f>
        <v>45198.499155734295</v>
      </c>
      <c r="T25" s="42">
        <f>+H25/(Inflation!K$2/Inflation!$F$2)</f>
        <v>44772.106712974739</v>
      </c>
      <c r="U25" s="42">
        <f>+I25/(Inflation!L$2/Inflation!$F$2)</f>
        <v>44952.183812170209</v>
      </c>
      <c r="V25" s="42">
        <f>+J25/(Inflation!M$2/Inflation!$F$2)</f>
        <v>45062.183020341174</v>
      </c>
      <c r="W25" s="42">
        <f>+K25/(Inflation!N$2/Inflation!$F$2)</f>
        <v>46261.348397304107</v>
      </c>
      <c r="X25" s="42">
        <f>+L25/(Inflation!O$2/Inflation!$F$2)</f>
        <v>47279.797571617135</v>
      </c>
      <c r="Y25" s="64">
        <f t="shared" si="1"/>
        <v>1.3468025685122509E-2</v>
      </c>
    </row>
    <row r="27" spans="1:25" x14ac:dyDescent="0.25">
      <c r="C27" t="s">
        <v>1180</v>
      </c>
      <c r="O27" t="s">
        <v>1182</v>
      </c>
    </row>
    <row r="28" spans="1:25" x14ac:dyDescent="0.25">
      <c r="A28" s="39">
        <v>10171</v>
      </c>
      <c r="B28" s="39" t="s">
        <v>6</v>
      </c>
      <c r="C28" s="40" cm="1">
        <f t="array" ref="C28">IFERROR(SUMPRODUCT(--ISNUMBER(MATCH(MHHY!$B$4:$DQ$4,INDEX(Summary!$A$3:$D$80,0,MATCH($B28,Summary!$A$1:$D$1,0)),0)),INDEX(MHHY!$B$6:$DQ$15,MATCH(C$1,YEAR(MHHY!$A$6:$A$15),0),0),INDEX(POP!$B$6:$DQ$15,MATCH($I$1,YEAR(POP!$A$6:$A$15),0),0))/SUMPRODUCT(--ISNUMBER(MATCH(MHHY!$B$4:$DQ$4,INDEX(Summary!$A$3:$D$80,0,MATCH($B28,Summary!$A$1:$D$1,0)),0)),INDEX(POP!$B$6:$DQ$15,MATCH($I$1,YEAR(POP!$A$6:$A$15),0),0)),0)</f>
        <v>48371.759969792998</v>
      </c>
      <c r="D28" s="40" cm="1">
        <f t="array" ref="D28">IFERROR(SUMPRODUCT(--ISNUMBER(MATCH(MHHY!$B$4:$DQ$4,INDEX(Summary!$A$3:$D$80,0,MATCH($B28,Summary!$A$1:$D$1,0)),0)),INDEX(MHHY!$B$6:$DQ$15,MATCH(D$1,YEAR(MHHY!$A$6:$A$15),0),0),INDEX(POP!$B$6:$DQ$15,MATCH($I$1,YEAR(POP!$A$6:$A$15),0),0))/SUMPRODUCT(--ISNUMBER(MATCH(MHHY!$B$4:$DQ$4,INDEX(Summary!$A$3:$D$80,0,MATCH($B28,Summary!$A$1:$D$1,0)),0)),INDEX(POP!$B$6:$DQ$15,MATCH($I$1,YEAR(POP!$A$6:$A$15),0),0)),0)</f>
        <v>49949.718713274917</v>
      </c>
      <c r="E28" s="40" cm="1">
        <f t="array" ref="E28">IFERROR(SUMPRODUCT(--ISNUMBER(MATCH(MHHY!$B$4:$DQ$4,INDEX(Summary!$A$3:$D$80,0,MATCH($B28,Summary!$A$1:$D$1,0)),0)),INDEX(MHHY!$B$6:$DQ$15,MATCH(E$1,YEAR(MHHY!$A$6:$A$15),0),0),INDEX(POP!$B$6:$DQ$15,MATCH($I$1,YEAR(POP!$A$6:$A$15),0),0))/SUMPRODUCT(--ISNUMBER(MATCH(MHHY!$B$4:$DQ$4,INDEX(Summary!$A$3:$D$80,0,MATCH($B28,Summary!$A$1:$D$1,0)),0)),INDEX(POP!$B$6:$DQ$15,MATCH($I$1,YEAR(POP!$A$6:$A$15),0),0)),0)</f>
        <v>51793.906477520599</v>
      </c>
      <c r="F28" s="40" cm="1">
        <f t="array" ref="F28">IFERROR(SUMPRODUCT(--ISNUMBER(MATCH(MHHY!$B$4:$DQ$4,INDEX(Summary!$A$3:$D$80,0,MATCH($B28,Summary!$A$1:$D$1,0)),0)),INDEX(MHHY!$B$6:$DQ$15,MATCH(F$1,YEAR(MHHY!$A$6:$A$15),0),0),INDEX(POP!$B$6:$DQ$15,MATCH($I$1,YEAR(POP!$A$6:$A$15),0),0))/SUMPRODUCT(--ISNUMBER(MATCH(MHHY!$B$4:$DQ$4,INDEX(Summary!$A$3:$D$80,0,MATCH($B28,Summary!$A$1:$D$1,0)),0)),INDEX(POP!$B$6:$DQ$15,MATCH($I$1,YEAR(POP!$A$6:$A$15),0),0)),0)</f>
        <v>53655.153125341873</v>
      </c>
      <c r="G28" s="40" cm="1">
        <f t="array" ref="G28">IFERROR(SUMPRODUCT(--ISNUMBER(MATCH(MHHY!$B$4:$DQ$4,INDEX(Summary!$A$3:$D$80,0,MATCH($B28,Summary!$A$1:$D$1,0)),0)),INDEX(MHHY!$B$6:$DQ$15,MATCH(G$1,YEAR(MHHY!$A$6:$A$15),0),0),INDEX(POP!$B$6:$DQ$15,MATCH($I$1,YEAR(POP!$A$6:$A$15),0),0))/SUMPRODUCT(--ISNUMBER(MATCH(MHHY!$B$4:$DQ$4,INDEX(Summary!$A$3:$D$80,0,MATCH($B28,Summary!$A$1:$D$1,0)),0)),INDEX(POP!$B$6:$DQ$15,MATCH($I$1,YEAR(POP!$A$6:$A$15),0),0)),0)</f>
        <v>55673.745771092908</v>
      </c>
      <c r="H28" s="40" cm="1">
        <f t="array" ref="H28">IFERROR(SUMPRODUCT(--ISNUMBER(MATCH(MHHY!$B$4:$DQ$4,INDEX(Summary!$A$3:$D$80,0,MATCH($B28,Summary!$A$1:$D$1,0)),0)),INDEX(MHHY!$B$6:$DQ$15,MATCH(H$1,YEAR(MHHY!$A$6:$A$15),0),0),INDEX(POP!$B$6:$DQ$15,MATCH($I$1,YEAR(POP!$A$6:$A$15),0),0))/SUMPRODUCT(--ISNUMBER(MATCH(MHHY!$B$4:$DQ$4,INDEX(Summary!$A$3:$D$80,0,MATCH($B28,Summary!$A$1:$D$1,0)),0)),INDEX(POP!$B$6:$DQ$15,MATCH($I$1,YEAR(POP!$A$6:$A$15),0),0)),0)</f>
        <v>57697.050510972316</v>
      </c>
      <c r="I28" s="40" cm="1">
        <f t="array" ref="I28">IFERROR(SUMPRODUCT(--ISNUMBER(MATCH(MHHY!$B$4:$DQ$4,INDEX(Summary!$A$3:$D$80,0,MATCH($B28,Summary!$A$1:$D$1,0)),0)),INDEX(MHHY!$B$6:$DQ$15,MATCH(I$1,YEAR(MHHY!$A$6:$A$15),0),0),INDEX(POP!$B$6:$DQ$15,MATCH($I$1,YEAR(POP!$A$6:$A$15),0),0))/SUMPRODUCT(--ISNUMBER(MATCH(MHHY!$B$4:$DQ$4,INDEX(Summary!$A$3:$D$80,0,MATCH($B28,Summary!$A$1:$D$1,0)),0)),INDEX(POP!$B$6:$DQ$15,MATCH($I$1,YEAR(POP!$A$6:$A$15),0),0)),0)</f>
        <v>61641.575752067663</v>
      </c>
      <c r="J28" s="40" cm="1">
        <f t="array" ref="J28">IFERROR(SUMPRODUCT(--ISNUMBER(MATCH(MHHY!$B$4:$DQ$4,INDEX(Summary!$A$3:$D$80,0,MATCH($B28,Summary!$A$1:$D$1,0)),0)),INDEX(MHHY!$B$6:$DQ$15,MATCH(J$1,YEAR(MHHY!$A$6:$A$15),0),0),INDEX(POP!$B$6:$DQ$15,MATCH($I$1,YEAR(POP!$A$6:$A$15),0),0))/SUMPRODUCT(--ISNUMBER(MATCH(MHHY!$B$4:$DQ$4,INDEX(Summary!$A$3:$D$80,0,MATCH($B28,Summary!$A$1:$D$1,0)),0)),INDEX(POP!$B$6:$DQ$15,MATCH($I$1,YEAR(POP!$A$6:$A$15),0),0)),0)</f>
        <v>64343.367776922569</v>
      </c>
      <c r="K28" s="40" cm="1">
        <f t="array" ref="K28">IFERROR(SUMPRODUCT(--ISNUMBER(MATCH(MHHY!$B$4:$DQ$4,INDEX(Summary!$A$3:$D$80,0,MATCH($B28,Summary!$A$1:$D$1,0)),0)),INDEX(MHHY!$B$6:$DQ$15,MATCH(K$1,YEAR(MHHY!$A$6:$A$15),0),0),INDEX(POP!$B$6:$DQ$15,MATCH($I$1,YEAR(POP!$A$6:$A$15),0),0))/SUMPRODUCT(--ISNUMBER(MATCH(MHHY!$B$4:$DQ$4,INDEX(Summary!$A$3:$D$80,0,MATCH($B28,Summary!$A$1:$D$1,0)),0)),INDEX(POP!$B$6:$DQ$15,MATCH($I$1,YEAR(POP!$A$6:$A$15),0),0)),0)</f>
        <v>67522.826024858106</v>
      </c>
      <c r="L28" s="40" cm="1">
        <f t="array" ref="L28">IFERROR(SUMPRODUCT(--ISNUMBER(MATCH(MHHY!$B$4:$DQ$4,INDEX(Summary!$A$3:$D$80,0,MATCH($B28,Summary!$A$1:$D$1,0)),0)),INDEX(MHHY!$B$6:$DQ$15,MATCH(L$1,YEAR(MHHY!$A$6:$A$15),0),0),INDEX(POP!$B$6:$DQ$15,MATCH($I$1,YEAR(POP!$A$6:$A$15),0),0))/SUMPRODUCT(--ISNUMBER(MATCH(MHHY!$B$4:$DQ$4,INDEX(Summary!$A$3:$D$80,0,MATCH($B28,Summary!$A$1:$D$1,0)),0)),INDEX(POP!$B$6:$DQ$15,MATCH($I$1,YEAR(POP!$A$6:$A$15),0),0)),0)</f>
        <v>70424.680080860286</v>
      </c>
      <c r="M28" s="43">
        <f>+(L28/C28)^(1/(COUNT(C28:L28)-1))-1</f>
        <v>4.2619607917071978E-2</v>
      </c>
      <c r="O28" s="40">
        <f>+C28/(Inflation!F$2/Inflation!$F$2)</f>
        <v>48371.759969792998</v>
      </c>
      <c r="P28" s="40">
        <f>+D28/(Inflation!G$2/Inflation!$F$2)</f>
        <v>48907.286818193294</v>
      </c>
      <c r="Q28" s="40">
        <f>+E28/(Inflation!H$2/Inflation!$F$2)</f>
        <v>49505.547023915671</v>
      </c>
      <c r="R28" s="40">
        <f>+F28/(Inflation!I$2/Inflation!$F$2)</f>
        <v>50371.199908318988</v>
      </c>
      <c r="S28" s="40">
        <f>+G28/(Inflation!J$2/Inflation!$F$2)</f>
        <v>51619.485181168442</v>
      </c>
      <c r="T28" s="40">
        <f>+H28/(Inflation!K$2/Inflation!$F$2)</f>
        <v>51103.185023341321</v>
      </c>
      <c r="U28" s="40">
        <f>+I28/(Inflation!L$2/Inflation!$F$2)</f>
        <v>50556.994275801255</v>
      </c>
      <c r="V28" s="40">
        <f>+J28/(Inflation!M$2/Inflation!$F$2)</f>
        <v>50681.341480185292</v>
      </c>
      <c r="W28" s="40">
        <f>+K28/(Inflation!N$2/Inflation!$F$2)</f>
        <v>51660.627050546733</v>
      </c>
      <c r="X28" s="40">
        <f>+L28/(Inflation!O$2/Inflation!$F$2)</f>
        <v>52461.19402702566</v>
      </c>
      <c r="Y28" s="43">
        <f>+(X28/O28)^(1/(COUNT(O28:X28)-1))-1</f>
        <v>9.0582872200315467E-3</v>
      </c>
    </row>
    <row r="29" spans="1:25" x14ac:dyDescent="0.25">
      <c r="A29" s="39">
        <v>19446</v>
      </c>
      <c r="B29" s="39" t="s">
        <v>0</v>
      </c>
      <c r="C29" s="40" cm="1">
        <f t="array" ref="C29">IFERROR(SUMPRODUCT(--ISNUMBER(MATCH(MHHY!$B$4:$DQ$4,INDEX(Summary!$A$3:$D$80,0,MATCH($B29,Summary!$A$1:$D$1,0)),0)),INDEX(MHHY!$B$6:$DQ$15,MATCH(C$1,YEAR(MHHY!$A$6:$A$15),0),0),INDEX(POP!$B$6:$DQ$15,MATCH($I$1,YEAR(POP!$A$6:$A$15),0),0))/SUMPRODUCT(--ISNUMBER(MATCH(MHHY!$B$4:$DQ$4,INDEX(Summary!$A$3:$D$80,0,MATCH($B29,Summary!$A$1:$D$1,0)),0)),INDEX(POP!$B$6:$DQ$15,MATCH($I$1,YEAR(POP!$A$6:$A$15),0),0)),0)</f>
        <v>62297.552453553893</v>
      </c>
      <c r="D29" s="40" cm="1">
        <f t="array" ref="D29">IFERROR(SUMPRODUCT(--ISNUMBER(MATCH(MHHY!$B$4:$DQ$4,INDEX(Summary!$A$3:$D$80,0,MATCH($B29,Summary!$A$1:$D$1,0)),0)),INDEX(MHHY!$B$6:$DQ$15,MATCH(D$1,YEAR(MHHY!$A$6:$A$15),0),0),INDEX(POP!$B$6:$DQ$15,MATCH($I$1,YEAR(POP!$A$6:$A$15),0),0))/SUMPRODUCT(--ISNUMBER(MATCH(MHHY!$B$4:$DQ$4,INDEX(Summary!$A$3:$D$80,0,MATCH($B29,Summary!$A$1:$D$1,0)),0)),INDEX(POP!$B$6:$DQ$15,MATCH($I$1,YEAR(POP!$A$6:$A$15),0),0)),0)</f>
        <v>65601.297064147118</v>
      </c>
      <c r="E29" s="40" cm="1">
        <f t="array" ref="E29">IFERROR(SUMPRODUCT(--ISNUMBER(MATCH(MHHY!$B$4:$DQ$4,INDEX(Summary!$A$3:$D$80,0,MATCH($B29,Summary!$A$1:$D$1,0)),0)),INDEX(MHHY!$B$6:$DQ$15,MATCH(E$1,YEAR(MHHY!$A$6:$A$15),0),0),INDEX(POP!$B$6:$DQ$15,MATCH($I$1,YEAR(POP!$A$6:$A$15),0),0))/SUMPRODUCT(--ISNUMBER(MATCH(MHHY!$B$4:$DQ$4,INDEX(Summary!$A$3:$D$80,0,MATCH($B29,Summary!$A$1:$D$1,0)),0)),INDEX(POP!$B$6:$DQ$15,MATCH($I$1,YEAR(POP!$A$6:$A$15),0),0)),0)</f>
        <v>67583.514353023755</v>
      </c>
      <c r="F29" s="40" cm="1">
        <f t="array" ref="F29">IFERROR(SUMPRODUCT(--ISNUMBER(MATCH(MHHY!$B$4:$DQ$4,INDEX(Summary!$A$3:$D$80,0,MATCH($B29,Summary!$A$1:$D$1,0)),0)),INDEX(MHHY!$B$6:$DQ$15,MATCH(F$1,YEAR(MHHY!$A$6:$A$15),0),0),INDEX(POP!$B$6:$DQ$15,MATCH($I$1,YEAR(POP!$A$6:$A$15),0),0))/SUMPRODUCT(--ISNUMBER(MATCH(MHHY!$B$4:$DQ$4,INDEX(Summary!$A$3:$D$80,0,MATCH($B29,Summary!$A$1:$D$1,0)),0)),INDEX(POP!$B$6:$DQ$15,MATCH($I$1,YEAR(POP!$A$6:$A$15),0),0)),0)</f>
        <v>69171.416025518687</v>
      </c>
      <c r="G29" s="40" cm="1">
        <f t="array" ref="G29">IFERROR(SUMPRODUCT(--ISNUMBER(MATCH(MHHY!$B$4:$DQ$4,INDEX(Summary!$A$3:$D$80,0,MATCH($B29,Summary!$A$1:$D$1,0)),0)),INDEX(MHHY!$B$6:$DQ$15,MATCH(G$1,YEAR(MHHY!$A$6:$A$15),0),0),INDEX(POP!$B$6:$DQ$15,MATCH($I$1,YEAR(POP!$A$6:$A$15),0),0))/SUMPRODUCT(--ISNUMBER(MATCH(MHHY!$B$4:$DQ$4,INDEX(Summary!$A$3:$D$80,0,MATCH($B29,Summary!$A$1:$D$1,0)),0)),INDEX(POP!$B$6:$DQ$15,MATCH($I$1,YEAR(POP!$A$6:$A$15),0),0)),0)</f>
        <v>71561.353813087015</v>
      </c>
      <c r="H29" s="40" cm="1">
        <f t="array" ref="H29">IFERROR(SUMPRODUCT(--ISNUMBER(MATCH(MHHY!$B$4:$DQ$4,INDEX(Summary!$A$3:$D$80,0,MATCH($B29,Summary!$A$1:$D$1,0)),0)),INDEX(MHHY!$B$6:$DQ$15,MATCH(H$1,YEAR(MHHY!$A$6:$A$15),0),0),INDEX(POP!$B$6:$DQ$15,MATCH($I$1,YEAR(POP!$A$6:$A$15),0),0))/SUMPRODUCT(--ISNUMBER(MATCH(MHHY!$B$4:$DQ$4,INDEX(Summary!$A$3:$D$80,0,MATCH($B29,Summary!$A$1:$D$1,0)),0)),INDEX(POP!$B$6:$DQ$15,MATCH($I$1,YEAR(POP!$A$6:$A$15),0),0)),0)</f>
        <v>74496.985750153719</v>
      </c>
      <c r="I29" s="40" cm="1">
        <f t="array" ref="I29">IFERROR(SUMPRODUCT(--ISNUMBER(MATCH(MHHY!$B$4:$DQ$4,INDEX(Summary!$A$3:$D$80,0,MATCH($B29,Summary!$A$1:$D$1,0)),0)),INDEX(MHHY!$B$6:$DQ$15,MATCH(I$1,YEAR(MHHY!$A$6:$A$15),0),0),INDEX(POP!$B$6:$DQ$15,MATCH($I$1,YEAR(POP!$A$6:$A$15),0),0))/SUMPRODUCT(--ISNUMBER(MATCH(MHHY!$B$4:$DQ$4,INDEX(Summary!$A$3:$D$80,0,MATCH($B29,Summary!$A$1:$D$1,0)),0)),INDEX(POP!$B$6:$DQ$15,MATCH($I$1,YEAR(POP!$A$6:$A$15),0),0)),0)</f>
        <v>78448.366571141538</v>
      </c>
      <c r="J29" s="40" cm="1">
        <f t="array" ref="J29">IFERROR(SUMPRODUCT(--ISNUMBER(MATCH(MHHY!$B$4:$DQ$4,INDEX(Summary!$A$3:$D$80,0,MATCH($B29,Summary!$A$1:$D$1,0)),0)),INDEX(MHHY!$B$6:$DQ$15,MATCH(J$1,YEAR(MHHY!$A$6:$A$15),0),0),INDEX(POP!$B$6:$DQ$15,MATCH($I$1,YEAR(POP!$A$6:$A$15),0),0))/SUMPRODUCT(--ISNUMBER(MATCH(MHHY!$B$4:$DQ$4,INDEX(Summary!$A$3:$D$80,0,MATCH($B29,Summary!$A$1:$D$1,0)),0)),INDEX(POP!$B$6:$DQ$15,MATCH($I$1,YEAR(POP!$A$6:$A$15),0),0)),0)</f>
        <v>82274.657929944602</v>
      </c>
      <c r="K29" s="40" cm="1">
        <f t="array" ref="K29">IFERROR(SUMPRODUCT(--ISNUMBER(MATCH(MHHY!$B$4:$DQ$4,INDEX(Summary!$A$3:$D$80,0,MATCH($B29,Summary!$A$1:$D$1,0)),0)),INDEX(MHHY!$B$6:$DQ$15,MATCH(K$1,YEAR(MHHY!$A$6:$A$15),0),0),INDEX(POP!$B$6:$DQ$15,MATCH($I$1,YEAR(POP!$A$6:$A$15),0),0))/SUMPRODUCT(--ISNUMBER(MATCH(MHHY!$B$4:$DQ$4,INDEX(Summary!$A$3:$D$80,0,MATCH($B29,Summary!$A$1:$D$1,0)),0)),INDEX(POP!$B$6:$DQ$15,MATCH($I$1,YEAR(POP!$A$6:$A$15),0),0)),0)</f>
        <v>86302.269654797434</v>
      </c>
      <c r="L29" s="40" cm="1">
        <f t="array" ref="L29">IFERROR(SUMPRODUCT(--ISNUMBER(MATCH(MHHY!$B$4:$DQ$4,INDEX(Summary!$A$3:$D$80,0,MATCH($B29,Summary!$A$1:$D$1,0)),0)),INDEX(MHHY!$B$6:$DQ$15,MATCH(L$1,YEAR(MHHY!$A$6:$A$15),0),0),INDEX(POP!$B$6:$DQ$15,MATCH($I$1,YEAR(POP!$A$6:$A$15),0),0))/SUMPRODUCT(--ISNUMBER(MATCH(MHHY!$B$4:$DQ$4,INDEX(Summary!$A$3:$D$80,0,MATCH($B29,Summary!$A$1:$D$1,0)),0)),INDEX(POP!$B$6:$DQ$15,MATCH($I$1,YEAR(POP!$A$6:$A$15),0),0)),0)</f>
        <v>89149.013374466012</v>
      </c>
      <c r="M29" s="43">
        <f t="shared" ref="M29:M49" si="4">+(L29/C29)^(1/(COUNT(C29:L29)-1))-1</f>
        <v>4.0624270519602712E-2</v>
      </c>
      <c r="O29" s="40">
        <f>+C29/(Inflation!F$2/Inflation!$F$2)</f>
        <v>62297.552453553893</v>
      </c>
      <c r="P29" s="40">
        <f>+D29/(Inflation!G$2/Inflation!$F$2)</f>
        <v>64232.222599264962</v>
      </c>
      <c r="Q29" s="40">
        <f>+E29/(Inflation!H$2/Inflation!$F$2)</f>
        <v>64597.538115747484</v>
      </c>
      <c r="R29" s="40">
        <f>+F29/(Inflation!I$2/Inflation!$F$2)</f>
        <v>64937.792953893484</v>
      </c>
      <c r="S29" s="40">
        <f>+G29/(Inflation!J$2/Inflation!$F$2)</f>
        <v>66350.129518624672</v>
      </c>
      <c r="T29" s="40">
        <f>+H29/(Inflation!K$2/Inflation!$F$2)</f>
        <v>65983.151872682633</v>
      </c>
      <c r="U29" s="40">
        <f>+I29/(Inflation!L$2/Inflation!$F$2)</f>
        <v>64341.535259181379</v>
      </c>
      <c r="V29" s="40">
        <f>+J29/(Inflation!M$2/Inflation!$F$2)</f>
        <v>64805.28106905365</v>
      </c>
      <c r="W29" s="40">
        <f>+K29/(Inflation!N$2/Inflation!$F$2)</f>
        <v>66028.477016214689</v>
      </c>
      <c r="X29" s="40">
        <f>+L29/(Inflation!O$2/Inflation!$F$2)</f>
        <v>66409.441726762278</v>
      </c>
      <c r="Y29" s="43">
        <f t="shared" ref="Y29:Y49" si="5">+(X29/O29)^(1/(COUNT(O29:X29)-1))-1</f>
        <v>7.1271785765461004E-3</v>
      </c>
    </row>
    <row r="30" spans="1:25" x14ac:dyDescent="0.25">
      <c r="A30" s="39">
        <v>11249</v>
      </c>
      <c r="B30" s="39" t="s">
        <v>48</v>
      </c>
      <c r="C30" s="40" cm="1">
        <f t="array" ref="C30">IFERROR(SUMPRODUCT(--ISNUMBER(MATCH(MHHY!$B$4:$DQ$4,INDEX(Summary!$A$3:$D$80,0,MATCH($B30,Summary!$A$1:$D$1,0)),0)),INDEX(MHHY!$B$6:$DQ$15,MATCH(C$1,YEAR(MHHY!$A$6:$A$15),0),0),INDEX(POP!$B$6:$DQ$15,MATCH($I$1,YEAR(POP!$A$6:$A$15),0),0))/SUMPRODUCT(--ISNUMBER(MATCH(MHHY!$B$4:$DQ$4,INDEX(Summary!$A$3:$D$80,0,MATCH($B30,Summary!$A$1:$D$1,0)),0)),INDEX(POP!$B$6:$DQ$15,MATCH($I$1,YEAR(POP!$A$6:$A$15),0),0)),0)</f>
        <v>56211.168047826941</v>
      </c>
      <c r="D30" s="40" cm="1">
        <f t="array" ref="D30">IFERROR(SUMPRODUCT(--ISNUMBER(MATCH(MHHY!$B$4:$DQ$4,INDEX(Summary!$A$3:$D$80,0,MATCH($B30,Summary!$A$1:$D$1,0)),0)),INDEX(MHHY!$B$6:$DQ$15,MATCH(D$1,YEAR(MHHY!$A$6:$A$15),0),0),INDEX(POP!$B$6:$DQ$15,MATCH($I$1,YEAR(POP!$A$6:$A$15),0),0))/SUMPRODUCT(--ISNUMBER(MATCH(MHHY!$B$4:$DQ$4,INDEX(Summary!$A$3:$D$80,0,MATCH($B30,Summary!$A$1:$D$1,0)),0)),INDEX(POP!$B$6:$DQ$15,MATCH($I$1,YEAR(POP!$A$6:$A$15),0),0)),0)</f>
        <v>58103.214729689411</v>
      </c>
      <c r="E30" s="40" cm="1">
        <f t="array" ref="E30">IFERROR(SUMPRODUCT(--ISNUMBER(MATCH(MHHY!$B$4:$DQ$4,INDEX(Summary!$A$3:$D$80,0,MATCH($B30,Summary!$A$1:$D$1,0)),0)),INDEX(MHHY!$B$6:$DQ$15,MATCH(E$1,YEAR(MHHY!$A$6:$A$15),0),0),INDEX(POP!$B$6:$DQ$15,MATCH($I$1,YEAR(POP!$A$6:$A$15),0),0))/SUMPRODUCT(--ISNUMBER(MATCH(MHHY!$B$4:$DQ$4,INDEX(Summary!$A$3:$D$80,0,MATCH($B30,Summary!$A$1:$D$1,0)),0)),INDEX(POP!$B$6:$DQ$15,MATCH($I$1,YEAR(POP!$A$6:$A$15),0),0)),0)</f>
        <v>60297.871441532363</v>
      </c>
      <c r="F30" s="40" cm="1">
        <f t="array" ref="F30">IFERROR(SUMPRODUCT(--ISNUMBER(MATCH(MHHY!$B$4:$DQ$4,INDEX(Summary!$A$3:$D$80,0,MATCH($B30,Summary!$A$1:$D$1,0)),0)),INDEX(MHHY!$B$6:$DQ$15,MATCH(F$1,YEAR(MHHY!$A$6:$A$15),0),0),INDEX(POP!$B$6:$DQ$15,MATCH($I$1,YEAR(POP!$A$6:$A$15),0),0))/SUMPRODUCT(--ISNUMBER(MATCH(MHHY!$B$4:$DQ$4,INDEX(Summary!$A$3:$D$80,0,MATCH($B30,Summary!$A$1:$D$1,0)),0)),INDEX(POP!$B$6:$DQ$15,MATCH($I$1,YEAR(POP!$A$6:$A$15),0),0)),0)</f>
        <v>62573.770887533101</v>
      </c>
      <c r="G30" s="40" cm="1">
        <f t="array" ref="G30">IFERROR(SUMPRODUCT(--ISNUMBER(MATCH(MHHY!$B$4:$DQ$4,INDEX(Summary!$A$3:$D$80,0,MATCH($B30,Summary!$A$1:$D$1,0)),0)),INDEX(MHHY!$B$6:$DQ$15,MATCH(G$1,YEAR(MHHY!$A$6:$A$15),0),0),INDEX(POP!$B$6:$DQ$15,MATCH($I$1,YEAR(POP!$A$6:$A$15),0),0))/SUMPRODUCT(--ISNUMBER(MATCH(MHHY!$B$4:$DQ$4,INDEX(Summary!$A$3:$D$80,0,MATCH($B30,Summary!$A$1:$D$1,0)),0)),INDEX(POP!$B$6:$DQ$15,MATCH($I$1,YEAR(POP!$A$6:$A$15),0),0)),0)</f>
        <v>64410.639228843051</v>
      </c>
      <c r="H30" s="40" cm="1">
        <f t="array" ref="H30">IFERROR(SUMPRODUCT(--ISNUMBER(MATCH(MHHY!$B$4:$DQ$4,INDEX(Summary!$A$3:$D$80,0,MATCH($B30,Summary!$A$1:$D$1,0)),0)),INDEX(MHHY!$B$6:$DQ$15,MATCH(H$1,YEAR(MHHY!$A$6:$A$15),0),0),INDEX(POP!$B$6:$DQ$15,MATCH($I$1,YEAR(POP!$A$6:$A$15),0),0))/SUMPRODUCT(--ISNUMBER(MATCH(MHHY!$B$4:$DQ$4,INDEX(Summary!$A$3:$D$80,0,MATCH($B30,Summary!$A$1:$D$1,0)),0)),INDEX(POP!$B$6:$DQ$15,MATCH($I$1,YEAR(POP!$A$6:$A$15),0),0)),0)</f>
        <v>66668.371329089161</v>
      </c>
      <c r="I30" s="40" cm="1">
        <f t="array" ref="I30">IFERROR(SUMPRODUCT(--ISNUMBER(MATCH(MHHY!$B$4:$DQ$4,INDEX(Summary!$A$3:$D$80,0,MATCH($B30,Summary!$A$1:$D$1,0)),0)),INDEX(MHHY!$B$6:$DQ$15,MATCH(I$1,YEAR(MHHY!$A$6:$A$15),0),0),INDEX(POP!$B$6:$DQ$15,MATCH($I$1,YEAR(POP!$A$6:$A$15),0),0))/SUMPRODUCT(--ISNUMBER(MATCH(MHHY!$B$4:$DQ$4,INDEX(Summary!$A$3:$D$80,0,MATCH($B30,Summary!$A$1:$D$1,0)),0)),INDEX(POP!$B$6:$DQ$15,MATCH($I$1,YEAR(POP!$A$6:$A$15),0),0)),0)</f>
        <v>68770.319122462475</v>
      </c>
      <c r="J30" s="40" cm="1">
        <f t="array" ref="J30">IFERROR(SUMPRODUCT(--ISNUMBER(MATCH(MHHY!$B$4:$DQ$4,INDEX(Summary!$A$3:$D$80,0,MATCH($B30,Summary!$A$1:$D$1,0)),0)),INDEX(MHHY!$B$6:$DQ$15,MATCH(J$1,YEAR(MHHY!$A$6:$A$15),0),0),INDEX(POP!$B$6:$DQ$15,MATCH($I$1,YEAR(POP!$A$6:$A$15),0),0))/SUMPRODUCT(--ISNUMBER(MATCH(MHHY!$B$4:$DQ$4,INDEX(Summary!$A$3:$D$80,0,MATCH($B30,Summary!$A$1:$D$1,0)),0)),INDEX(POP!$B$6:$DQ$15,MATCH($I$1,YEAR(POP!$A$6:$A$15),0),0)),0)</f>
        <v>72362.474355882339</v>
      </c>
      <c r="K30" s="40" cm="1">
        <f t="array" ref="K30">IFERROR(SUMPRODUCT(--ISNUMBER(MATCH(MHHY!$B$4:$DQ$4,INDEX(Summary!$A$3:$D$80,0,MATCH($B30,Summary!$A$1:$D$1,0)),0)),INDEX(MHHY!$B$6:$DQ$15,MATCH(K$1,YEAR(MHHY!$A$6:$A$15),0),0),INDEX(POP!$B$6:$DQ$15,MATCH($I$1,YEAR(POP!$A$6:$A$15),0),0))/SUMPRODUCT(--ISNUMBER(MATCH(MHHY!$B$4:$DQ$4,INDEX(Summary!$A$3:$D$80,0,MATCH($B30,Summary!$A$1:$D$1,0)),0)),INDEX(POP!$B$6:$DQ$15,MATCH($I$1,YEAR(POP!$A$6:$A$15),0),0)),0)</f>
        <v>76488.965315059162</v>
      </c>
      <c r="L30" s="40" cm="1">
        <f t="array" ref="L30">IFERROR(SUMPRODUCT(--ISNUMBER(MATCH(MHHY!$B$4:$DQ$4,INDEX(Summary!$A$3:$D$80,0,MATCH($B30,Summary!$A$1:$D$1,0)),0)),INDEX(MHHY!$B$6:$DQ$15,MATCH(L$1,YEAR(MHHY!$A$6:$A$15),0),0),INDEX(POP!$B$6:$DQ$15,MATCH($I$1,YEAR(POP!$A$6:$A$15),0),0))/SUMPRODUCT(--ISNUMBER(MATCH(MHHY!$B$4:$DQ$4,INDEX(Summary!$A$3:$D$80,0,MATCH($B30,Summary!$A$1:$D$1,0)),0)),INDEX(POP!$B$6:$DQ$15,MATCH($I$1,YEAR(POP!$A$6:$A$15),0),0)),0)</f>
        <v>79703.725266016219</v>
      </c>
      <c r="M30" s="43">
        <f t="shared" si="4"/>
        <v>3.9562650715887271E-2</v>
      </c>
      <c r="O30" s="40">
        <f>+C30/(Inflation!F$2/Inflation!$F$2)</f>
        <v>56211.168047826941</v>
      </c>
      <c r="P30" s="40">
        <f>+D30/(Inflation!G$2/Inflation!$F$2)</f>
        <v>56890.622430848147</v>
      </c>
      <c r="Q30" s="40">
        <f>+E30/(Inflation!H$2/Inflation!$F$2)</f>
        <v>57633.789630955434</v>
      </c>
      <c r="R30" s="40">
        <f>+F30/(Inflation!I$2/Inflation!$F$2)</f>
        <v>58743.955404063483</v>
      </c>
      <c r="S30" s="40">
        <f>+G30/(Inflation!J$2/Inflation!$F$2)</f>
        <v>59720.14261180153</v>
      </c>
      <c r="T30" s="40">
        <f>+H30/(Inflation!K$2/Inflation!$F$2)</f>
        <v>59049.224961462467</v>
      </c>
      <c r="U30" s="40">
        <f>+I30/(Inflation!L$2/Inflation!$F$2)</f>
        <v>56403.824655678713</v>
      </c>
      <c r="V30" s="40">
        <f>+J30/(Inflation!M$2/Inflation!$F$2)</f>
        <v>56997.75128178767</v>
      </c>
      <c r="W30" s="40">
        <f>+K30/(Inflation!N$2/Inflation!$F$2)</f>
        <v>58520.475863506777</v>
      </c>
      <c r="X30" s="40">
        <f>+L30/(Inflation!O$2/Inflation!$F$2)</f>
        <v>59373.398516773872</v>
      </c>
      <c r="Y30" s="43">
        <f t="shared" si="5"/>
        <v>6.0997316988145034E-3</v>
      </c>
    </row>
    <row r="31" spans="1:25" x14ac:dyDescent="0.25">
      <c r="A31" s="39">
        <v>22053</v>
      </c>
      <c r="B31" s="39" t="s">
        <v>1095</v>
      </c>
      <c r="C31" s="40" cm="1">
        <f t="array" ref="C31">IFERROR(SUMPRODUCT(--ISNUMBER(MATCH(MHHY!$B$4:$DQ$4,INDEX(Summary!$A$3:$D$80,0,MATCH($B31,Summary!$A$1:$D$1,0)),0)),INDEX(MHHY!$B$6:$DQ$15,MATCH(C$1,YEAR(MHHY!$A$6:$A$15),0),0),INDEX(POP!$B$6:$DQ$15,MATCH($I$1,YEAR(POP!$A$6:$A$15),0),0))/SUMPRODUCT(--ISNUMBER(MATCH(MHHY!$B$4:$DQ$4,INDEX(Summary!$A$3:$D$80,0,MATCH($B31,Summary!$A$1:$D$1,0)),0)),INDEX(POP!$B$6:$DQ$15,MATCH($I$1,YEAR(POP!$A$6:$A$15),0),0)),0)</f>
        <v>34540.994425304481</v>
      </c>
      <c r="D31" s="40" cm="1">
        <f t="array" ref="D31">IFERROR(SUMPRODUCT(--ISNUMBER(MATCH(MHHY!$B$4:$DQ$4,INDEX(Summary!$A$3:$D$80,0,MATCH($B31,Summary!$A$1:$D$1,0)),0)),INDEX(MHHY!$B$6:$DQ$15,MATCH(D$1,YEAR(MHHY!$A$6:$A$15),0),0),INDEX(POP!$B$6:$DQ$15,MATCH($I$1,YEAR(POP!$A$6:$A$15),0),0))/SUMPRODUCT(--ISNUMBER(MATCH(MHHY!$B$4:$DQ$4,INDEX(Summary!$A$3:$D$80,0,MATCH($B31,Summary!$A$1:$D$1,0)),0)),INDEX(POP!$B$6:$DQ$15,MATCH($I$1,YEAR(POP!$A$6:$A$15),0),0)),0)</f>
        <v>35429.892173924964</v>
      </c>
      <c r="E31" s="40" cm="1">
        <f t="array" ref="E31">IFERROR(SUMPRODUCT(--ISNUMBER(MATCH(MHHY!$B$4:$DQ$4,INDEX(Summary!$A$3:$D$80,0,MATCH($B31,Summary!$A$1:$D$1,0)),0)),INDEX(MHHY!$B$6:$DQ$15,MATCH(E$1,YEAR(MHHY!$A$6:$A$15),0),0),INDEX(POP!$B$6:$DQ$15,MATCH($I$1,YEAR(POP!$A$6:$A$15),0),0))/SUMPRODUCT(--ISNUMBER(MATCH(MHHY!$B$4:$DQ$4,INDEX(Summary!$A$3:$D$80,0,MATCH($B31,Summary!$A$1:$D$1,0)),0)),INDEX(POP!$B$6:$DQ$15,MATCH($I$1,YEAR(POP!$A$6:$A$15),0),0)),0)</f>
        <v>36901.562220971304</v>
      </c>
      <c r="F31" s="40" cm="1">
        <f t="array" ref="F31">IFERROR(SUMPRODUCT(--ISNUMBER(MATCH(MHHY!$B$4:$DQ$4,INDEX(Summary!$A$3:$D$80,0,MATCH($B31,Summary!$A$1:$D$1,0)),0)),INDEX(MHHY!$B$6:$DQ$15,MATCH(F$1,YEAR(MHHY!$A$6:$A$15),0),0),INDEX(POP!$B$6:$DQ$15,MATCH($I$1,YEAR(POP!$A$6:$A$15),0),0))/SUMPRODUCT(--ISNUMBER(MATCH(MHHY!$B$4:$DQ$4,INDEX(Summary!$A$3:$D$80,0,MATCH($B31,Summary!$A$1:$D$1,0)),0)),INDEX(POP!$B$6:$DQ$15,MATCH($I$1,YEAR(POP!$A$6:$A$15),0),0)),0)</f>
        <v>38923.64476622019</v>
      </c>
      <c r="G31" s="40" cm="1">
        <f t="array" ref="G31">IFERROR(SUMPRODUCT(--ISNUMBER(MATCH(MHHY!$B$4:$DQ$4,INDEX(Summary!$A$3:$D$80,0,MATCH($B31,Summary!$A$1:$D$1,0)),0)),INDEX(MHHY!$B$6:$DQ$15,MATCH(G$1,YEAR(MHHY!$A$6:$A$15),0),0),INDEX(POP!$B$6:$DQ$15,MATCH($I$1,YEAR(POP!$A$6:$A$15),0),0))/SUMPRODUCT(--ISNUMBER(MATCH(MHHY!$B$4:$DQ$4,INDEX(Summary!$A$3:$D$80,0,MATCH($B31,Summary!$A$1:$D$1,0)),0)),INDEX(POP!$B$6:$DQ$15,MATCH($I$1,YEAR(POP!$A$6:$A$15),0),0)),0)</f>
        <v>40325.948082236951</v>
      </c>
      <c r="H31" s="40" cm="1">
        <f t="array" ref="H31">IFERROR(SUMPRODUCT(--ISNUMBER(MATCH(MHHY!$B$4:$DQ$4,INDEX(Summary!$A$3:$D$80,0,MATCH($B31,Summary!$A$1:$D$1,0)),0)),INDEX(MHHY!$B$6:$DQ$15,MATCH(H$1,YEAR(MHHY!$A$6:$A$15),0),0),INDEX(POP!$B$6:$DQ$15,MATCH($I$1,YEAR(POP!$A$6:$A$15),0),0))/SUMPRODUCT(--ISNUMBER(MATCH(MHHY!$B$4:$DQ$4,INDEX(Summary!$A$3:$D$80,0,MATCH($B31,Summary!$A$1:$D$1,0)),0)),INDEX(POP!$B$6:$DQ$15,MATCH($I$1,YEAR(POP!$A$6:$A$15),0),0)),0)</f>
        <v>41656.490000456317</v>
      </c>
      <c r="I31" s="40" cm="1">
        <f t="array" ref="I31">IFERROR(SUMPRODUCT(--ISNUMBER(MATCH(MHHY!$B$4:$DQ$4,INDEX(Summary!$A$3:$D$80,0,MATCH($B31,Summary!$A$1:$D$1,0)),0)),INDEX(MHHY!$B$6:$DQ$15,MATCH(I$1,YEAR(MHHY!$A$6:$A$15),0),0),INDEX(POP!$B$6:$DQ$15,MATCH($I$1,YEAR(POP!$A$6:$A$15),0),0))/SUMPRODUCT(--ISNUMBER(MATCH(MHHY!$B$4:$DQ$4,INDEX(Summary!$A$3:$D$80,0,MATCH($B31,Summary!$A$1:$D$1,0)),0)),INDEX(POP!$B$6:$DQ$15,MATCH($I$1,YEAR(POP!$A$6:$A$15),0),0)),0)</f>
        <v>45328.377299474276</v>
      </c>
      <c r="J31" s="40" cm="1">
        <f t="array" ref="J31">IFERROR(SUMPRODUCT(--ISNUMBER(MATCH(MHHY!$B$4:$DQ$4,INDEX(Summary!$A$3:$D$80,0,MATCH($B31,Summary!$A$1:$D$1,0)),0)),INDEX(MHHY!$B$6:$DQ$15,MATCH(J$1,YEAR(MHHY!$A$6:$A$15),0),0),INDEX(POP!$B$6:$DQ$15,MATCH($I$1,YEAR(POP!$A$6:$A$15),0),0))/SUMPRODUCT(--ISNUMBER(MATCH(MHHY!$B$4:$DQ$4,INDEX(Summary!$A$3:$D$80,0,MATCH($B31,Summary!$A$1:$D$1,0)),0)),INDEX(POP!$B$6:$DQ$15,MATCH($I$1,YEAR(POP!$A$6:$A$15),0),0)),0)</f>
        <v>47434.372406508483</v>
      </c>
      <c r="K31" s="40" cm="1">
        <f t="array" ref="K31">IFERROR(SUMPRODUCT(--ISNUMBER(MATCH(MHHY!$B$4:$DQ$4,INDEX(Summary!$A$3:$D$80,0,MATCH($B31,Summary!$A$1:$D$1,0)),0)),INDEX(MHHY!$B$6:$DQ$15,MATCH(K$1,YEAR(MHHY!$A$6:$A$15),0),0),INDEX(POP!$B$6:$DQ$15,MATCH($I$1,YEAR(POP!$A$6:$A$15),0),0))/SUMPRODUCT(--ISNUMBER(MATCH(MHHY!$B$4:$DQ$4,INDEX(Summary!$A$3:$D$80,0,MATCH($B31,Summary!$A$1:$D$1,0)),0)),INDEX(POP!$B$6:$DQ$15,MATCH($I$1,YEAR(POP!$A$6:$A$15),0),0)),0)</f>
        <v>50226.522629864652</v>
      </c>
      <c r="L31" s="40" cm="1">
        <f t="array" ref="L31">IFERROR(SUMPRODUCT(--ISNUMBER(MATCH(MHHY!$B$4:$DQ$4,INDEX(Summary!$A$3:$D$80,0,MATCH($B31,Summary!$A$1:$D$1,0)),0)),INDEX(MHHY!$B$6:$DQ$15,MATCH(L$1,YEAR(MHHY!$A$6:$A$15),0),0),INDEX(POP!$B$6:$DQ$15,MATCH($I$1,YEAR(POP!$A$6:$A$15),0),0))/SUMPRODUCT(--ISNUMBER(MATCH(MHHY!$B$4:$DQ$4,INDEX(Summary!$A$3:$D$80,0,MATCH($B31,Summary!$A$1:$D$1,0)),0)),INDEX(POP!$B$6:$DQ$15,MATCH($I$1,YEAR(POP!$A$6:$A$15),0),0)),0)</f>
        <v>53213.890179982605</v>
      </c>
      <c r="M31" s="43">
        <f t="shared" si="4"/>
        <v>4.9190775466740444E-2</v>
      </c>
      <c r="O31" s="40">
        <f>+C31/(Inflation!F$2/Inflation!$F$2)</f>
        <v>34540.994425304481</v>
      </c>
      <c r="P31" s="40">
        <f>+D31/(Inflation!G$2/Inflation!$F$2)</f>
        <v>34690.48361281956</v>
      </c>
      <c r="Q31" s="40">
        <f>+E31/(Inflation!H$2/Inflation!$F$2)</f>
        <v>35271.176631156792</v>
      </c>
      <c r="R31" s="40">
        <f>+F31/(Inflation!I$2/Inflation!$F$2)</f>
        <v>36541.330654662605</v>
      </c>
      <c r="S31" s="40">
        <f>+G31/(Inflation!J$2/Inflation!$F$2)</f>
        <v>37389.341252630707</v>
      </c>
      <c r="T31" s="40">
        <f>+H31/(Inflation!K$2/Inflation!$F$2)</f>
        <v>36895.808313658155</v>
      </c>
      <c r="U31" s="40">
        <f>+I31/(Inflation!L$2/Inflation!$F$2)</f>
        <v>37177.286331522933</v>
      </c>
      <c r="V31" s="40">
        <f>+J31/(Inflation!M$2/Inflation!$F$2)</f>
        <v>37362.632838357094</v>
      </c>
      <c r="W31" s="40">
        <f>+K31/(Inflation!N$2/Inflation!$F$2)</f>
        <v>38427.503799560291</v>
      </c>
      <c r="X31" s="40">
        <f>+L31/(Inflation!O$2/Inflation!$F$2)</f>
        <v>39640.424556555554</v>
      </c>
      <c r="Y31" s="43">
        <f t="shared" si="5"/>
        <v>1.5417932696056402E-2</v>
      </c>
    </row>
    <row r="32" spans="1:25" x14ac:dyDescent="0.25">
      <c r="A32" s="39"/>
      <c r="B32" s="39" t="s">
        <v>1134</v>
      </c>
      <c r="C32" s="40" cm="1">
        <f t="array" ref="C32">IFERROR(SUMPRODUCT(--ISNUMBER(MATCH(MHHY!$B$4:$DQ$4,INDEX('Rural Electric Cooperatives'!$A$3:$S$30,0,MATCH(SUBSTITUTE($B32,", Inc.",""),SUBSTITUTE('Rural Electric Cooperatives'!$A$1:$S$1,", Inc.",""),0)),0)),INDEX(MHHY!$B$6:$DQ$15,MATCH(C$1,YEAR(MHHY!$A$6:$A$15),0),0),INDEX(POP!$B$6:$DQ$15,MATCH($I$1,YEAR(POP!$A$6:$A$15),0),0))/SUMPRODUCT(--ISNUMBER(MATCH(MHHY!$B$4:$DQ$4,INDEX('Rural Electric Cooperatives'!$A$3:$S$30,0,MATCH(SUBSTITUTE($B32,", Inc.",""),SUBSTITUTE('Rural Electric Cooperatives'!$A$1:$S$1,", Inc.",""),0)),0)),INDEX(POP!$B$6:$DQ$15,MATCH($I$1,YEAR(POP!$A$6:$A$15),0),0)),0)</f>
        <v>32252.642483530763</v>
      </c>
      <c r="D32" s="40" cm="1">
        <f t="array" ref="D32">IFERROR(SUMPRODUCT(--ISNUMBER(MATCH(MHHY!$B$4:$DQ$4,INDEX('Rural Electric Cooperatives'!$A$3:$S$30,0,MATCH(SUBSTITUTE($B32,", Inc.",""),SUBSTITUTE('Rural Electric Cooperatives'!$A$1:$S$1,", Inc.",""),0)),0)),INDEX(MHHY!$B$6:$DQ$15,MATCH(D$1,YEAR(MHHY!$A$6:$A$15),0),0),INDEX(POP!$B$6:$DQ$15,MATCH($I$1,YEAR(POP!$A$6:$A$15),0),0))/SUMPRODUCT(--ISNUMBER(MATCH(MHHY!$B$4:$DQ$4,INDEX('Rural Electric Cooperatives'!$A$3:$S$30,0,MATCH(SUBSTITUTE($B32,", Inc.",""),SUBSTITUTE('Rural Electric Cooperatives'!$A$1:$S$1,", Inc.",""),0)),0)),INDEX(POP!$B$6:$DQ$15,MATCH($I$1,YEAR(POP!$A$6:$A$15),0),0)),0)</f>
        <v>33148.408733988348</v>
      </c>
      <c r="E32" s="40" cm="1">
        <f t="array" ref="E32">IFERROR(SUMPRODUCT(--ISNUMBER(MATCH(MHHY!$B$4:$DQ$4,INDEX('Rural Electric Cooperatives'!$A$3:$S$30,0,MATCH(SUBSTITUTE($B32,", Inc.",""),SUBSTITUTE('Rural Electric Cooperatives'!$A$1:$S$1,", Inc.",""),0)),0)),INDEX(MHHY!$B$6:$DQ$15,MATCH(E$1,YEAR(MHHY!$A$6:$A$15),0),0),INDEX(POP!$B$6:$DQ$15,MATCH($I$1,YEAR(POP!$A$6:$A$15),0),0))/SUMPRODUCT(--ISNUMBER(MATCH(MHHY!$B$4:$DQ$4,INDEX('Rural Electric Cooperatives'!$A$3:$S$30,0,MATCH(SUBSTITUTE($B32,", Inc.",""),SUBSTITUTE('Rural Electric Cooperatives'!$A$1:$S$1,", Inc.",""),0)),0)),INDEX(POP!$B$6:$DQ$15,MATCH($I$1,YEAR(POP!$A$6:$A$15),0),0)),0)</f>
        <v>33875.031889241618</v>
      </c>
      <c r="F32" s="40" cm="1">
        <f t="array" ref="F32">IFERROR(SUMPRODUCT(--ISNUMBER(MATCH(MHHY!$B$4:$DQ$4,INDEX('Rural Electric Cooperatives'!$A$3:$S$30,0,MATCH(SUBSTITUTE($B32,", Inc.",""),SUBSTITUTE('Rural Electric Cooperatives'!$A$1:$S$1,", Inc.",""),0)),0)),INDEX(MHHY!$B$6:$DQ$15,MATCH(F$1,YEAR(MHHY!$A$6:$A$15),0),0),INDEX(POP!$B$6:$DQ$15,MATCH($I$1,YEAR(POP!$A$6:$A$15),0),0))/SUMPRODUCT(--ISNUMBER(MATCH(MHHY!$B$4:$DQ$4,INDEX('Rural Electric Cooperatives'!$A$3:$S$30,0,MATCH(SUBSTITUTE($B32,", Inc.",""),SUBSTITUTE('Rural Electric Cooperatives'!$A$1:$S$1,", Inc.",""),0)),0)),INDEX(POP!$B$6:$DQ$15,MATCH($I$1,YEAR(POP!$A$6:$A$15),0),0)),0)</f>
        <v>35278.277226070481</v>
      </c>
      <c r="G32" s="40" cm="1">
        <f t="array" ref="G32">IFERROR(SUMPRODUCT(--ISNUMBER(MATCH(MHHY!$B$4:$DQ$4,INDEX('Rural Electric Cooperatives'!$A$3:$S$30,0,MATCH(SUBSTITUTE($B32,", Inc.",""),SUBSTITUTE('Rural Electric Cooperatives'!$A$1:$S$1,", Inc.",""),0)),0)),INDEX(MHHY!$B$6:$DQ$15,MATCH(G$1,YEAR(MHHY!$A$6:$A$15),0),0),INDEX(POP!$B$6:$DQ$15,MATCH($I$1,YEAR(POP!$A$6:$A$15),0),0))/SUMPRODUCT(--ISNUMBER(MATCH(MHHY!$B$4:$DQ$4,INDEX('Rural Electric Cooperatives'!$A$3:$S$30,0,MATCH(SUBSTITUTE($B32,", Inc.",""),SUBSTITUTE('Rural Electric Cooperatives'!$A$1:$S$1,", Inc.",""),0)),0)),INDEX(POP!$B$6:$DQ$15,MATCH($I$1,YEAR(POP!$A$6:$A$15),0),0)),0)</f>
        <v>36442.26270442918</v>
      </c>
      <c r="H32" s="40" cm="1">
        <f t="array" ref="H32">IFERROR(SUMPRODUCT(--ISNUMBER(MATCH(MHHY!$B$4:$DQ$4,INDEX('Rural Electric Cooperatives'!$A$3:$S$30,0,MATCH(SUBSTITUTE($B32,", Inc.",""),SUBSTITUTE('Rural Electric Cooperatives'!$A$1:$S$1,", Inc.",""),0)),0)),INDEX(MHHY!$B$6:$DQ$15,MATCH(H$1,YEAR(MHHY!$A$6:$A$15),0),0),INDEX(POP!$B$6:$DQ$15,MATCH($I$1,YEAR(POP!$A$6:$A$15),0),0))/SUMPRODUCT(--ISNUMBER(MATCH(MHHY!$B$4:$DQ$4,INDEX('Rural Electric Cooperatives'!$A$3:$S$30,0,MATCH(SUBSTITUTE($B32,", Inc.",""),SUBSTITUTE('Rural Electric Cooperatives'!$A$1:$S$1,", Inc.",""),0)),0)),INDEX(POP!$B$6:$DQ$15,MATCH($I$1,YEAR(POP!$A$6:$A$15),0),0)),0)</f>
        <v>38007.041959807793</v>
      </c>
      <c r="I32" s="40" cm="1">
        <f t="array" ref="I32">IFERROR(SUMPRODUCT(--ISNUMBER(MATCH(MHHY!$B$4:$DQ$4,INDEX('Rural Electric Cooperatives'!$A$3:$S$30,0,MATCH(SUBSTITUTE($B32,", Inc.",""),SUBSTITUTE('Rural Electric Cooperatives'!$A$1:$S$1,", Inc.",""),0)),0)),INDEX(MHHY!$B$6:$DQ$15,MATCH(I$1,YEAR(MHHY!$A$6:$A$15),0),0),INDEX(POP!$B$6:$DQ$15,MATCH($I$1,YEAR(POP!$A$6:$A$15),0),0))/SUMPRODUCT(--ISNUMBER(MATCH(MHHY!$B$4:$DQ$4,INDEX('Rural Electric Cooperatives'!$A$3:$S$30,0,MATCH(SUBSTITUTE($B32,", Inc.",""),SUBSTITUTE('Rural Electric Cooperatives'!$A$1:$S$1,", Inc.",""),0)),0)),INDEX(POP!$B$6:$DQ$15,MATCH($I$1,YEAR(POP!$A$6:$A$15),0),0)),0)</f>
        <v>41929.814253478209</v>
      </c>
      <c r="J32" s="40" cm="1">
        <f t="array" ref="J32">IFERROR(SUMPRODUCT(--ISNUMBER(MATCH(MHHY!$B$4:$DQ$4,INDEX('Rural Electric Cooperatives'!$A$3:$S$30,0,MATCH(SUBSTITUTE($B32,", Inc.",""),SUBSTITUTE('Rural Electric Cooperatives'!$A$1:$S$1,", Inc.",""),0)),0)),INDEX(MHHY!$B$6:$DQ$15,MATCH(J$1,YEAR(MHHY!$A$6:$A$15),0),0),INDEX(POP!$B$6:$DQ$15,MATCH($I$1,YEAR(POP!$A$6:$A$15),0),0))/SUMPRODUCT(--ISNUMBER(MATCH(MHHY!$B$4:$DQ$4,INDEX('Rural Electric Cooperatives'!$A$3:$S$30,0,MATCH(SUBSTITUTE($B32,", Inc.",""),SUBSTITUTE('Rural Electric Cooperatives'!$A$1:$S$1,", Inc.",""),0)),0)),INDEX(POP!$B$6:$DQ$15,MATCH($I$1,YEAR(POP!$A$6:$A$15),0),0)),0)</f>
        <v>43942.582552300126</v>
      </c>
      <c r="K32" s="40" cm="1">
        <f t="array" ref="K32">IFERROR(SUMPRODUCT(--ISNUMBER(MATCH(MHHY!$B$4:$DQ$4,INDEX('Rural Electric Cooperatives'!$A$3:$S$30,0,MATCH(SUBSTITUTE($B32,", Inc.",""),SUBSTITUTE('Rural Electric Cooperatives'!$A$1:$S$1,", Inc.",""),0)),0)),INDEX(MHHY!$B$6:$DQ$15,MATCH(K$1,YEAR(MHHY!$A$6:$A$15),0),0),INDEX(POP!$B$6:$DQ$15,MATCH($I$1,YEAR(POP!$A$6:$A$15),0),0))/SUMPRODUCT(--ISNUMBER(MATCH(MHHY!$B$4:$DQ$4,INDEX('Rural Electric Cooperatives'!$A$3:$S$30,0,MATCH(SUBSTITUTE($B32,", Inc.",""),SUBSTITUTE('Rural Electric Cooperatives'!$A$1:$S$1,", Inc.",""),0)),0)),INDEX(POP!$B$6:$DQ$15,MATCH($I$1,YEAR(POP!$A$6:$A$15),0),0)),0)</f>
        <v>46601.279718268685</v>
      </c>
      <c r="L32" s="40" cm="1">
        <f t="array" ref="L32">IFERROR(SUMPRODUCT(--ISNUMBER(MATCH(MHHY!$B$4:$DQ$4,INDEX('Rural Electric Cooperatives'!$A$3:$S$30,0,MATCH(SUBSTITUTE($B32,", Inc.",""),SUBSTITUTE('Rural Electric Cooperatives'!$A$1:$S$1,", Inc.",""),0)),0)),INDEX(MHHY!$B$6:$DQ$15,MATCH(L$1,YEAR(MHHY!$A$6:$A$15),0),0),INDEX(POP!$B$6:$DQ$15,MATCH($I$1,YEAR(POP!$A$6:$A$15),0),0))/SUMPRODUCT(--ISNUMBER(MATCH(MHHY!$B$4:$DQ$4,INDEX('Rural Electric Cooperatives'!$A$3:$S$30,0,MATCH(SUBSTITUTE($B32,", Inc.",""),SUBSTITUTE('Rural Electric Cooperatives'!$A$1:$S$1,", Inc.",""),0)),0)),INDEX(POP!$B$6:$DQ$15,MATCH($I$1,YEAR(POP!$A$6:$A$15),0),0)),0)</f>
        <v>48932.729494560263</v>
      </c>
      <c r="M32" s="43">
        <f t="shared" si="4"/>
        <v>4.7405630869956417E-2</v>
      </c>
      <c r="O32" s="40">
        <f>+C32/(Inflation!F$2/Inflation!$F$2)</f>
        <v>32252.642483530763</v>
      </c>
      <c r="P32" s="40">
        <f>+D32/(Inflation!G$2/Inflation!$F$2)</f>
        <v>32456.613876566495</v>
      </c>
      <c r="Q32" s="40">
        <f>+E32/(Inflation!H$2/Inflation!$F$2)</f>
        <v>32378.364525513058</v>
      </c>
      <c r="R32" s="40">
        <f>+F32/(Inflation!I$2/Inflation!$F$2)</f>
        <v>33119.077126185548</v>
      </c>
      <c r="S32" s="40">
        <f>+G32/(Inflation!J$2/Inflation!$F$2)</f>
        <v>33788.472709811023</v>
      </c>
      <c r="T32" s="40">
        <f>+H32/(Inflation!K$2/Inflation!$F$2)</f>
        <v>33663.434790182022</v>
      </c>
      <c r="U32" s="40">
        <f>+I32/(Inflation!L$2/Inflation!$F$2)</f>
        <v>34389.863551263952</v>
      </c>
      <c r="V32" s="40">
        <f>+J32/(Inflation!M$2/Inflation!$F$2)</f>
        <v>34612.254670529022</v>
      </c>
      <c r="W32" s="40">
        <f>+K32/(Inflation!N$2/Inflation!$F$2)</f>
        <v>35653.888815574719</v>
      </c>
      <c r="X32" s="40">
        <f>+L32/(Inflation!O$2/Inflation!$F$2)</f>
        <v>36451.275509361585</v>
      </c>
      <c r="Y32" s="43">
        <f t="shared" si="5"/>
        <v>1.3690250868865661E-2</v>
      </c>
    </row>
    <row r="33" spans="1:25" x14ac:dyDescent="0.25">
      <c r="A33" s="39"/>
      <c r="B33" s="39" t="s">
        <v>1135</v>
      </c>
      <c r="C33" s="40" cm="1">
        <f t="array" ref="C33">IFERROR(SUMPRODUCT(--ISNUMBER(MATCH(MHHY!$B$4:$DQ$4,INDEX('Rural Electric Cooperatives'!$A$3:$S$30,0,MATCH(SUBSTITUTE($B33,", Inc.",""),SUBSTITUTE('Rural Electric Cooperatives'!$A$1:$S$1,", Inc.",""),0)),0)),INDEX(MHHY!$B$6:$DQ$15,MATCH(C$1,YEAR(MHHY!$A$6:$A$15),0),0),INDEX(POP!$B$6:$DQ$15,MATCH($I$1,YEAR(POP!$A$6:$A$15),0),0))/SUMPRODUCT(--ISNUMBER(MATCH(MHHY!$B$4:$DQ$4,INDEX('Rural Electric Cooperatives'!$A$3:$S$30,0,MATCH(SUBSTITUTE($B33,", Inc.",""),SUBSTITUTE('Rural Electric Cooperatives'!$A$1:$S$1,", Inc.",""),0)),0)),INDEX(POP!$B$6:$DQ$15,MATCH($I$1,YEAR(POP!$A$6:$A$15),0),0)),0)</f>
        <v>53280.428462701893</v>
      </c>
      <c r="D33" s="40" cm="1">
        <f t="array" ref="D33">IFERROR(SUMPRODUCT(--ISNUMBER(MATCH(MHHY!$B$4:$DQ$4,INDEX('Rural Electric Cooperatives'!$A$3:$S$30,0,MATCH(SUBSTITUTE($B33,", Inc.",""),SUBSTITUTE('Rural Electric Cooperatives'!$A$1:$S$1,", Inc.",""),0)),0)),INDEX(MHHY!$B$6:$DQ$15,MATCH(D$1,YEAR(MHHY!$A$6:$A$15),0),0),INDEX(POP!$B$6:$DQ$15,MATCH($I$1,YEAR(POP!$A$6:$A$15),0),0))/SUMPRODUCT(--ISNUMBER(MATCH(MHHY!$B$4:$DQ$4,INDEX('Rural Electric Cooperatives'!$A$3:$S$30,0,MATCH(SUBSTITUTE($B33,", Inc.",""),SUBSTITUTE('Rural Electric Cooperatives'!$A$1:$S$1,", Inc.",""),0)),0)),INDEX(POP!$B$6:$DQ$15,MATCH($I$1,YEAR(POP!$A$6:$A$15),0),0)),0)</f>
        <v>55721.65397102655</v>
      </c>
      <c r="E33" s="40" cm="1">
        <f t="array" ref="E33">IFERROR(SUMPRODUCT(--ISNUMBER(MATCH(MHHY!$B$4:$DQ$4,INDEX('Rural Electric Cooperatives'!$A$3:$S$30,0,MATCH(SUBSTITUTE($B33,", Inc.",""),SUBSTITUTE('Rural Electric Cooperatives'!$A$1:$S$1,", Inc.",""),0)),0)),INDEX(MHHY!$B$6:$DQ$15,MATCH(E$1,YEAR(MHHY!$A$6:$A$15),0),0),INDEX(POP!$B$6:$DQ$15,MATCH($I$1,YEAR(POP!$A$6:$A$15),0),0))/SUMPRODUCT(--ISNUMBER(MATCH(MHHY!$B$4:$DQ$4,INDEX('Rural Electric Cooperatives'!$A$3:$S$30,0,MATCH(SUBSTITUTE($B33,", Inc.",""),SUBSTITUTE('Rural Electric Cooperatives'!$A$1:$S$1,", Inc.",""),0)),0)),INDEX(POP!$B$6:$DQ$15,MATCH($I$1,YEAR(POP!$A$6:$A$15),0),0)),0)</f>
        <v>57682.088300328993</v>
      </c>
      <c r="F33" s="40" cm="1">
        <f t="array" ref="F33">IFERROR(SUMPRODUCT(--ISNUMBER(MATCH(MHHY!$B$4:$DQ$4,INDEX('Rural Electric Cooperatives'!$A$3:$S$30,0,MATCH(SUBSTITUTE($B33,", Inc.",""),SUBSTITUTE('Rural Electric Cooperatives'!$A$1:$S$1,", Inc.",""),0)),0)),INDEX(MHHY!$B$6:$DQ$15,MATCH(F$1,YEAR(MHHY!$A$6:$A$15),0),0),INDEX(POP!$B$6:$DQ$15,MATCH($I$1,YEAR(POP!$A$6:$A$15),0),0))/SUMPRODUCT(--ISNUMBER(MATCH(MHHY!$B$4:$DQ$4,INDEX('Rural Electric Cooperatives'!$A$3:$S$30,0,MATCH(SUBSTITUTE($B33,", Inc.",""),SUBSTITUTE('Rural Electric Cooperatives'!$A$1:$S$1,", Inc.",""),0)),0)),INDEX(POP!$B$6:$DQ$15,MATCH($I$1,YEAR(POP!$A$6:$A$15),0),0)),0)</f>
        <v>59852.010230109539</v>
      </c>
      <c r="G33" s="40" cm="1">
        <f t="array" ref="G33">IFERROR(SUMPRODUCT(--ISNUMBER(MATCH(MHHY!$B$4:$DQ$4,INDEX('Rural Electric Cooperatives'!$A$3:$S$30,0,MATCH(SUBSTITUTE($B33,", Inc.",""),SUBSTITUTE('Rural Electric Cooperatives'!$A$1:$S$1,", Inc.",""),0)),0)),INDEX(MHHY!$B$6:$DQ$15,MATCH(G$1,YEAR(MHHY!$A$6:$A$15),0),0),INDEX(POP!$B$6:$DQ$15,MATCH($I$1,YEAR(POP!$A$6:$A$15),0),0))/SUMPRODUCT(--ISNUMBER(MATCH(MHHY!$B$4:$DQ$4,INDEX('Rural Electric Cooperatives'!$A$3:$S$30,0,MATCH(SUBSTITUTE($B33,", Inc.",""),SUBSTITUTE('Rural Electric Cooperatives'!$A$1:$S$1,", Inc.",""),0)),0)),INDEX(POP!$B$6:$DQ$15,MATCH($I$1,YEAR(POP!$A$6:$A$15),0),0)),0)</f>
        <v>61184.139218360215</v>
      </c>
      <c r="H33" s="40" cm="1">
        <f t="array" ref="H33">IFERROR(SUMPRODUCT(--ISNUMBER(MATCH(MHHY!$B$4:$DQ$4,INDEX('Rural Electric Cooperatives'!$A$3:$S$30,0,MATCH(SUBSTITUTE($B33,", Inc.",""),SUBSTITUTE('Rural Electric Cooperatives'!$A$1:$S$1,", Inc.",""),0)),0)),INDEX(MHHY!$B$6:$DQ$15,MATCH(H$1,YEAR(MHHY!$A$6:$A$15),0),0),INDEX(POP!$B$6:$DQ$15,MATCH($I$1,YEAR(POP!$A$6:$A$15),0),0))/SUMPRODUCT(--ISNUMBER(MATCH(MHHY!$B$4:$DQ$4,INDEX('Rural Electric Cooperatives'!$A$3:$S$30,0,MATCH(SUBSTITUTE($B33,", Inc.",""),SUBSTITUTE('Rural Electric Cooperatives'!$A$1:$S$1,", Inc.",""),0)),0)),INDEX(POP!$B$6:$DQ$15,MATCH($I$1,YEAR(POP!$A$6:$A$15),0),0)),0)</f>
        <v>63472.632720937341</v>
      </c>
      <c r="I33" s="40" cm="1">
        <f t="array" ref="I33">IFERROR(SUMPRODUCT(--ISNUMBER(MATCH(MHHY!$B$4:$DQ$4,INDEX('Rural Electric Cooperatives'!$A$3:$S$30,0,MATCH(SUBSTITUTE($B33,", Inc.",""),SUBSTITUTE('Rural Electric Cooperatives'!$A$1:$S$1,", Inc.",""),0)),0)),INDEX(MHHY!$B$6:$DQ$15,MATCH(I$1,YEAR(MHHY!$A$6:$A$15),0),0),INDEX(POP!$B$6:$DQ$15,MATCH($I$1,YEAR(POP!$A$6:$A$15),0),0))/SUMPRODUCT(--ISNUMBER(MATCH(MHHY!$B$4:$DQ$4,INDEX('Rural Electric Cooperatives'!$A$3:$S$30,0,MATCH(SUBSTITUTE($B33,", Inc.",""),SUBSTITUTE('Rural Electric Cooperatives'!$A$1:$S$1,", Inc.",""),0)),0)),INDEX(POP!$B$6:$DQ$15,MATCH($I$1,YEAR(POP!$A$6:$A$15),0),0)),0)</f>
        <v>68567.519485896977</v>
      </c>
      <c r="J33" s="40" cm="1">
        <f t="array" ref="J33">IFERROR(SUMPRODUCT(--ISNUMBER(MATCH(MHHY!$B$4:$DQ$4,INDEX('Rural Electric Cooperatives'!$A$3:$S$30,0,MATCH(SUBSTITUTE($B33,", Inc.",""),SUBSTITUTE('Rural Electric Cooperatives'!$A$1:$S$1,", Inc.",""),0)),0)),INDEX(MHHY!$B$6:$DQ$15,MATCH(J$1,YEAR(MHHY!$A$6:$A$15),0),0),INDEX(POP!$B$6:$DQ$15,MATCH($I$1,YEAR(POP!$A$6:$A$15),0),0))/SUMPRODUCT(--ISNUMBER(MATCH(MHHY!$B$4:$DQ$4,INDEX('Rural Electric Cooperatives'!$A$3:$S$30,0,MATCH(SUBSTITUTE($B33,", Inc.",""),SUBSTITUTE('Rural Electric Cooperatives'!$A$1:$S$1,", Inc.",""),0)),0)),INDEX(POP!$B$6:$DQ$15,MATCH($I$1,YEAR(POP!$A$6:$A$15),0),0)),0)</f>
        <v>71586.448199099948</v>
      </c>
      <c r="K33" s="40" cm="1">
        <f t="array" ref="K33">IFERROR(SUMPRODUCT(--ISNUMBER(MATCH(MHHY!$B$4:$DQ$4,INDEX('Rural Electric Cooperatives'!$A$3:$S$30,0,MATCH(SUBSTITUTE($B33,", Inc.",""),SUBSTITUTE('Rural Electric Cooperatives'!$A$1:$S$1,", Inc.",""),0)),0)),INDEX(MHHY!$B$6:$DQ$15,MATCH(K$1,YEAR(MHHY!$A$6:$A$15),0),0),INDEX(POP!$B$6:$DQ$15,MATCH($I$1,YEAR(POP!$A$6:$A$15),0),0))/SUMPRODUCT(--ISNUMBER(MATCH(MHHY!$B$4:$DQ$4,INDEX('Rural Electric Cooperatives'!$A$3:$S$30,0,MATCH(SUBSTITUTE($B33,", Inc.",""),SUBSTITUTE('Rural Electric Cooperatives'!$A$1:$S$1,", Inc.",""),0)),0)),INDEX(POP!$B$6:$DQ$15,MATCH($I$1,YEAR(POP!$A$6:$A$15),0),0)),0)</f>
        <v>75040.249756215286</v>
      </c>
      <c r="L33" s="40" cm="1">
        <f t="array" ref="L33">IFERROR(SUMPRODUCT(--ISNUMBER(MATCH(MHHY!$B$4:$DQ$4,INDEX('Rural Electric Cooperatives'!$A$3:$S$30,0,MATCH(SUBSTITUTE($B33,", Inc.",""),SUBSTITUTE('Rural Electric Cooperatives'!$A$1:$S$1,", Inc.",""),0)),0)),INDEX(MHHY!$B$6:$DQ$15,MATCH(L$1,YEAR(MHHY!$A$6:$A$15),0),0),INDEX(POP!$B$6:$DQ$15,MATCH($I$1,YEAR(POP!$A$6:$A$15),0),0))/SUMPRODUCT(--ISNUMBER(MATCH(MHHY!$B$4:$DQ$4,INDEX('Rural Electric Cooperatives'!$A$3:$S$30,0,MATCH(SUBSTITUTE($B33,", Inc.",""),SUBSTITUTE('Rural Electric Cooperatives'!$A$1:$S$1,", Inc.",""),0)),0)),INDEX(POP!$B$6:$DQ$15,MATCH($I$1,YEAR(POP!$A$6:$A$15),0),0)),0)</f>
        <v>78243.275242095595</v>
      </c>
      <c r="M33" s="43">
        <f t="shared" si="4"/>
        <v>4.3619405329652139E-2</v>
      </c>
      <c r="O33" s="40">
        <f>+C33/(Inflation!F$2/Inflation!$F$2)</f>
        <v>53280.428462701893</v>
      </c>
      <c r="P33" s="40">
        <f>+D33/(Inflation!G$2/Inflation!$F$2)</f>
        <v>54558.763951975008</v>
      </c>
      <c r="Q33" s="40">
        <f>+E33/(Inflation!H$2/Inflation!$F$2)</f>
        <v>55133.577074920249</v>
      </c>
      <c r="R33" s="40">
        <f>+F33/(Inflation!I$2/Inflation!$F$2)</f>
        <v>56188.779578595066</v>
      </c>
      <c r="S33" s="40">
        <f>+G33/(Inflation!J$2/Inflation!$F$2)</f>
        <v>56728.602036052529</v>
      </c>
      <c r="T33" s="40">
        <f>+H33/(Inflation!K$2/Inflation!$F$2)</f>
        <v>56218.709017713132</v>
      </c>
      <c r="U33" s="40">
        <f>+I33/(Inflation!L$2/Inflation!$F$2)</f>
        <v>56237.493085794522</v>
      </c>
      <c r="V33" s="40">
        <f>+J33/(Inflation!M$2/Inflation!$F$2)</f>
        <v>56386.498747015154</v>
      </c>
      <c r="W33" s="40">
        <f>+K33/(Inflation!N$2/Inflation!$F$2)</f>
        <v>57412.086914261592</v>
      </c>
      <c r="X33" s="40">
        <f>+L33/(Inflation!O$2/Inflation!$F$2)</f>
        <v>58285.47093252778</v>
      </c>
      <c r="Y33" s="43">
        <f t="shared" si="5"/>
        <v>1.0025901733555775E-2</v>
      </c>
    </row>
    <row r="34" spans="1:25" x14ac:dyDescent="0.25">
      <c r="A34" s="39"/>
      <c r="B34" s="39" t="s">
        <v>1136</v>
      </c>
      <c r="C34" s="40" cm="1">
        <f t="array" ref="C34">IFERROR(SUMPRODUCT(--ISNUMBER(MATCH(MHHY!$B$4:$DQ$4,INDEX('Rural Electric Cooperatives'!$A$3:$S$30,0,MATCH(SUBSTITUTE($B34,", Inc.",""),SUBSTITUTE('Rural Electric Cooperatives'!$A$1:$S$1,", Inc.",""),0)),0)),INDEX(MHHY!$B$6:$DQ$15,MATCH(C$1,YEAR(MHHY!$A$6:$A$15),0),0),INDEX(POP!$B$6:$DQ$15,MATCH($I$1,YEAR(POP!$A$6:$A$15),0),0))/SUMPRODUCT(--ISNUMBER(MATCH(MHHY!$B$4:$DQ$4,INDEX('Rural Electric Cooperatives'!$A$3:$S$30,0,MATCH(SUBSTITUTE($B34,", Inc.",""),SUBSTITUTE('Rural Electric Cooperatives'!$A$1:$S$1,", Inc.",""),0)),0)),INDEX(POP!$B$6:$DQ$15,MATCH($I$1,YEAR(POP!$A$6:$A$15),0),0)),0)</f>
        <v>45043.204308778215</v>
      </c>
      <c r="D34" s="40" cm="1">
        <f t="array" ref="D34">IFERROR(SUMPRODUCT(--ISNUMBER(MATCH(MHHY!$B$4:$DQ$4,INDEX('Rural Electric Cooperatives'!$A$3:$S$30,0,MATCH(SUBSTITUTE($B34,", Inc.",""),SUBSTITUTE('Rural Electric Cooperatives'!$A$1:$S$1,", Inc.",""),0)),0)),INDEX(MHHY!$B$6:$DQ$15,MATCH(D$1,YEAR(MHHY!$A$6:$A$15),0),0),INDEX(POP!$B$6:$DQ$15,MATCH($I$1,YEAR(POP!$A$6:$A$15),0),0))/SUMPRODUCT(--ISNUMBER(MATCH(MHHY!$B$4:$DQ$4,INDEX('Rural Electric Cooperatives'!$A$3:$S$30,0,MATCH(SUBSTITUTE($B34,", Inc.",""),SUBSTITUTE('Rural Electric Cooperatives'!$A$1:$S$1,", Inc.",""),0)),0)),INDEX(POP!$B$6:$DQ$15,MATCH($I$1,YEAR(POP!$A$6:$A$15),0),0)),0)</f>
        <v>46208.308977103246</v>
      </c>
      <c r="E34" s="40" cm="1">
        <f t="array" ref="E34">IFERROR(SUMPRODUCT(--ISNUMBER(MATCH(MHHY!$B$4:$DQ$4,INDEX('Rural Electric Cooperatives'!$A$3:$S$30,0,MATCH(SUBSTITUTE($B34,", Inc.",""),SUBSTITUTE('Rural Electric Cooperatives'!$A$1:$S$1,", Inc.",""),0)),0)),INDEX(MHHY!$B$6:$DQ$15,MATCH(E$1,YEAR(MHHY!$A$6:$A$15),0),0),INDEX(POP!$B$6:$DQ$15,MATCH($I$1,YEAR(POP!$A$6:$A$15),0),0))/SUMPRODUCT(--ISNUMBER(MATCH(MHHY!$B$4:$DQ$4,INDEX('Rural Electric Cooperatives'!$A$3:$S$30,0,MATCH(SUBSTITUTE($B34,", Inc.",""),SUBSTITUTE('Rural Electric Cooperatives'!$A$1:$S$1,", Inc.",""),0)),0)),INDEX(POP!$B$6:$DQ$15,MATCH($I$1,YEAR(POP!$A$6:$A$15),0),0)),0)</f>
        <v>47978.476820990058</v>
      </c>
      <c r="F34" s="40" cm="1">
        <f t="array" ref="F34">IFERROR(SUMPRODUCT(--ISNUMBER(MATCH(MHHY!$B$4:$DQ$4,INDEX('Rural Electric Cooperatives'!$A$3:$S$30,0,MATCH(SUBSTITUTE($B34,", Inc.",""),SUBSTITUTE('Rural Electric Cooperatives'!$A$1:$S$1,", Inc.",""),0)),0)),INDEX(MHHY!$B$6:$DQ$15,MATCH(F$1,YEAR(MHHY!$A$6:$A$15),0),0),INDEX(POP!$B$6:$DQ$15,MATCH($I$1,YEAR(POP!$A$6:$A$15),0),0))/SUMPRODUCT(--ISNUMBER(MATCH(MHHY!$B$4:$DQ$4,INDEX('Rural Electric Cooperatives'!$A$3:$S$30,0,MATCH(SUBSTITUTE($B34,", Inc.",""),SUBSTITUTE('Rural Electric Cooperatives'!$A$1:$S$1,", Inc.",""),0)),0)),INDEX(POP!$B$6:$DQ$15,MATCH($I$1,YEAR(POP!$A$6:$A$15),0),0)),0)</f>
        <v>49705.130266419641</v>
      </c>
      <c r="G34" s="40" cm="1">
        <f t="array" ref="G34">IFERROR(SUMPRODUCT(--ISNUMBER(MATCH(MHHY!$B$4:$DQ$4,INDEX('Rural Electric Cooperatives'!$A$3:$S$30,0,MATCH(SUBSTITUTE($B34,", Inc.",""),SUBSTITUTE('Rural Electric Cooperatives'!$A$1:$S$1,", Inc.",""),0)),0)),INDEX(MHHY!$B$6:$DQ$15,MATCH(G$1,YEAR(MHHY!$A$6:$A$15),0),0),INDEX(POP!$B$6:$DQ$15,MATCH($I$1,YEAR(POP!$A$6:$A$15),0),0))/SUMPRODUCT(--ISNUMBER(MATCH(MHHY!$B$4:$DQ$4,INDEX('Rural Electric Cooperatives'!$A$3:$S$30,0,MATCH(SUBSTITUTE($B34,", Inc.",""),SUBSTITUTE('Rural Electric Cooperatives'!$A$1:$S$1,", Inc.",""),0)),0)),INDEX(POP!$B$6:$DQ$15,MATCH($I$1,YEAR(POP!$A$6:$A$15),0),0)),0)</f>
        <v>51574.779228889274</v>
      </c>
      <c r="H34" s="40" cm="1">
        <f t="array" ref="H34">IFERROR(SUMPRODUCT(--ISNUMBER(MATCH(MHHY!$B$4:$DQ$4,INDEX('Rural Electric Cooperatives'!$A$3:$S$30,0,MATCH(SUBSTITUTE($B34,", Inc.",""),SUBSTITUTE('Rural Electric Cooperatives'!$A$1:$S$1,", Inc.",""),0)),0)),INDEX(MHHY!$B$6:$DQ$15,MATCH(H$1,YEAR(MHHY!$A$6:$A$15),0),0),INDEX(POP!$B$6:$DQ$15,MATCH($I$1,YEAR(POP!$A$6:$A$15),0),0))/SUMPRODUCT(--ISNUMBER(MATCH(MHHY!$B$4:$DQ$4,INDEX('Rural Electric Cooperatives'!$A$3:$S$30,0,MATCH(SUBSTITUTE($B34,", Inc.",""),SUBSTITUTE('Rural Electric Cooperatives'!$A$1:$S$1,", Inc.",""),0)),0)),INDEX(POP!$B$6:$DQ$15,MATCH($I$1,YEAR(POP!$A$6:$A$15),0),0)),0)</f>
        <v>54015.395298149284</v>
      </c>
      <c r="I34" s="40" cm="1">
        <f t="array" ref="I34">IFERROR(SUMPRODUCT(--ISNUMBER(MATCH(MHHY!$B$4:$DQ$4,INDEX('Rural Electric Cooperatives'!$A$3:$S$30,0,MATCH(SUBSTITUTE($B34,", Inc.",""),SUBSTITUTE('Rural Electric Cooperatives'!$A$1:$S$1,", Inc.",""),0)),0)),INDEX(MHHY!$B$6:$DQ$15,MATCH(I$1,YEAR(MHHY!$A$6:$A$15),0),0),INDEX(POP!$B$6:$DQ$15,MATCH($I$1,YEAR(POP!$A$6:$A$15),0),0))/SUMPRODUCT(--ISNUMBER(MATCH(MHHY!$B$4:$DQ$4,INDEX('Rural Electric Cooperatives'!$A$3:$S$30,0,MATCH(SUBSTITUTE($B34,", Inc.",""),SUBSTITUTE('Rural Electric Cooperatives'!$A$1:$S$1,", Inc.",""),0)),0)),INDEX(POP!$B$6:$DQ$15,MATCH($I$1,YEAR(POP!$A$6:$A$15),0),0)),0)</f>
        <v>57996.719819124286</v>
      </c>
      <c r="J34" s="40" cm="1">
        <f t="array" ref="J34">IFERROR(SUMPRODUCT(--ISNUMBER(MATCH(MHHY!$B$4:$DQ$4,INDEX('Rural Electric Cooperatives'!$A$3:$S$30,0,MATCH(SUBSTITUTE($B34,", Inc.",""),SUBSTITUTE('Rural Electric Cooperatives'!$A$1:$S$1,", Inc.",""),0)),0)),INDEX(MHHY!$B$6:$DQ$15,MATCH(J$1,YEAR(MHHY!$A$6:$A$15),0),0),INDEX(POP!$B$6:$DQ$15,MATCH($I$1,YEAR(POP!$A$6:$A$15),0),0))/SUMPRODUCT(--ISNUMBER(MATCH(MHHY!$B$4:$DQ$4,INDEX('Rural Electric Cooperatives'!$A$3:$S$30,0,MATCH(SUBSTITUTE($B34,", Inc.",""),SUBSTITUTE('Rural Electric Cooperatives'!$A$1:$S$1,", Inc.",""),0)),0)),INDEX(POP!$B$6:$DQ$15,MATCH($I$1,YEAR(POP!$A$6:$A$15),0),0)),0)</f>
        <v>60184.113730140016</v>
      </c>
      <c r="K34" s="40" cm="1">
        <f t="array" ref="K34">IFERROR(SUMPRODUCT(--ISNUMBER(MATCH(MHHY!$B$4:$DQ$4,INDEX('Rural Electric Cooperatives'!$A$3:$S$30,0,MATCH(SUBSTITUTE($B34,", Inc.",""),SUBSTITUTE('Rural Electric Cooperatives'!$A$1:$S$1,", Inc.",""),0)),0)),INDEX(MHHY!$B$6:$DQ$15,MATCH(K$1,YEAR(MHHY!$A$6:$A$15),0),0),INDEX(POP!$B$6:$DQ$15,MATCH($I$1,YEAR(POP!$A$6:$A$15),0),0))/SUMPRODUCT(--ISNUMBER(MATCH(MHHY!$B$4:$DQ$4,INDEX('Rural Electric Cooperatives'!$A$3:$S$30,0,MATCH(SUBSTITUTE($B34,", Inc.",""),SUBSTITUTE('Rural Electric Cooperatives'!$A$1:$S$1,", Inc.",""),0)),0)),INDEX(POP!$B$6:$DQ$15,MATCH($I$1,YEAR(POP!$A$6:$A$15),0),0)),0)</f>
        <v>61812.05048054432</v>
      </c>
      <c r="L34" s="40" cm="1">
        <f t="array" ref="L34">IFERROR(SUMPRODUCT(--ISNUMBER(MATCH(MHHY!$B$4:$DQ$4,INDEX('Rural Electric Cooperatives'!$A$3:$S$30,0,MATCH(SUBSTITUTE($B34,", Inc.",""),SUBSTITUTE('Rural Electric Cooperatives'!$A$1:$S$1,", Inc.",""),0)),0)),INDEX(MHHY!$B$6:$DQ$15,MATCH(L$1,YEAR(MHHY!$A$6:$A$15),0),0),INDEX(POP!$B$6:$DQ$15,MATCH($I$1,YEAR(POP!$A$6:$A$15),0),0))/SUMPRODUCT(--ISNUMBER(MATCH(MHHY!$B$4:$DQ$4,INDEX('Rural Electric Cooperatives'!$A$3:$S$30,0,MATCH(SUBSTITUTE($B34,", Inc.",""),SUBSTITUTE('Rural Electric Cooperatives'!$A$1:$S$1,", Inc.",""),0)),0)),INDEX(POP!$B$6:$DQ$15,MATCH($I$1,YEAR(POP!$A$6:$A$15),0),0)),0)</f>
        <v>64394.376093385596</v>
      </c>
      <c r="M34" s="43">
        <f t="shared" si="4"/>
        <v>4.0510621821208348E-2</v>
      </c>
      <c r="O34" s="40">
        <f>+C34/(Inflation!F$2/Inflation!$F$2)</f>
        <v>45043.204308778215</v>
      </c>
      <c r="P34" s="40">
        <f>+D34/(Inflation!G$2/Inflation!$F$2)</f>
        <v>45243.958899938203</v>
      </c>
      <c r="Q34" s="40">
        <f>+E34/(Inflation!H$2/Inflation!$F$2)</f>
        <v>45858.69075985314</v>
      </c>
      <c r="R34" s="40">
        <f>+F34/(Inflation!I$2/Inflation!$F$2)</f>
        <v>46662.937430632999</v>
      </c>
      <c r="S34" s="40">
        <f>+G34/(Inflation!J$2/Inflation!$F$2)</f>
        <v>47819.012628929173</v>
      </c>
      <c r="T34" s="40">
        <f>+H34/(Inflation!K$2/Inflation!$F$2)</f>
        <v>47842.285100956818</v>
      </c>
      <c r="U34" s="40">
        <f>+I34/(Inflation!L$2/Inflation!$F$2)</f>
        <v>47567.567767966444</v>
      </c>
      <c r="V34" s="40">
        <f>+J34/(Inflation!M$2/Inflation!$F$2)</f>
        <v>47405.221781591681</v>
      </c>
      <c r="W34" s="40">
        <f>+K34/(Inflation!N$2/Inflation!$F$2)</f>
        <v>47291.404627072232</v>
      </c>
      <c r="X34" s="40">
        <f>+L34/(Inflation!O$2/Inflation!$F$2)</f>
        <v>47969.062189641081</v>
      </c>
      <c r="Y34" s="43">
        <f t="shared" si="5"/>
        <v>7.0171881638625422E-3</v>
      </c>
    </row>
    <row r="35" spans="1:25" x14ac:dyDescent="0.25">
      <c r="A35" s="39"/>
      <c r="B35" s="39" t="s">
        <v>1137</v>
      </c>
      <c r="C35" s="40" cm="1">
        <f t="array" ref="C35">IFERROR(SUMPRODUCT(--ISNUMBER(MATCH(MHHY!$B$4:$DQ$4,INDEX('Rural Electric Cooperatives'!$A$3:$S$30,0,MATCH(SUBSTITUTE($B35,", Inc.",""),SUBSTITUTE('Rural Electric Cooperatives'!$A$1:$S$1,", Inc.",""),0)),0)),INDEX(MHHY!$B$6:$DQ$15,MATCH(C$1,YEAR(MHHY!$A$6:$A$15),0),0),INDEX(POP!$B$6:$DQ$15,MATCH($I$1,YEAR(POP!$A$6:$A$15),0),0))/SUMPRODUCT(--ISNUMBER(MATCH(MHHY!$B$4:$DQ$4,INDEX('Rural Electric Cooperatives'!$A$3:$S$30,0,MATCH(SUBSTITUTE($B35,", Inc.",""),SUBSTITUTE('Rural Electric Cooperatives'!$A$1:$S$1,", Inc.",""),0)),0)),INDEX(POP!$B$6:$DQ$15,MATCH($I$1,YEAR(POP!$A$6:$A$15),0),0)),0)</f>
        <v>27689.249728190938</v>
      </c>
      <c r="D35" s="40" cm="1">
        <f t="array" ref="D35">IFERROR(SUMPRODUCT(--ISNUMBER(MATCH(MHHY!$B$4:$DQ$4,INDEX('Rural Electric Cooperatives'!$A$3:$S$30,0,MATCH(SUBSTITUTE($B35,", Inc.",""),SUBSTITUTE('Rural Electric Cooperatives'!$A$1:$S$1,", Inc.",""),0)),0)),INDEX(MHHY!$B$6:$DQ$15,MATCH(D$1,YEAR(MHHY!$A$6:$A$15),0),0),INDEX(POP!$B$6:$DQ$15,MATCH($I$1,YEAR(POP!$A$6:$A$15),0),0))/SUMPRODUCT(--ISNUMBER(MATCH(MHHY!$B$4:$DQ$4,INDEX('Rural Electric Cooperatives'!$A$3:$S$30,0,MATCH(SUBSTITUTE($B35,", Inc.",""),SUBSTITUTE('Rural Electric Cooperatives'!$A$1:$S$1,", Inc.",""),0)),0)),INDEX(POP!$B$6:$DQ$15,MATCH($I$1,YEAR(POP!$A$6:$A$15),0),0)),0)</f>
        <v>28527.780897036711</v>
      </c>
      <c r="E35" s="40" cm="1">
        <f t="array" ref="E35">IFERROR(SUMPRODUCT(--ISNUMBER(MATCH(MHHY!$B$4:$DQ$4,INDEX('Rural Electric Cooperatives'!$A$3:$S$30,0,MATCH(SUBSTITUTE($B35,", Inc.",""),SUBSTITUTE('Rural Electric Cooperatives'!$A$1:$S$1,", Inc.",""),0)),0)),INDEX(MHHY!$B$6:$DQ$15,MATCH(E$1,YEAR(MHHY!$A$6:$A$15),0),0),INDEX(POP!$B$6:$DQ$15,MATCH($I$1,YEAR(POP!$A$6:$A$15),0),0))/SUMPRODUCT(--ISNUMBER(MATCH(MHHY!$B$4:$DQ$4,INDEX('Rural Electric Cooperatives'!$A$3:$S$30,0,MATCH(SUBSTITUTE($B35,", Inc.",""),SUBSTITUTE('Rural Electric Cooperatives'!$A$1:$S$1,", Inc.",""),0)),0)),INDEX(POP!$B$6:$DQ$15,MATCH($I$1,YEAR(POP!$A$6:$A$15),0),0)),0)</f>
        <v>29934.153699259092</v>
      </c>
      <c r="F35" s="40" cm="1">
        <f t="array" ref="F35">IFERROR(SUMPRODUCT(--ISNUMBER(MATCH(MHHY!$B$4:$DQ$4,INDEX('Rural Electric Cooperatives'!$A$3:$S$30,0,MATCH(SUBSTITUTE($B35,", Inc.",""),SUBSTITUTE('Rural Electric Cooperatives'!$A$1:$S$1,", Inc.",""),0)),0)),INDEX(MHHY!$B$6:$DQ$15,MATCH(F$1,YEAR(MHHY!$A$6:$A$15),0),0),INDEX(POP!$B$6:$DQ$15,MATCH($I$1,YEAR(POP!$A$6:$A$15),0),0))/SUMPRODUCT(--ISNUMBER(MATCH(MHHY!$B$4:$DQ$4,INDEX('Rural Electric Cooperatives'!$A$3:$S$30,0,MATCH(SUBSTITUTE($B35,", Inc.",""),SUBSTITUTE('Rural Electric Cooperatives'!$A$1:$S$1,", Inc.",""),0)),0)),INDEX(POP!$B$6:$DQ$15,MATCH($I$1,YEAR(POP!$A$6:$A$15),0),0)),0)</f>
        <v>31925.43193733212</v>
      </c>
      <c r="G35" s="40" cm="1">
        <f t="array" ref="G35">IFERROR(SUMPRODUCT(--ISNUMBER(MATCH(MHHY!$B$4:$DQ$4,INDEX('Rural Electric Cooperatives'!$A$3:$S$30,0,MATCH(SUBSTITUTE($B35,", Inc.",""),SUBSTITUTE('Rural Electric Cooperatives'!$A$1:$S$1,", Inc.",""),0)),0)),INDEX(MHHY!$B$6:$DQ$15,MATCH(G$1,YEAR(MHHY!$A$6:$A$15),0),0),INDEX(POP!$B$6:$DQ$15,MATCH($I$1,YEAR(POP!$A$6:$A$15),0),0))/SUMPRODUCT(--ISNUMBER(MATCH(MHHY!$B$4:$DQ$4,INDEX('Rural Electric Cooperatives'!$A$3:$S$30,0,MATCH(SUBSTITUTE($B35,", Inc.",""),SUBSTITUTE('Rural Electric Cooperatives'!$A$1:$S$1,", Inc.",""),0)),0)),INDEX(POP!$B$6:$DQ$15,MATCH($I$1,YEAR(POP!$A$6:$A$15),0),0)),0)</f>
        <v>32709.2931431916</v>
      </c>
      <c r="H35" s="40" cm="1">
        <f t="array" ref="H35">IFERROR(SUMPRODUCT(--ISNUMBER(MATCH(MHHY!$B$4:$DQ$4,INDEX('Rural Electric Cooperatives'!$A$3:$S$30,0,MATCH(SUBSTITUTE($B35,", Inc.",""),SUBSTITUTE('Rural Electric Cooperatives'!$A$1:$S$1,", Inc.",""),0)),0)),INDEX(MHHY!$B$6:$DQ$15,MATCH(H$1,YEAR(MHHY!$A$6:$A$15),0),0),INDEX(POP!$B$6:$DQ$15,MATCH($I$1,YEAR(POP!$A$6:$A$15),0),0))/SUMPRODUCT(--ISNUMBER(MATCH(MHHY!$B$4:$DQ$4,INDEX('Rural Electric Cooperatives'!$A$3:$S$30,0,MATCH(SUBSTITUTE($B35,", Inc.",""),SUBSTITUTE('Rural Electric Cooperatives'!$A$1:$S$1,", Inc.",""),0)),0)),INDEX(POP!$B$6:$DQ$15,MATCH($I$1,YEAR(POP!$A$6:$A$15),0),0)),0)</f>
        <v>34258.509561120212</v>
      </c>
      <c r="I35" s="40" cm="1">
        <f t="array" ref="I35">IFERROR(SUMPRODUCT(--ISNUMBER(MATCH(MHHY!$B$4:$DQ$4,INDEX('Rural Electric Cooperatives'!$A$3:$S$30,0,MATCH(SUBSTITUTE($B35,", Inc.",""),SUBSTITUTE('Rural Electric Cooperatives'!$A$1:$S$1,", Inc.",""),0)),0)),INDEX(MHHY!$B$6:$DQ$15,MATCH(I$1,YEAR(MHHY!$A$6:$A$15),0),0),INDEX(POP!$B$6:$DQ$15,MATCH($I$1,YEAR(POP!$A$6:$A$15),0),0))/SUMPRODUCT(--ISNUMBER(MATCH(MHHY!$B$4:$DQ$4,INDEX('Rural Electric Cooperatives'!$A$3:$S$30,0,MATCH(SUBSTITUTE($B35,", Inc.",""),SUBSTITUTE('Rural Electric Cooperatives'!$A$1:$S$1,", Inc.",""),0)),0)),INDEX(POP!$B$6:$DQ$15,MATCH($I$1,YEAR(POP!$A$6:$A$15),0),0)),0)</f>
        <v>38059.816923029539</v>
      </c>
      <c r="J35" s="40" cm="1">
        <f t="array" ref="J35">IFERROR(SUMPRODUCT(--ISNUMBER(MATCH(MHHY!$B$4:$DQ$4,INDEX('Rural Electric Cooperatives'!$A$3:$S$30,0,MATCH(SUBSTITUTE($B35,", Inc.",""),SUBSTITUTE('Rural Electric Cooperatives'!$A$1:$S$1,", Inc.",""),0)),0)),INDEX(MHHY!$B$6:$DQ$15,MATCH(J$1,YEAR(MHHY!$A$6:$A$15),0),0),INDEX(POP!$B$6:$DQ$15,MATCH($I$1,YEAR(POP!$A$6:$A$15),0),0))/SUMPRODUCT(--ISNUMBER(MATCH(MHHY!$B$4:$DQ$4,INDEX('Rural Electric Cooperatives'!$A$3:$S$30,0,MATCH(SUBSTITUTE($B35,", Inc.",""),SUBSTITUTE('Rural Electric Cooperatives'!$A$1:$S$1,", Inc.",""),0)),0)),INDEX(POP!$B$6:$DQ$15,MATCH($I$1,YEAR(POP!$A$6:$A$15),0),0)),0)</f>
        <v>39685.046896176158</v>
      </c>
      <c r="K35" s="40" cm="1">
        <f t="array" ref="K35">IFERROR(SUMPRODUCT(--ISNUMBER(MATCH(MHHY!$B$4:$DQ$4,INDEX('Rural Electric Cooperatives'!$A$3:$S$30,0,MATCH(SUBSTITUTE($B35,", Inc.",""),SUBSTITUTE('Rural Electric Cooperatives'!$A$1:$S$1,", Inc.",""),0)),0)),INDEX(MHHY!$B$6:$DQ$15,MATCH(K$1,YEAR(MHHY!$A$6:$A$15),0),0),INDEX(POP!$B$6:$DQ$15,MATCH($I$1,YEAR(POP!$A$6:$A$15),0),0))/SUMPRODUCT(--ISNUMBER(MATCH(MHHY!$B$4:$DQ$4,INDEX('Rural Electric Cooperatives'!$A$3:$S$30,0,MATCH(SUBSTITUTE($B35,", Inc.",""),SUBSTITUTE('Rural Electric Cooperatives'!$A$1:$S$1,", Inc.",""),0)),0)),INDEX(POP!$B$6:$DQ$15,MATCH($I$1,YEAR(POP!$A$6:$A$15),0),0)),0)</f>
        <v>41838.584196450371</v>
      </c>
      <c r="L35" s="40" cm="1">
        <f t="array" ref="L35">IFERROR(SUMPRODUCT(--ISNUMBER(MATCH(MHHY!$B$4:$DQ$4,INDEX('Rural Electric Cooperatives'!$A$3:$S$30,0,MATCH(SUBSTITUTE($B35,", Inc.",""),SUBSTITUTE('Rural Electric Cooperatives'!$A$1:$S$1,", Inc.",""),0)),0)),INDEX(MHHY!$B$6:$DQ$15,MATCH(L$1,YEAR(MHHY!$A$6:$A$15),0),0),INDEX(POP!$B$6:$DQ$15,MATCH($I$1,YEAR(POP!$A$6:$A$15),0),0))/SUMPRODUCT(--ISNUMBER(MATCH(MHHY!$B$4:$DQ$4,INDEX('Rural Electric Cooperatives'!$A$3:$S$30,0,MATCH(SUBSTITUTE($B35,", Inc.",""),SUBSTITUTE('Rural Electric Cooperatives'!$A$1:$S$1,", Inc.",""),0)),0)),INDEX(POP!$B$6:$DQ$15,MATCH($I$1,YEAR(POP!$A$6:$A$15),0),0)),0)</f>
        <v>44337.859804391766</v>
      </c>
      <c r="M35" s="43">
        <f t="shared" si="4"/>
        <v>5.3702889152581257E-2</v>
      </c>
      <c r="O35" s="40">
        <f>+C35/(Inflation!F$2/Inflation!$F$2)</f>
        <v>27689.249728190938</v>
      </c>
      <c r="P35" s="40">
        <f>+D35/(Inflation!G$2/Inflation!$F$2)</f>
        <v>27932.416809529492</v>
      </c>
      <c r="Q35" s="40">
        <f>+E35/(Inflation!H$2/Inflation!$F$2)</f>
        <v>28611.602297713573</v>
      </c>
      <c r="R35" s="40">
        <f>+F35/(Inflation!I$2/Inflation!$F$2)</f>
        <v>29971.442081585548</v>
      </c>
      <c r="S35" s="40">
        <f>+G35/(Inflation!J$2/Inflation!$F$2)</f>
        <v>30327.344591355817</v>
      </c>
      <c r="T35" s="40">
        <f>+H35/(Inflation!K$2/Inflation!$F$2)</f>
        <v>30343.300692518027</v>
      </c>
      <c r="U35" s="40">
        <f>+I35/(Inflation!L$2/Inflation!$F$2)</f>
        <v>31215.781278127117</v>
      </c>
      <c r="V35" s="40">
        <f>+J35/(Inflation!M$2/Inflation!$F$2)</f>
        <v>31258.721495203459</v>
      </c>
      <c r="W35" s="40">
        <f>+K35/(Inflation!N$2/Inflation!$F$2)</f>
        <v>32010.027152892155</v>
      </c>
      <c r="X35" s="40">
        <f>+L35/(Inflation!O$2/Inflation!$F$2)</f>
        <v>33028.436384383567</v>
      </c>
      <c r="Y35" s="43">
        <f t="shared" si="5"/>
        <v>1.9784804058347705E-2</v>
      </c>
    </row>
    <row r="36" spans="1:25" x14ac:dyDescent="0.25">
      <c r="A36" s="39"/>
      <c r="B36" s="39" t="s">
        <v>1139</v>
      </c>
      <c r="C36" s="40" cm="1">
        <f t="array" ref="C36">IFERROR(SUMPRODUCT(--ISNUMBER(MATCH(MHHY!$B$4:$DQ$4,INDEX('Rural Electric Cooperatives'!$A$3:$S$30,0,MATCH(SUBSTITUTE($B36,", Inc.",""),SUBSTITUTE('Rural Electric Cooperatives'!$A$1:$S$1,", Inc.",""),0)),0)),INDEX(MHHY!$B$6:$DQ$15,MATCH(C$1,YEAR(MHHY!$A$6:$A$15),0),0),INDEX(POP!$B$6:$DQ$15,MATCH($I$1,YEAR(POP!$A$6:$A$15),0),0))/SUMPRODUCT(--ISNUMBER(MATCH(MHHY!$B$4:$DQ$4,INDEX('Rural Electric Cooperatives'!$A$3:$S$30,0,MATCH(SUBSTITUTE($B36,", Inc.",""),SUBSTITUTE('Rural Electric Cooperatives'!$A$1:$S$1,", Inc.",""),0)),0)),INDEX(POP!$B$6:$DQ$15,MATCH($I$1,YEAR(POP!$A$6:$A$15),0),0)),0)</f>
        <v>38100.66531654929</v>
      </c>
      <c r="D36" s="40" cm="1">
        <f t="array" ref="D36">IFERROR(SUMPRODUCT(--ISNUMBER(MATCH(MHHY!$B$4:$DQ$4,INDEX('Rural Electric Cooperatives'!$A$3:$S$30,0,MATCH(SUBSTITUTE($B36,", Inc.",""),SUBSTITUTE('Rural Electric Cooperatives'!$A$1:$S$1,", Inc.",""),0)),0)),INDEX(MHHY!$B$6:$DQ$15,MATCH(D$1,YEAR(MHHY!$A$6:$A$15),0),0),INDEX(POP!$B$6:$DQ$15,MATCH($I$1,YEAR(POP!$A$6:$A$15),0),0))/SUMPRODUCT(--ISNUMBER(MATCH(MHHY!$B$4:$DQ$4,INDEX('Rural Electric Cooperatives'!$A$3:$S$30,0,MATCH(SUBSTITUTE($B36,", Inc.",""),SUBSTITUTE('Rural Electric Cooperatives'!$A$1:$S$1,", Inc.",""),0)),0)),INDEX(POP!$B$6:$DQ$15,MATCH($I$1,YEAR(POP!$A$6:$A$15),0),0)),0)</f>
        <v>39035.279355325372</v>
      </c>
      <c r="E36" s="40" cm="1">
        <f t="array" ref="E36">IFERROR(SUMPRODUCT(--ISNUMBER(MATCH(MHHY!$B$4:$DQ$4,INDEX('Rural Electric Cooperatives'!$A$3:$S$30,0,MATCH(SUBSTITUTE($B36,", Inc.",""),SUBSTITUTE('Rural Electric Cooperatives'!$A$1:$S$1,", Inc.",""),0)),0)),INDEX(MHHY!$B$6:$DQ$15,MATCH(E$1,YEAR(MHHY!$A$6:$A$15),0),0),INDEX(POP!$B$6:$DQ$15,MATCH($I$1,YEAR(POP!$A$6:$A$15),0),0))/SUMPRODUCT(--ISNUMBER(MATCH(MHHY!$B$4:$DQ$4,INDEX('Rural Electric Cooperatives'!$A$3:$S$30,0,MATCH(SUBSTITUTE($B36,", Inc.",""),SUBSTITUTE('Rural Electric Cooperatives'!$A$1:$S$1,", Inc.",""),0)),0)),INDEX(POP!$B$6:$DQ$15,MATCH($I$1,YEAR(POP!$A$6:$A$15),0),0)),0)</f>
        <v>40700.349425270906</v>
      </c>
      <c r="F36" s="40" cm="1">
        <f t="array" ref="F36">IFERROR(SUMPRODUCT(--ISNUMBER(MATCH(MHHY!$B$4:$DQ$4,INDEX('Rural Electric Cooperatives'!$A$3:$S$30,0,MATCH(SUBSTITUTE($B36,", Inc.",""),SUBSTITUTE('Rural Electric Cooperatives'!$A$1:$S$1,", Inc.",""),0)),0)),INDEX(MHHY!$B$6:$DQ$15,MATCH(F$1,YEAR(MHHY!$A$6:$A$15),0),0),INDEX(POP!$B$6:$DQ$15,MATCH($I$1,YEAR(POP!$A$6:$A$15),0),0))/SUMPRODUCT(--ISNUMBER(MATCH(MHHY!$B$4:$DQ$4,INDEX('Rural Electric Cooperatives'!$A$3:$S$30,0,MATCH(SUBSTITUTE($B36,", Inc.",""),SUBSTITUTE('Rural Electric Cooperatives'!$A$1:$S$1,", Inc.",""),0)),0)),INDEX(POP!$B$6:$DQ$15,MATCH($I$1,YEAR(POP!$A$6:$A$15),0),0)),0)</f>
        <v>42227.802553841873</v>
      </c>
      <c r="G36" s="40" cm="1">
        <f t="array" ref="G36">IFERROR(SUMPRODUCT(--ISNUMBER(MATCH(MHHY!$B$4:$DQ$4,INDEX('Rural Electric Cooperatives'!$A$3:$S$30,0,MATCH(SUBSTITUTE($B36,", Inc.",""),SUBSTITUTE('Rural Electric Cooperatives'!$A$1:$S$1,", Inc.",""),0)),0)),INDEX(MHHY!$B$6:$DQ$15,MATCH(G$1,YEAR(MHHY!$A$6:$A$15),0),0),INDEX(POP!$B$6:$DQ$15,MATCH($I$1,YEAR(POP!$A$6:$A$15),0),0))/SUMPRODUCT(--ISNUMBER(MATCH(MHHY!$B$4:$DQ$4,INDEX('Rural Electric Cooperatives'!$A$3:$S$30,0,MATCH(SUBSTITUTE($B36,", Inc.",""),SUBSTITUTE('Rural Electric Cooperatives'!$A$1:$S$1,", Inc.",""),0)),0)),INDEX(POP!$B$6:$DQ$15,MATCH($I$1,YEAR(POP!$A$6:$A$15),0),0)),0)</f>
        <v>45104.544730627807</v>
      </c>
      <c r="H36" s="40" cm="1">
        <f t="array" ref="H36">IFERROR(SUMPRODUCT(--ISNUMBER(MATCH(MHHY!$B$4:$DQ$4,INDEX('Rural Electric Cooperatives'!$A$3:$S$30,0,MATCH(SUBSTITUTE($B36,", Inc.",""),SUBSTITUTE('Rural Electric Cooperatives'!$A$1:$S$1,", Inc.",""),0)),0)),INDEX(MHHY!$B$6:$DQ$15,MATCH(H$1,YEAR(MHHY!$A$6:$A$15),0),0),INDEX(POP!$B$6:$DQ$15,MATCH($I$1,YEAR(POP!$A$6:$A$15),0),0))/SUMPRODUCT(--ISNUMBER(MATCH(MHHY!$B$4:$DQ$4,INDEX('Rural Electric Cooperatives'!$A$3:$S$30,0,MATCH(SUBSTITUTE($B36,", Inc.",""),SUBSTITUTE('Rural Electric Cooperatives'!$A$1:$S$1,", Inc.",""),0)),0)),INDEX(POP!$B$6:$DQ$15,MATCH($I$1,YEAR(POP!$A$6:$A$15),0),0)),0)</f>
        <v>46352.693787644188</v>
      </c>
      <c r="I36" s="40" cm="1">
        <f t="array" ref="I36">IFERROR(SUMPRODUCT(--ISNUMBER(MATCH(MHHY!$B$4:$DQ$4,INDEX('Rural Electric Cooperatives'!$A$3:$S$30,0,MATCH(SUBSTITUTE($B36,", Inc.",""),SUBSTITUTE('Rural Electric Cooperatives'!$A$1:$S$1,", Inc.",""),0)),0)),INDEX(MHHY!$B$6:$DQ$15,MATCH(I$1,YEAR(MHHY!$A$6:$A$15),0),0),INDEX(POP!$B$6:$DQ$15,MATCH($I$1,YEAR(POP!$A$6:$A$15),0),0))/SUMPRODUCT(--ISNUMBER(MATCH(MHHY!$B$4:$DQ$4,INDEX('Rural Electric Cooperatives'!$A$3:$S$30,0,MATCH(SUBSTITUTE($B36,", Inc.",""),SUBSTITUTE('Rural Electric Cooperatives'!$A$1:$S$1,", Inc.",""),0)),0)),INDEX(POP!$B$6:$DQ$15,MATCH($I$1,YEAR(POP!$A$6:$A$15),0),0)),0)</f>
        <v>50649.609153718891</v>
      </c>
      <c r="J36" s="40" cm="1">
        <f t="array" ref="J36">IFERROR(SUMPRODUCT(--ISNUMBER(MATCH(MHHY!$B$4:$DQ$4,INDEX('Rural Electric Cooperatives'!$A$3:$S$30,0,MATCH(SUBSTITUTE($B36,", Inc.",""),SUBSTITUTE('Rural Electric Cooperatives'!$A$1:$S$1,", Inc.",""),0)),0)),INDEX(MHHY!$B$6:$DQ$15,MATCH(J$1,YEAR(MHHY!$A$6:$A$15),0),0),INDEX(POP!$B$6:$DQ$15,MATCH($I$1,YEAR(POP!$A$6:$A$15),0),0))/SUMPRODUCT(--ISNUMBER(MATCH(MHHY!$B$4:$DQ$4,INDEX('Rural Electric Cooperatives'!$A$3:$S$30,0,MATCH(SUBSTITUTE($B36,", Inc.",""),SUBSTITUTE('Rural Electric Cooperatives'!$A$1:$S$1,", Inc.",""),0)),0)),INDEX(POP!$B$6:$DQ$15,MATCH($I$1,YEAR(POP!$A$6:$A$15),0),0)),0)</f>
        <v>54126.152636159713</v>
      </c>
      <c r="K36" s="40" cm="1">
        <f t="array" ref="K36">IFERROR(SUMPRODUCT(--ISNUMBER(MATCH(MHHY!$B$4:$DQ$4,INDEX('Rural Electric Cooperatives'!$A$3:$S$30,0,MATCH(SUBSTITUTE($B36,", Inc.",""),SUBSTITUTE('Rural Electric Cooperatives'!$A$1:$S$1,", Inc.",""),0)),0)),INDEX(MHHY!$B$6:$DQ$15,MATCH(K$1,YEAR(MHHY!$A$6:$A$15),0),0),INDEX(POP!$B$6:$DQ$15,MATCH($I$1,YEAR(POP!$A$6:$A$15),0),0))/SUMPRODUCT(--ISNUMBER(MATCH(MHHY!$B$4:$DQ$4,INDEX('Rural Electric Cooperatives'!$A$3:$S$30,0,MATCH(SUBSTITUTE($B36,", Inc.",""),SUBSTITUTE('Rural Electric Cooperatives'!$A$1:$S$1,", Inc.",""),0)),0)),INDEX(POP!$B$6:$DQ$15,MATCH($I$1,YEAR(POP!$A$6:$A$15),0),0)),0)</f>
        <v>58732.176115882743</v>
      </c>
      <c r="L36" s="40" cm="1">
        <f t="array" ref="L36">IFERROR(SUMPRODUCT(--ISNUMBER(MATCH(MHHY!$B$4:$DQ$4,INDEX('Rural Electric Cooperatives'!$A$3:$S$30,0,MATCH(SUBSTITUTE($B36,", Inc.",""),SUBSTITUTE('Rural Electric Cooperatives'!$A$1:$S$1,", Inc.",""),0)),0)),INDEX(MHHY!$B$6:$DQ$15,MATCH(L$1,YEAR(MHHY!$A$6:$A$15),0),0),INDEX(POP!$B$6:$DQ$15,MATCH($I$1,YEAR(POP!$A$6:$A$15),0),0))/SUMPRODUCT(--ISNUMBER(MATCH(MHHY!$B$4:$DQ$4,INDEX('Rural Electric Cooperatives'!$A$3:$S$30,0,MATCH(SUBSTITUTE($B36,", Inc.",""),SUBSTITUTE('Rural Electric Cooperatives'!$A$1:$S$1,", Inc.",""),0)),0)),INDEX(POP!$B$6:$DQ$15,MATCH($I$1,YEAR(POP!$A$6:$A$15),0),0)),0)</f>
        <v>60327.486337410111</v>
      </c>
      <c r="M36" s="43">
        <f t="shared" si="4"/>
        <v>5.2387915050785994E-2</v>
      </c>
      <c r="O36" s="40">
        <f>+C36/(Inflation!F$2/Inflation!$F$2)</f>
        <v>38100.66531654929</v>
      </c>
      <c r="P36" s="40">
        <f>+D36/(Inflation!G$2/Inflation!$F$2)</f>
        <v>38220.627716003968</v>
      </c>
      <c r="Q36" s="40">
        <f>+E36/(Inflation!H$2/Inflation!$F$2)</f>
        <v>38902.125740159114</v>
      </c>
      <c r="R36" s="40">
        <f>+F36/(Inflation!I$2/Inflation!$F$2)</f>
        <v>39643.25810718743</v>
      </c>
      <c r="S36" s="40">
        <f>+G36/(Inflation!J$2/Inflation!$F$2)</f>
        <v>41819.952045240047</v>
      </c>
      <c r="T36" s="40">
        <f>+H36/(Inflation!K$2/Inflation!$F$2)</f>
        <v>41055.30986388625</v>
      </c>
      <c r="U36" s="40">
        <f>+I36/(Inflation!L$2/Inflation!$F$2)</f>
        <v>41541.637584925673</v>
      </c>
      <c r="V36" s="40">
        <f>+J36/(Inflation!M$2/Inflation!$F$2)</f>
        <v>42633.547474114566</v>
      </c>
      <c r="W36" s="40">
        <f>+K36/(Inflation!N$2/Inflation!$F$2)</f>
        <v>44935.04233772216</v>
      </c>
      <c r="X36" s="40">
        <f>+L36/(Inflation!O$2/Inflation!$F$2)</f>
        <v>44939.529186015308</v>
      </c>
      <c r="Y36" s="43">
        <f t="shared" si="5"/>
        <v>1.8512158210503893E-2</v>
      </c>
    </row>
    <row r="37" spans="1:25" x14ac:dyDescent="0.25">
      <c r="A37" s="39"/>
      <c r="B37" s="39" t="s">
        <v>1140</v>
      </c>
      <c r="C37" s="40" cm="1">
        <f t="array" ref="C37">IFERROR(SUMPRODUCT(--ISNUMBER(MATCH(MHHY!$B$4:$DQ$4,INDEX('Rural Electric Cooperatives'!$A$3:$S$30,0,MATCH(SUBSTITUTE($B37,", Inc.",""),SUBSTITUTE('Rural Electric Cooperatives'!$A$1:$S$1,", Inc.",""),0)),0)),INDEX(MHHY!$B$6:$DQ$15,MATCH(C$1,YEAR(MHHY!$A$6:$A$15),0),0),INDEX(POP!$B$6:$DQ$15,MATCH($I$1,YEAR(POP!$A$6:$A$15),0),0))/SUMPRODUCT(--ISNUMBER(MATCH(MHHY!$B$4:$DQ$4,INDEX('Rural Electric Cooperatives'!$A$3:$S$30,0,MATCH(SUBSTITUTE($B37,", Inc.",""),SUBSTITUTE('Rural Electric Cooperatives'!$A$1:$S$1,", Inc.",""),0)),0)),INDEX(POP!$B$6:$DQ$15,MATCH($I$1,YEAR(POP!$A$6:$A$15),0),0)),0)</f>
        <v>39818.274405783719</v>
      </c>
      <c r="D37" s="40" cm="1">
        <f t="array" ref="D37">IFERROR(SUMPRODUCT(--ISNUMBER(MATCH(MHHY!$B$4:$DQ$4,INDEX('Rural Electric Cooperatives'!$A$3:$S$30,0,MATCH(SUBSTITUTE($B37,", Inc.",""),SUBSTITUTE('Rural Electric Cooperatives'!$A$1:$S$1,", Inc.",""),0)),0)),INDEX(MHHY!$B$6:$DQ$15,MATCH(D$1,YEAR(MHHY!$A$6:$A$15),0),0),INDEX(POP!$B$6:$DQ$15,MATCH($I$1,YEAR(POP!$A$6:$A$15),0),0))/SUMPRODUCT(--ISNUMBER(MATCH(MHHY!$B$4:$DQ$4,INDEX('Rural Electric Cooperatives'!$A$3:$S$30,0,MATCH(SUBSTITUTE($B37,", Inc.",""),SUBSTITUTE('Rural Electric Cooperatives'!$A$1:$S$1,", Inc.",""),0)),0)),INDEX(POP!$B$6:$DQ$15,MATCH($I$1,YEAR(POP!$A$6:$A$15),0),0)),0)</f>
        <v>41195.75109412452</v>
      </c>
      <c r="E37" s="40" cm="1">
        <f t="array" ref="E37">IFERROR(SUMPRODUCT(--ISNUMBER(MATCH(MHHY!$B$4:$DQ$4,INDEX('Rural Electric Cooperatives'!$A$3:$S$30,0,MATCH(SUBSTITUTE($B37,", Inc.",""),SUBSTITUTE('Rural Electric Cooperatives'!$A$1:$S$1,", Inc.",""),0)),0)),INDEX(MHHY!$B$6:$DQ$15,MATCH(E$1,YEAR(MHHY!$A$6:$A$15),0),0),INDEX(POP!$B$6:$DQ$15,MATCH($I$1,YEAR(POP!$A$6:$A$15),0),0))/SUMPRODUCT(--ISNUMBER(MATCH(MHHY!$B$4:$DQ$4,INDEX('Rural Electric Cooperatives'!$A$3:$S$30,0,MATCH(SUBSTITUTE($B37,", Inc.",""),SUBSTITUTE('Rural Electric Cooperatives'!$A$1:$S$1,", Inc.",""),0)),0)),INDEX(POP!$B$6:$DQ$15,MATCH($I$1,YEAR(POP!$A$6:$A$15),0),0)),0)</f>
        <v>42625.955515281908</v>
      </c>
      <c r="F37" s="40" cm="1">
        <f t="array" ref="F37">IFERROR(SUMPRODUCT(--ISNUMBER(MATCH(MHHY!$B$4:$DQ$4,INDEX('Rural Electric Cooperatives'!$A$3:$S$30,0,MATCH(SUBSTITUTE($B37,", Inc.",""),SUBSTITUTE('Rural Electric Cooperatives'!$A$1:$S$1,", Inc.",""),0)),0)),INDEX(MHHY!$B$6:$DQ$15,MATCH(F$1,YEAR(MHHY!$A$6:$A$15),0),0),INDEX(POP!$B$6:$DQ$15,MATCH($I$1,YEAR(POP!$A$6:$A$15),0),0))/SUMPRODUCT(--ISNUMBER(MATCH(MHHY!$B$4:$DQ$4,INDEX('Rural Electric Cooperatives'!$A$3:$S$30,0,MATCH(SUBSTITUTE($B37,", Inc.",""),SUBSTITUTE('Rural Electric Cooperatives'!$A$1:$S$1,", Inc.",""),0)),0)),INDEX(POP!$B$6:$DQ$15,MATCH($I$1,YEAR(POP!$A$6:$A$15),0),0)),0)</f>
        <v>44134.118820393436</v>
      </c>
      <c r="G37" s="40" cm="1">
        <f t="array" ref="G37">IFERROR(SUMPRODUCT(--ISNUMBER(MATCH(MHHY!$B$4:$DQ$4,INDEX('Rural Electric Cooperatives'!$A$3:$S$30,0,MATCH(SUBSTITUTE($B37,", Inc.",""),SUBSTITUTE('Rural Electric Cooperatives'!$A$1:$S$1,", Inc.",""),0)),0)),INDEX(MHHY!$B$6:$DQ$15,MATCH(G$1,YEAR(MHHY!$A$6:$A$15),0),0),INDEX(POP!$B$6:$DQ$15,MATCH($I$1,YEAR(POP!$A$6:$A$15),0),0))/SUMPRODUCT(--ISNUMBER(MATCH(MHHY!$B$4:$DQ$4,INDEX('Rural Electric Cooperatives'!$A$3:$S$30,0,MATCH(SUBSTITUTE($B37,", Inc.",""),SUBSTITUTE('Rural Electric Cooperatives'!$A$1:$S$1,", Inc.",""),0)),0)),INDEX(POP!$B$6:$DQ$15,MATCH($I$1,YEAR(POP!$A$6:$A$15),0),0)),0)</f>
        <v>45703.908754779826</v>
      </c>
      <c r="H37" s="40" cm="1">
        <f t="array" ref="H37">IFERROR(SUMPRODUCT(--ISNUMBER(MATCH(MHHY!$B$4:$DQ$4,INDEX('Rural Electric Cooperatives'!$A$3:$S$30,0,MATCH(SUBSTITUTE($B37,", Inc.",""),SUBSTITUTE('Rural Electric Cooperatives'!$A$1:$S$1,", Inc.",""),0)),0)),INDEX(MHHY!$B$6:$DQ$15,MATCH(H$1,YEAR(MHHY!$A$6:$A$15),0),0),INDEX(POP!$B$6:$DQ$15,MATCH($I$1,YEAR(POP!$A$6:$A$15),0),0))/SUMPRODUCT(--ISNUMBER(MATCH(MHHY!$B$4:$DQ$4,INDEX('Rural Electric Cooperatives'!$A$3:$S$30,0,MATCH(SUBSTITUTE($B37,", Inc.",""),SUBSTITUTE('Rural Electric Cooperatives'!$A$1:$S$1,", Inc.",""),0)),0)),INDEX(POP!$B$6:$DQ$15,MATCH($I$1,YEAR(POP!$A$6:$A$15),0),0)),0)</f>
        <v>47526.190550456347</v>
      </c>
      <c r="I37" s="40" cm="1">
        <f t="array" ref="I37">IFERROR(SUMPRODUCT(--ISNUMBER(MATCH(MHHY!$B$4:$DQ$4,INDEX('Rural Electric Cooperatives'!$A$3:$S$30,0,MATCH(SUBSTITUTE($B37,", Inc.",""),SUBSTITUTE('Rural Electric Cooperatives'!$A$1:$S$1,", Inc.",""),0)),0)),INDEX(MHHY!$B$6:$DQ$15,MATCH(I$1,YEAR(MHHY!$A$6:$A$15),0),0),INDEX(POP!$B$6:$DQ$15,MATCH($I$1,YEAR(POP!$A$6:$A$15),0),0))/SUMPRODUCT(--ISNUMBER(MATCH(MHHY!$B$4:$DQ$4,INDEX('Rural Electric Cooperatives'!$A$3:$S$30,0,MATCH(SUBSTITUTE($B37,", Inc.",""),SUBSTITUTE('Rural Electric Cooperatives'!$A$1:$S$1,", Inc.",""),0)),0)),INDEX(POP!$B$6:$DQ$15,MATCH($I$1,YEAR(POP!$A$6:$A$15),0),0)),0)</f>
        <v>51349.347422729086</v>
      </c>
      <c r="J37" s="40" cm="1">
        <f t="array" ref="J37">IFERROR(SUMPRODUCT(--ISNUMBER(MATCH(MHHY!$B$4:$DQ$4,INDEX('Rural Electric Cooperatives'!$A$3:$S$30,0,MATCH(SUBSTITUTE($B37,", Inc.",""),SUBSTITUTE('Rural Electric Cooperatives'!$A$1:$S$1,", Inc.",""),0)),0)),INDEX(MHHY!$B$6:$DQ$15,MATCH(J$1,YEAR(MHHY!$A$6:$A$15),0),0),INDEX(POP!$B$6:$DQ$15,MATCH($I$1,YEAR(POP!$A$6:$A$15),0),0))/SUMPRODUCT(--ISNUMBER(MATCH(MHHY!$B$4:$DQ$4,INDEX('Rural Electric Cooperatives'!$A$3:$S$30,0,MATCH(SUBSTITUTE($B37,", Inc.",""),SUBSTITUTE('Rural Electric Cooperatives'!$A$1:$S$1,", Inc.",""),0)),0)),INDEX(POP!$B$6:$DQ$15,MATCH($I$1,YEAR(POP!$A$6:$A$15),0),0)),0)</f>
        <v>52700.587155404719</v>
      </c>
      <c r="K37" s="40" cm="1">
        <f t="array" ref="K37">IFERROR(SUMPRODUCT(--ISNUMBER(MATCH(MHHY!$B$4:$DQ$4,INDEX('Rural Electric Cooperatives'!$A$3:$S$30,0,MATCH(SUBSTITUTE($B37,", Inc.",""),SUBSTITUTE('Rural Electric Cooperatives'!$A$1:$S$1,", Inc.",""),0)),0)),INDEX(MHHY!$B$6:$DQ$15,MATCH(K$1,YEAR(MHHY!$A$6:$A$15),0),0),INDEX(POP!$B$6:$DQ$15,MATCH($I$1,YEAR(POP!$A$6:$A$15),0),0))/SUMPRODUCT(--ISNUMBER(MATCH(MHHY!$B$4:$DQ$4,INDEX('Rural Electric Cooperatives'!$A$3:$S$30,0,MATCH(SUBSTITUTE($B37,", Inc.",""),SUBSTITUTE('Rural Electric Cooperatives'!$A$1:$S$1,", Inc.",""),0)),0)),INDEX(POP!$B$6:$DQ$15,MATCH($I$1,YEAR(POP!$A$6:$A$15),0),0)),0)</f>
        <v>55088.969749137003</v>
      </c>
      <c r="L37" s="40" cm="1">
        <f t="array" ref="L37">IFERROR(SUMPRODUCT(--ISNUMBER(MATCH(MHHY!$B$4:$DQ$4,INDEX('Rural Electric Cooperatives'!$A$3:$S$30,0,MATCH(SUBSTITUTE($B37,", Inc.",""),SUBSTITUTE('Rural Electric Cooperatives'!$A$1:$S$1,", Inc.",""),0)),0)),INDEX(MHHY!$B$6:$DQ$15,MATCH(L$1,YEAR(MHHY!$A$6:$A$15),0),0),INDEX(POP!$B$6:$DQ$15,MATCH($I$1,YEAR(POP!$A$6:$A$15),0),0))/SUMPRODUCT(--ISNUMBER(MATCH(MHHY!$B$4:$DQ$4,INDEX('Rural Electric Cooperatives'!$A$3:$S$30,0,MATCH(SUBSTITUTE($B37,", Inc.",""),SUBSTITUTE('Rural Electric Cooperatives'!$A$1:$S$1,", Inc.",""),0)),0)),INDEX(POP!$B$6:$DQ$15,MATCH($I$1,YEAR(POP!$A$6:$A$15),0),0)),0)</f>
        <v>57757.044891235935</v>
      </c>
      <c r="M37" s="43">
        <f t="shared" si="4"/>
        <v>4.2190110396759017E-2</v>
      </c>
      <c r="O37" s="40">
        <f>+C37/(Inflation!F$2/Inflation!$F$2)</f>
        <v>39818.274405783719</v>
      </c>
      <c r="P37" s="40">
        <f>+D37/(Inflation!G$2/Inflation!$F$2)</f>
        <v>40336.011219934881</v>
      </c>
      <c r="Q37" s="40">
        <f>+E37/(Inflation!H$2/Inflation!$F$2)</f>
        <v>40742.654661837427</v>
      </c>
      <c r="R37" s="40">
        <f>+F37/(Inflation!I$2/Inflation!$F$2)</f>
        <v>41432.898657213111</v>
      </c>
      <c r="S37" s="40">
        <f>+G37/(Inflation!J$2/Inflation!$F$2)</f>
        <v>42375.669321567169</v>
      </c>
      <c r="T37" s="40">
        <f>+H37/(Inflation!K$2/Inflation!$F$2)</f>
        <v>42094.694401972425</v>
      </c>
      <c r="U37" s="40">
        <f>+I37/(Inflation!L$2/Inflation!$F$2)</f>
        <v>42115.546723835396</v>
      </c>
      <c r="V37" s="40">
        <f>+J37/(Inflation!M$2/Inflation!$F$2)</f>
        <v>41510.672290101873</v>
      </c>
      <c r="W37" s="40">
        <f>+K37/(Inflation!N$2/Inflation!$F$2)</f>
        <v>42147.683803419393</v>
      </c>
      <c r="X37" s="40">
        <f>+L37/(Inflation!O$2/Inflation!$F$2)</f>
        <v>43024.739835349865</v>
      </c>
      <c r="Y37" s="43">
        <f t="shared" si="5"/>
        <v>8.6426149758869197E-3</v>
      </c>
    </row>
    <row r="38" spans="1:25" x14ac:dyDescent="0.25">
      <c r="A38" s="39"/>
      <c r="B38" s="39" t="s">
        <v>1141</v>
      </c>
      <c r="C38" s="40" cm="1">
        <f t="array" ref="C38">IFERROR(SUMPRODUCT(--ISNUMBER(MATCH(MHHY!$B$4:$DQ$4,INDEX('Rural Electric Cooperatives'!$A$3:$S$30,0,MATCH(SUBSTITUTE($B38,", Inc.",""),SUBSTITUTE('Rural Electric Cooperatives'!$A$1:$S$1,", Inc.",""),0)),0)),INDEX(MHHY!$B$6:$DQ$15,MATCH(C$1,YEAR(MHHY!$A$6:$A$15),0),0),INDEX(POP!$B$6:$DQ$15,MATCH($I$1,YEAR(POP!$A$6:$A$15),0),0))/SUMPRODUCT(--ISNUMBER(MATCH(MHHY!$B$4:$DQ$4,INDEX('Rural Electric Cooperatives'!$A$3:$S$30,0,MATCH(SUBSTITUTE($B38,", Inc.",""),SUBSTITUTE('Rural Electric Cooperatives'!$A$1:$S$1,", Inc.",""),0)),0)),INDEX(POP!$B$6:$DQ$15,MATCH($I$1,YEAR(POP!$A$6:$A$15),0),0)),0)</f>
        <v>41689.191452355153</v>
      </c>
      <c r="D38" s="40" cm="1">
        <f t="array" ref="D38">IFERROR(SUMPRODUCT(--ISNUMBER(MATCH(MHHY!$B$4:$DQ$4,INDEX('Rural Electric Cooperatives'!$A$3:$S$30,0,MATCH(SUBSTITUTE($B38,", Inc.",""),SUBSTITUTE('Rural Electric Cooperatives'!$A$1:$S$1,", Inc.",""),0)),0)),INDEX(MHHY!$B$6:$DQ$15,MATCH(D$1,YEAR(MHHY!$A$6:$A$15),0),0),INDEX(POP!$B$6:$DQ$15,MATCH($I$1,YEAR(POP!$A$6:$A$15),0),0))/SUMPRODUCT(--ISNUMBER(MATCH(MHHY!$B$4:$DQ$4,INDEX('Rural Electric Cooperatives'!$A$3:$S$30,0,MATCH(SUBSTITUTE($B38,", Inc.",""),SUBSTITUTE('Rural Electric Cooperatives'!$A$1:$S$1,", Inc.",""),0)),0)),INDEX(POP!$B$6:$DQ$15,MATCH($I$1,YEAR(POP!$A$6:$A$15),0),0)),0)</f>
        <v>43195.153235492406</v>
      </c>
      <c r="E38" s="40" cm="1">
        <f t="array" ref="E38">IFERROR(SUMPRODUCT(--ISNUMBER(MATCH(MHHY!$B$4:$DQ$4,INDEX('Rural Electric Cooperatives'!$A$3:$S$30,0,MATCH(SUBSTITUTE($B38,", Inc.",""),SUBSTITUTE('Rural Electric Cooperatives'!$A$1:$S$1,", Inc.",""),0)),0)),INDEX(MHHY!$B$6:$DQ$15,MATCH(E$1,YEAR(MHHY!$A$6:$A$15),0),0),INDEX(POP!$B$6:$DQ$15,MATCH($I$1,YEAR(POP!$A$6:$A$15),0),0))/SUMPRODUCT(--ISNUMBER(MATCH(MHHY!$B$4:$DQ$4,INDEX('Rural Electric Cooperatives'!$A$3:$S$30,0,MATCH(SUBSTITUTE($B38,", Inc.",""),SUBSTITUTE('Rural Electric Cooperatives'!$A$1:$S$1,", Inc.",""),0)),0)),INDEX(POP!$B$6:$DQ$15,MATCH($I$1,YEAR(POP!$A$6:$A$15),0),0)),0)</f>
        <v>44782.262476011012</v>
      </c>
      <c r="F38" s="40" cm="1">
        <f t="array" ref="F38">IFERROR(SUMPRODUCT(--ISNUMBER(MATCH(MHHY!$B$4:$DQ$4,INDEX('Rural Electric Cooperatives'!$A$3:$S$30,0,MATCH(SUBSTITUTE($B38,", Inc.",""),SUBSTITUTE('Rural Electric Cooperatives'!$A$1:$S$1,", Inc.",""),0)),0)),INDEX(MHHY!$B$6:$DQ$15,MATCH(F$1,YEAR(MHHY!$A$6:$A$15),0),0),INDEX(POP!$B$6:$DQ$15,MATCH($I$1,YEAR(POP!$A$6:$A$15),0),0))/SUMPRODUCT(--ISNUMBER(MATCH(MHHY!$B$4:$DQ$4,INDEX('Rural Electric Cooperatives'!$A$3:$S$30,0,MATCH(SUBSTITUTE($B38,", Inc.",""),SUBSTITUTE('Rural Electric Cooperatives'!$A$1:$S$1,", Inc.",""),0)),0)),INDEX(POP!$B$6:$DQ$15,MATCH($I$1,YEAR(POP!$A$6:$A$15),0),0)),0)</f>
        <v>47273.018167195136</v>
      </c>
      <c r="G38" s="40" cm="1">
        <f t="array" ref="G38">IFERROR(SUMPRODUCT(--ISNUMBER(MATCH(MHHY!$B$4:$DQ$4,INDEX('Rural Electric Cooperatives'!$A$3:$S$30,0,MATCH(SUBSTITUTE($B38,", Inc.",""),SUBSTITUTE('Rural Electric Cooperatives'!$A$1:$S$1,", Inc.",""),0)),0)),INDEX(MHHY!$B$6:$DQ$15,MATCH(G$1,YEAR(MHHY!$A$6:$A$15),0),0),INDEX(POP!$B$6:$DQ$15,MATCH($I$1,YEAR(POP!$A$6:$A$15),0),0))/SUMPRODUCT(--ISNUMBER(MATCH(MHHY!$B$4:$DQ$4,INDEX('Rural Electric Cooperatives'!$A$3:$S$30,0,MATCH(SUBSTITUTE($B38,", Inc.",""),SUBSTITUTE('Rural Electric Cooperatives'!$A$1:$S$1,", Inc.",""),0)),0)),INDEX(POP!$B$6:$DQ$15,MATCH($I$1,YEAR(POP!$A$6:$A$15),0),0)),0)</f>
        <v>49515.483108132648</v>
      </c>
      <c r="H38" s="40" cm="1">
        <f t="array" ref="H38">IFERROR(SUMPRODUCT(--ISNUMBER(MATCH(MHHY!$B$4:$DQ$4,INDEX('Rural Electric Cooperatives'!$A$3:$S$30,0,MATCH(SUBSTITUTE($B38,", Inc.",""),SUBSTITUTE('Rural Electric Cooperatives'!$A$1:$S$1,", Inc.",""),0)),0)),INDEX(MHHY!$B$6:$DQ$15,MATCH(H$1,YEAR(MHHY!$A$6:$A$15),0),0),INDEX(POP!$B$6:$DQ$15,MATCH($I$1,YEAR(POP!$A$6:$A$15),0),0))/SUMPRODUCT(--ISNUMBER(MATCH(MHHY!$B$4:$DQ$4,INDEX('Rural Electric Cooperatives'!$A$3:$S$30,0,MATCH(SUBSTITUTE($B38,", Inc.",""),SUBSTITUTE('Rural Electric Cooperatives'!$A$1:$S$1,", Inc.",""),0)),0)),INDEX(POP!$B$6:$DQ$15,MATCH($I$1,YEAR(POP!$A$6:$A$15),0),0)),0)</f>
        <v>49791.111965661876</v>
      </c>
      <c r="I38" s="40" cm="1">
        <f t="array" ref="I38">IFERROR(SUMPRODUCT(--ISNUMBER(MATCH(MHHY!$B$4:$DQ$4,INDEX('Rural Electric Cooperatives'!$A$3:$S$30,0,MATCH(SUBSTITUTE($B38,", Inc.",""),SUBSTITUTE('Rural Electric Cooperatives'!$A$1:$S$1,", Inc.",""),0)),0)),INDEX(MHHY!$B$6:$DQ$15,MATCH(I$1,YEAR(MHHY!$A$6:$A$15),0),0),INDEX(POP!$B$6:$DQ$15,MATCH($I$1,YEAR(POP!$A$6:$A$15),0),0))/SUMPRODUCT(--ISNUMBER(MATCH(MHHY!$B$4:$DQ$4,INDEX('Rural Electric Cooperatives'!$A$3:$S$30,0,MATCH(SUBSTITUTE($B38,", Inc.",""),SUBSTITUTE('Rural Electric Cooperatives'!$A$1:$S$1,", Inc.",""),0)),0)),INDEX(POP!$B$6:$DQ$15,MATCH($I$1,YEAR(POP!$A$6:$A$15),0),0)),0)</f>
        <v>54436.474223238532</v>
      </c>
      <c r="J38" s="40" cm="1">
        <f t="array" ref="J38">IFERROR(SUMPRODUCT(--ISNUMBER(MATCH(MHHY!$B$4:$DQ$4,INDEX('Rural Electric Cooperatives'!$A$3:$S$30,0,MATCH(SUBSTITUTE($B38,", Inc.",""),SUBSTITUTE('Rural Electric Cooperatives'!$A$1:$S$1,", Inc.",""),0)),0)),INDEX(MHHY!$B$6:$DQ$15,MATCH(J$1,YEAR(MHHY!$A$6:$A$15),0),0),INDEX(POP!$B$6:$DQ$15,MATCH($I$1,YEAR(POP!$A$6:$A$15),0),0))/SUMPRODUCT(--ISNUMBER(MATCH(MHHY!$B$4:$DQ$4,INDEX('Rural Electric Cooperatives'!$A$3:$S$30,0,MATCH(SUBSTITUTE($B38,", Inc.",""),SUBSTITUTE('Rural Electric Cooperatives'!$A$1:$S$1,", Inc.",""),0)),0)),INDEX(POP!$B$6:$DQ$15,MATCH($I$1,YEAR(POP!$A$6:$A$15),0),0)),0)</f>
        <v>57118.528267484122</v>
      </c>
      <c r="K38" s="40" cm="1">
        <f t="array" ref="K38">IFERROR(SUMPRODUCT(--ISNUMBER(MATCH(MHHY!$B$4:$DQ$4,INDEX('Rural Electric Cooperatives'!$A$3:$S$30,0,MATCH(SUBSTITUTE($B38,", Inc.",""),SUBSTITUTE('Rural Electric Cooperatives'!$A$1:$S$1,", Inc.",""),0)),0)),INDEX(MHHY!$B$6:$DQ$15,MATCH(K$1,YEAR(MHHY!$A$6:$A$15),0),0),INDEX(POP!$B$6:$DQ$15,MATCH($I$1,YEAR(POP!$A$6:$A$15),0),0))/SUMPRODUCT(--ISNUMBER(MATCH(MHHY!$B$4:$DQ$4,INDEX('Rural Electric Cooperatives'!$A$3:$S$30,0,MATCH(SUBSTITUTE($B38,", Inc.",""),SUBSTITUTE('Rural Electric Cooperatives'!$A$1:$S$1,", Inc.",""),0)),0)),INDEX(POP!$B$6:$DQ$15,MATCH($I$1,YEAR(POP!$A$6:$A$15),0),0)),0)</f>
        <v>60654.640326242792</v>
      </c>
      <c r="L38" s="40" cm="1">
        <f t="array" ref="L38">IFERROR(SUMPRODUCT(--ISNUMBER(MATCH(MHHY!$B$4:$DQ$4,INDEX('Rural Electric Cooperatives'!$A$3:$S$30,0,MATCH(SUBSTITUTE($B38,", Inc.",""),SUBSTITUTE('Rural Electric Cooperatives'!$A$1:$S$1,", Inc.",""),0)),0)),INDEX(MHHY!$B$6:$DQ$15,MATCH(L$1,YEAR(MHHY!$A$6:$A$15),0),0),INDEX(POP!$B$6:$DQ$15,MATCH($I$1,YEAR(POP!$A$6:$A$15),0),0))/SUMPRODUCT(--ISNUMBER(MATCH(MHHY!$B$4:$DQ$4,INDEX('Rural Electric Cooperatives'!$A$3:$S$30,0,MATCH(SUBSTITUTE($B38,", Inc.",""),SUBSTITUTE('Rural Electric Cooperatives'!$A$1:$S$1,", Inc.",""),0)),0)),INDEX(POP!$B$6:$DQ$15,MATCH($I$1,YEAR(POP!$A$6:$A$15),0),0)),0)</f>
        <v>63863.405902721599</v>
      </c>
      <c r="M38" s="43">
        <f t="shared" si="4"/>
        <v>4.8530229867645769E-2</v>
      </c>
      <c r="O38" s="40">
        <f>+C38/(Inflation!F$2/Inflation!$F$2)</f>
        <v>41689.191452355153</v>
      </c>
      <c r="P38" s="40">
        <f>+D38/(Inflation!G$2/Inflation!$F$2)</f>
        <v>42293.686588521108</v>
      </c>
      <c r="Q38" s="40">
        <f>+E38/(Inflation!H$2/Inflation!$F$2)</f>
        <v>42803.691623563842</v>
      </c>
      <c r="R38" s="40">
        <f>+F38/(Inflation!I$2/Inflation!$F$2)</f>
        <v>44379.682279663779</v>
      </c>
      <c r="S38" s="40">
        <f>+G38/(Inflation!J$2/Inflation!$F$2)</f>
        <v>45909.678092214242</v>
      </c>
      <c r="T38" s="40">
        <f>+H38/(Inflation!K$2/Inflation!$F$2)</f>
        <v>44100.77091922117</v>
      </c>
      <c r="U38" s="40">
        <f>+I38/(Inflation!L$2/Inflation!$F$2)</f>
        <v>44647.536701018827</v>
      </c>
      <c r="V38" s="40">
        <f>+J38/(Inflation!M$2/Inflation!$F$2)</f>
        <v>44990.55203337127</v>
      </c>
      <c r="W38" s="40">
        <f>+K38/(Inflation!N$2/Inflation!$F$2)</f>
        <v>46405.888752723688</v>
      </c>
      <c r="X38" s="40">
        <f>+L38/(Inflation!O$2/Inflation!$F$2)</f>
        <v>47573.528547698967</v>
      </c>
      <c r="Y38" s="43">
        <f t="shared" si="5"/>
        <v>1.4778649676830735E-2</v>
      </c>
    </row>
    <row r="39" spans="1:25" x14ac:dyDescent="0.25">
      <c r="A39" s="39"/>
      <c r="B39" s="39" t="s">
        <v>1187</v>
      </c>
      <c r="C39" s="40" cm="1">
        <f t="array" ref="C39">IFERROR(SUMPRODUCT(--ISNUMBER(MATCH(MHHY!$B$4:$DQ$4,INDEX('Rural Electric Cooperatives'!$A$3:$S$30,0,MATCH(SUBSTITUTE($B39,", Inc.",""),SUBSTITUTE('Rural Electric Cooperatives'!$A$1:$S$1,", Inc.",""),0)),0)),INDEX(MHHY!$B$6:$DQ$15,MATCH(C$1,YEAR(MHHY!$A$6:$A$15),0),0),INDEX(POP!$B$6:$DQ$15,MATCH($I$1,YEAR(POP!$A$6:$A$15),0),0))/SUMPRODUCT(--ISNUMBER(MATCH(MHHY!$B$4:$DQ$4,INDEX('Rural Electric Cooperatives'!$A$3:$S$30,0,MATCH(SUBSTITUTE($B39,", Inc.",""),SUBSTITUTE('Rural Electric Cooperatives'!$A$1:$S$1,", Inc.",""),0)),0)),INDEX(POP!$B$6:$DQ$15,MATCH($I$1,YEAR(POP!$A$6:$A$15),0),0)),0)</f>
        <v>24232.999885875062</v>
      </c>
      <c r="D39" s="40" cm="1">
        <f t="array" ref="D39">IFERROR(SUMPRODUCT(--ISNUMBER(MATCH(MHHY!$B$4:$DQ$4,INDEX('Rural Electric Cooperatives'!$A$3:$S$30,0,MATCH(SUBSTITUTE($B39,", Inc.",""),SUBSTITUTE('Rural Electric Cooperatives'!$A$1:$S$1,", Inc.",""),0)),0)),INDEX(MHHY!$B$6:$DQ$15,MATCH(D$1,YEAR(MHHY!$A$6:$A$15),0),0),INDEX(POP!$B$6:$DQ$15,MATCH($I$1,YEAR(POP!$A$6:$A$15),0),0))/SUMPRODUCT(--ISNUMBER(MATCH(MHHY!$B$4:$DQ$4,INDEX('Rural Electric Cooperatives'!$A$3:$S$30,0,MATCH(SUBSTITUTE($B39,", Inc.",""),SUBSTITUTE('Rural Electric Cooperatives'!$A$1:$S$1,", Inc.",""),0)),0)),INDEX(POP!$B$6:$DQ$15,MATCH($I$1,YEAR(POP!$A$6:$A$15),0),0)),0)</f>
        <v>25695.42839392852</v>
      </c>
      <c r="E39" s="40" cm="1">
        <f t="array" ref="E39">IFERROR(SUMPRODUCT(--ISNUMBER(MATCH(MHHY!$B$4:$DQ$4,INDEX('Rural Electric Cooperatives'!$A$3:$S$30,0,MATCH(SUBSTITUTE($B39,", Inc.",""),SUBSTITUTE('Rural Electric Cooperatives'!$A$1:$S$1,", Inc.",""),0)),0)),INDEX(MHHY!$B$6:$DQ$15,MATCH(E$1,YEAR(MHHY!$A$6:$A$15),0),0),INDEX(POP!$B$6:$DQ$15,MATCH($I$1,YEAR(POP!$A$6:$A$15),0),0))/SUMPRODUCT(--ISNUMBER(MATCH(MHHY!$B$4:$DQ$4,INDEX('Rural Electric Cooperatives'!$A$3:$S$30,0,MATCH(SUBSTITUTE($B39,", Inc.",""),SUBSTITUTE('Rural Electric Cooperatives'!$A$1:$S$1,", Inc.",""),0)),0)),INDEX(POP!$B$6:$DQ$15,MATCH($I$1,YEAR(POP!$A$6:$A$15),0),0)),0)</f>
        <v>27541.277092642787</v>
      </c>
      <c r="F39" s="40" cm="1">
        <f t="array" ref="F39">IFERROR(SUMPRODUCT(--ISNUMBER(MATCH(MHHY!$B$4:$DQ$4,INDEX('Rural Electric Cooperatives'!$A$3:$S$30,0,MATCH(SUBSTITUTE($B39,", Inc.",""),SUBSTITUTE('Rural Electric Cooperatives'!$A$1:$S$1,", Inc.",""),0)),0)),INDEX(MHHY!$B$6:$DQ$15,MATCH(F$1,YEAR(MHHY!$A$6:$A$15),0),0),INDEX(POP!$B$6:$DQ$15,MATCH($I$1,YEAR(POP!$A$6:$A$15),0),0))/SUMPRODUCT(--ISNUMBER(MATCH(MHHY!$B$4:$DQ$4,INDEX('Rural Electric Cooperatives'!$A$3:$S$30,0,MATCH(SUBSTITUTE($B39,", Inc.",""),SUBSTITUTE('Rural Electric Cooperatives'!$A$1:$S$1,", Inc.",""),0)),0)),INDEX(POP!$B$6:$DQ$15,MATCH($I$1,YEAR(POP!$A$6:$A$15),0),0)),0)</f>
        <v>27931.973821007483</v>
      </c>
      <c r="G39" s="40" cm="1">
        <f t="array" ref="G39">IFERROR(SUMPRODUCT(--ISNUMBER(MATCH(MHHY!$B$4:$DQ$4,INDEX('Rural Electric Cooperatives'!$A$3:$S$30,0,MATCH(SUBSTITUTE($B39,", Inc.",""),SUBSTITUTE('Rural Electric Cooperatives'!$A$1:$S$1,", Inc.",""),0)),0)),INDEX(MHHY!$B$6:$DQ$15,MATCH(G$1,YEAR(MHHY!$A$6:$A$15),0),0),INDEX(POP!$B$6:$DQ$15,MATCH($I$1,YEAR(POP!$A$6:$A$15),0),0))/SUMPRODUCT(--ISNUMBER(MATCH(MHHY!$B$4:$DQ$4,INDEX('Rural Electric Cooperatives'!$A$3:$S$30,0,MATCH(SUBSTITUTE($B39,", Inc.",""),SUBSTITUTE('Rural Electric Cooperatives'!$A$1:$S$1,", Inc.",""),0)),0)),INDEX(POP!$B$6:$DQ$15,MATCH($I$1,YEAR(POP!$A$6:$A$15),0),0)),0)</f>
        <v>28976.326568604214</v>
      </c>
      <c r="H39" s="40" cm="1">
        <f t="array" ref="H39">IFERROR(SUMPRODUCT(--ISNUMBER(MATCH(MHHY!$B$4:$DQ$4,INDEX('Rural Electric Cooperatives'!$A$3:$S$30,0,MATCH(SUBSTITUTE($B39,", Inc.",""),SUBSTITUTE('Rural Electric Cooperatives'!$A$1:$S$1,", Inc.",""),0)),0)),INDEX(MHHY!$B$6:$DQ$15,MATCH(H$1,YEAR(MHHY!$A$6:$A$15),0),0),INDEX(POP!$B$6:$DQ$15,MATCH($I$1,YEAR(POP!$A$6:$A$15),0),0))/SUMPRODUCT(--ISNUMBER(MATCH(MHHY!$B$4:$DQ$4,INDEX('Rural Electric Cooperatives'!$A$3:$S$30,0,MATCH(SUBSTITUTE($B39,", Inc.",""),SUBSTITUTE('Rural Electric Cooperatives'!$A$1:$S$1,", Inc.",""),0)),0)),INDEX(POP!$B$6:$DQ$15,MATCH($I$1,YEAR(POP!$A$6:$A$15),0),0)),0)</f>
        <v>30253.523382325795</v>
      </c>
      <c r="I39" s="40" cm="1">
        <f t="array" ref="I39">IFERROR(SUMPRODUCT(--ISNUMBER(MATCH(MHHY!$B$4:$DQ$4,INDEX('Rural Electric Cooperatives'!$A$3:$S$30,0,MATCH(SUBSTITUTE($B39,", Inc.",""),SUBSTITUTE('Rural Electric Cooperatives'!$A$1:$S$1,", Inc.",""),0)),0)),INDEX(MHHY!$B$6:$DQ$15,MATCH(I$1,YEAR(MHHY!$A$6:$A$15),0),0),INDEX(POP!$B$6:$DQ$15,MATCH($I$1,YEAR(POP!$A$6:$A$15),0),0))/SUMPRODUCT(--ISNUMBER(MATCH(MHHY!$B$4:$DQ$4,INDEX('Rural Electric Cooperatives'!$A$3:$S$30,0,MATCH(SUBSTITUTE($B39,", Inc.",""),SUBSTITUTE('Rural Electric Cooperatives'!$A$1:$S$1,", Inc.",""),0)),0)),INDEX(POP!$B$6:$DQ$15,MATCH($I$1,YEAR(POP!$A$6:$A$15),0),0)),0)</f>
        <v>33190.620097358282</v>
      </c>
      <c r="J39" s="40" cm="1">
        <f t="array" ref="J39">IFERROR(SUMPRODUCT(--ISNUMBER(MATCH(MHHY!$B$4:$DQ$4,INDEX('Rural Electric Cooperatives'!$A$3:$S$30,0,MATCH(SUBSTITUTE($B39,", Inc.",""),SUBSTITUTE('Rural Electric Cooperatives'!$A$1:$S$1,", Inc.",""),0)),0)),INDEX(MHHY!$B$6:$DQ$15,MATCH(J$1,YEAR(MHHY!$A$6:$A$15),0),0),INDEX(POP!$B$6:$DQ$15,MATCH($I$1,YEAR(POP!$A$6:$A$15),0),0))/SUMPRODUCT(--ISNUMBER(MATCH(MHHY!$B$4:$DQ$4,INDEX('Rural Electric Cooperatives'!$A$3:$S$30,0,MATCH(SUBSTITUTE($B39,", Inc.",""),SUBSTITUTE('Rural Electric Cooperatives'!$A$1:$S$1,", Inc.",""),0)),0)),INDEX(POP!$B$6:$DQ$15,MATCH($I$1,YEAR(POP!$A$6:$A$15),0),0)),0)</f>
        <v>34567.602513512291</v>
      </c>
      <c r="K39" s="40" cm="1">
        <f t="array" ref="K39">IFERROR(SUMPRODUCT(--ISNUMBER(MATCH(MHHY!$B$4:$DQ$4,INDEX('Rural Electric Cooperatives'!$A$3:$S$30,0,MATCH(SUBSTITUTE($B39,", Inc.",""),SUBSTITUTE('Rural Electric Cooperatives'!$A$1:$S$1,", Inc.",""),0)),0)),INDEX(MHHY!$B$6:$DQ$15,MATCH(K$1,YEAR(MHHY!$A$6:$A$15),0),0),INDEX(POP!$B$6:$DQ$15,MATCH($I$1,YEAR(POP!$A$6:$A$15),0),0))/SUMPRODUCT(--ISNUMBER(MATCH(MHHY!$B$4:$DQ$4,INDEX('Rural Electric Cooperatives'!$A$3:$S$30,0,MATCH(SUBSTITUTE($B39,", Inc.",""),SUBSTITUTE('Rural Electric Cooperatives'!$A$1:$S$1,", Inc.",""),0)),0)),INDEX(POP!$B$6:$DQ$15,MATCH($I$1,YEAR(POP!$A$6:$A$15),0),0)),0)</f>
        <v>37067.053123262063</v>
      </c>
      <c r="L39" s="40" cm="1">
        <f t="array" ref="L39">IFERROR(SUMPRODUCT(--ISNUMBER(MATCH(MHHY!$B$4:$DQ$4,INDEX('Rural Electric Cooperatives'!$A$3:$S$30,0,MATCH(SUBSTITUTE($B39,", Inc.",""),SUBSTITUTE('Rural Electric Cooperatives'!$A$1:$S$1,", Inc.",""),0)),0)),INDEX(MHHY!$B$6:$DQ$15,MATCH(L$1,YEAR(MHHY!$A$6:$A$15),0),0),INDEX(POP!$B$6:$DQ$15,MATCH($I$1,YEAR(POP!$A$6:$A$15),0),0))/SUMPRODUCT(--ISNUMBER(MATCH(MHHY!$B$4:$DQ$4,INDEX('Rural Electric Cooperatives'!$A$3:$S$30,0,MATCH(SUBSTITUTE($B39,", Inc.",""),SUBSTITUTE('Rural Electric Cooperatives'!$A$1:$S$1,", Inc.",""),0)),0)),INDEX(POP!$B$6:$DQ$15,MATCH($I$1,YEAR(POP!$A$6:$A$15),0),0)),0)</f>
        <v>39708.733385268948</v>
      </c>
      <c r="M39" s="43">
        <f t="shared" ref="M39" si="6">+(L39/C39)^(1/(COUNT(C39:L39)-1))-1</f>
        <v>5.6406303104412636E-2</v>
      </c>
      <c r="O39" s="40">
        <f>+C39/(Inflation!F$2/Inflation!$F$2)</f>
        <v>24232.999885875062</v>
      </c>
      <c r="P39" s="40">
        <f>+D39/(Inflation!G$2/Inflation!$F$2)</f>
        <v>25159.174440840725</v>
      </c>
      <c r="Q39" s="40">
        <f>+E39/(Inflation!H$2/Inflation!$F$2)</f>
        <v>26324.447815116571</v>
      </c>
      <c r="R39" s="40">
        <f>+F39/(Inflation!I$2/Inflation!$F$2)</f>
        <v>26222.402792983095</v>
      </c>
      <c r="S39" s="40">
        <f>+G39/(Inflation!J$2/Inflation!$F$2)</f>
        <v>26866.219242057661</v>
      </c>
      <c r="T39" s="40">
        <f>+H39/(Inflation!K$2/Inflation!$F$2)</f>
        <v>26796.021448634772</v>
      </c>
      <c r="U39" s="40">
        <f>+I39/(Inflation!L$2/Inflation!$F$2)</f>
        <v>27222.178696756473</v>
      </c>
      <c r="V39" s="40">
        <f>+J39/(Inflation!M$2/Inflation!$F$2)</f>
        <v>27227.864000102538</v>
      </c>
      <c r="W39" s="40">
        <f>+K39/(Inflation!N$2/Inflation!$F$2)</f>
        <v>28359.405552111872</v>
      </c>
      <c r="X39" s="40">
        <f>+L39/(Inflation!O$2/Inflation!$F$2)</f>
        <v>29580.078522190975</v>
      </c>
      <c r="Y39" s="43">
        <f t="shared" ref="Y39" si="7">+(X39/O39)^(1/(COUNT(O39:X39)-1))-1</f>
        <v>2.2401196682433788E-2</v>
      </c>
    </row>
    <row r="40" spans="1:25" x14ac:dyDescent="0.25">
      <c r="A40" s="39"/>
      <c r="B40" s="39" t="s">
        <v>1142</v>
      </c>
      <c r="C40" s="40" cm="1">
        <f t="array" ref="C40">IFERROR(SUMPRODUCT(--ISNUMBER(MATCH(MHHY!$B$4:$DQ$4,INDEX('Rural Electric Cooperatives'!$A$3:$S$30,0,MATCH(SUBSTITUTE($B40,", Inc.",""),SUBSTITUTE('Rural Electric Cooperatives'!$A$1:$S$1,", Inc.",""),0)),0)),INDEX(MHHY!$B$6:$DQ$15,MATCH(C$1,YEAR(MHHY!$A$6:$A$15),0),0),INDEX(POP!$B$6:$DQ$15,MATCH($I$1,YEAR(POP!$A$6:$A$15),0),0))/SUMPRODUCT(--ISNUMBER(MATCH(MHHY!$B$4:$DQ$4,INDEX('Rural Electric Cooperatives'!$A$3:$S$30,0,MATCH(SUBSTITUTE($B40,", Inc.",""),SUBSTITUTE('Rural Electric Cooperatives'!$A$1:$S$1,", Inc.",""),0)),0)),INDEX(POP!$B$6:$DQ$15,MATCH($I$1,YEAR(POP!$A$6:$A$15),0),0)),0)</f>
        <v>46389.464821774753</v>
      </c>
      <c r="D40" s="40" cm="1">
        <f t="array" ref="D40">IFERROR(SUMPRODUCT(--ISNUMBER(MATCH(MHHY!$B$4:$DQ$4,INDEX('Rural Electric Cooperatives'!$A$3:$S$30,0,MATCH(SUBSTITUTE($B40,", Inc.",""),SUBSTITUTE('Rural Electric Cooperatives'!$A$1:$S$1,", Inc.",""),0)),0)),INDEX(MHHY!$B$6:$DQ$15,MATCH(D$1,YEAR(MHHY!$A$6:$A$15),0),0),INDEX(POP!$B$6:$DQ$15,MATCH($I$1,YEAR(POP!$A$6:$A$15),0),0))/SUMPRODUCT(--ISNUMBER(MATCH(MHHY!$B$4:$DQ$4,INDEX('Rural Electric Cooperatives'!$A$3:$S$30,0,MATCH(SUBSTITUTE($B40,", Inc.",""),SUBSTITUTE('Rural Electric Cooperatives'!$A$1:$S$1,", Inc.",""),0)),0)),INDEX(POP!$B$6:$DQ$15,MATCH($I$1,YEAR(POP!$A$6:$A$15),0),0)),0)</f>
        <v>47448.130316096147</v>
      </c>
      <c r="E40" s="40" cm="1">
        <f t="array" ref="E40">IFERROR(SUMPRODUCT(--ISNUMBER(MATCH(MHHY!$B$4:$DQ$4,INDEX('Rural Electric Cooperatives'!$A$3:$S$30,0,MATCH(SUBSTITUTE($B40,", Inc.",""),SUBSTITUTE('Rural Electric Cooperatives'!$A$1:$S$1,", Inc.",""),0)),0)),INDEX(MHHY!$B$6:$DQ$15,MATCH(E$1,YEAR(MHHY!$A$6:$A$15),0),0),INDEX(POP!$B$6:$DQ$15,MATCH($I$1,YEAR(POP!$A$6:$A$15),0),0))/SUMPRODUCT(--ISNUMBER(MATCH(MHHY!$B$4:$DQ$4,INDEX('Rural Electric Cooperatives'!$A$3:$S$30,0,MATCH(SUBSTITUTE($B40,", Inc.",""),SUBSTITUTE('Rural Electric Cooperatives'!$A$1:$S$1,", Inc.",""),0)),0)),INDEX(POP!$B$6:$DQ$15,MATCH($I$1,YEAR(POP!$A$6:$A$15),0),0)),0)</f>
        <v>48767.994908727371</v>
      </c>
      <c r="F40" s="40" cm="1">
        <f t="array" ref="F40">IFERROR(SUMPRODUCT(--ISNUMBER(MATCH(MHHY!$B$4:$DQ$4,INDEX('Rural Electric Cooperatives'!$A$3:$S$30,0,MATCH(SUBSTITUTE($B40,", Inc.",""),SUBSTITUTE('Rural Electric Cooperatives'!$A$1:$S$1,", Inc.",""),0)),0)),INDEX(MHHY!$B$6:$DQ$15,MATCH(F$1,YEAR(MHHY!$A$6:$A$15),0),0),INDEX(POP!$B$6:$DQ$15,MATCH($I$1,YEAR(POP!$A$6:$A$15),0),0))/SUMPRODUCT(--ISNUMBER(MATCH(MHHY!$B$4:$DQ$4,INDEX('Rural Electric Cooperatives'!$A$3:$S$30,0,MATCH(SUBSTITUTE($B40,", Inc.",""),SUBSTITUTE('Rural Electric Cooperatives'!$A$1:$S$1,", Inc.",""),0)),0)),INDEX(POP!$B$6:$DQ$15,MATCH($I$1,YEAR(POP!$A$6:$A$15),0),0)),0)</f>
        <v>50638.823983109774</v>
      </c>
      <c r="G40" s="40" cm="1">
        <f t="array" ref="G40">IFERROR(SUMPRODUCT(--ISNUMBER(MATCH(MHHY!$B$4:$DQ$4,INDEX('Rural Electric Cooperatives'!$A$3:$S$30,0,MATCH(SUBSTITUTE($B40,", Inc.",""),SUBSTITUTE('Rural Electric Cooperatives'!$A$1:$S$1,", Inc.",""),0)),0)),INDEX(MHHY!$B$6:$DQ$15,MATCH(G$1,YEAR(MHHY!$A$6:$A$15),0),0),INDEX(POP!$B$6:$DQ$15,MATCH($I$1,YEAR(POP!$A$6:$A$15),0),0))/SUMPRODUCT(--ISNUMBER(MATCH(MHHY!$B$4:$DQ$4,INDEX('Rural Electric Cooperatives'!$A$3:$S$30,0,MATCH(SUBSTITUTE($B40,", Inc.",""),SUBSTITUTE('Rural Electric Cooperatives'!$A$1:$S$1,", Inc.",""),0)),0)),INDEX(POP!$B$6:$DQ$15,MATCH($I$1,YEAR(POP!$A$6:$A$15),0),0)),0)</f>
        <v>52748.179340819559</v>
      </c>
      <c r="H40" s="40" cm="1">
        <f t="array" ref="H40">IFERROR(SUMPRODUCT(--ISNUMBER(MATCH(MHHY!$B$4:$DQ$4,INDEX('Rural Electric Cooperatives'!$A$3:$S$30,0,MATCH(SUBSTITUTE($B40,", Inc.",""),SUBSTITUTE('Rural Electric Cooperatives'!$A$1:$S$1,", Inc.",""),0)),0)),INDEX(MHHY!$B$6:$DQ$15,MATCH(H$1,YEAR(MHHY!$A$6:$A$15),0),0),INDEX(POP!$B$6:$DQ$15,MATCH($I$1,YEAR(POP!$A$6:$A$15),0),0))/SUMPRODUCT(--ISNUMBER(MATCH(MHHY!$B$4:$DQ$4,INDEX('Rural Electric Cooperatives'!$A$3:$S$30,0,MATCH(SUBSTITUTE($B40,", Inc.",""),SUBSTITUTE('Rural Electric Cooperatives'!$A$1:$S$1,", Inc.",""),0)),0)),INDEX(POP!$B$6:$DQ$15,MATCH($I$1,YEAR(POP!$A$6:$A$15),0),0)),0)</f>
        <v>54990.854761897237</v>
      </c>
      <c r="I40" s="40" cm="1">
        <f t="array" ref="I40">IFERROR(SUMPRODUCT(--ISNUMBER(MATCH(MHHY!$B$4:$DQ$4,INDEX('Rural Electric Cooperatives'!$A$3:$S$30,0,MATCH(SUBSTITUTE($B40,", Inc.",""),SUBSTITUTE('Rural Electric Cooperatives'!$A$1:$S$1,", Inc.",""),0)),0)),INDEX(MHHY!$B$6:$DQ$15,MATCH(I$1,YEAR(MHHY!$A$6:$A$15),0),0),INDEX(POP!$B$6:$DQ$15,MATCH($I$1,YEAR(POP!$A$6:$A$15),0),0))/SUMPRODUCT(--ISNUMBER(MATCH(MHHY!$B$4:$DQ$4,INDEX('Rural Electric Cooperatives'!$A$3:$S$30,0,MATCH(SUBSTITUTE($B40,", Inc.",""),SUBSTITUTE('Rural Electric Cooperatives'!$A$1:$S$1,", Inc.",""),0)),0)),INDEX(POP!$B$6:$DQ$15,MATCH($I$1,YEAR(POP!$A$6:$A$15),0),0)),0)</f>
        <v>58819.130606815779</v>
      </c>
      <c r="J40" s="40" cm="1">
        <f t="array" ref="J40">IFERROR(SUMPRODUCT(--ISNUMBER(MATCH(MHHY!$B$4:$DQ$4,INDEX('Rural Electric Cooperatives'!$A$3:$S$30,0,MATCH(SUBSTITUTE($B40,", Inc.",""),SUBSTITUTE('Rural Electric Cooperatives'!$A$1:$S$1,", Inc.",""),0)),0)),INDEX(MHHY!$B$6:$DQ$15,MATCH(J$1,YEAR(MHHY!$A$6:$A$15),0),0),INDEX(POP!$B$6:$DQ$15,MATCH($I$1,YEAR(POP!$A$6:$A$15),0),0))/SUMPRODUCT(--ISNUMBER(MATCH(MHHY!$B$4:$DQ$4,INDEX('Rural Electric Cooperatives'!$A$3:$S$30,0,MATCH(SUBSTITUTE($B40,", Inc.",""),SUBSTITUTE('Rural Electric Cooperatives'!$A$1:$S$1,", Inc.",""),0)),0)),INDEX(POP!$B$6:$DQ$15,MATCH($I$1,YEAR(POP!$A$6:$A$15),0),0)),0)</f>
        <v>61164.215679794339</v>
      </c>
      <c r="K40" s="40" cm="1">
        <f t="array" ref="K40">IFERROR(SUMPRODUCT(--ISNUMBER(MATCH(MHHY!$B$4:$DQ$4,INDEX('Rural Electric Cooperatives'!$A$3:$S$30,0,MATCH(SUBSTITUTE($B40,", Inc.",""),SUBSTITUTE('Rural Electric Cooperatives'!$A$1:$S$1,", Inc.",""),0)),0)),INDEX(MHHY!$B$6:$DQ$15,MATCH(K$1,YEAR(MHHY!$A$6:$A$15),0),0),INDEX(POP!$B$6:$DQ$15,MATCH($I$1,YEAR(POP!$A$6:$A$15),0),0))/SUMPRODUCT(--ISNUMBER(MATCH(MHHY!$B$4:$DQ$4,INDEX('Rural Electric Cooperatives'!$A$3:$S$30,0,MATCH(SUBSTITUTE($B40,", Inc.",""),SUBSTITUTE('Rural Electric Cooperatives'!$A$1:$S$1,", Inc.",""),0)),0)),INDEX(POP!$B$6:$DQ$15,MATCH($I$1,YEAR(POP!$A$6:$A$15),0),0)),0)</f>
        <v>63939.949026464266</v>
      </c>
      <c r="L40" s="40" cm="1">
        <f t="array" ref="L40">IFERROR(SUMPRODUCT(--ISNUMBER(MATCH(MHHY!$B$4:$DQ$4,INDEX('Rural Electric Cooperatives'!$A$3:$S$30,0,MATCH(SUBSTITUTE($B40,", Inc.",""),SUBSTITUTE('Rural Electric Cooperatives'!$A$1:$S$1,", Inc.",""),0)),0)),INDEX(MHHY!$B$6:$DQ$15,MATCH(L$1,YEAR(MHHY!$A$6:$A$15),0),0),INDEX(POP!$B$6:$DQ$15,MATCH($I$1,YEAR(POP!$A$6:$A$15),0),0))/SUMPRODUCT(--ISNUMBER(MATCH(MHHY!$B$4:$DQ$4,INDEX('Rural Electric Cooperatives'!$A$3:$S$30,0,MATCH(SUBSTITUTE($B40,", Inc.",""),SUBSTITUTE('Rural Electric Cooperatives'!$A$1:$S$1,", Inc.",""),0)),0)),INDEX(POP!$B$6:$DQ$15,MATCH($I$1,YEAR(POP!$A$6:$A$15),0),0)),0)</f>
        <v>67023.773938648388</v>
      </c>
      <c r="M40" s="43">
        <f t="shared" si="4"/>
        <v>4.1733457983534228E-2</v>
      </c>
      <c r="O40" s="40">
        <f>+C40/(Inflation!F$2/Inflation!$F$2)</f>
        <v>46389.464821774753</v>
      </c>
      <c r="P40" s="40">
        <f>+D40/(Inflation!G$2/Inflation!$F$2)</f>
        <v>46457.905632601731</v>
      </c>
      <c r="Q40" s="40">
        <f>+E40/(Inflation!H$2/Inflation!$F$2)</f>
        <v>46613.32634301146</v>
      </c>
      <c r="R40" s="40">
        <f>+F40/(Inflation!I$2/Inflation!$F$2)</f>
        <v>47539.484604893631</v>
      </c>
      <c r="S40" s="40">
        <f>+G40/(Inflation!J$2/Inflation!$F$2)</f>
        <v>48906.96367031242</v>
      </c>
      <c r="T40" s="40">
        <f>+H40/(Inflation!K$2/Inflation!$F$2)</f>
        <v>48706.264888783255</v>
      </c>
      <c r="U40" s="40">
        <f>+I40/(Inflation!L$2/Inflation!$F$2)</f>
        <v>48242.090068514248</v>
      </c>
      <c r="V40" s="40">
        <f>+J40/(Inflation!M$2/Inflation!$F$2)</f>
        <v>48177.218699254452</v>
      </c>
      <c r="W40" s="40">
        <f>+K40/(Inflation!N$2/Inflation!$F$2)</f>
        <v>48919.425544646117</v>
      </c>
      <c r="X40" s="40">
        <f>+L40/(Inflation!O$2/Inflation!$F$2)</f>
        <v>49927.769710586763</v>
      </c>
      <c r="Y40" s="43">
        <f t="shared" si="5"/>
        <v>8.2006619390895263E-3</v>
      </c>
    </row>
    <row r="41" spans="1:25" x14ac:dyDescent="0.25">
      <c r="A41" s="39"/>
      <c r="B41" s="39" t="s">
        <v>1143</v>
      </c>
      <c r="C41" s="40" cm="1">
        <f t="array" ref="C41">IFERROR(SUMPRODUCT(--ISNUMBER(MATCH(MHHY!$B$4:$DQ$4,INDEX('Rural Electric Cooperatives'!$A$3:$S$30,0,MATCH(SUBSTITUTE($B41,", Inc.",""),SUBSTITUTE('Rural Electric Cooperatives'!$A$1:$S$1,", Inc.",""),0)),0)),INDEX(MHHY!$B$6:$DQ$15,MATCH(C$1,YEAR(MHHY!$A$6:$A$15),0),0),INDEX(POP!$B$6:$DQ$15,MATCH($I$1,YEAR(POP!$A$6:$A$15),0),0))/SUMPRODUCT(--ISNUMBER(MATCH(MHHY!$B$4:$DQ$4,INDEX('Rural Electric Cooperatives'!$A$3:$S$30,0,MATCH(SUBSTITUTE($B41,", Inc.",""),SUBSTITUTE('Rural Electric Cooperatives'!$A$1:$S$1,", Inc.",""),0)),0)),INDEX(POP!$B$6:$DQ$15,MATCH($I$1,YEAR(POP!$A$6:$A$15),0),0)),0)</f>
        <v>29385.604611091603</v>
      </c>
      <c r="D41" s="40" cm="1">
        <f t="array" ref="D41">IFERROR(SUMPRODUCT(--ISNUMBER(MATCH(MHHY!$B$4:$DQ$4,INDEX('Rural Electric Cooperatives'!$A$3:$S$30,0,MATCH(SUBSTITUTE($B41,", Inc.",""),SUBSTITUTE('Rural Electric Cooperatives'!$A$1:$S$1,", Inc.",""),0)),0)),INDEX(MHHY!$B$6:$DQ$15,MATCH(D$1,YEAR(MHHY!$A$6:$A$15),0),0),INDEX(POP!$B$6:$DQ$15,MATCH($I$1,YEAR(POP!$A$6:$A$15),0),0))/SUMPRODUCT(--ISNUMBER(MATCH(MHHY!$B$4:$DQ$4,INDEX('Rural Electric Cooperatives'!$A$3:$S$30,0,MATCH(SUBSTITUTE($B41,", Inc.",""),SUBSTITUTE('Rural Electric Cooperatives'!$A$1:$S$1,", Inc.",""),0)),0)),INDEX(POP!$B$6:$DQ$15,MATCH($I$1,YEAR(POP!$A$6:$A$15),0),0)),0)</f>
        <v>30494.403057473992</v>
      </c>
      <c r="E41" s="40" cm="1">
        <f t="array" ref="E41">IFERROR(SUMPRODUCT(--ISNUMBER(MATCH(MHHY!$B$4:$DQ$4,INDEX('Rural Electric Cooperatives'!$A$3:$S$30,0,MATCH(SUBSTITUTE($B41,", Inc.",""),SUBSTITUTE('Rural Electric Cooperatives'!$A$1:$S$1,", Inc.",""),0)),0)),INDEX(MHHY!$B$6:$DQ$15,MATCH(E$1,YEAR(MHHY!$A$6:$A$15),0),0),INDEX(POP!$B$6:$DQ$15,MATCH($I$1,YEAR(POP!$A$6:$A$15),0),0))/SUMPRODUCT(--ISNUMBER(MATCH(MHHY!$B$4:$DQ$4,INDEX('Rural Electric Cooperatives'!$A$3:$S$30,0,MATCH(SUBSTITUTE($B41,", Inc.",""),SUBSTITUTE('Rural Electric Cooperatives'!$A$1:$S$1,", Inc.",""),0)),0)),INDEX(POP!$B$6:$DQ$15,MATCH($I$1,YEAR(POP!$A$6:$A$15),0),0)),0)</f>
        <v>32049.701119442256</v>
      </c>
      <c r="F41" s="40" cm="1">
        <f t="array" ref="F41">IFERROR(SUMPRODUCT(--ISNUMBER(MATCH(MHHY!$B$4:$DQ$4,INDEX('Rural Electric Cooperatives'!$A$3:$S$30,0,MATCH(SUBSTITUTE($B41,", Inc.",""),SUBSTITUTE('Rural Electric Cooperatives'!$A$1:$S$1,", Inc.",""),0)),0)),INDEX(MHHY!$B$6:$DQ$15,MATCH(F$1,YEAR(MHHY!$A$6:$A$15),0),0),INDEX(POP!$B$6:$DQ$15,MATCH($I$1,YEAR(POP!$A$6:$A$15),0),0))/SUMPRODUCT(--ISNUMBER(MATCH(MHHY!$B$4:$DQ$4,INDEX('Rural Electric Cooperatives'!$A$3:$S$30,0,MATCH(SUBSTITUTE($B41,", Inc.",""),SUBSTITUTE('Rural Electric Cooperatives'!$A$1:$S$1,", Inc.",""),0)),0)),INDEX(POP!$B$6:$DQ$15,MATCH($I$1,YEAR(POP!$A$6:$A$15),0),0)),0)</f>
        <v>33898.278908676904</v>
      </c>
      <c r="G41" s="40" cm="1">
        <f t="array" ref="G41">IFERROR(SUMPRODUCT(--ISNUMBER(MATCH(MHHY!$B$4:$DQ$4,INDEX('Rural Electric Cooperatives'!$A$3:$S$30,0,MATCH(SUBSTITUTE($B41,", Inc.",""),SUBSTITUTE('Rural Electric Cooperatives'!$A$1:$S$1,", Inc.",""),0)),0)),INDEX(MHHY!$B$6:$DQ$15,MATCH(G$1,YEAR(MHHY!$A$6:$A$15),0),0),INDEX(POP!$B$6:$DQ$15,MATCH($I$1,YEAR(POP!$A$6:$A$15),0),0))/SUMPRODUCT(--ISNUMBER(MATCH(MHHY!$B$4:$DQ$4,INDEX('Rural Electric Cooperatives'!$A$3:$S$30,0,MATCH(SUBSTITUTE($B41,", Inc.",""),SUBSTITUTE('Rural Electric Cooperatives'!$A$1:$S$1,", Inc.",""),0)),0)),INDEX(POP!$B$6:$DQ$15,MATCH($I$1,YEAR(POP!$A$6:$A$15),0),0)),0)</f>
        <v>35944.133169051922</v>
      </c>
      <c r="H41" s="40" cm="1">
        <f t="array" ref="H41">IFERROR(SUMPRODUCT(--ISNUMBER(MATCH(MHHY!$B$4:$DQ$4,INDEX('Rural Electric Cooperatives'!$A$3:$S$30,0,MATCH(SUBSTITUTE($B41,", Inc.",""),SUBSTITUTE('Rural Electric Cooperatives'!$A$1:$S$1,", Inc.",""),0)),0)),INDEX(MHHY!$B$6:$DQ$15,MATCH(H$1,YEAR(MHHY!$A$6:$A$15),0),0),INDEX(POP!$B$6:$DQ$15,MATCH($I$1,YEAR(POP!$A$6:$A$15),0),0))/SUMPRODUCT(--ISNUMBER(MATCH(MHHY!$B$4:$DQ$4,INDEX('Rural Electric Cooperatives'!$A$3:$S$30,0,MATCH(SUBSTITUTE($B41,", Inc.",""),SUBSTITUTE('Rural Electric Cooperatives'!$A$1:$S$1,", Inc.",""),0)),0)),INDEX(POP!$B$6:$DQ$15,MATCH($I$1,YEAR(POP!$A$6:$A$15),0),0)),0)</f>
        <v>36977.466979264776</v>
      </c>
      <c r="I41" s="40" cm="1">
        <f t="array" ref="I41">IFERROR(SUMPRODUCT(--ISNUMBER(MATCH(MHHY!$B$4:$DQ$4,INDEX('Rural Electric Cooperatives'!$A$3:$S$30,0,MATCH(SUBSTITUTE($B41,", Inc.",""),SUBSTITUTE('Rural Electric Cooperatives'!$A$1:$S$1,", Inc.",""),0)),0)),INDEX(MHHY!$B$6:$DQ$15,MATCH(I$1,YEAR(MHHY!$A$6:$A$15),0),0),INDEX(POP!$B$6:$DQ$15,MATCH($I$1,YEAR(POP!$A$6:$A$15),0),0))/SUMPRODUCT(--ISNUMBER(MATCH(MHHY!$B$4:$DQ$4,INDEX('Rural Electric Cooperatives'!$A$3:$S$30,0,MATCH(SUBSTITUTE($B41,", Inc.",""),SUBSTITUTE('Rural Electric Cooperatives'!$A$1:$S$1,", Inc.",""),0)),0)),INDEX(POP!$B$6:$DQ$15,MATCH($I$1,YEAR(POP!$A$6:$A$15),0),0)),0)</f>
        <v>40315.384073397618</v>
      </c>
      <c r="J41" s="40" cm="1">
        <f t="array" ref="J41">IFERROR(SUMPRODUCT(--ISNUMBER(MATCH(MHHY!$B$4:$DQ$4,INDEX('Rural Electric Cooperatives'!$A$3:$S$30,0,MATCH(SUBSTITUTE($B41,", Inc.",""),SUBSTITUTE('Rural Electric Cooperatives'!$A$1:$S$1,", Inc.",""),0)),0)),INDEX(MHHY!$B$6:$DQ$15,MATCH(J$1,YEAR(MHHY!$A$6:$A$15),0),0),INDEX(POP!$B$6:$DQ$15,MATCH($I$1,YEAR(POP!$A$6:$A$15),0),0))/SUMPRODUCT(--ISNUMBER(MATCH(MHHY!$B$4:$DQ$4,INDEX('Rural Electric Cooperatives'!$A$3:$S$30,0,MATCH(SUBSTITUTE($B41,", Inc.",""),SUBSTITUTE('Rural Electric Cooperatives'!$A$1:$S$1,", Inc.",""),0)),0)),INDEX(POP!$B$6:$DQ$15,MATCH($I$1,YEAR(POP!$A$6:$A$15),0),0)),0)</f>
        <v>42560.167603505244</v>
      </c>
      <c r="K41" s="40" cm="1">
        <f t="array" ref="K41">IFERROR(SUMPRODUCT(--ISNUMBER(MATCH(MHHY!$B$4:$DQ$4,INDEX('Rural Electric Cooperatives'!$A$3:$S$30,0,MATCH(SUBSTITUTE($B41,", Inc.",""),SUBSTITUTE('Rural Electric Cooperatives'!$A$1:$S$1,", Inc.",""),0)),0)),INDEX(MHHY!$B$6:$DQ$15,MATCH(K$1,YEAR(MHHY!$A$6:$A$15),0),0),INDEX(POP!$B$6:$DQ$15,MATCH($I$1,YEAR(POP!$A$6:$A$15),0),0))/SUMPRODUCT(--ISNUMBER(MATCH(MHHY!$B$4:$DQ$4,INDEX('Rural Electric Cooperatives'!$A$3:$S$30,0,MATCH(SUBSTITUTE($B41,", Inc.",""),SUBSTITUTE('Rural Electric Cooperatives'!$A$1:$S$1,", Inc.",""),0)),0)),INDEX(POP!$B$6:$DQ$15,MATCH($I$1,YEAR(POP!$A$6:$A$15),0),0)),0)</f>
        <v>45854.641980015345</v>
      </c>
      <c r="L41" s="40" cm="1">
        <f t="array" ref="L41">IFERROR(SUMPRODUCT(--ISNUMBER(MATCH(MHHY!$B$4:$DQ$4,INDEX('Rural Electric Cooperatives'!$A$3:$S$30,0,MATCH(SUBSTITUTE($B41,", Inc.",""),SUBSTITUTE('Rural Electric Cooperatives'!$A$1:$S$1,", Inc.",""),0)),0)),INDEX(MHHY!$B$6:$DQ$15,MATCH(L$1,YEAR(MHHY!$A$6:$A$15),0),0),INDEX(POP!$B$6:$DQ$15,MATCH($I$1,YEAR(POP!$A$6:$A$15),0),0))/SUMPRODUCT(--ISNUMBER(MATCH(MHHY!$B$4:$DQ$4,INDEX('Rural Electric Cooperatives'!$A$3:$S$30,0,MATCH(SUBSTITUTE($B41,", Inc.",""),SUBSTITUTE('Rural Electric Cooperatives'!$A$1:$S$1,", Inc.",""),0)),0)),INDEX(POP!$B$6:$DQ$15,MATCH($I$1,YEAR(POP!$A$6:$A$15),0),0)),0)</f>
        <v>48770.939734531101</v>
      </c>
      <c r="M41" s="43">
        <f t="shared" si="4"/>
        <v>5.7906749868779306E-2</v>
      </c>
      <c r="O41" s="40">
        <f>+C41/(Inflation!F$2/Inflation!$F$2)</f>
        <v>29385.604611091603</v>
      </c>
      <c r="P41" s="40">
        <f>+D41/(Inflation!G$2/Inflation!$F$2)</f>
        <v>29857.996303092466</v>
      </c>
      <c r="Q41" s="40">
        <f>+E41/(Inflation!H$2/Inflation!$F$2)</f>
        <v>30633.680557762487</v>
      </c>
      <c r="R41" s="40">
        <f>+F41/(Inflation!I$2/Inflation!$F$2)</f>
        <v>31823.541337550472</v>
      </c>
      <c r="S41" s="40">
        <f>+G41/(Inflation!J$2/Inflation!$F$2)</f>
        <v>33326.617847818612</v>
      </c>
      <c r="T41" s="40">
        <f>+H41/(Inflation!K$2/Inflation!$F$2)</f>
        <v>32751.524038070227</v>
      </c>
      <c r="U41" s="40">
        <f>+I41/(Inflation!L$2/Inflation!$F$2)</f>
        <v>33065.745269451902</v>
      </c>
      <c r="V41" s="40">
        <f>+J41/(Inflation!M$2/Inflation!$F$2)</f>
        <v>33523.367866684806</v>
      </c>
      <c r="W41" s="40">
        <f>+K41/(Inflation!N$2/Inflation!$F$2)</f>
        <v>35082.648303165341</v>
      </c>
      <c r="X41" s="40">
        <f>+L41/(Inflation!O$2/Inflation!$F$2)</f>
        <v>36330.754067407848</v>
      </c>
      <c r="Y41" s="43">
        <f t="shared" si="5"/>
        <v>2.3853344935372611E-2</v>
      </c>
    </row>
    <row r="42" spans="1:25" x14ac:dyDescent="0.25">
      <c r="A42" s="39"/>
      <c r="B42" s="39" t="s">
        <v>1149</v>
      </c>
      <c r="C42" s="40" cm="1">
        <f t="array" ref="C42">IFERROR(SUMPRODUCT(--ISNUMBER(MATCH(MHHY!$B$4:$DQ$4,INDEX('Rural Electric Cooperatives'!$A$3:$S$30,0,MATCH(SUBSTITUTE($B42,", Inc.",""),SUBSTITUTE('Rural Electric Cooperatives'!$A$1:$S$1,", Inc.",""),0)),0)),INDEX(MHHY!$B$6:$DQ$15,MATCH(C$1,YEAR(MHHY!$A$6:$A$15),0),0),INDEX(POP!$B$6:$DQ$15,MATCH($I$1,YEAR(POP!$A$6:$A$15),0),0))/SUMPRODUCT(--ISNUMBER(MATCH(MHHY!$B$4:$DQ$4,INDEX('Rural Electric Cooperatives'!$A$3:$S$30,0,MATCH(SUBSTITUTE($B42,", Inc.",""),SUBSTITUTE('Rural Electric Cooperatives'!$A$1:$S$1,", Inc.",""),0)),0)),INDEX(POP!$B$6:$DQ$15,MATCH($I$1,YEAR(POP!$A$6:$A$15),0),0)),0)</f>
        <v>44183.176202423274</v>
      </c>
      <c r="D42" s="40" cm="1">
        <f t="array" ref="D42">IFERROR(SUMPRODUCT(--ISNUMBER(MATCH(MHHY!$B$4:$DQ$4,INDEX('Rural Electric Cooperatives'!$A$3:$S$30,0,MATCH(SUBSTITUTE($B42,", Inc.",""),SUBSTITUTE('Rural Electric Cooperatives'!$A$1:$S$1,", Inc.",""),0)),0)),INDEX(MHHY!$B$6:$DQ$15,MATCH(D$1,YEAR(MHHY!$A$6:$A$15),0),0),INDEX(POP!$B$6:$DQ$15,MATCH($I$1,YEAR(POP!$A$6:$A$15),0),0))/SUMPRODUCT(--ISNUMBER(MATCH(MHHY!$B$4:$DQ$4,INDEX('Rural Electric Cooperatives'!$A$3:$S$30,0,MATCH(SUBSTITUTE($B42,", Inc.",""),SUBSTITUTE('Rural Electric Cooperatives'!$A$1:$S$1,", Inc.",""),0)),0)),INDEX(POP!$B$6:$DQ$15,MATCH($I$1,YEAR(POP!$A$6:$A$15),0),0)),0)</f>
        <v>45903.633709408728</v>
      </c>
      <c r="E42" s="40" cm="1">
        <f t="array" ref="E42">IFERROR(SUMPRODUCT(--ISNUMBER(MATCH(MHHY!$B$4:$DQ$4,INDEX('Rural Electric Cooperatives'!$A$3:$S$30,0,MATCH(SUBSTITUTE($B42,", Inc.",""),SUBSTITUTE('Rural Electric Cooperatives'!$A$1:$S$1,", Inc.",""),0)),0)),INDEX(MHHY!$B$6:$DQ$15,MATCH(E$1,YEAR(MHHY!$A$6:$A$15),0),0),INDEX(POP!$B$6:$DQ$15,MATCH($I$1,YEAR(POP!$A$6:$A$15),0),0))/SUMPRODUCT(--ISNUMBER(MATCH(MHHY!$B$4:$DQ$4,INDEX('Rural Electric Cooperatives'!$A$3:$S$30,0,MATCH(SUBSTITUTE($B42,", Inc.",""),SUBSTITUTE('Rural Electric Cooperatives'!$A$1:$S$1,", Inc.",""),0)),0)),INDEX(POP!$B$6:$DQ$15,MATCH($I$1,YEAR(POP!$A$6:$A$15),0),0)),0)</f>
        <v>47344.568978453754</v>
      </c>
      <c r="F42" s="40" cm="1">
        <f t="array" ref="F42">IFERROR(SUMPRODUCT(--ISNUMBER(MATCH(MHHY!$B$4:$DQ$4,INDEX('Rural Electric Cooperatives'!$A$3:$S$30,0,MATCH(SUBSTITUTE($B42,", Inc.",""),SUBSTITUTE('Rural Electric Cooperatives'!$A$1:$S$1,", Inc.",""),0)),0)),INDEX(MHHY!$B$6:$DQ$15,MATCH(F$1,YEAR(MHHY!$A$6:$A$15),0),0),INDEX(POP!$B$6:$DQ$15,MATCH($I$1,YEAR(POP!$A$6:$A$15),0),0))/SUMPRODUCT(--ISNUMBER(MATCH(MHHY!$B$4:$DQ$4,INDEX('Rural Electric Cooperatives'!$A$3:$S$30,0,MATCH(SUBSTITUTE($B42,", Inc.",""),SUBSTITUTE('Rural Electric Cooperatives'!$A$1:$S$1,", Inc.",""),0)),0)),INDEX(POP!$B$6:$DQ$15,MATCH($I$1,YEAR(POP!$A$6:$A$15),0),0)),0)</f>
        <v>48576.788016036218</v>
      </c>
      <c r="G42" s="40" cm="1">
        <f t="array" ref="G42">IFERROR(SUMPRODUCT(--ISNUMBER(MATCH(MHHY!$B$4:$DQ$4,INDEX('Rural Electric Cooperatives'!$A$3:$S$30,0,MATCH(SUBSTITUTE($B42,", Inc.",""),SUBSTITUTE('Rural Electric Cooperatives'!$A$1:$S$1,", Inc.",""),0)),0)),INDEX(MHHY!$B$6:$DQ$15,MATCH(G$1,YEAR(MHHY!$A$6:$A$15),0),0),INDEX(POP!$B$6:$DQ$15,MATCH($I$1,YEAR(POP!$A$6:$A$15),0),0))/SUMPRODUCT(--ISNUMBER(MATCH(MHHY!$B$4:$DQ$4,INDEX('Rural Electric Cooperatives'!$A$3:$S$30,0,MATCH(SUBSTITUTE($B42,", Inc.",""),SUBSTITUTE('Rural Electric Cooperatives'!$A$1:$S$1,", Inc.",""),0)),0)),INDEX(POP!$B$6:$DQ$15,MATCH($I$1,YEAR(POP!$A$6:$A$15),0),0)),0)</f>
        <v>50195.789504972781</v>
      </c>
      <c r="H42" s="40" cm="1">
        <f t="array" ref="H42">IFERROR(SUMPRODUCT(--ISNUMBER(MATCH(MHHY!$B$4:$DQ$4,INDEX('Rural Electric Cooperatives'!$A$3:$S$30,0,MATCH(SUBSTITUTE($B42,", Inc.",""),SUBSTITUTE('Rural Electric Cooperatives'!$A$1:$S$1,", Inc.",""),0)),0)),INDEX(MHHY!$B$6:$DQ$15,MATCH(H$1,YEAR(MHHY!$A$6:$A$15),0),0),INDEX(POP!$B$6:$DQ$15,MATCH($I$1,YEAR(POP!$A$6:$A$15),0),0))/SUMPRODUCT(--ISNUMBER(MATCH(MHHY!$B$4:$DQ$4,INDEX('Rural Electric Cooperatives'!$A$3:$S$30,0,MATCH(SUBSTITUTE($B42,", Inc.",""),SUBSTITUTE('Rural Electric Cooperatives'!$A$1:$S$1,", Inc.",""),0)),0)),INDEX(POP!$B$6:$DQ$15,MATCH($I$1,YEAR(POP!$A$6:$A$15),0),0)),0)</f>
        <v>52951.157878515849</v>
      </c>
      <c r="I42" s="40" cm="1">
        <f t="array" ref="I42">IFERROR(SUMPRODUCT(--ISNUMBER(MATCH(MHHY!$B$4:$DQ$4,INDEX('Rural Electric Cooperatives'!$A$3:$S$30,0,MATCH(SUBSTITUTE($B42,", Inc.",""),SUBSTITUTE('Rural Electric Cooperatives'!$A$1:$S$1,", Inc.",""),0)),0)),INDEX(MHHY!$B$6:$DQ$15,MATCH(I$1,YEAR(MHHY!$A$6:$A$15),0),0),INDEX(POP!$B$6:$DQ$15,MATCH($I$1,YEAR(POP!$A$6:$A$15),0),0))/SUMPRODUCT(--ISNUMBER(MATCH(MHHY!$B$4:$DQ$4,INDEX('Rural Electric Cooperatives'!$A$3:$S$30,0,MATCH(SUBSTITUTE($B42,", Inc.",""),SUBSTITUTE('Rural Electric Cooperatives'!$A$1:$S$1,", Inc.",""),0)),0)),INDEX(POP!$B$6:$DQ$15,MATCH($I$1,YEAR(POP!$A$6:$A$15),0),0)),0)</f>
        <v>59427.30787981084</v>
      </c>
      <c r="J42" s="40" cm="1">
        <f t="array" ref="J42">IFERROR(SUMPRODUCT(--ISNUMBER(MATCH(MHHY!$B$4:$DQ$4,INDEX('Rural Electric Cooperatives'!$A$3:$S$30,0,MATCH(SUBSTITUTE($B42,", Inc.",""),SUBSTITUTE('Rural Electric Cooperatives'!$A$1:$S$1,", Inc.",""),0)),0)),INDEX(MHHY!$B$6:$DQ$15,MATCH(J$1,YEAR(MHHY!$A$6:$A$15),0),0),INDEX(POP!$B$6:$DQ$15,MATCH($I$1,YEAR(POP!$A$6:$A$15),0),0))/SUMPRODUCT(--ISNUMBER(MATCH(MHHY!$B$4:$DQ$4,INDEX('Rural Electric Cooperatives'!$A$3:$S$30,0,MATCH(SUBSTITUTE($B42,", Inc.",""),SUBSTITUTE('Rural Electric Cooperatives'!$A$1:$S$1,", Inc.",""),0)),0)),INDEX(POP!$B$6:$DQ$15,MATCH($I$1,YEAR(POP!$A$6:$A$15),0),0)),0)</f>
        <v>63152.944949571895</v>
      </c>
      <c r="K42" s="40" cm="1">
        <f t="array" ref="K42">IFERROR(SUMPRODUCT(--ISNUMBER(MATCH(MHHY!$B$4:$DQ$4,INDEX('Rural Electric Cooperatives'!$A$3:$S$30,0,MATCH(SUBSTITUTE($B42,", Inc.",""),SUBSTITUTE('Rural Electric Cooperatives'!$A$1:$S$1,", Inc.",""),0)),0)),INDEX(MHHY!$B$6:$DQ$15,MATCH(K$1,YEAR(MHHY!$A$6:$A$15),0),0),INDEX(POP!$B$6:$DQ$15,MATCH($I$1,YEAR(POP!$A$6:$A$15),0),0))/SUMPRODUCT(--ISNUMBER(MATCH(MHHY!$B$4:$DQ$4,INDEX('Rural Electric Cooperatives'!$A$3:$S$30,0,MATCH(SUBSTITUTE($B42,", Inc.",""),SUBSTITUTE('Rural Electric Cooperatives'!$A$1:$S$1,", Inc.",""),0)),0)),INDEX(POP!$B$6:$DQ$15,MATCH($I$1,YEAR(POP!$A$6:$A$15),0),0)),0)</f>
        <v>66928.479810194651</v>
      </c>
      <c r="L42" s="40" cm="1">
        <f t="array" ref="L42">IFERROR(SUMPRODUCT(--ISNUMBER(MATCH(MHHY!$B$4:$DQ$4,INDEX('Rural Electric Cooperatives'!$A$3:$S$30,0,MATCH(SUBSTITUTE($B42,", Inc.",""),SUBSTITUTE('Rural Electric Cooperatives'!$A$1:$S$1,", Inc.",""),0)),0)),INDEX(MHHY!$B$6:$DQ$15,MATCH(L$1,YEAR(MHHY!$A$6:$A$15),0),0),INDEX(POP!$B$6:$DQ$15,MATCH($I$1,YEAR(POP!$A$6:$A$15),0),0))/SUMPRODUCT(--ISNUMBER(MATCH(MHHY!$B$4:$DQ$4,INDEX('Rural Electric Cooperatives'!$A$3:$S$30,0,MATCH(SUBSTITUTE($B42,", Inc.",""),SUBSTITUTE('Rural Electric Cooperatives'!$A$1:$S$1,", Inc.",""),0)),0)),INDEX(POP!$B$6:$DQ$15,MATCH($I$1,YEAR(POP!$A$6:$A$15),0),0)),0)</f>
        <v>71344.498964472325</v>
      </c>
      <c r="M42" s="43">
        <f t="shared" si="4"/>
        <v>5.4684631635108172E-2</v>
      </c>
      <c r="O42" s="40">
        <f>+C42/(Inflation!F$2/Inflation!$F$2)</f>
        <v>44183.176202423274</v>
      </c>
      <c r="P42" s="40">
        <f>+D42/(Inflation!G$2/Inflation!$F$2)</f>
        <v>44945.642090806992</v>
      </c>
      <c r="Q42" s="40">
        <f>+E42/(Inflation!H$2/Inflation!$F$2)</f>
        <v>45252.790246804754</v>
      </c>
      <c r="R42" s="40">
        <f>+F42/(Inflation!I$2/Inflation!$F$2)</f>
        <v>45603.655148346086</v>
      </c>
      <c r="S42" s="40">
        <f>+G42/(Inflation!J$2/Inflation!$F$2)</f>
        <v>46540.4433745563</v>
      </c>
      <c r="T42" s="40">
        <f>+H42/(Inflation!K$2/Inflation!$F$2)</f>
        <v>46899.673281415919</v>
      </c>
      <c r="U42" s="40">
        <f>+I42/(Inflation!L$2/Inflation!$F$2)</f>
        <v>48740.902996872137</v>
      </c>
      <c r="V42" s="40">
        <f>+J42/(Inflation!M$2/Inflation!$F$2)</f>
        <v>49743.681113573177</v>
      </c>
      <c r="W42" s="40">
        <f>+K42/(Inflation!N$2/Inflation!$F$2)</f>
        <v>51205.902330889272</v>
      </c>
      <c r="X42" s="40">
        <f>+L42/(Inflation!O$2/Inflation!$F$2)</f>
        <v>53146.391274176633</v>
      </c>
      <c r="Y42" s="43">
        <f t="shared" si="5"/>
        <v>2.0734944819549073E-2</v>
      </c>
    </row>
    <row r="43" spans="1:25" x14ac:dyDescent="0.25">
      <c r="A43" s="39"/>
      <c r="B43" s="39" t="s">
        <v>1144</v>
      </c>
      <c r="C43" s="40" cm="1">
        <f t="array" ref="C43">IFERROR(SUMPRODUCT(--ISNUMBER(MATCH(MHHY!$B$4:$DQ$4,INDEX('Rural Electric Cooperatives'!$A$3:$S$30,0,MATCH(SUBSTITUTE($B43,", Inc.",""),SUBSTITUTE('Rural Electric Cooperatives'!$A$1:$S$1,", Inc.",""),0)),0)),INDEX(MHHY!$B$6:$DQ$15,MATCH(C$1,YEAR(MHHY!$A$6:$A$15),0),0),INDEX(POP!$B$6:$DQ$15,MATCH($I$1,YEAR(POP!$A$6:$A$15),0),0))/SUMPRODUCT(--ISNUMBER(MATCH(MHHY!$B$4:$DQ$4,INDEX('Rural Electric Cooperatives'!$A$3:$S$30,0,MATCH(SUBSTITUTE($B43,", Inc.",""),SUBSTITUTE('Rural Electric Cooperatives'!$A$1:$S$1,", Inc.",""),0)),0)),INDEX(POP!$B$6:$DQ$15,MATCH($I$1,YEAR(POP!$A$6:$A$15),0),0)),0)</f>
        <v>50530.749679715853</v>
      </c>
      <c r="D43" s="40" cm="1">
        <f t="array" ref="D43">IFERROR(SUMPRODUCT(--ISNUMBER(MATCH(MHHY!$B$4:$DQ$4,INDEX('Rural Electric Cooperatives'!$A$3:$S$30,0,MATCH(SUBSTITUTE($B43,", Inc.",""),SUBSTITUTE('Rural Electric Cooperatives'!$A$1:$S$1,", Inc.",""),0)),0)),INDEX(MHHY!$B$6:$DQ$15,MATCH(D$1,YEAR(MHHY!$A$6:$A$15),0),0),INDEX(POP!$B$6:$DQ$15,MATCH($I$1,YEAR(POP!$A$6:$A$15),0),0))/SUMPRODUCT(--ISNUMBER(MATCH(MHHY!$B$4:$DQ$4,INDEX('Rural Electric Cooperatives'!$A$3:$S$30,0,MATCH(SUBSTITUTE($B43,", Inc.",""),SUBSTITUTE('Rural Electric Cooperatives'!$A$1:$S$1,", Inc.",""),0)),0)),INDEX(POP!$B$6:$DQ$15,MATCH($I$1,YEAR(POP!$A$6:$A$15),0),0)),0)</f>
        <v>51504.312604247862</v>
      </c>
      <c r="E43" s="40" cm="1">
        <f t="array" ref="E43">IFERROR(SUMPRODUCT(--ISNUMBER(MATCH(MHHY!$B$4:$DQ$4,INDEX('Rural Electric Cooperatives'!$A$3:$S$30,0,MATCH(SUBSTITUTE($B43,", Inc.",""),SUBSTITUTE('Rural Electric Cooperatives'!$A$1:$S$1,", Inc.",""),0)),0)),INDEX(MHHY!$B$6:$DQ$15,MATCH(E$1,YEAR(MHHY!$A$6:$A$15),0),0),INDEX(POP!$B$6:$DQ$15,MATCH($I$1,YEAR(POP!$A$6:$A$15),0),0))/SUMPRODUCT(--ISNUMBER(MATCH(MHHY!$B$4:$DQ$4,INDEX('Rural Electric Cooperatives'!$A$3:$S$30,0,MATCH(SUBSTITUTE($B43,", Inc.",""),SUBSTITUTE('Rural Electric Cooperatives'!$A$1:$S$1,", Inc.",""),0)),0)),INDEX(POP!$B$6:$DQ$15,MATCH($I$1,YEAR(POP!$A$6:$A$15),0),0)),0)</f>
        <v>53349.952906267521</v>
      </c>
      <c r="F43" s="40" cm="1">
        <f t="array" ref="F43">IFERROR(SUMPRODUCT(--ISNUMBER(MATCH(MHHY!$B$4:$DQ$4,INDEX('Rural Electric Cooperatives'!$A$3:$S$30,0,MATCH(SUBSTITUTE($B43,", Inc.",""),SUBSTITUTE('Rural Electric Cooperatives'!$A$1:$S$1,", Inc.",""),0)),0)),INDEX(MHHY!$B$6:$DQ$15,MATCH(F$1,YEAR(MHHY!$A$6:$A$15),0),0),INDEX(POP!$B$6:$DQ$15,MATCH($I$1,YEAR(POP!$A$6:$A$15),0),0))/SUMPRODUCT(--ISNUMBER(MATCH(MHHY!$B$4:$DQ$4,INDEX('Rural Electric Cooperatives'!$A$3:$S$30,0,MATCH(SUBSTITUTE($B43,", Inc.",""),SUBSTITUTE('Rural Electric Cooperatives'!$A$1:$S$1,", Inc.",""),0)),0)),INDEX(POP!$B$6:$DQ$15,MATCH($I$1,YEAR(POP!$A$6:$A$15),0),0)),0)</f>
        <v>54710.400282596689</v>
      </c>
      <c r="G43" s="40" cm="1">
        <f t="array" ref="G43">IFERROR(SUMPRODUCT(--ISNUMBER(MATCH(MHHY!$B$4:$DQ$4,INDEX('Rural Electric Cooperatives'!$A$3:$S$30,0,MATCH(SUBSTITUTE($B43,", Inc.",""),SUBSTITUTE('Rural Electric Cooperatives'!$A$1:$S$1,", Inc.",""),0)),0)),INDEX(MHHY!$B$6:$DQ$15,MATCH(G$1,YEAR(MHHY!$A$6:$A$15),0),0),INDEX(POP!$B$6:$DQ$15,MATCH($I$1,YEAR(POP!$A$6:$A$15),0),0))/SUMPRODUCT(--ISNUMBER(MATCH(MHHY!$B$4:$DQ$4,INDEX('Rural Electric Cooperatives'!$A$3:$S$30,0,MATCH(SUBSTITUTE($B43,", Inc.",""),SUBSTITUTE('Rural Electric Cooperatives'!$A$1:$S$1,", Inc.",""),0)),0)),INDEX(POP!$B$6:$DQ$15,MATCH($I$1,YEAR(POP!$A$6:$A$15),0),0)),0)</f>
        <v>57675.936668086331</v>
      </c>
      <c r="H43" s="40" cm="1">
        <f t="array" ref="H43">IFERROR(SUMPRODUCT(--ISNUMBER(MATCH(MHHY!$B$4:$DQ$4,INDEX('Rural Electric Cooperatives'!$A$3:$S$30,0,MATCH(SUBSTITUTE($B43,", Inc.",""),SUBSTITUTE('Rural Electric Cooperatives'!$A$1:$S$1,", Inc.",""),0)),0)),INDEX(MHHY!$B$6:$DQ$15,MATCH(H$1,YEAR(MHHY!$A$6:$A$15),0),0),INDEX(POP!$B$6:$DQ$15,MATCH($I$1,YEAR(POP!$A$6:$A$15),0),0))/SUMPRODUCT(--ISNUMBER(MATCH(MHHY!$B$4:$DQ$4,INDEX('Rural Electric Cooperatives'!$A$3:$S$30,0,MATCH(SUBSTITUTE($B43,", Inc.",""),SUBSTITUTE('Rural Electric Cooperatives'!$A$1:$S$1,", Inc.",""),0)),0)),INDEX(POP!$B$6:$DQ$15,MATCH($I$1,YEAR(POP!$A$6:$A$15),0),0)),0)</f>
        <v>58990.927689763026</v>
      </c>
      <c r="I43" s="40" cm="1">
        <f t="array" ref="I43">IFERROR(SUMPRODUCT(--ISNUMBER(MATCH(MHHY!$B$4:$DQ$4,INDEX('Rural Electric Cooperatives'!$A$3:$S$30,0,MATCH(SUBSTITUTE($B43,", Inc.",""),SUBSTITUTE('Rural Electric Cooperatives'!$A$1:$S$1,", Inc.",""),0)),0)),INDEX(MHHY!$B$6:$DQ$15,MATCH(I$1,YEAR(MHHY!$A$6:$A$15),0),0),INDEX(POP!$B$6:$DQ$15,MATCH($I$1,YEAR(POP!$A$6:$A$15),0),0))/SUMPRODUCT(--ISNUMBER(MATCH(MHHY!$B$4:$DQ$4,INDEX('Rural Electric Cooperatives'!$A$3:$S$30,0,MATCH(SUBSTITUTE($B43,", Inc.",""),SUBSTITUTE('Rural Electric Cooperatives'!$A$1:$S$1,", Inc.",""),0)),0)),INDEX(POP!$B$6:$DQ$15,MATCH($I$1,YEAR(POP!$A$6:$A$15),0),0)),0)</f>
        <v>61786.502434987997</v>
      </c>
      <c r="J43" s="40" cm="1">
        <f t="array" ref="J43">IFERROR(SUMPRODUCT(--ISNUMBER(MATCH(MHHY!$B$4:$DQ$4,INDEX('Rural Electric Cooperatives'!$A$3:$S$30,0,MATCH(SUBSTITUTE($B43,", Inc.",""),SUBSTITUTE('Rural Electric Cooperatives'!$A$1:$S$1,", Inc.",""),0)),0)),INDEX(MHHY!$B$6:$DQ$15,MATCH(J$1,YEAR(MHHY!$A$6:$A$15),0),0),INDEX(POP!$B$6:$DQ$15,MATCH($I$1,YEAR(POP!$A$6:$A$15),0),0))/SUMPRODUCT(--ISNUMBER(MATCH(MHHY!$B$4:$DQ$4,INDEX('Rural Electric Cooperatives'!$A$3:$S$30,0,MATCH(SUBSTITUTE($B43,", Inc.",""),SUBSTITUTE('Rural Electric Cooperatives'!$A$1:$S$1,", Inc.",""),0)),0)),INDEX(POP!$B$6:$DQ$15,MATCH($I$1,YEAR(POP!$A$6:$A$15),0),0)),0)</f>
        <v>64513.797976226015</v>
      </c>
      <c r="K43" s="40" cm="1">
        <f t="array" ref="K43">IFERROR(SUMPRODUCT(--ISNUMBER(MATCH(MHHY!$B$4:$DQ$4,INDEX('Rural Electric Cooperatives'!$A$3:$S$30,0,MATCH(SUBSTITUTE($B43,", Inc.",""),SUBSTITUTE('Rural Electric Cooperatives'!$A$1:$S$1,", Inc.",""),0)),0)),INDEX(MHHY!$B$6:$DQ$15,MATCH(K$1,YEAR(MHHY!$A$6:$A$15),0),0),INDEX(POP!$B$6:$DQ$15,MATCH($I$1,YEAR(POP!$A$6:$A$15),0),0))/SUMPRODUCT(--ISNUMBER(MATCH(MHHY!$B$4:$DQ$4,INDEX('Rural Electric Cooperatives'!$A$3:$S$30,0,MATCH(SUBSTITUTE($B43,", Inc.",""),SUBSTITUTE('Rural Electric Cooperatives'!$A$1:$S$1,", Inc.",""),0)),0)),INDEX(POP!$B$6:$DQ$15,MATCH($I$1,YEAR(POP!$A$6:$A$15),0),0)),0)</f>
        <v>68761.132344281374</v>
      </c>
      <c r="L43" s="40" cm="1">
        <f t="array" ref="L43">IFERROR(SUMPRODUCT(--ISNUMBER(MATCH(MHHY!$B$4:$DQ$4,INDEX('Rural Electric Cooperatives'!$A$3:$S$30,0,MATCH(SUBSTITUTE($B43,", Inc.",""),SUBSTITUTE('Rural Electric Cooperatives'!$A$1:$S$1,", Inc.",""),0)),0)),INDEX(MHHY!$B$6:$DQ$15,MATCH(L$1,YEAR(MHHY!$A$6:$A$15),0),0),INDEX(POP!$B$6:$DQ$15,MATCH($I$1,YEAR(POP!$A$6:$A$15),0),0))/SUMPRODUCT(--ISNUMBER(MATCH(MHHY!$B$4:$DQ$4,INDEX('Rural Electric Cooperatives'!$A$3:$S$30,0,MATCH(SUBSTITUTE($B43,", Inc.",""),SUBSTITUTE('Rural Electric Cooperatives'!$A$1:$S$1,", Inc.",""),0)),0)),INDEX(POP!$B$6:$DQ$15,MATCH($I$1,YEAR(POP!$A$6:$A$15),0),0)),0)</f>
        <v>71935.998370996283</v>
      </c>
      <c r="M43" s="43">
        <f t="shared" si="4"/>
        <v>4.0024074924740471E-2</v>
      </c>
      <c r="O43" s="40">
        <f>+C43/(Inflation!F$2/Inflation!$F$2)</f>
        <v>50530.749679715853</v>
      </c>
      <c r="P43" s="40">
        <f>+D43/(Inflation!G$2/Inflation!$F$2)</f>
        <v>50429.436917737672</v>
      </c>
      <c r="Q43" s="40">
        <f>+E43/(Inflation!H$2/Inflation!$F$2)</f>
        <v>50992.844176972867</v>
      </c>
      <c r="R43" s="40">
        <f>+F43/(Inflation!I$2/Inflation!$F$2)</f>
        <v>51361.860868443291</v>
      </c>
      <c r="S43" s="40">
        <f>+G43/(Inflation!J$2/Inflation!$F$2)</f>
        <v>53475.872997468119</v>
      </c>
      <c r="T43" s="40">
        <f>+H43/(Inflation!K$2/Inflation!$F$2)</f>
        <v>52249.192389049662</v>
      </c>
      <c r="U43" s="40">
        <f>+I43/(Inflation!L$2/Inflation!$F$2)</f>
        <v>50675.859788069873</v>
      </c>
      <c r="V43" s="40">
        <f>+J43/(Inflation!M$2/Inflation!$F$2)</f>
        <v>50815.584237875257</v>
      </c>
      <c r="W43" s="40">
        <f>+K43/(Inflation!N$2/Inflation!$F$2)</f>
        <v>52608.03527837342</v>
      </c>
      <c r="X43" s="40">
        <f>+L43/(Inflation!O$2/Inflation!$F$2)</f>
        <v>53587.014718924911</v>
      </c>
      <c r="Y43" s="43">
        <f t="shared" si="5"/>
        <v>6.5463029299057673E-3</v>
      </c>
    </row>
    <row r="44" spans="1:25" x14ac:dyDescent="0.25">
      <c r="A44" s="39"/>
      <c r="B44" s="39" t="s">
        <v>1168</v>
      </c>
      <c r="C44" s="40" cm="1">
        <f t="array" ref="C44">IFERROR(SUMPRODUCT(--ISNUMBER(MATCH(MHHY!$B$4:$DQ$4,INDEX('Rural Electric Cooperatives'!$A$3:$S$30,0,MATCH(SUBSTITUTE($B44,", Inc.",""),SUBSTITUTE('Rural Electric Cooperatives'!$A$1:$S$1,", Inc.",""),0)),0)),INDEX(MHHY!$B$6:$DQ$15,MATCH(C$1,YEAR(MHHY!$A$6:$A$15),0),0),INDEX(POP!$B$6:$DQ$15,MATCH($I$1,YEAR(POP!$A$6:$A$15),0),0))/SUMPRODUCT(--ISNUMBER(MATCH(MHHY!$B$4:$DQ$4,INDEX('Rural Electric Cooperatives'!$A$3:$S$30,0,MATCH(SUBSTITUTE($B44,", Inc.",""),SUBSTITUTE('Rural Electric Cooperatives'!$A$1:$S$1,", Inc.",""),0)),0)),INDEX(POP!$B$6:$DQ$15,MATCH($I$1,YEAR(POP!$A$6:$A$15),0),0)),0)</f>
        <v>61713.684474737543</v>
      </c>
      <c r="D44" s="40" cm="1">
        <f t="array" ref="D44">IFERROR(SUMPRODUCT(--ISNUMBER(MATCH(MHHY!$B$4:$DQ$4,INDEX('Rural Electric Cooperatives'!$A$3:$S$30,0,MATCH(SUBSTITUTE($B44,", Inc.",""),SUBSTITUTE('Rural Electric Cooperatives'!$A$1:$S$1,", Inc.",""),0)),0)),INDEX(MHHY!$B$6:$DQ$15,MATCH(D$1,YEAR(MHHY!$A$6:$A$15),0),0),INDEX(POP!$B$6:$DQ$15,MATCH($I$1,YEAR(POP!$A$6:$A$15),0),0))/SUMPRODUCT(--ISNUMBER(MATCH(MHHY!$B$4:$DQ$4,INDEX('Rural Electric Cooperatives'!$A$3:$S$30,0,MATCH(SUBSTITUTE($B44,", Inc.",""),SUBSTITUTE('Rural Electric Cooperatives'!$A$1:$S$1,", Inc.",""),0)),0)),INDEX(POP!$B$6:$DQ$15,MATCH($I$1,YEAR(POP!$A$6:$A$15),0),0)),0)</f>
        <v>64883.830338157772</v>
      </c>
      <c r="E44" s="40" cm="1">
        <f t="array" ref="E44">IFERROR(SUMPRODUCT(--ISNUMBER(MATCH(MHHY!$B$4:$DQ$4,INDEX('Rural Electric Cooperatives'!$A$3:$S$30,0,MATCH(SUBSTITUTE($B44,", Inc.",""),SUBSTITUTE('Rural Electric Cooperatives'!$A$1:$S$1,", Inc.",""),0)),0)),INDEX(MHHY!$B$6:$DQ$15,MATCH(E$1,YEAR(MHHY!$A$6:$A$15),0),0),INDEX(POP!$B$6:$DQ$15,MATCH($I$1,YEAR(POP!$A$6:$A$15),0),0))/SUMPRODUCT(--ISNUMBER(MATCH(MHHY!$B$4:$DQ$4,INDEX('Rural Electric Cooperatives'!$A$3:$S$30,0,MATCH(SUBSTITUTE($B44,", Inc.",""),SUBSTITUTE('Rural Electric Cooperatives'!$A$1:$S$1,", Inc.",""),0)),0)),INDEX(POP!$B$6:$DQ$15,MATCH($I$1,YEAR(POP!$A$6:$A$15),0),0)),0)</f>
        <v>66968.243260487579</v>
      </c>
      <c r="F44" s="40" cm="1">
        <f t="array" ref="F44">IFERROR(SUMPRODUCT(--ISNUMBER(MATCH(MHHY!$B$4:$DQ$4,INDEX('Rural Electric Cooperatives'!$A$3:$S$30,0,MATCH(SUBSTITUTE($B44,", Inc.",""),SUBSTITUTE('Rural Electric Cooperatives'!$A$1:$S$1,", Inc.",""),0)),0)),INDEX(MHHY!$B$6:$DQ$15,MATCH(F$1,YEAR(MHHY!$A$6:$A$15),0),0),INDEX(POP!$B$6:$DQ$15,MATCH($I$1,YEAR(POP!$A$6:$A$15),0),0))/SUMPRODUCT(--ISNUMBER(MATCH(MHHY!$B$4:$DQ$4,INDEX('Rural Electric Cooperatives'!$A$3:$S$30,0,MATCH(SUBSTITUTE($B44,", Inc.",""),SUBSTITUTE('Rural Electric Cooperatives'!$A$1:$S$1,", Inc.",""),0)),0)),INDEX(POP!$B$6:$DQ$15,MATCH($I$1,YEAR(POP!$A$6:$A$15),0),0)),0)</f>
        <v>68483.397853550574</v>
      </c>
      <c r="G44" s="40" cm="1">
        <f t="array" ref="G44">IFERROR(SUMPRODUCT(--ISNUMBER(MATCH(MHHY!$B$4:$DQ$4,INDEX('Rural Electric Cooperatives'!$A$3:$S$30,0,MATCH(SUBSTITUTE($B44,", Inc.",""),SUBSTITUTE('Rural Electric Cooperatives'!$A$1:$S$1,", Inc.",""),0)),0)),INDEX(MHHY!$B$6:$DQ$15,MATCH(G$1,YEAR(MHHY!$A$6:$A$15),0),0),INDEX(POP!$B$6:$DQ$15,MATCH($I$1,YEAR(POP!$A$6:$A$15),0),0))/SUMPRODUCT(--ISNUMBER(MATCH(MHHY!$B$4:$DQ$4,INDEX('Rural Electric Cooperatives'!$A$3:$S$30,0,MATCH(SUBSTITUTE($B44,", Inc.",""),SUBSTITUTE('Rural Electric Cooperatives'!$A$1:$S$1,", Inc.",""),0)),0)),INDEX(POP!$B$6:$DQ$15,MATCH($I$1,YEAR(POP!$A$6:$A$15),0),0)),0)</f>
        <v>70518.409387029824</v>
      </c>
      <c r="H44" s="40" cm="1">
        <f t="array" ref="H44">IFERROR(SUMPRODUCT(--ISNUMBER(MATCH(MHHY!$B$4:$DQ$4,INDEX('Rural Electric Cooperatives'!$A$3:$S$30,0,MATCH(SUBSTITUTE($B44,", Inc.",""),SUBSTITUTE('Rural Electric Cooperatives'!$A$1:$S$1,", Inc.",""),0)),0)),INDEX(MHHY!$B$6:$DQ$15,MATCH(H$1,YEAR(MHHY!$A$6:$A$15),0),0),INDEX(POP!$B$6:$DQ$15,MATCH($I$1,YEAR(POP!$A$6:$A$15),0),0))/SUMPRODUCT(--ISNUMBER(MATCH(MHHY!$B$4:$DQ$4,INDEX('Rural Electric Cooperatives'!$A$3:$S$30,0,MATCH(SUBSTITUTE($B44,", Inc.",""),SUBSTITUTE('Rural Electric Cooperatives'!$A$1:$S$1,", Inc.",""),0)),0)),INDEX(POP!$B$6:$DQ$15,MATCH($I$1,YEAR(POP!$A$6:$A$15),0),0)),0)</f>
        <v>73062.137014697044</v>
      </c>
      <c r="I44" s="40" cm="1">
        <f t="array" ref="I44">IFERROR(SUMPRODUCT(--ISNUMBER(MATCH(MHHY!$B$4:$DQ$4,INDEX('Rural Electric Cooperatives'!$A$3:$S$30,0,MATCH(SUBSTITUTE($B44,", Inc.",""),SUBSTITUTE('Rural Electric Cooperatives'!$A$1:$S$1,", Inc.",""),0)),0)),INDEX(MHHY!$B$6:$DQ$15,MATCH(I$1,YEAR(MHHY!$A$6:$A$15),0),0),INDEX(POP!$B$6:$DQ$15,MATCH($I$1,YEAR(POP!$A$6:$A$15),0),0))/SUMPRODUCT(--ISNUMBER(MATCH(MHHY!$B$4:$DQ$4,INDEX('Rural Electric Cooperatives'!$A$3:$S$30,0,MATCH(SUBSTITUTE($B44,", Inc.",""),SUBSTITUTE('Rural Electric Cooperatives'!$A$1:$S$1,", Inc.",""),0)),0)),INDEX(POP!$B$6:$DQ$15,MATCH($I$1,YEAR(POP!$A$6:$A$15),0),0)),0)</f>
        <v>77103.115063820951</v>
      </c>
      <c r="J44" s="40" cm="1">
        <f t="array" ref="J44">IFERROR(SUMPRODUCT(--ISNUMBER(MATCH(MHHY!$B$4:$DQ$4,INDEX('Rural Electric Cooperatives'!$A$3:$S$30,0,MATCH(SUBSTITUTE($B44,", Inc.",""),SUBSTITUTE('Rural Electric Cooperatives'!$A$1:$S$1,", Inc.",""),0)),0)),INDEX(MHHY!$B$6:$DQ$15,MATCH(J$1,YEAR(MHHY!$A$6:$A$15),0),0),INDEX(POP!$B$6:$DQ$15,MATCH($I$1,YEAR(POP!$A$6:$A$15),0),0))/SUMPRODUCT(--ISNUMBER(MATCH(MHHY!$B$4:$DQ$4,INDEX('Rural Electric Cooperatives'!$A$3:$S$30,0,MATCH(SUBSTITUTE($B44,", Inc.",""),SUBSTITUTE('Rural Electric Cooperatives'!$A$1:$S$1,", Inc.",""),0)),0)),INDEX(POP!$B$6:$DQ$15,MATCH($I$1,YEAR(POP!$A$6:$A$15),0),0)),0)</f>
        <v>80798.458142090341</v>
      </c>
      <c r="K44" s="40" cm="1">
        <f t="array" ref="K44">IFERROR(SUMPRODUCT(--ISNUMBER(MATCH(MHHY!$B$4:$DQ$4,INDEX('Rural Electric Cooperatives'!$A$3:$S$30,0,MATCH(SUBSTITUTE($B44,", Inc.",""),SUBSTITUTE('Rural Electric Cooperatives'!$A$1:$S$1,", Inc.",""),0)),0)),INDEX(MHHY!$B$6:$DQ$15,MATCH(K$1,YEAR(MHHY!$A$6:$A$15),0),0),INDEX(POP!$B$6:$DQ$15,MATCH($I$1,YEAR(POP!$A$6:$A$15),0),0))/SUMPRODUCT(--ISNUMBER(MATCH(MHHY!$B$4:$DQ$4,INDEX('Rural Electric Cooperatives'!$A$3:$S$30,0,MATCH(SUBSTITUTE($B44,", Inc.",""),SUBSTITUTE('Rural Electric Cooperatives'!$A$1:$S$1,", Inc.",""),0)),0)),INDEX(POP!$B$6:$DQ$15,MATCH($I$1,YEAR(POP!$A$6:$A$15),0),0)),0)</f>
        <v>84920.072593373261</v>
      </c>
      <c r="L44" s="40" cm="1">
        <f t="array" ref="L44">IFERROR(SUMPRODUCT(--ISNUMBER(MATCH(MHHY!$B$4:$DQ$4,INDEX('Rural Electric Cooperatives'!$A$3:$S$30,0,MATCH(SUBSTITUTE($B44,", Inc.",""),SUBSTITUTE('Rural Electric Cooperatives'!$A$1:$S$1,", Inc.",""),0)),0)),INDEX(MHHY!$B$6:$DQ$15,MATCH(L$1,YEAR(MHHY!$A$6:$A$15),0),0),INDEX(POP!$B$6:$DQ$15,MATCH($I$1,YEAR(POP!$A$6:$A$15),0),0))/SUMPRODUCT(--ISNUMBER(MATCH(MHHY!$B$4:$DQ$4,INDEX('Rural Electric Cooperatives'!$A$3:$S$30,0,MATCH(SUBSTITUTE($B44,", Inc.",""),SUBSTITUTE('Rural Electric Cooperatives'!$A$1:$S$1,", Inc.",""),0)),0)),INDEX(POP!$B$6:$DQ$15,MATCH($I$1,YEAR(POP!$A$6:$A$15),0),0)),0)</f>
        <v>87786.753863575563</v>
      </c>
      <c r="M44" s="43">
        <f t="shared" si="4"/>
        <v>3.9932807411157123E-2</v>
      </c>
      <c r="O44" s="40">
        <f>+C44/(Inflation!F$2/Inflation!$F$2)</f>
        <v>61713.684474737543</v>
      </c>
      <c r="P44" s="40">
        <f>+D44/(Inflation!G$2/Inflation!$F$2)</f>
        <v>63529.729134749301</v>
      </c>
      <c r="Q44" s="40">
        <f>+E44/(Inflation!H$2/Inflation!$F$2)</f>
        <v>64009.450943422969</v>
      </c>
      <c r="R44" s="40">
        <f>+F44/(Inflation!I$2/Inflation!$F$2)</f>
        <v>64291.884800396976</v>
      </c>
      <c r="S44" s="40">
        <f>+G44/(Inflation!J$2/Inflation!$F$2)</f>
        <v>65383.134149443053</v>
      </c>
      <c r="T44" s="40">
        <f>+H44/(Inflation!K$2/Inflation!$F$2)</f>
        <v>64712.283782214028</v>
      </c>
      <c r="U44" s="40">
        <f>+I44/(Inflation!L$2/Inflation!$F$2)</f>
        <v>63238.191096977047</v>
      </c>
      <c r="V44" s="40">
        <f>+J44/(Inflation!M$2/Inflation!$F$2)</f>
        <v>63642.522759594256</v>
      </c>
      <c r="W44" s="40">
        <f>+K44/(Inflation!N$2/Inflation!$F$2)</f>
        <v>64970.980298374292</v>
      </c>
      <c r="X44" s="40">
        <f>+L44/(Inflation!O$2/Inflation!$F$2)</f>
        <v>65394.658834828238</v>
      </c>
      <c r="Y44" s="43">
        <f t="shared" si="5"/>
        <v>6.4579732646701249E-3</v>
      </c>
    </row>
    <row r="45" spans="1:25" x14ac:dyDescent="0.25">
      <c r="A45" s="39"/>
      <c r="B45" s="39" t="s">
        <v>1145</v>
      </c>
      <c r="C45" s="40" cm="1">
        <f t="array" ref="C45">IFERROR(SUMPRODUCT(--ISNUMBER(MATCH(MHHY!$B$4:$DQ$4,INDEX('Rural Electric Cooperatives'!$A$3:$S$30,0,MATCH(SUBSTITUTE($B45,", Inc.",""),SUBSTITUTE('Rural Electric Cooperatives'!$A$1:$S$1,", Inc.",""),0)),0)),INDEX(MHHY!$B$6:$DQ$15,MATCH(C$1,YEAR(MHHY!$A$6:$A$15),0),0),INDEX(POP!$B$6:$DQ$15,MATCH($I$1,YEAR(POP!$A$6:$A$15),0),0))/SUMPRODUCT(--ISNUMBER(MATCH(MHHY!$B$4:$DQ$4,INDEX('Rural Electric Cooperatives'!$A$3:$S$30,0,MATCH(SUBSTITUTE($B45,", Inc.",""),SUBSTITUTE('Rural Electric Cooperatives'!$A$1:$S$1,", Inc.",""),0)),0)),INDEX(POP!$B$6:$DQ$15,MATCH($I$1,YEAR(POP!$A$6:$A$15),0),0)),0)</f>
        <v>59640.256019109183</v>
      </c>
      <c r="D45" s="40" cm="1">
        <f t="array" ref="D45">IFERROR(SUMPRODUCT(--ISNUMBER(MATCH(MHHY!$B$4:$DQ$4,INDEX('Rural Electric Cooperatives'!$A$3:$S$30,0,MATCH(SUBSTITUTE($B45,", Inc.",""),SUBSTITUTE('Rural Electric Cooperatives'!$A$1:$S$1,", Inc.",""),0)),0)),INDEX(MHHY!$B$6:$DQ$15,MATCH(D$1,YEAR(MHHY!$A$6:$A$15),0),0),INDEX(POP!$B$6:$DQ$15,MATCH($I$1,YEAR(POP!$A$6:$A$15),0),0))/SUMPRODUCT(--ISNUMBER(MATCH(MHHY!$B$4:$DQ$4,INDEX('Rural Electric Cooperatives'!$A$3:$S$30,0,MATCH(SUBSTITUTE($B45,", Inc.",""),SUBSTITUTE('Rural Electric Cooperatives'!$A$1:$S$1,", Inc.",""),0)),0)),INDEX(POP!$B$6:$DQ$15,MATCH($I$1,YEAR(POP!$A$6:$A$15),0),0)),0)</f>
        <v>61940.020822157137</v>
      </c>
      <c r="E45" s="40" cm="1">
        <f t="array" ref="E45">IFERROR(SUMPRODUCT(--ISNUMBER(MATCH(MHHY!$B$4:$DQ$4,INDEX('Rural Electric Cooperatives'!$A$3:$S$30,0,MATCH(SUBSTITUTE($B45,", Inc.",""),SUBSTITUTE('Rural Electric Cooperatives'!$A$1:$S$1,", Inc.",""),0)),0)),INDEX(MHHY!$B$6:$DQ$15,MATCH(E$1,YEAR(MHHY!$A$6:$A$15),0),0),INDEX(POP!$B$6:$DQ$15,MATCH($I$1,YEAR(POP!$A$6:$A$15),0),0))/SUMPRODUCT(--ISNUMBER(MATCH(MHHY!$B$4:$DQ$4,INDEX('Rural Electric Cooperatives'!$A$3:$S$30,0,MATCH(SUBSTITUTE($B45,", Inc.",""),SUBSTITUTE('Rural Electric Cooperatives'!$A$1:$S$1,", Inc.",""),0)),0)),INDEX(POP!$B$6:$DQ$15,MATCH($I$1,YEAR(POP!$A$6:$A$15),0),0)),0)</f>
        <v>63580.552976748586</v>
      </c>
      <c r="F45" s="40" cm="1">
        <f t="array" ref="F45">IFERROR(SUMPRODUCT(--ISNUMBER(MATCH(MHHY!$B$4:$DQ$4,INDEX('Rural Electric Cooperatives'!$A$3:$S$30,0,MATCH(SUBSTITUTE($B45,", Inc.",""),SUBSTITUTE('Rural Electric Cooperatives'!$A$1:$S$1,", Inc.",""),0)),0)),INDEX(MHHY!$B$6:$DQ$15,MATCH(F$1,YEAR(MHHY!$A$6:$A$15),0),0),INDEX(POP!$B$6:$DQ$15,MATCH($I$1,YEAR(POP!$A$6:$A$15),0),0))/SUMPRODUCT(--ISNUMBER(MATCH(MHHY!$B$4:$DQ$4,INDEX('Rural Electric Cooperatives'!$A$3:$S$30,0,MATCH(SUBSTITUTE($B45,", Inc.",""),SUBSTITUTE('Rural Electric Cooperatives'!$A$1:$S$1,", Inc.",""),0)),0)),INDEX(POP!$B$6:$DQ$15,MATCH($I$1,YEAR(POP!$A$6:$A$15),0),0)),0)</f>
        <v>66270.300247245978</v>
      </c>
      <c r="G45" s="40" cm="1">
        <f t="array" ref="G45">IFERROR(SUMPRODUCT(--ISNUMBER(MATCH(MHHY!$B$4:$DQ$4,INDEX('Rural Electric Cooperatives'!$A$3:$S$30,0,MATCH(SUBSTITUTE($B45,", Inc.",""),SUBSTITUTE('Rural Electric Cooperatives'!$A$1:$S$1,", Inc.",""),0)),0)),INDEX(MHHY!$B$6:$DQ$15,MATCH(G$1,YEAR(MHHY!$A$6:$A$15),0),0),INDEX(POP!$B$6:$DQ$15,MATCH($I$1,YEAR(POP!$A$6:$A$15),0),0))/SUMPRODUCT(--ISNUMBER(MATCH(MHHY!$B$4:$DQ$4,INDEX('Rural Electric Cooperatives'!$A$3:$S$30,0,MATCH(SUBSTITUTE($B45,", Inc.",""),SUBSTITUTE('Rural Electric Cooperatives'!$A$1:$S$1,", Inc.",""),0)),0)),INDEX(POP!$B$6:$DQ$15,MATCH($I$1,YEAR(POP!$A$6:$A$15),0),0)),0)</f>
        <v>68733.083118068942</v>
      </c>
      <c r="H45" s="40" cm="1">
        <f t="array" ref="H45">IFERROR(SUMPRODUCT(--ISNUMBER(MATCH(MHHY!$B$4:$DQ$4,INDEX('Rural Electric Cooperatives'!$A$3:$S$30,0,MATCH(SUBSTITUTE($B45,", Inc.",""),SUBSTITUTE('Rural Electric Cooperatives'!$A$1:$S$1,", Inc.",""),0)),0)),INDEX(MHHY!$B$6:$DQ$15,MATCH(H$1,YEAR(MHHY!$A$6:$A$15),0),0),INDEX(POP!$B$6:$DQ$15,MATCH($I$1,YEAR(POP!$A$6:$A$15),0),0))/SUMPRODUCT(--ISNUMBER(MATCH(MHHY!$B$4:$DQ$4,INDEX('Rural Electric Cooperatives'!$A$3:$S$30,0,MATCH(SUBSTITUTE($B45,", Inc.",""),SUBSTITUTE('Rural Electric Cooperatives'!$A$1:$S$1,", Inc.",""),0)),0)),INDEX(POP!$B$6:$DQ$15,MATCH($I$1,YEAR(POP!$A$6:$A$15),0),0)),0)</f>
        <v>72132.027625188814</v>
      </c>
      <c r="I45" s="40" cm="1">
        <f t="array" ref="I45">IFERROR(SUMPRODUCT(--ISNUMBER(MATCH(MHHY!$B$4:$DQ$4,INDEX('Rural Electric Cooperatives'!$A$3:$S$30,0,MATCH(SUBSTITUTE($B45,", Inc.",""),SUBSTITUTE('Rural Electric Cooperatives'!$A$1:$S$1,", Inc.",""),0)),0)),INDEX(MHHY!$B$6:$DQ$15,MATCH(I$1,YEAR(MHHY!$A$6:$A$15),0),0),INDEX(POP!$B$6:$DQ$15,MATCH($I$1,YEAR(POP!$A$6:$A$15),0),0))/SUMPRODUCT(--ISNUMBER(MATCH(MHHY!$B$4:$DQ$4,INDEX('Rural Electric Cooperatives'!$A$3:$S$30,0,MATCH(SUBSTITUTE($B45,", Inc.",""),SUBSTITUTE('Rural Electric Cooperatives'!$A$1:$S$1,", Inc.",""),0)),0)),INDEX(POP!$B$6:$DQ$15,MATCH($I$1,YEAR(POP!$A$6:$A$15),0),0)),0)</f>
        <v>76314.296548352489</v>
      </c>
      <c r="J45" s="40" cm="1">
        <f t="array" ref="J45">IFERROR(SUMPRODUCT(--ISNUMBER(MATCH(MHHY!$B$4:$DQ$4,INDEX('Rural Electric Cooperatives'!$A$3:$S$30,0,MATCH(SUBSTITUTE($B45,", Inc.",""),SUBSTITUTE('Rural Electric Cooperatives'!$A$1:$S$1,", Inc.",""),0)),0)),INDEX(MHHY!$B$6:$DQ$15,MATCH(J$1,YEAR(MHHY!$A$6:$A$15),0),0),INDEX(POP!$B$6:$DQ$15,MATCH($I$1,YEAR(POP!$A$6:$A$15),0),0))/SUMPRODUCT(--ISNUMBER(MATCH(MHHY!$B$4:$DQ$4,INDEX('Rural Electric Cooperatives'!$A$3:$S$30,0,MATCH(SUBSTITUTE($B45,", Inc.",""),SUBSTITUTE('Rural Electric Cooperatives'!$A$1:$S$1,", Inc.",""),0)),0)),INDEX(POP!$B$6:$DQ$15,MATCH($I$1,YEAR(POP!$A$6:$A$15),0),0)),0)</f>
        <v>81162.014213316186</v>
      </c>
      <c r="K45" s="40" cm="1">
        <f t="array" ref="K45">IFERROR(SUMPRODUCT(--ISNUMBER(MATCH(MHHY!$B$4:$DQ$4,INDEX('Rural Electric Cooperatives'!$A$3:$S$30,0,MATCH(SUBSTITUTE($B45,", Inc.",""),SUBSTITUTE('Rural Electric Cooperatives'!$A$1:$S$1,", Inc.",""),0)),0)),INDEX(MHHY!$B$6:$DQ$15,MATCH(K$1,YEAR(MHHY!$A$6:$A$15),0),0),INDEX(POP!$B$6:$DQ$15,MATCH($I$1,YEAR(POP!$A$6:$A$15),0),0))/SUMPRODUCT(--ISNUMBER(MATCH(MHHY!$B$4:$DQ$4,INDEX('Rural Electric Cooperatives'!$A$3:$S$30,0,MATCH(SUBSTITUTE($B45,", Inc.",""),SUBSTITUTE('Rural Electric Cooperatives'!$A$1:$S$1,", Inc.",""),0)),0)),INDEX(POP!$B$6:$DQ$15,MATCH($I$1,YEAR(POP!$A$6:$A$15),0),0)),0)</f>
        <v>87001.142208684032</v>
      </c>
      <c r="L45" s="40" cm="1">
        <f t="array" ref="L45">IFERROR(SUMPRODUCT(--ISNUMBER(MATCH(MHHY!$B$4:$DQ$4,INDEX('Rural Electric Cooperatives'!$A$3:$S$30,0,MATCH(SUBSTITUTE($B45,", Inc.",""),SUBSTITUTE('Rural Electric Cooperatives'!$A$1:$S$1,", Inc.",""),0)),0)),INDEX(MHHY!$B$6:$DQ$15,MATCH(L$1,YEAR(MHHY!$A$6:$A$15),0),0),INDEX(POP!$B$6:$DQ$15,MATCH($I$1,YEAR(POP!$A$6:$A$15),0),0))/SUMPRODUCT(--ISNUMBER(MATCH(MHHY!$B$4:$DQ$4,INDEX('Rural Electric Cooperatives'!$A$3:$S$30,0,MATCH(SUBSTITUTE($B45,", Inc.",""),SUBSTITUTE('Rural Electric Cooperatives'!$A$1:$S$1,", Inc.",""),0)),0)),INDEX(POP!$B$6:$DQ$15,MATCH($I$1,YEAR(POP!$A$6:$A$15),0),0)),0)</f>
        <v>90002.520528342051</v>
      </c>
      <c r="M45" s="43">
        <f t="shared" si="4"/>
        <v>4.6784399087670847E-2</v>
      </c>
      <c r="O45" s="40">
        <f>+C45/(Inflation!F$2/Inflation!$F$2)</f>
        <v>59640.256019109183</v>
      </c>
      <c r="P45" s="40">
        <f>+D45/(Inflation!G$2/Inflation!$F$2)</f>
        <v>60647.355819223369</v>
      </c>
      <c r="Q45" s="40">
        <f>+E45/(Inflation!H$2/Inflation!$F$2)</f>
        <v>60771.435662283831</v>
      </c>
      <c r="R45" s="40">
        <f>+F45/(Inflation!I$2/Inflation!$F$2)</f>
        <v>62214.239402882682</v>
      </c>
      <c r="S45" s="40">
        <f>+G45/(Inflation!J$2/Inflation!$F$2)</f>
        <v>63727.818495578293</v>
      </c>
      <c r="T45" s="40">
        <f>+H45/(Inflation!K$2/Inflation!$F$2)</f>
        <v>63888.471268349967</v>
      </c>
      <c r="U45" s="40">
        <f>+I45/(Inflation!L$2/Inflation!$F$2)</f>
        <v>62591.22040090675</v>
      </c>
      <c r="V45" s="40">
        <f>+J45/(Inflation!M$2/Inflation!$F$2)</f>
        <v>63928.884975772809</v>
      </c>
      <c r="W45" s="40">
        <f>+K45/(Inflation!N$2/Inflation!$F$2)</f>
        <v>66563.17315510122</v>
      </c>
      <c r="X45" s="40">
        <f>+L45/(Inflation!O$2/Inflation!$F$2)</f>
        <v>67045.24162463237</v>
      </c>
      <c r="Y45" s="43">
        <f t="shared" si="5"/>
        <v>1.308901617747904E-2</v>
      </c>
    </row>
    <row r="46" spans="1:25" x14ac:dyDescent="0.25">
      <c r="A46" s="39"/>
      <c r="B46" s="39" t="s">
        <v>1146</v>
      </c>
      <c r="C46" s="40" cm="1">
        <f t="array" ref="C46">IFERROR(SUMPRODUCT(--ISNUMBER(MATCH(MHHY!$B$4:$DQ$4,INDEX('Rural Electric Cooperatives'!$A$3:$S$30,0,MATCH(SUBSTITUTE($B46,", Inc.",""),SUBSTITUTE('Rural Electric Cooperatives'!$A$1:$S$1,", Inc.",""),0)),0)),INDEX(MHHY!$B$6:$DQ$15,MATCH(C$1,YEAR(MHHY!$A$6:$A$15),0),0),INDEX(POP!$B$6:$DQ$15,MATCH($I$1,YEAR(POP!$A$6:$A$15),0),0))/SUMPRODUCT(--ISNUMBER(MATCH(MHHY!$B$4:$DQ$4,INDEX('Rural Electric Cooperatives'!$A$3:$S$30,0,MATCH(SUBSTITUTE($B46,", Inc.",""),SUBSTITUTE('Rural Electric Cooperatives'!$A$1:$S$1,", Inc.",""),0)),0)),INDEX(POP!$B$6:$DQ$15,MATCH($I$1,YEAR(POP!$A$6:$A$15),0),0)),0)</f>
        <v>56784.704158771456</v>
      </c>
      <c r="D46" s="40" cm="1">
        <f t="array" ref="D46">IFERROR(SUMPRODUCT(--ISNUMBER(MATCH(MHHY!$B$4:$DQ$4,INDEX('Rural Electric Cooperatives'!$A$3:$S$30,0,MATCH(SUBSTITUTE($B46,", Inc.",""),SUBSTITUTE('Rural Electric Cooperatives'!$A$1:$S$1,", Inc.",""),0)),0)),INDEX(MHHY!$B$6:$DQ$15,MATCH(D$1,YEAR(MHHY!$A$6:$A$15),0),0),INDEX(POP!$B$6:$DQ$15,MATCH($I$1,YEAR(POP!$A$6:$A$15),0),0))/SUMPRODUCT(--ISNUMBER(MATCH(MHHY!$B$4:$DQ$4,INDEX('Rural Electric Cooperatives'!$A$3:$S$30,0,MATCH(SUBSTITUTE($B46,", Inc.",""),SUBSTITUTE('Rural Electric Cooperatives'!$A$1:$S$1,", Inc.",""),0)),0)),INDEX(POP!$B$6:$DQ$15,MATCH($I$1,YEAR(POP!$A$6:$A$15),0),0)),0)</f>
        <v>58491.285504241423</v>
      </c>
      <c r="E46" s="40" cm="1">
        <f t="array" ref="E46">IFERROR(SUMPRODUCT(--ISNUMBER(MATCH(MHHY!$B$4:$DQ$4,INDEX('Rural Electric Cooperatives'!$A$3:$S$30,0,MATCH(SUBSTITUTE($B46,", Inc.",""),SUBSTITUTE('Rural Electric Cooperatives'!$A$1:$S$1,", Inc.",""),0)),0)),INDEX(MHHY!$B$6:$DQ$15,MATCH(E$1,YEAR(MHHY!$A$6:$A$15),0),0),INDEX(POP!$B$6:$DQ$15,MATCH($I$1,YEAR(POP!$A$6:$A$15),0),0))/SUMPRODUCT(--ISNUMBER(MATCH(MHHY!$B$4:$DQ$4,INDEX('Rural Electric Cooperatives'!$A$3:$S$30,0,MATCH(SUBSTITUTE($B46,", Inc.",""),SUBSTITUTE('Rural Electric Cooperatives'!$A$1:$S$1,", Inc.",""),0)),0)),INDEX(POP!$B$6:$DQ$15,MATCH($I$1,YEAR(POP!$A$6:$A$15),0),0)),0)</f>
        <v>60712.611196528858</v>
      </c>
      <c r="F46" s="40" cm="1">
        <f t="array" ref="F46">IFERROR(SUMPRODUCT(--ISNUMBER(MATCH(MHHY!$B$4:$DQ$4,INDEX('Rural Electric Cooperatives'!$A$3:$S$30,0,MATCH(SUBSTITUTE($B46,", Inc.",""),SUBSTITUTE('Rural Electric Cooperatives'!$A$1:$S$1,", Inc.",""),0)),0)),INDEX(MHHY!$B$6:$DQ$15,MATCH(F$1,YEAR(MHHY!$A$6:$A$15),0),0),INDEX(POP!$B$6:$DQ$15,MATCH($I$1,YEAR(POP!$A$6:$A$15),0),0))/SUMPRODUCT(--ISNUMBER(MATCH(MHHY!$B$4:$DQ$4,INDEX('Rural Electric Cooperatives'!$A$3:$S$30,0,MATCH(SUBSTITUTE($B46,", Inc.",""),SUBSTITUTE('Rural Electric Cooperatives'!$A$1:$S$1,", Inc.",""),0)),0)),INDEX(POP!$B$6:$DQ$15,MATCH($I$1,YEAR(POP!$A$6:$A$15),0),0)),0)</f>
        <v>63615.971144141542</v>
      </c>
      <c r="G46" s="40" cm="1">
        <f t="array" ref="G46">IFERROR(SUMPRODUCT(--ISNUMBER(MATCH(MHHY!$B$4:$DQ$4,INDEX('Rural Electric Cooperatives'!$A$3:$S$30,0,MATCH(SUBSTITUTE($B46,", Inc.",""),SUBSTITUTE('Rural Electric Cooperatives'!$A$1:$S$1,", Inc.",""),0)),0)),INDEX(MHHY!$B$6:$DQ$15,MATCH(G$1,YEAR(MHHY!$A$6:$A$15),0),0),INDEX(POP!$B$6:$DQ$15,MATCH($I$1,YEAR(POP!$A$6:$A$15),0),0))/SUMPRODUCT(--ISNUMBER(MATCH(MHHY!$B$4:$DQ$4,INDEX('Rural Electric Cooperatives'!$A$3:$S$30,0,MATCH(SUBSTITUTE($B46,", Inc.",""),SUBSTITUTE('Rural Electric Cooperatives'!$A$1:$S$1,", Inc.",""),0)),0)),INDEX(POP!$B$6:$DQ$15,MATCH($I$1,YEAR(POP!$A$6:$A$15),0),0)),0)</f>
        <v>65534.347425560481</v>
      </c>
      <c r="H46" s="40" cm="1">
        <f t="array" ref="H46">IFERROR(SUMPRODUCT(--ISNUMBER(MATCH(MHHY!$B$4:$DQ$4,INDEX('Rural Electric Cooperatives'!$A$3:$S$30,0,MATCH(SUBSTITUTE($B46,", Inc.",""),SUBSTITUTE('Rural Electric Cooperatives'!$A$1:$S$1,", Inc.",""),0)),0)),INDEX(MHHY!$B$6:$DQ$15,MATCH(H$1,YEAR(MHHY!$A$6:$A$15),0),0),INDEX(POP!$B$6:$DQ$15,MATCH($I$1,YEAR(POP!$A$6:$A$15),0),0))/SUMPRODUCT(--ISNUMBER(MATCH(MHHY!$B$4:$DQ$4,INDEX('Rural Electric Cooperatives'!$A$3:$S$30,0,MATCH(SUBSTITUTE($B46,", Inc.",""),SUBSTITUTE('Rural Electric Cooperatives'!$A$1:$S$1,", Inc.",""),0)),0)),INDEX(POP!$B$6:$DQ$15,MATCH($I$1,YEAR(POP!$A$6:$A$15),0),0)),0)</f>
        <v>67462.8700689955</v>
      </c>
      <c r="I46" s="40" cm="1">
        <f t="array" ref="I46">IFERROR(SUMPRODUCT(--ISNUMBER(MATCH(MHHY!$B$4:$DQ$4,INDEX('Rural Electric Cooperatives'!$A$3:$S$30,0,MATCH(SUBSTITUTE($B46,", Inc.",""),SUBSTITUTE('Rural Electric Cooperatives'!$A$1:$S$1,", Inc.",""),0)),0)),INDEX(MHHY!$B$6:$DQ$15,MATCH(I$1,YEAR(MHHY!$A$6:$A$15),0),0),INDEX(POP!$B$6:$DQ$15,MATCH($I$1,YEAR(POP!$A$6:$A$15),0),0))/SUMPRODUCT(--ISNUMBER(MATCH(MHHY!$B$4:$DQ$4,INDEX('Rural Electric Cooperatives'!$A$3:$S$30,0,MATCH(SUBSTITUTE($B46,", Inc.",""),SUBSTITUTE('Rural Electric Cooperatives'!$A$1:$S$1,", Inc.",""),0)),0)),INDEX(POP!$B$6:$DQ$15,MATCH($I$1,YEAR(POP!$A$6:$A$15),0),0)),0)</f>
        <v>73202.147377612055</v>
      </c>
      <c r="J46" s="40" cm="1">
        <f t="array" ref="J46">IFERROR(SUMPRODUCT(--ISNUMBER(MATCH(MHHY!$B$4:$DQ$4,INDEX('Rural Electric Cooperatives'!$A$3:$S$30,0,MATCH(SUBSTITUTE($B46,", Inc.",""),SUBSTITUTE('Rural Electric Cooperatives'!$A$1:$S$1,", Inc.",""),0)),0)),INDEX(MHHY!$B$6:$DQ$15,MATCH(J$1,YEAR(MHHY!$A$6:$A$15),0),0),INDEX(POP!$B$6:$DQ$15,MATCH($I$1,YEAR(POP!$A$6:$A$15),0),0))/SUMPRODUCT(--ISNUMBER(MATCH(MHHY!$B$4:$DQ$4,INDEX('Rural Electric Cooperatives'!$A$3:$S$30,0,MATCH(SUBSTITUTE($B46,", Inc.",""),SUBSTITUTE('Rural Electric Cooperatives'!$A$1:$S$1,", Inc.",""),0)),0)),INDEX(POP!$B$6:$DQ$15,MATCH($I$1,YEAR(POP!$A$6:$A$15),0),0)),0)</f>
        <v>75587.628920494899</v>
      </c>
      <c r="K46" s="40" cm="1">
        <f t="array" ref="K46">IFERROR(SUMPRODUCT(--ISNUMBER(MATCH(MHHY!$B$4:$DQ$4,INDEX('Rural Electric Cooperatives'!$A$3:$S$30,0,MATCH(SUBSTITUTE($B46,", Inc.",""),SUBSTITUTE('Rural Electric Cooperatives'!$A$1:$S$1,", Inc.",""),0)),0)),INDEX(MHHY!$B$6:$DQ$15,MATCH(K$1,YEAR(MHHY!$A$6:$A$15),0),0),INDEX(POP!$B$6:$DQ$15,MATCH($I$1,YEAR(POP!$A$6:$A$15),0),0))/SUMPRODUCT(--ISNUMBER(MATCH(MHHY!$B$4:$DQ$4,INDEX('Rural Electric Cooperatives'!$A$3:$S$30,0,MATCH(SUBSTITUTE($B46,", Inc.",""),SUBSTITUTE('Rural Electric Cooperatives'!$A$1:$S$1,", Inc.",""),0)),0)),INDEX(POP!$B$6:$DQ$15,MATCH($I$1,YEAR(POP!$A$6:$A$15),0),0)),0)</f>
        <v>79472.441153894455</v>
      </c>
      <c r="L46" s="40" cm="1">
        <f t="array" ref="L46">IFERROR(SUMPRODUCT(--ISNUMBER(MATCH(MHHY!$B$4:$DQ$4,INDEX('Rural Electric Cooperatives'!$A$3:$S$30,0,MATCH(SUBSTITUTE($B46,", Inc.",""),SUBSTITUTE('Rural Electric Cooperatives'!$A$1:$S$1,", Inc.",""),0)),0)),INDEX(MHHY!$B$6:$DQ$15,MATCH(L$1,YEAR(MHHY!$A$6:$A$15),0),0),INDEX(POP!$B$6:$DQ$15,MATCH($I$1,YEAR(POP!$A$6:$A$15),0),0))/SUMPRODUCT(--ISNUMBER(MATCH(MHHY!$B$4:$DQ$4,INDEX('Rural Electric Cooperatives'!$A$3:$S$30,0,MATCH(SUBSTITUTE($B46,", Inc.",""),SUBSTITUTE('Rural Electric Cooperatives'!$A$1:$S$1,", Inc.",""),0)),0)),INDEX(POP!$B$6:$DQ$15,MATCH($I$1,YEAR(POP!$A$6:$A$15),0),0)),0)</f>
        <v>83886.162729039876</v>
      </c>
      <c r="M46" s="43">
        <f t="shared" si="4"/>
        <v>4.4308405152328589E-2</v>
      </c>
      <c r="O46" s="40">
        <f>+C46/(Inflation!F$2/Inflation!$F$2)</f>
        <v>56784.704158771456</v>
      </c>
      <c r="P46" s="40">
        <f>+D46/(Inflation!G$2/Inflation!$F$2)</f>
        <v>57270.594313887595</v>
      </c>
      <c r="Q46" s="40">
        <f>+E46/(Inflation!H$2/Inflation!$F$2)</f>
        <v>58030.205345467672</v>
      </c>
      <c r="R46" s="40">
        <f>+F46/(Inflation!I$2/Inflation!$F$2)</f>
        <v>59722.367996559289</v>
      </c>
      <c r="S46" s="40">
        <f>+G46/(Inflation!J$2/Inflation!$F$2)</f>
        <v>60762.020391085607</v>
      </c>
      <c r="T46" s="40">
        <f>+H46/(Inflation!K$2/Inflation!$F$2)</f>
        <v>59752.924990262443</v>
      </c>
      <c r="U46" s="40">
        <f>+I46/(Inflation!L$2/Inflation!$F$2)</f>
        <v>60038.707654584134</v>
      </c>
      <c r="V46" s="40">
        <f>+J46/(Inflation!M$2/Inflation!$F$2)</f>
        <v>59538.108826984928</v>
      </c>
      <c r="W46" s="40">
        <f>+K46/(Inflation!N$2/Inflation!$F$2)</f>
        <v>60803.08519279708</v>
      </c>
      <c r="X46" s="40">
        <f>+L46/(Inflation!O$2/Inflation!$F$2)</f>
        <v>62489.006042454588</v>
      </c>
      <c r="Y46" s="43">
        <f t="shared" si="5"/>
        <v>1.0692723051402897E-2</v>
      </c>
    </row>
    <row r="47" spans="1:25" x14ac:dyDescent="0.25">
      <c r="A47" s="39"/>
      <c r="B47" s="39" t="s">
        <v>1147</v>
      </c>
      <c r="C47" s="40" cm="1">
        <f t="array" ref="C47">IFERROR(SUMPRODUCT(--ISNUMBER(MATCH(MHHY!$B$4:$DQ$4,INDEX('Rural Electric Cooperatives'!$A$3:$S$30,0,MATCH(SUBSTITUTE($B47,", Inc.",""),SUBSTITUTE('Rural Electric Cooperatives'!$A$1:$S$1,", Inc.",""),0)),0)),INDEX(MHHY!$B$6:$DQ$15,MATCH(C$1,YEAR(MHHY!$A$6:$A$15),0),0),INDEX(POP!$B$6:$DQ$15,MATCH($I$1,YEAR(POP!$A$6:$A$15),0),0))/SUMPRODUCT(--ISNUMBER(MATCH(MHHY!$B$4:$DQ$4,INDEX('Rural Electric Cooperatives'!$A$3:$S$30,0,MATCH(SUBSTITUTE($B47,", Inc.",""),SUBSTITUTE('Rural Electric Cooperatives'!$A$1:$S$1,", Inc.",""),0)),0)),INDEX(POP!$B$6:$DQ$15,MATCH($I$1,YEAR(POP!$A$6:$A$15),0),0)),0)</f>
        <v>34251.094965873504</v>
      </c>
      <c r="D47" s="40" cm="1">
        <f t="array" ref="D47">IFERROR(SUMPRODUCT(--ISNUMBER(MATCH(MHHY!$B$4:$DQ$4,INDEX('Rural Electric Cooperatives'!$A$3:$S$30,0,MATCH(SUBSTITUTE($B47,", Inc.",""),SUBSTITUTE('Rural Electric Cooperatives'!$A$1:$S$1,", Inc.",""),0)),0)),INDEX(MHHY!$B$6:$DQ$15,MATCH(D$1,YEAR(MHHY!$A$6:$A$15),0),0),INDEX(POP!$B$6:$DQ$15,MATCH($I$1,YEAR(POP!$A$6:$A$15),0),0))/SUMPRODUCT(--ISNUMBER(MATCH(MHHY!$B$4:$DQ$4,INDEX('Rural Electric Cooperatives'!$A$3:$S$30,0,MATCH(SUBSTITUTE($B47,", Inc.",""),SUBSTITUTE('Rural Electric Cooperatives'!$A$1:$S$1,", Inc.",""),0)),0)),INDEX(POP!$B$6:$DQ$15,MATCH($I$1,YEAR(POP!$A$6:$A$15),0),0)),0)</f>
        <v>35114.854147854159</v>
      </c>
      <c r="E47" s="40" cm="1">
        <f t="array" ref="E47">IFERROR(SUMPRODUCT(--ISNUMBER(MATCH(MHHY!$B$4:$DQ$4,INDEX('Rural Electric Cooperatives'!$A$3:$S$30,0,MATCH(SUBSTITUTE($B47,", Inc.",""),SUBSTITUTE('Rural Electric Cooperatives'!$A$1:$S$1,", Inc.",""),0)),0)),INDEX(MHHY!$B$6:$DQ$15,MATCH(E$1,YEAR(MHHY!$A$6:$A$15),0),0),INDEX(POP!$B$6:$DQ$15,MATCH($I$1,YEAR(POP!$A$6:$A$15),0),0))/SUMPRODUCT(--ISNUMBER(MATCH(MHHY!$B$4:$DQ$4,INDEX('Rural Electric Cooperatives'!$A$3:$S$30,0,MATCH(SUBSTITUTE($B47,", Inc.",""),SUBSTITUTE('Rural Electric Cooperatives'!$A$1:$S$1,", Inc.",""),0)),0)),INDEX(POP!$B$6:$DQ$15,MATCH($I$1,YEAR(POP!$A$6:$A$15),0),0)),0)</f>
        <v>37218.739042698246</v>
      </c>
      <c r="F47" s="40" cm="1">
        <f t="array" ref="F47">IFERROR(SUMPRODUCT(--ISNUMBER(MATCH(MHHY!$B$4:$DQ$4,INDEX('Rural Electric Cooperatives'!$A$3:$S$30,0,MATCH(SUBSTITUTE($B47,", Inc.",""),SUBSTITUTE('Rural Electric Cooperatives'!$A$1:$S$1,", Inc.",""),0)),0)),INDEX(MHHY!$B$6:$DQ$15,MATCH(F$1,YEAR(MHHY!$A$6:$A$15),0),0),INDEX(POP!$B$6:$DQ$15,MATCH($I$1,YEAR(POP!$A$6:$A$15),0),0))/SUMPRODUCT(--ISNUMBER(MATCH(MHHY!$B$4:$DQ$4,INDEX('Rural Electric Cooperatives'!$A$3:$S$30,0,MATCH(SUBSTITUTE($B47,", Inc.",""),SUBSTITUTE('Rural Electric Cooperatives'!$A$1:$S$1,", Inc.",""),0)),0)),INDEX(POP!$B$6:$DQ$15,MATCH($I$1,YEAR(POP!$A$6:$A$15),0),0)),0)</f>
        <v>39338.556426861804</v>
      </c>
      <c r="G47" s="40" cm="1">
        <f t="array" ref="G47">IFERROR(SUMPRODUCT(--ISNUMBER(MATCH(MHHY!$B$4:$DQ$4,INDEX('Rural Electric Cooperatives'!$A$3:$S$30,0,MATCH(SUBSTITUTE($B47,", Inc.",""),SUBSTITUTE('Rural Electric Cooperatives'!$A$1:$S$1,", Inc.",""),0)),0)),INDEX(MHHY!$B$6:$DQ$15,MATCH(G$1,YEAR(MHHY!$A$6:$A$15),0),0),INDEX(POP!$B$6:$DQ$15,MATCH($I$1,YEAR(POP!$A$6:$A$15),0),0))/SUMPRODUCT(--ISNUMBER(MATCH(MHHY!$B$4:$DQ$4,INDEX('Rural Electric Cooperatives'!$A$3:$S$30,0,MATCH(SUBSTITUTE($B47,", Inc.",""),SUBSTITUTE('Rural Electric Cooperatives'!$A$1:$S$1,", Inc.",""),0)),0)),INDEX(POP!$B$6:$DQ$15,MATCH($I$1,YEAR(POP!$A$6:$A$15),0),0)),0)</f>
        <v>40739.552335833876</v>
      </c>
      <c r="H47" s="40" cm="1">
        <f t="array" ref="H47">IFERROR(SUMPRODUCT(--ISNUMBER(MATCH(MHHY!$B$4:$DQ$4,INDEX('Rural Electric Cooperatives'!$A$3:$S$30,0,MATCH(SUBSTITUTE($B47,", Inc.",""),SUBSTITUTE('Rural Electric Cooperatives'!$A$1:$S$1,", Inc.",""),0)),0)),INDEX(MHHY!$B$6:$DQ$15,MATCH(H$1,YEAR(MHHY!$A$6:$A$15),0),0),INDEX(POP!$B$6:$DQ$15,MATCH($I$1,YEAR(POP!$A$6:$A$15),0),0))/SUMPRODUCT(--ISNUMBER(MATCH(MHHY!$B$4:$DQ$4,INDEX('Rural Electric Cooperatives'!$A$3:$S$30,0,MATCH(SUBSTITUTE($B47,", Inc.",""),SUBSTITUTE('Rural Electric Cooperatives'!$A$1:$S$1,", Inc.",""),0)),0)),INDEX(POP!$B$6:$DQ$15,MATCH($I$1,YEAR(POP!$A$6:$A$15),0),0)),0)</f>
        <v>42153.456283816507</v>
      </c>
      <c r="I47" s="40" cm="1">
        <f t="array" ref="I47">IFERROR(SUMPRODUCT(--ISNUMBER(MATCH(MHHY!$B$4:$DQ$4,INDEX('Rural Electric Cooperatives'!$A$3:$S$30,0,MATCH(SUBSTITUTE($B47,", Inc.",""),SUBSTITUTE('Rural Electric Cooperatives'!$A$1:$S$1,", Inc.",""),0)),0)),INDEX(MHHY!$B$6:$DQ$15,MATCH(I$1,YEAR(MHHY!$A$6:$A$15),0),0),INDEX(POP!$B$6:$DQ$15,MATCH($I$1,YEAR(POP!$A$6:$A$15),0),0))/SUMPRODUCT(--ISNUMBER(MATCH(MHHY!$B$4:$DQ$4,INDEX('Rural Electric Cooperatives'!$A$3:$S$30,0,MATCH(SUBSTITUTE($B47,", Inc.",""),SUBSTITUTE('Rural Electric Cooperatives'!$A$1:$S$1,", Inc.",""),0)),0)),INDEX(POP!$B$6:$DQ$15,MATCH($I$1,YEAR(POP!$A$6:$A$15),0),0)),0)</f>
        <v>45210.051874977129</v>
      </c>
      <c r="J47" s="40" cm="1">
        <f t="array" ref="J47">IFERROR(SUMPRODUCT(--ISNUMBER(MATCH(MHHY!$B$4:$DQ$4,INDEX('Rural Electric Cooperatives'!$A$3:$S$30,0,MATCH(SUBSTITUTE($B47,", Inc.",""),SUBSTITUTE('Rural Electric Cooperatives'!$A$1:$S$1,", Inc.",""),0)),0)),INDEX(MHHY!$B$6:$DQ$15,MATCH(J$1,YEAR(MHHY!$A$6:$A$15),0),0),INDEX(POP!$B$6:$DQ$15,MATCH($I$1,YEAR(POP!$A$6:$A$15),0),0))/SUMPRODUCT(--ISNUMBER(MATCH(MHHY!$B$4:$DQ$4,INDEX('Rural Electric Cooperatives'!$A$3:$S$30,0,MATCH(SUBSTITUTE($B47,", Inc.",""),SUBSTITUTE('Rural Electric Cooperatives'!$A$1:$S$1,", Inc.",""),0)),0)),INDEX(POP!$B$6:$DQ$15,MATCH($I$1,YEAR(POP!$A$6:$A$15),0),0)),0)</f>
        <v>47364.115335604409</v>
      </c>
      <c r="K47" s="40" cm="1">
        <f t="array" ref="K47">IFERROR(SUMPRODUCT(--ISNUMBER(MATCH(MHHY!$B$4:$DQ$4,INDEX('Rural Electric Cooperatives'!$A$3:$S$30,0,MATCH(SUBSTITUTE($B47,", Inc.",""),SUBSTITUTE('Rural Electric Cooperatives'!$A$1:$S$1,", Inc.",""),0)),0)),INDEX(MHHY!$B$6:$DQ$15,MATCH(K$1,YEAR(MHHY!$A$6:$A$15),0),0),INDEX(POP!$B$6:$DQ$15,MATCH($I$1,YEAR(POP!$A$6:$A$15),0),0))/SUMPRODUCT(--ISNUMBER(MATCH(MHHY!$B$4:$DQ$4,INDEX('Rural Electric Cooperatives'!$A$3:$S$30,0,MATCH(SUBSTITUTE($B47,", Inc.",""),SUBSTITUTE('Rural Electric Cooperatives'!$A$1:$S$1,", Inc.",""),0)),0)),INDEX(POP!$B$6:$DQ$15,MATCH($I$1,YEAR(POP!$A$6:$A$15),0),0)),0)</f>
        <v>50333.240023693419</v>
      </c>
      <c r="L47" s="40" cm="1">
        <f t="array" ref="L47">IFERROR(SUMPRODUCT(--ISNUMBER(MATCH(MHHY!$B$4:$DQ$4,INDEX('Rural Electric Cooperatives'!$A$3:$S$30,0,MATCH(SUBSTITUTE($B47,", Inc.",""),SUBSTITUTE('Rural Electric Cooperatives'!$A$1:$S$1,", Inc.",""),0)),0)),INDEX(MHHY!$B$6:$DQ$15,MATCH(L$1,YEAR(MHHY!$A$6:$A$15),0),0),INDEX(POP!$B$6:$DQ$15,MATCH($I$1,YEAR(POP!$A$6:$A$15),0),0))/SUMPRODUCT(--ISNUMBER(MATCH(MHHY!$B$4:$DQ$4,INDEX('Rural Electric Cooperatives'!$A$3:$S$30,0,MATCH(SUBSTITUTE($B47,", Inc.",""),SUBSTITUTE('Rural Electric Cooperatives'!$A$1:$S$1,", Inc.",""),0)),0)),INDEX(POP!$B$6:$DQ$15,MATCH($I$1,YEAR(POP!$A$6:$A$15),0),0)),0)</f>
        <v>53360.051853201614</v>
      </c>
      <c r="M47" s="43">
        <f t="shared" si="4"/>
        <v>5.0493891668236035E-2</v>
      </c>
      <c r="O47" s="40">
        <f>+C47/(Inflation!F$2/Inflation!$F$2)</f>
        <v>34251.094965873504</v>
      </c>
      <c r="P47" s="40">
        <f>+D47/(Inflation!G$2/Inflation!$F$2)</f>
        <v>34382.020312192661</v>
      </c>
      <c r="Q47" s="40">
        <f>+E47/(Inflation!H$2/Inflation!$F$2)</f>
        <v>35574.339939947065</v>
      </c>
      <c r="R47" s="40">
        <f>+F47/(Inflation!I$2/Inflation!$F$2)</f>
        <v>36930.847727769236</v>
      </c>
      <c r="S47" s="40">
        <f>+G47/(Inflation!J$2/Inflation!$F$2)</f>
        <v>37772.82611329011</v>
      </c>
      <c r="T47" s="40">
        <f>+H47/(Inflation!K$2/Inflation!$F$2)</f>
        <v>37335.979166483434</v>
      </c>
      <c r="U47" s="40">
        <f>+I47/(Inflation!L$2/Inflation!$F$2)</f>
        <v>37080.238555959157</v>
      </c>
      <c r="V47" s="40">
        <f>+J47/(Inflation!M$2/Inflation!$F$2)</f>
        <v>37307.293450244368</v>
      </c>
      <c r="W47" s="40">
        <f>+K47/(Inflation!N$2/Inflation!$F$2)</f>
        <v>38509.151559391386</v>
      </c>
      <c r="X47" s="40">
        <f>+L47/(Inflation!O$2/Inflation!$F$2)</f>
        <v>39749.304226143729</v>
      </c>
      <c r="Y47" s="43">
        <f t="shared" si="5"/>
        <v>1.6679102342536334E-2</v>
      </c>
    </row>
    <row r="48" spans="1:25" x14ac:dyDescent="0.25">
      <c r="A48" s="39"/>
      <c r="B48" s="39" t="s">
        <v>1148</v>
      </c>
      <c r="C48" s="40" cm="1">
        <f t="array" ref="C48">IFERROR(SUMPRODUCT(--ISNUMBER(MATCH(MHHY!$B$4:$DQ$4,INDEX('Rural Electric Cooperatives'!$A$3:$S$30,0,MATCH(SUBSTITUTE($B48,", Inc.",""),SUBSTITUTE('Rural Electric Cooperatives'!$A$1:$S$1,", Inc.",""),0)),0)),INDEX(MHHY!$B$6:$DQ$15,MATCH(C$1,YEAR(MHHY!$A$6:$A$15),0),0),INDEX(POP!$B$6:$DQ$15,MATCH($I$1,YEAR(POP!$A$6:$A$15),0),0))/SUMPRODUCT(--ISNUMBER(MATCH(MHHY!$B$4:$DQ$4,INDEX('Rural Electric Cooperatives'!$A$3:$S$30,0,MATCH(SUBSTITUTE($B48,", Inc.",""),SUBSTITUTE('Rural Electric Cooperatives'!$A$1:$S$1,", Inc.",""),0)),0)),INDEX(POP!$B$6:$DQ$15,MATCH($I$1,YEAR(POP!$A$6:$A$15),0),0)),0)</f>
        <v>35005.978799775687</v>
      </c>
      <c r="D48" s="40" cm="1">
        <f t="array" ref="D48">IFERROR(SUMPRODUCT(--ISNUMBER(MATCH(MHHY!$B$4:$DQ$4,INDEX('Rural Electric Cooperatives'!$A$3:$S$30,0,MATCH(SUBSTITUTE($B48,", Inc.",""),SUBSTITUTE('Rural Electric Cooperatives'!$A$1:$S$1,", Inc.",""),0)),0)),INDEX(MHHY!$B$6:$DQ$15,MATCH(D$1,YEAR(MHHY!$A$6:$A$15),0),0),INDEX(POP!$B$6:$DQ$15,MATCH($I$1,YEAR(POP!$A$6:$A$15),0),0))/SUMPRODUCT(--ISNUMBER(MATCH(MHHY!$B$4:$DQ$4,INDEX('Rural Electric Cooperatives'!$A$3:$S$30,0,MATCH(SUBSTITUTE($B48,", Inc.",""),SUBSTITUTE('Rural Electric Cooperatives'!$A$1:$S$1,", Inc.",""),0)),0)),INDEX(POP!$B$6:$DQ$15,MATCH($I$1,YEAR(POP!$A$6:$A$15),0),0)),0)</f>
        <v>36808.519778709684</v>
      </c>
      <c r="E48" s="40" cm="1">
        <f t="array" ref="E48">IFERROR(SUMPRODUCT(--ISNUMBER(MATCH(MHHY!$B$4:$DQ$4,INDEX('Rural Electric Cooperatives'!$A$3:$S$30,0,MATCH(SUBSTITUTE($B48,", Inc.",""),SUBSTITUTE('Rural Electric Cooperatives'!$A$1:$S$1,", Inc.",""),0)),0)),INDEX(MHHY!$B$6:$DQ$15,MATCH(E$1,YEAR(MHHY!$A$6:$A$15),0),0),INDEX(POP!$B$6:$DQ$15,MATCH($I$1,YEAR(POP!$A$6:$A$15),0),0))/SUMPRODUCT(--ISNUMBER(MATCH(MHHY!$B$4:$DQ$4,INDEX('Rural Electric Cooperatives'!$A$3:$S$30,0,MATCH(SUBSTITUTE($B48,", Inc.",""),SUBSTITUTE('Rural Electric Cooperatives'!$A$1:$S$1,", Inc.",""),0)),0)),INDEX(POP!$B$6:$DQ$15,MATCH($I$1,YEAR(POP!$A$6:$A$15),0),0)),0)</f>
        <v>38893.749891319174</v>
      </c>
      <c r="F48" s="40" cm="1">
        <f t="array" ref="F48">IFERROR(SUMPRODUCT(--ISNUMBER(MATCH(MHHY!$B$4:$DQ$4,INDEX('Rural Electric Cooperatives'!$A$3:$S$30,0,MATCH(SUBSTITUTE($B48,", Inc.",""),SUBSTITUTE('Rural Electric Cooperatives'!$A$1:$S$1,", Inc.",""),0)),0)),INDEX(MHHY!$B$6:$DQ$15,MATCH(F$1,YEAR(MHHY!$A$6:$A$15),0),0),INDEX(POP!$B$6:$DQ$15,MATCH($I$1,YEAR(POP!$A$6:$A$15),0),0))/SUMPRODUCT(--ISNUMBER(MATCH(MHHY!$B$4:$DQ$4,INDEX('Rural Electric Cooperatives'!$A$3:$S$30,0,MATCH(SUBSTITUTE($B48,", Inc.",""),SUBSTITUTE('Rural Electric Cooperatives'!$A$1:$S$1,", Inc.",""),0)),0)),INDEX(POP!$B$6:$DQ$15,MATCH($I$1,YEAR(POP!$A$6:$A$15),0),0)),0)</f>
        <v>41037.393668529789</v>
      </c>
      <c r="G48" s="40" cm="1">
        <f t="array" ref="G48">IFERROR(SUMPRODUCT(--ISNUMBER(MATCH(MHHY!$B$4:$DQ$4,INDEX('Rural Electric Cooperatives'!$A$3:$S$30,0,MATCH(SUBSTITUTE($B48,", Inc.",""),SUBSTITUTE('Rural Electric Cooperatives'!$A$1:$S$1,", Inc.",""),0)),0)),INDEX(MHHY!$B$6:$DQ$15,MATCH(G$1,YEAR(MHHY!$A$6:$A$15),0),0),INDEX(POP!$B$6:$DQ$15,MATCH($I$1,YEAR(POP!$A$6:$A$15),0),0))/SUMPRODUCT(--ISNUMBER(MATCH(MHHY!$B$4:$DQ$4,INDEX('Rural Electric Cooperatives'!$A$3:$S$30,0,MATCH(SUBSTITUTE($B48,", Inc.",""),SUBSTITUTE('Rural Electric Cooperatives'!$A$1:$S$1,", Inc.",""),0)),0)),INDEX(POP!$B$6:$DQ$15,MATCH($I$1,YEAR(POP!$A$6:$A$15),0),0)),0)</f>
        <v>42656.052068941106</v>
      </c>
      <c r="H48" s="40" cm="1">
        <f t="array" ref="H48">IFERROR(SUMPRODUCT(--ISNUMBER(MATCH(MHHY!$B$4:$DQ$4,INDEX('Rural Electric Cooperatives'!$A$3:$S$30,0,MATCH(SUBSTITUTE($B48,", Inc.",""),SUBSTITUTE('Rural Electric Cooperatives'!$A$1:$S$1,", Inc.",""),0)),0)),INDEX(MHHY!$B$6:$DQ$15,MATCH(H$1,YEAR(MHHY!$A$6:$A$15),0),0),INDEX(POP!$B$6:$DQ$15,MATCH($I$1,YEAR(POP!$A$6:$A$15),0),0))/SUMPRODUCT(--ISNUMBER(MATCH(MHHY!$B$4:$DQ$4,INDEX('Rural Electric Cooperatives'!$A$3:$S$30,0,MATCH(SUBSTITUTE($B48,", Inc.",""),SUBSTITUTE('Rural Electric Cooperatives'!$A$1:$S$1,", Inc.",""),0)),0)),INDEX(POP!$B$6:$DQ$15,MATCH($I$1,YEAR(POP!$A$6:$A$15),0),0)),0)</f>
        <v>44120.659568891817</v>
      </c>
      <c r="I48" s="40" cm="1">
        <f t="array" ref="I48">IFERROR(SUMPRODUCT(--ISNUMBER(MATCH(MHHY!$B$4:$DQ$4,INDEX('Rural Electric Cooperatives'!$A$3:$S$30,0,MATCH(SUBSTITUTE($B48,", Inc.",""),SUBSTITUTE('Rural Electric Cooperatives'!$A$1:$S$1,", Inc.",""),0)),0)),INDEX(MHHY!$B$6:$DQ$15,MATCH(I$1,YEAR(MHHY!$A$6:$A$15),0),0),INDEX(POP!$B$6:$DQ$15,MATCH($I$1,YEAR(POP!$A$6:$A$15),0),0))/SUMPRODUCT(--ISNUMBER(MATCH(MHHY!$B$4:$DQ$4,INDEX('Rural Electric Cooperatives'!$A$3:$S$30,0,MATCH(SUBSTITUTE($B48,", Inc.",""),SUBSTITUTE('Rural Electric Cooperatives'!$A$1:$S$1,", Inc.",""),0)),0)),INDEX(POP!$B$6:$DQ$15,MATCH($I$1,YEAR(POP!$A$6:$A$15),0),0)),0)</f>
        <v>47705.616366761285</v>
      </c>
      <c r="J48" s="40" cm="1">
        <f t="array" ref="J48">IFERROR(SUMPRODUCT(--ISNUMBER(MATCH(MHHY!$B$4:$DQ$4,INDEX('Rural Electric Cooperatives'!$A$3:$S$30,0,MATCH(SUBSTITUTE($B48,", Inc.",""),SUBSTITUTE('Rural Electric Cooperatives'!$A$1:$S$1,", Inc.",""),0)),0)),INDEX(MHHY!$B$6:$DQ$15,MATCH(J$1,YEAR(MHHY!$A$6:$A$15),0),0),INDEX(POP!$B$6:$DQ$15,MATCH($I$1,YEAR(POP!$A$6:$A$15),0),0))/SUMPRODUCT(--ISNUMBER(MATCH(MHHY!$B$4:$DQ$4,INDEX('Rural Electric Cooperatives'!$A$3:$S$30,0,MATCH(SUBSTITUTE($B48,", Inc.",""),SUBSTITUTE('Rural Electric Cooperatives'!$A$1:$S$1,", Inc.",""),0)),0)),INDEX(POP!$B$6:$DQ$15,MATCH($I$1,YEAR(POP!$A$6:$A$15),0),0)),0)</f>
        <v>49748.881481570163</v>
      </c>
      <c r="K48" s="40" cm="1">
        <f t="array" ref="K48">IFERROR(SUMPRODUCT(--ISNUMBER(MATCH(MHHY!$B$4:$DQ$4,INDEX('Rural Electric Cooperatives'!$A$3:$S$30,0,MATCH(SUBSTITUTE($B48,", Inc.",""),SUBSTITUTE('Rural Electric Cooperatives'!$A$1:$S$1,", Inc.",""),0)),0)),INDEX(MHHY!$B$6:$DQ$15,MATCH(K$1,YEAR(MHHY!$A$6:$A$15),0),0),INDEX(POP!$B$6:$DQ$15,MATCH($I$1,YEAR(POP!$A$6:$A$15),0),0))/SUMPRODUCT(--ISNUMBER(MATCH(MHHY!$B$4:$DQ$4,INDEX('Rural Electric Cooperatives'!$A$3:$S$30,0,MATCH(SUBSTITUTE($B48,", Inc.",""),SUBSTITUTE('Rural Electric Cooperatives'!$A$1:$S$1,", Inc.",""),0)),0)),INDEX(POP!$B$6:$DQ$15,MATCH($I$1,YEAR(POP!$A$6:$A$15),0),0)),0)</f>
        <v>53008.434936995422</v>
      </c>
      <c r="L48" s="40" cm="1">
        <f t="array" ref="L48">IFERROR(SUMPRODUCT(--ISNUMBER(MATCH(MHHY!$B$4:$DQ$4,INDEX('Rural Electric Cooperatives'!$A$3:$S$30,0,MATCH(SUBSTITUTE($B48,", Inc.",""),SUBSTITUTE('Rural Electric Cooperatives'!$A$1:$S$1,", Inc.",""),0)),0)),INDEX(MHHY!$B$6:$DQ$15,MATCH(L$1,YEAR(MHHY!$A$6:$A$15),0),0),INDEX(POP!$B$6:$DQ$15,MATCH($I$1,YEAR(POP!$A$6:$A$15),0),0))/SUMPRODUCT(--ISNUMBER(MATCH(MHHY!$B$4:$DQ$4,INDEX('Rural Electric Cooperatives'!$A$3:$S$30,0,MATCH(SUBSTITUTE($B48,", Inc.",""),SUBSTITUTE('Rural Electric Cooperatives'!$A$1:$S$1,", Inc.",""),0)),0)),INDEX(POP!$B$6:$DQ$15,MATCH($I$1,YEAR(POP!$A$6:$A$15),0),0)),0)</f>
        <v>56663.342330733234</v>
      </c>
      <c r="M48" s="43">
        <f t="shared" si="4"/>
        <v>5.496972308390391E-2</v>
      </c>
      <c r="O48" s="40">
        <f>+C48/(Inflation!F$2/Inflation!$F$2)</f>
        <v>35005.978799775687</v>
      </c>
      <c r="P48" s="40">
        <f>+D48/(Inflation!G$2/Inflation!$F$2)</f>
        <v>36040.33977656941</v>
      </c>
      <c r="Q48" s="40">
        <f>+E48/(Inflation!H$2/Inflation!$F$2)</f>
        <v>37175.345424404237</v>
      </c>
      <c r="R48" s="40">
        <f>+F48/(Inflation!I$2/Inflation!$F$2)</f>
        <v>38525.707966297537</v>
      </c>
      <c r="S48" s="40">
        <f>+G48/(Inflation!J$2/Inflation!$F$2)</f>
        <v>39549.762947746967</v>
      </c>
      <c r="T48" s="40">
        <f>+H48/(Inflation!K$2/Inflation!$F$2)</f>
        <v>39078.362053744029</v>
      </c>
      <c r="U48" s="40">
        <f>+I48/(Inflation!L$2/Inflation!$F$2)</f>
        <v>39127.042814070497</v>
      </c>
      <c r="V48" s="40">
        <f>+J48/(Inflation!M$2/Inflation!$F$2)</f>
        <v>39185.702236882746</v>
      </c>
      <c r="W48" s="40">
        <f>+K48/(Inflation!N$2/Inflation!$F$2)</f>
        <v>40555.900115986697</v>
      </c>
      <c r="X48" s="40">
        <f>+L48/(Inflation!O$2/Inflation!$F$2)</f>
        <v>42210.012069905875</v>
      </c>
      <c r="Y48" s="43">
        <f t="shared" si="5"/>
        <v>2.1010859339896104E-2</v>
      </c>
    </row>
    <row r="49" spans="1:25" x14ac:dyDescent="0.25">
      <c r="A49" s="41" t="s">
        <v>1100</v>
      </c>
      <c r="B49" s="41" t="s">
        <v>1099</v>
      </c>
      <c r="C49" s="42" cm="1">
        <f t="array" ref="C49">IFERROR(SUMPRODUCT(INDEX(MHHY!$B$6:$DQ$15,MATCH(C$1,YEAR(MHHY!$A$6:$A$15),0),0),INDEX(POP!$B$6:$DQ$15,MATCH(C$1,YEAR(POP!$A$6:$A$15),0),0))/SUM(INDEX(POP!$B$6:$DQ$15,MATCH(C$1,YEAR(POP!$A$6:$A$15),0),0)),0)</f>
        <v>48222.276938367875</v>
      </c>
      <c r="D49" s="42" cm="1">
        <f t="array" ref="D49">IFERROR(SUMPRODUCT(INDEX(MHHY!$B$6:$DQ$15,MATCH(D$1,YEAR(MHHY!$A$6:$A$15),0),0),INDEX(POP!$B$6:$DQ$15,MATCH(D$1,YEAR(POP!$A$6:$A$15),0),0))/SUM(INDEX(POP!$B$6:$DQ$15,MATCH(D$1,YEAR(POP!$A$6:$A$15),0),0)),0)</f>
        <v>49941.259526573464</v>
      </c>
      <c r="E49" s="42" cm="1">
        <f t="array" ref="E49">IFERROR(SUMPRODUCT(INDEX(MHHY!$B$6:$DQ$15,MATCH(E$1,YEAR(MHHY!$A$6:$A$15),0),0),INDEX(POP!$B$6:$DQ$15,MATCH(E$1,YEAR(POP!$A$6:$A$15),0),0))/SUM(INDEX(POP!$B$6:$DQ$15,MATCH(E$1,YEAR(POP!$A$6:$A$15),0),0)),0)</f>
        <v>51887.945263514266</v>
      </c>
      <c r="F49" s="42" cm="1">
        <f t="array" ref="F49">IFERROR(SUMPRODUCT(INDEX(MHHY!$B$6:$DQ$15,MATCH(F$1,YEAR(MHHY!$A$6:$A$15),0),0),INDEX(POP!$B$6:$DQ$15,MATCH(F$1,YEAR(POP!$A$6:$A$15),0),0))/SUM(INDEX(POP!$B$6:$DQ$15,MATCH(F$1,YEAR(POP!$A$6:$A$15),0),0)),0)</f>
        <v>53883.944626221477</v>
      </c>
      <c r="G49" s="42" cm="1">
        <f t="array" ref="G49">IFERROR(SUMPRODUCT(INDEX(MHHY!$B$6:$DQ$15,MATCH(G$1,YEAR(MHHY!$A$6:$A$15),0),0),INDEX(POP!$B$6:$DQ$15,MATCH(G$1,YEAR(POP!$A$6:$A$15),0),0))/SUM(INDEX(POP!$B$6:$DQ$15,MATCH(G$1,YEAR(POP!$A$6:$A$15),0),0)),0)</f>
        <v>55786.956105391029</v>
      </c>
      <c r="H49" s="42" cm="1">
        <f t="array" ref="H49">IFERROR(SUMPRODUCT(INDEX(MHHY!$B$6:$DQ$15,MATCH(H$1,YEAR(MHHY!$A$6:$A$15),0),0),INDEX(POP!$B$6:$DQ$15,MATCH(H$1,YEAR(POP!$A$6:$A$15),0),0))/SUM(INDEX(POP!$B$6:$DQ$15,MATCH(H$1,YEAR(POP!$A$6:$A$15),0),0)),0)</f>
        <v>57833.955101198859</v>
      </c>
      <c r="I49" s="42" cm="1">
        <f t="array" ref="I49">IFERROR(SUMPRODUCT(INDEX(MHHY!$B$6:$DQ$15,MATCH(I$1,YEAR(MHHY!$A$6:$A$15),0),0),INDEX(POP!$B$6:$DQ$15,MATCH(I$1,YEAR(POP!$A$6:$A$15),0),0))/SUM(INDEX(POP!$B$6:$DQ$15,MATCH(I$1,YEAR(POP!$A$6:$A$15),0),0)),0)</f>
        <v>61267.22217435253</v>
      </c>
      <c r="J49" s="42" cm="1">
        <f t="array" ref="J49">IFERROR(SUMPRODUCT(INDEX(MHHY!$B$6:$DQ$15,MATCH(J$1,YEAR(MHHY!$A$6:$A$15),0),0),INDEX(POP!$B$6:$DQ$15,MATCH(J$1,YEAR(POP!$A$6:$A$15),0),0))/SUM(INDEX(POP!$B$6:$DQ$15,MATCH(J$1,YEAR(POP!$A$6:$A$15),0),0)),0)</f>
        <v>64218.575711588426</v>
      </c>
      <c r="K49" s="42" cm="1">
        <f t="array" ref="K49">IFERROR(SUMPRODUCT(INDEX(MHHY!$B$6:$DQ$15,MATCH(K$1,YEAR(MHHY!$A$6:$A$15),0),0),INDEX(POP!$B$6:$DQ$15,MATCH(K$1,YEAR(POP!$A$6:$A$15),0),0))/SUM(INDEX(POP!$B$6:$DQ$15,MATCH(K$1,YEAR(POP!$A$6:$A$15),0),0)),0)</f>
        <v>67759.054885840436</v>
      </c>
      <c r="L49" s="42" cm="1">
        <f t="array" ref="L49">IFERROR(SUMPRODUCT(INDEX(MHHY!$B$6:$DQ$15,MATCH(L$1,YEAR(MHHY!$A$6:$A$15),0),0),INDEX(POP!$B$6:$DQ$15,MATCH(L$1,YEAR(POP!$A$6:$A$15),0),0))/SUM(INDEX(POP!$B$6:$DQ$15,MATCH(L$1,YEAR(POP!$A$6:$A$15),0),0)),0)</f>
        <v>70775.533585359037</v>
      </c>
      <c r="M49" s="64">
        <f t="shared" si="4"/>
        <v>4.3554292503023007E-2</v>
      </c>
      <c r="O49" s="42">
        <f>+C49/(Inflation!F$2/Inflation!$F$2)</f>
        <v>48222.276938367875</v>
      </c>
      <c r="P49" s="42">
        <f>+D49/(Inflation!G$2/Inflation!$F$2)</f>
        <v>48899.004171545545</v>
      </c>
      <c r="Q49" s="42">
        <f>+E49/(Inflation!H$2/Inflation!$F$2)</f>
        <v>49595.430986310013</v>
      </c>
      <c r="R49" s="42">
        <f>+F49/(Inflation!I$2/Inflation!$F$2)</f>
        <v>50585.988269861984</v>
      </c>
      <c r="S49" s="42">
        <f>+G49/(Inflation!J$2/Inflation!$F$2)</f>
        <v>51724.451338783998</v>
      </c>
      <c r="T49" s="42">
        <f>+H49/(Inflation!K$2/Inflation!$F$2)</f>
        <v>51224.443571966112</v>
      </c>
      <c r="U49" s="42">
        <f>+I49/(Inflation!L$2/Inflation!$F$2)</f>
        <v>50249.958132504173</v>
      </c>
      <c r="V49" s="42">
        <f>+J49/(Inflation!M$2/Inflation!$F$2)</f>
        <v>50583.046512176392</v>
      </c>
      <c r="W49" s="42">
        <f>+K49/(Inflation!N$2/Inflation!$F$2)</f>
        <v>51841.361948717182</v>
      </c>
      <c r="X49" s="42">
        <f>+L49/(Inflation!O$2/Inflation!$F$2)</f>
        <v>52722.554018344577</v>
      </c>
      <c r="Y49" s="64">
        <f t="shared" si="5"/>
        <v>9.9628848510651125E-3</v>
      </c>
    </row>
    <row r="51" spans="1:25" x14ac:dyDescent="0.25">
      <c r="C51" t="s">
        <v>1102</v>
      </c>
    </row>
    <row r="52" spans="1:25" x14ac:dyDescent="0.25">
      <c r="A52" s="39">
        <v>10171</v>
      </c>
      <c r="B52" s="39" t="s">
        <v>6</v>
      </c>
      <c r="C52" s="40">
        <v>6047875</v>
      </c>
      <c r="D52" s="40">
        <v>5698115</v>
      </c>
      <c r="E52" s="40">
        <v>6319950</v>
      </c>
      <c r="F52" s="40">
        <v>6080120</v>
      </c>
      <c r="G52" s="40">
        <v>5968340</v>
      </c>
      <c r="H52" s="40">
        <v>5983640</v>
      </c>
      <c r="I52" s="40">
        <v>6169016</v>
      </c>
      <c r="J52" s="40">
        <v>5545728</v>
      </c>
      <c r="K52" s="40">
        <v>5933106</v>
      </c>
      <c r="L52" s="40">
        <v>6341934</v>
      </c>
      <c r="M52" s="43">
        <f>+(L52/C52)^(1/(COUNT(C52:L52)-1))-1</f>
        <v>5.2891382069106818E-3</v>
      </c>
    </row>
    <row r="53" spans="1:25" x14ac:dyDescent="0.25">
      <c r="A53" s="39">
        <v>19446</v>
      </c>
      <c r="B53" s="39" t="s">
        <v>0</v>
      </c>
      <c r="C53" s="40">
        <v>1472993</v>
      </c>
      <c r="D53" s="40">
        <v>1406689</v>
      </c>
      <c r="E53" s="40">
        <v>1547286</v>
      </c>
      <c r="F53" s="40">
        <v>1507639</v>
      </c>
      <c r="G53" s="40">
        <v>1488203</v>
      </c>
      <c r="H53" s="40">
        <v>1497183</v>
      </c>
      <c r="I53" s="40">
        <v>1518205</v>
      </c>
      <c r="J53" s="40">
        <v>1408350</v>
      </c>
      <c r="K53" s="40">
        <v>1487303</v>
      </c>
      <c r="L53" s="40">
        <v>1566371</v>
      </c>
      <c r="M53" s="43">
        <f t="shared" ref="M53:M73" si="8">+(L53/C53)^(1/(COUNT(C53:L53)-1))-1</f>
        <v>6.8528287479108219E-3</v>
      </c>
    </row>
    <row r="54" spans="1:25" x14ac:dyDescent="0.25">
      <c r="A54" s="39">
        <v>11249</v>
      </c>
      <c r="B54" s="39" t="s">
        <v>48</v>
      </c>
      <c r="C54" s="40">
        <v>4215243</v>
      </c>
      <c r="D54" s="40">
        <v>4004002</v>
      </c>
      <c r="E54" s="40">
        <v>4370391</v>
      </c>
      <c r="F54" s="40">
        <v>4229048</v>
      </c>
      <c r="G54" s="40">
        <v>4122472</v>
      </c>
      <c r="H54" s="40">
        <v>4193142</v>
      </c>
      <c r="I54" s="40">
        <v>4230692</v>
      </c>
      <c r="J54" s="40">
        <v>3923112</v>
      </c>
      <c r="K54" s="40">
        <v>4206876</v>
      </c>
      <c r="L54" s="40">
        <v>4362948</v>
      </c>
      <c r="M54" s="43">
        <f t="shared" si="8"/>
        <v>3.8340796420146539E-3</v>
      </c>
    </row>
    <row r="55" spans="1:25" x14ac:dyDescent="0.25">
      <c r="A55" s="39">
        <v>22053</v>
      </c>
      <c r="B55" s="39" t="s">
        <v>1095</v>
      </c>
      <c r="C55" s="40">
        <v>2128531</v>
      </c>
      <c r="D55" s="40">
        <v>1932804</v>
      </c>
      <c r="E55" s="40">
        <v>2158538</v>
      </c>
      <c r="F55" s="40">
        <v>2051366</v>
      </c>
      <c r="G55" s="40">
        <v>1990290</v>
      </c>
      <c r="H55" s="40">
        <v>1979060</v>
      </c>
      <c r="I55" s="40">
        <v>1968492</v>
      </c>
      <c r="J55" s="40">
        <v>1755605</v>
      </c>
      <c r="K55" s="40">
        <v>1858159</v>
      </c>
      <c r="L55" s="40">
        <v>1931252</v>
      </c>
      <c r="M55" s="43">
        <f t="shared" si="8"/>
        <v>-1.0748877169354243E-2</v>
      </c>
    </row>
    <row r="56" spans="1:25" x14ac:dyDescent="0.25">
      <c r="A56" s="39"/>
      <c r="B56" s="39" t="s">
        <v>1134</v>
      </c>
      <c r="C56" s="40">
        <v>168118.11499999999</v>
      </c>
      <c r="D56" s="40">
        <v>143089.08600000001</v>
      </c>
      <c r="E56" s="40">
        <v>171979.08300000001</v>
      </c>
      <c r="F56" s="40">
        <v>161822.36199999999</v>
      </c>
      <c r="G56" s="40">
        <v>160221.959</v>
      </c>
      <c r="H56" s="40">
        <v>160320.22500000001</v>
      </c>
      <c r="I56" s="40">
        <v>164357.14000000001</v>
      </c>
      <c r="J56" s="40">
        <v>145961.21299999999</v>
      </c>
      <c r="K56" s="40">
        <v>151557.337</v>
      </c>
      <c r="L56" s="40">
        <v>159131.23699999999</v>
      </c>
      <c r="M56" s="43">
        <f t="shared" si="8"/>
        <v>-6.0855791861215147E-3</v>
      </c>
    </row>
    <row r="57" spans="1:25" x14ac:dyDescent="0.25">
      <c r="A57" s="39"/>
      <c r="B57" s="39" t="s">
        <v>1135</v>
      </c>
      <c r="C57" s="40">
        <v>799397.39800000004</v>
      </c>
      <c r="D57" s="40">
        <v>764291.897</v>
      </c>
      <c r="E57" s="40">
        <v>889393.49100000004</v>
      </c>
      <c r="F57" s="40">
        <v>835092.71400000004</v>
      </c>
      <c r="G57" s="40">
        <v>826869.97699999996</v>
      </c>
      <c r="H57" s="40">
        <v>842278.54</v>
      </c>
      <c r="I57" s="40">
        <v>875129.005</v>
      </c>
      <c r="J57" s="40">
        <v>789068.00399999996</v>
      </c>
      <c r="K57" s="40">
        <v>849399.10100000002</v>
      </c>
      <c r="L57" s="40">
        <v>923609.90500000003</v>
      </c>
      <c r="M57" s="43">
        <f t="shared" si="8"/>
        <v>1.617741676797535E-2</v>
      </c>
    </row>
    <row r="58" spans="1:25" x14ac:dyDescent="0.25">
      <c r="A58" s="39"/>
      <c r="B58" s="39" t="s">
        <v>1136</v>
      </c>
      <c r="C58" s="40">
        <v>319225.37199999997</v>
      </c>
      <c r="D58" s="40">
        <v>308868.04399999999</v>
      </c>
      <c r="E58" s="40">
        <v>349629.91399999999</v>
      </c>
      <c r="F58" s="40">
        <v>334701.95600000001</v>
      </c>
      <c r="G58" s="40">
        <v>324409.03499999997</v>
      </c>
      <c r="H58" s="40">
        <v>340440.42099999997</v>
      </c>
      <c r="I58" s="40">
        <v>337125.05</v>
      </c>
      <c r="J58" s="40">
        <v>317087.8</v>
      </c>
      <c r="K58" s="40">
        <v>328385.82699999999</v>
      </c>
      <c r="L58" s="40">
        <v>353196.663</v>
      </c>
      <c r="M58" s="43">
        <f t="shared" si="8"/>
        <v>1.1299773560301318E-2</v>
      </c>
    </row>
    <row r="59" spans="1:25" x14ac:dyDescent="0.25">
      <c r="A59" s="39"/>
      <c r="B59" s="39" t="s">
        <v>1137</v>
      </c>
      <c r="C59" s="40">
        <v>306232.93699999998</v>
      </c>
      <c r="D59" s="40">
        <v>285648.58500000002</v>
      </c>
      <c r="E59" s="40">
        <v>316052.17800000001</v>
      </c>
      <c r="F59" s="40">
        <v>303935.848</v>
      </c>
      <c r="G59" s="40">
        <v>297731.565</v>
      </c>
      <c r="H59" s="40">
        <v>305243.12300000002</v>
      </c>
      <c r="I59" s="40">
        <v>310047.32500000001</v>
      </c>
      <c r="J59" s="40">
        <v>275693.54300000001</v>
      </c>
      <c r="K59" s="40">
        <v>293151.98</v>
      </c>
      <c r="L59" s="40">
        <v>305676.10100000002</v>
      </c>
      <c r="M59" s="43">
        <f t="shared" si="8"/>
        <v>-2.0220138786408715E-4</v>
      </c>
    </row>
    <row r="60" spans="1:25" x14ac:dyDescent="0.25">
      <c r="A60" s="39"/>
      <c r="B60" s="39" t="s">
        <v>1139</v>
      </c>
      <c r="C60" s="40">
        <v>310078.12699999998</v>
      </c>
      <c r="D60" s="40">
        <v>292436.90100000001</v>
      </c>
      <c r="E60" s="40">
        <v>325968.65100000001</v>
      </c>
      <c r="F60" s="40">
        <v>312724.52799999999</v>
      </c>
      <c r="G60" s="40">
        <v>307902.11</v>
      </c>
      <c r="H60" s="40">
        <v>314258.50900000002</v>
      </c>
      <c r="I60" s="40">
        <v>327572.84000000003</v>
      </c>
      <c r="J60" s="40">
        <v>292210.80499999999</v>
      </c>
      <c r="K60" s="40">
        <v>311376.777</v>
      </c>
      <c r="L60" s="40">
        <v>329976.201</v>
      </c>
      <c r="M60" s="43">
        <f t="shared" si="8"/>
        <v>6.9346278769910619E-3</v>
      </c>
    </row>
    <row r="61" spans="1:25" x14ac:dyDescent="0.25">
      <c r="A61" s="39"/>
      <c r="B61" s="39" t="s">
        <v>1140</v>
      </c>
      <c r="C61" s="40">
        <v>285695.60700000002</v>
      </c>
      <c r="D61" s="40">
        <v>268822.929</v>
      </c>
      <c r="E61" s="40">
        <v>305219.56800000003</v>
      </c>
      <c r="F61" s="40">
        <v>293374</v>
      </c>
      <c r="G61" s="40">
        <v>288466.12400000001</v>
      </c>
      <c r="H61" s="40">
        <v>296998.74599999998</v>
      </c>
      <c r="I61" s="40">
        <v>300559.44300000003</v>
      </c>
      <c r="J61" s="40">
        <v>271594.71000000002</v>
      </c>
      <c r="K61" s="40">
        <v>286605.21600000001</v>
      </c>
      <c r="L61" s="40">
        <v>308556.22600000002</v>
      </c>
      <c r="M61" s="43">
        <f t="shared" si="8"/>
        <v>8.5896982147359857E-3</v>
      </c>
    </row>
    <row r="62" spans="1:25" x14ac:dyDescent="0.25">
      <c r="A62" s="39"/>
      <c r="B62" s="39" t="s">
        <v>1141</v>
      </c>
      <c r="C62" s="40">
        <v>169779.049</v>
      </c>
      <c r="D62" s="40">
        <v>150816.986</v>
      </c>
      <c r="E62" s="40">
        <v>177905.269</v>
      </c>
      <c r="F62" s="40">
        <v>170094.63099999999</v>
      </c>
      <c r="G62" s="40">
        <v>167385.54800000001</v>
      </c>
      <c r="H62" s="40">
        <v>166627.35800000001</v>
      </c>
      <c r="I62" s="40">
        <v>0</v>
      </c>
      <c r="J62" s="40">
        <v>157442.62100000001</v>
      </c>
      <c r="K62" s="40">
        <v>164404.823</v>
      </c>
      <c r="L62" s="40">
        <v>175023.40700000001</v>
      </c>
      <c r="M62" s="43">
        <f t="shared" si="8"/>
        <v>3.3859237039570722E-3</v>
      </c>
    </row>
    <row r="63" spans="1:25" x14ac:dyDescent="0.25">
      <c r="A63" s="39"/>
      <c r="B63" s="39" t="s">
        <v>1187</v>
      </c>
      <c r="C63" s="40">
        <v>641884.11600000004</v>
      </c>
      <c r="D63" s="40">
        <v>602073.66399999999</v>
      </c>
      <c r="E63" s="40">
        <v>666253.34199999995</v>
      </c>
      <c r="F63" s="40">
        <v>639010.74699999997</v>
      </c>
      <c r="G63" s="40">
        <v>639348.60900000005</v>
      </c>
      <c r="H63" s="40">
        <v>649433.61100000003</v>
      </c>
      <c r="I63" s="40">
        <v>670620.79</v>
      </c>
      <c r="J63" s="40">
        <v>595875.47600000002</v>
      </c>
      <c r="K63" s="40">
        <v>630316.34</v>
      </c>
      <c r="L63" s="40">
        <v>667360.15500000003</v>
      </c>
      <c r="M63" s="43">
        <f t="shared" ref="M63" si="9">+(L63/C63)^(1/(COUNT(C63:L63)-1))-1</f>
        <v>4.3340404581717618E-3</v>
      </c>
    </row>
    <row r="64" spans="1:25" x14ac:dyDescent="0.25">
      <c r="A64" s="39"/>
      <c r="B64" s="39" t="s">
        <v>1142</v>
      </c>
      <c r="C64" s="40">
        <v>706143.78099999996</v>
      </c>
      <c r="D64" s="40">
        <v>664217.68099999998</v>
      </c>
      <c r="E64" s="40">
        <v>740206.59499999997</v>
      </c>
      <c r="F64" s="40">
        <v>700838.61199999996</v>
      </c>
      <c r="G64" s="40">
        <v>676444.47699999996</v>
      </c>
      <c r="H64" s="40">
        <v>688236.90500000003</v>
      </c>
      <c r="I64" s="40">
        <v>707928.42700000003</v>
      </c>
      <c r="J64" s="40">
        <v>637760.80700000003</v>
      </c>
      <c r="K64" s="40">
        <v>670042.55799999996</v>
      </c>
      <c r="L64" s="40">
        <v>700642.23899999994</v>
      </c>
      <c r="M64" s="43">
        <f t="shared" si="8"/>
        <v>-8.686751351020261E-4</v>
      </c>
    </row>
    <row r="65" spans="1:13" x14ac:dyDescent="0.25">
      <c r="A65" s="39"/>
      <c r="B65" s="39" t="s">
        <v>1143</v>
      </c>
      <c r="C65" s="40">
        <v>190958.546</v>
      </c>
      <c r="D65" s="40">
        <v>180990.45699999999</v>
      </c>
      <c r="E65" s="40">
        <v>191363.33600000001</v>
      </c>
      <c r="F65" s="40">
        <v>186848.709</v>
      </c>
      <c r="G65" s="40">
        <v>188109.91</v>
      </c>
      <c r="H65" s="40">
        <v>189480.28200000001</v>
      </c>
      <c r="I65" s="40">
        <v>191768.764</v>
      </c>
      <c r="J65" s="40">
        <v>177962.89499999999</v>
      </c>
      <c r="K65" s="40">
        <v>186865.37700000001</v>
      </c>
      <c r="L65" s="40">
        <v>192862.02600000001</v>
      </c>
      <c r="M65" s="43">
        <f t="shared" si="8"/>
        <v>1.10268242049405E-3</v>
      </c>
    </row>
    <row r="66" spans="1:13" x14ac:dyDescent="0.25">
      <c r="A66" s="39"/>
      <c r="B66" s="39" t="s">
        <v>1149</v>
      </c>
      <c r="C66" s="40">
        <v>352360.44099999999</v>
      </c>
      <c r="D66" s="40">
        <v>328041.67099999997</v>
      </c>
      <c r="E66" s="40">
        <v>359192.31400000001</v>
      </c>
      <c r="F66" s="40">
        <v>342644.97</v>
      </c>
      <c r="G66" s="40">
        <v>333464.63199999998</v>
      </c>
      <c r="H66" s="40">
        <v>348156.47399999999</v>
      </c>
      <c r="I66" s="40">
        <v>355117.32199999999</v>
      </c>
      <c r="J66" s="40">
        <v>325102.342</v>
      </c>
      <c r="K66" s="40">
        <v>341836.02500000002</v>
      </c>
      <c r="L66" s="40">
        <v>366851.625</v>
      </c>
      <c r="M66" s="43">
        <f t="shared" si="8"/>
        <v>4.4881353062842244E-3</v>
      </c>
    </row>
    <row r="67" spans="1:13" x14ac:dyDescent="0.25">
      <c r="A67" s="39"/>
      <c r="B67" s="39" t="s">
        <v>1144</v>
      </c>
      <c r="C67" s="40">
        <v>485604.26799999998</v>
      </c>
      <c r="D67" s="40">
        <v>465456.62400000001</v>
      </c>
      <c r="E67" s="40">
        <v>511053.11900000001</v>
      </c>
      <c r="F67" s="40">
        <v>493708.83199999999</v>
      </c>
      <c r="G67" s="40">
        <v>481406.09899999999</v>
      </c>
      <c r="H67" s="40">
        <v>493782.87300000002</v>
      </c>
      <c r="I67" s="40">
        <v>499318.43099999998</v>
      </c>
      <c r="J67" s="40">
        <v>458963.07</v>
      </c>
      <c r="K67" s="40">
        <v>489410.28100000002</v>
      </c>
      <c r="L67" s="40">
        <v>506134.35700000002</v>
      </c>
      <c r="M67" s="43">
        <f t="shared" si="8"/>
        <v>4.6115040609839841E-3</v>
      </c>
    </row>
    <row r="68" spans="1:13" x14ac:dyDescent="0.25">
      <c r="A68" s="39"/>
      <c r="B68" s="39" t="s">
        <v>1168</v>
      </c>
      <c r="C68" s="40">
        <v>757168.18500000006</v>
      </c>
      <c r="D68" s="40">
        <v>724409.95700000005</v>
      </c>
      <c r="E68" s="40">
        <v>812290.28599999996</v>
      </c>
      <c r="F68" s="40">
        <v>797852.89</v>
      </c>
      <c r="G68" s="40">
        <v>788028.48600000003</v>
      </c>
      <c r="H68" s="40">
        <v>804959.32200000004</v>
      </c>
      <c r="I68" s="40">
        <v>824075.43</v>
      </c>
      <c r="J68" s="40">
        <v>761199.38100000005</v>
      </c>
      <c r="K68" s="40">
        <v>825241.90500000003</v>
      </c>
      <c r="L68" s="40">
        <v>868949.57400000002</v>
      </c>
      <c r="M68" s="43">
        <f t="shared" si="8"/>
        <v>1.5417609712662816E-2</v>
      </c>
    </row>
    <row r="69" spans="1:13" x14ac:dyDescent="0.25">
      <c r="A69" s="39"/>
      <c r="B69" s="39" t="s">
        <v>1145</v>
      </c>
      <c r="C69" s="40">
        <v>723572.26599999995</v>
      </c>
      <c r="D69" s="40">
        <v>699037.56099999999</v>
      </c>
      <c r="E69" s="40">
        <v>778672.00100000005</v>
      </c>
      <c r="F69" s="40">
        <v>762415.32799999998</v>
      </c>
      <c r="G69" s="40">
        <v>743094.01599999995</v>
      </c>
      <c r="H69" s="40">
        <v>769187.89500000002</v>
      </c>
      <c r="I69" s="40">
        <v>780339.34499999997</v>
      </c>
      <c r="J69" s="40">
        <v>724930.48699999996</v>
      </c>
      <c r="K69" s="40">
        <v>770314.61499999999</v>
      </c>
      <c r="L69" s="40">
        <v>815534.86399999994</v>
      </c>
      <c r="M69" s="43">
        <f t="shared" si="8"/>
        <v>1.3382504511102011E-2</v>
      </c>
    </row>
    <row r="70" spans="1:13" x14ac:dyDescent="0.25">
      <c r="A70" s="39"/>
      <c r="B70" s="39" t="s">
        <v>1146</v>
      </c>
      <c r="C70" s="40">
        <v>233187.53</v>
      </c>
      <c r="D70" s="40">
        <v>224682.101</v>
      </c>
      <c r="E70" s="40">
        <v>248388.56099999999</v>
      </c>
      <c r="F70" s="40">
        <v>243657.788</v>
      </c>
      <c r="G70" s="40">
        <v>241939.83300000001</v>
      </c>
      <c r="H70" s="40">
        <v>246443.804</v>
      </c>
      <c r="I70" s="40">
        <v>252958.33900000001</v>
      </c>
      <c r="J70" s="40">
        <v>231690.731</v>
      </c>
      <c r="K70" s="40">
        <v>247143.93700000001</v>
      </c>
      <c r="L70" s="40">
        <v>263772.27500000002</v>
      </c>
      <c r="M70" s="43">
        <f t="shared" si="8"/>
        <v>1.3787871990155631E-2</v>
      </c>
    </row>
    <row r="71" spans="1:13" x14ac:dyDescent="0.25">
      <c r="A71" s="39"/>
      <c r="B71" s="39" t="s">
        <v>1147</v>
      </c>
      <c r="C71" s="40">
        <v>772769.28799999994</v>
      </c>
      <c r="D71" s="40">
        <v>728982.78</v>
      </c>
      <c r="E71" s="40">
        <v>838520.64399999997</v>
      </c>
      <c r="F71" s="40">
        <v>792508.49199999997</v>
      </c>
      <c r="G71" s="40">
        <v>774594.77</v>
      </c>
      <c r="H71" s="40">
        <v>819860.47100000002</v>
      </c>
      <c r="I71" s="40">
        <v>807427.08200000005</v>
      </c>
      <c r="J71" s="40">
        <v>740985.23300000001</v>
      </c>
      <c r="K71" s="40">
        <v>784647.52099999995</v>
      </c>
      <c r="L71" s="40">
        <v>831295.64899999998</v>
      </c>
      <c r="M71" s="43">
        <f t="shared" si="8"/>
        <v>8.1446515238405848E-3</v>
      </c>
    </row>
    <row r="72" spans="1:13" x14ac:dyDescent="0.25">
      <c r="A72" s="39"/>
      <c r="B72" s="39" t="s">
        <v>1148</v>
      </c>
      <c r="C72" s="40">
        <v>293683.36599999998</v>
      </c>
      <c r="D72" s="40">
        <v>283514.353</v>
      </c>
      <c r="E72" s="40">
        <v>323042.16499999998</v>
      </c>
      <c r="F72" s="40">
        <v>307761.61099999998</v>
      </c>
      <c r="G72" s="40">
        <v>297387.10100000002</v>
      </c>
      <c r="H72" s="40">
        <v>319835.64399999997</v>
      </c>
      <c r="I72" s="40">
        <v>311990.09600000002</v>
      </c>
      <c r="J72" s="40">
        <v>290481.72399999999</v>
      </c>
      <c r="K72" s="40">
        <v>302323.74699999997</v>
      </c>
      <c r="L72" s="40">
        <v>320645.63299999997</v>
      </c>
      <c r="M72" s="43">
        <f t="shared" si="8"/>
        <v>9.807151959577487E-3</v>
      </c>
    </row>
    <row r="73" spans="1:13" x14ac:dyDescent="0.25">
      <c r="A73" s="41" t="s">
        <v>1100</v>
      </c>
      <c r="B73" s="41" t="s">
        <v>1099</v>
      </c>
      <c r="C73" s="42">
        <v>26338437.100000005</v>
      </c>
      <c r="D73" s="42">
        <v>24882582.200000003</v>
      </c>
      <c r="E73" s="42">
        <v>27712722.000000004</v>
      </c>
      <c r="F73" s="42">
        <v>26573076.200000003</v>
      </c>
      <c r="G73" s="42">
        <v>25935096.100000001</v>
      </c>
      <c r="H73" s="42">
        <v>26434371.000000004</v>
      </c>
      <c r="I73" s="42">
        <v>26840186.199999999</v>
      </c>
      <c r="J73" s="42">
        <v>24552708.100000001</v>
      </c>
      <c r="K73" s="42">
        <v>26085709.099999998</v>
      </c>
      <c r="L73" s="42">
        <v>27234647.300000001</v>
      </c>
      <c r="M73" s="64">
        <f t="shared" si="8"/>
        <v>3.7247643750009107E-3</v>
      </c>
    </row>
    <row r="75" spans="1:13" x14ac:dyDescent="0.25">
      <c r="C75" t="s">
        <v>1128</v>
      </c>
    </row>
    <row r="76" spans="1:13" x14ac:dyDescent="0.25">
      <c r="A76" s="39">
        <v>10171</v>
      </c>
      <c r="B76" s="39" t="s">
        <v>6</v>
      </c>
      <c r="C76" s="40">
        <v>426225.91666666669</v>
      </c>
      <c r="D76" s="40">
        <v>429407.5</v>
      </c>
      <c r="E76" s="40">
        <v>431614.08333333331</v>
      </c>
      <c r="F76" s="40">
        <v>434373.25</v>
      </c>
      <c r="G76" s="40">
        <v>438537.33333333331</v>
      </c>
      <c r="H76" s="40">
        <v>441872.75</v>
      </c>
      <c r="I76" s="40">
        <v>443576.5</v>
      </c>
      <c r="J76" s="40">
        <v>446659.91666666669</v>
      </c>
      <c r="K76" s="40">
        <v>450673.16666666669</v>
      </c>
      <c r="L76" s="40">
        <v>454020.83333333331</v>
      </c>
      <c r="M76" s="43">
        <f>+(L76/C76)^(1/(COUNT(C76:L76)-1))-1</f>
        <v>7.0439772373676046E-3</v>
      </c>
    </row>
    <row r="77" spans="1:13" x14ac:dyDescent="0.25">
      <c r="A77" s="39">
        <v>19446</v>
      </c>
      <c r="B77" s="39" t="s">
        <v>0</v>
      </c>
      <c r="C77" s="40">
        <v>124307.08333333333</v>
      </c>
      <c r="D77" s="40">
        <v>125795.91666666667</v>
      </c>
      <c r="E77" s="40">
        <v>126986.58333333333</v>
      </c>
      <c r="F77" s="40">
        <v>128049.25</v>
      </c>
      <c r="G77" s="40">
        <v>130434.41666666667</v>
      </c>
      <c r="H77" s="40">
        <v>130738.33333333333</v>
      </c>
      <c r="I77" s="40">
        <v>133861.66666666666</v>
      </c>
      <c r="J77" s="40">
        <v>136693.33333333334</v>
      </c>
      <c r="K77" s="40">
        <v>139405.16666666666</v>
      </c>
      <c r="L77" s="40">
        <v>140950.16666666666</v>
      </c>
      <c r="M77" s="43">
        <f t="shared" ref="M77:M97" si="10">+(L77/C77)^(1/(COUNT(C77:L77)-1))-1</f>
        <v>1.405918223837177E-2</v>
      </c>
    </row>
    <row r="78" spans="1:13" x14ac:dyDescent="0.25">
      <c r="A78" s="39">
        <v>11249</v>
      </c>
      <c r="B78" s="39" t="s">
        <v>48</v>
      </c>
      <c r="C78" s="40">
        <v>356423.58333333331</v>
      </c>
      <c r="D78" s="40">
        <v>359657.91666666669</v>
      </c>
      <c r="E78" s="40">
        <v>362112.25</v>
      </c>
      <c r="F78" s="40">
        <v>365909.66666666669</v>
      </c>
      <c r="G78" s="40">
        <v>371300</v>
      </c>
      <c r="H78" s="40">
        <v>375455.33333333331</v>
      </c>
      <c r="I78" s="40">
        <v>378000.5</v>
      </c>
      <c r="J78" s="40">
        <v>381561.08333333331</v>
      </c>
      <c r="K78" s="40">
        <v>384901.66666666669</v>
      </c>
      <c r="L78" s="40">
        <v>388146.08333333331</v>
      </c>
      <c r="M78" s="43">
        <f t="shared" si="10"/>
        <v>9.5185613857831086E-3</v>
      </c>
    </row>
    <row r="79" spans="1:13" x14ac:dyDescent="0.25">
      <c r="A79" s="39">
        <v>22053</v>
      </c>
      <c r="B79" s="39" t="s">
        <v>1095</v>
      </c>
      <c r="C79" s="40">
        <v>137013.08333333334</v>
      </c>
      <c r="D79" s="40">
        <v>135889.91666666666</v>
      </c>
      <c r="E79" s="40">
        <v>134958.83333333334</v>
      </c>
      <c r="F79" s="40">
        <v>133986.16666666666</v>
      </c>
      <c r="G79" s="40">
        <v>134284.33333333334</v>
      </c>
      <c r="H79" s="40">
        <v>133804.66666666666</v>
      </c>
      <c r="I79" s="40">
        <v>132619.33333333334</v>
      </c>
      <c r="J79" s="40">
        <v>131089.5</v>
      </c>
      <c r="K79" s="40">
        <v>130851.5</v>
      </c>
      <c r="L79" s="40">
        <v>130322.41666666667</v>
      </c>
      <c r="M79" s="43">
        <f t="shared" si="10"/>
        <v>-5.5473244372384878E-3</v>
      </c>
    </row>
    <row r="80" spans="1:13" x14ac:dyDescent="0.25">
      <c r="A80" s="39"/>
      <c r="B80" s="39" t="s">
        <v>1134</v>
      </c>
      <c r="C80" s="40">
        <v>11893</v>
      </c>
      <c r="D80" s="40">
        <v>11848</v>
      </c>
      <c r="E80" s="40">
        <v>11796</v>
      </c>
      <c r="F80" s="40">
        <v>11705</v>
      </c>
      <c r="G80" s="40">
        <v>11738</v>
      </c>
      <c r="H80" s="40">
        <v>11780</v>
      </c>
      <c r="I80" s="40">
        <v>11712</v>
      </c>
      <c r="J80" s="40">
        <v>11593</v>
      </c>
      <c r="K80" s="40">
        <v>11574</v>
      </c>
      <c r="L80" s="40">
        <v>11521</v>
      </c>
      <c r="M80" s="43">
        <f t="shared" si="10"/>
        <v>-3.5247218314552464E-3</v>
      </c>
    </row>
    <row r="81" spans="1:13" x14ac:dyDescent="0.25">
      <c r="A81" s="39"/>
      <c r="B81" s="39" t="s">
        <v>1135</v>
      </c>
      <c r="C81" s="40">
        <v>54534</v>
      </c>
      <c r="D81" s="40">
        <v>55101</v>
      </c>
      <c r="E81" s="40">
        <v>55571</v>
      </c>
      <c r="F81" s="40">
        <v>56024</v>
      </c>
      <c r="G81" s="40">
        <v>56881</v>
      </c>
      <c r="H81" s="40">
        <v>57902</v>
      </c>
      <c r="I81" s="40">
        <v>58839</v>
      </c>
      <c r="J81" s="40">
        <v>59622</v>
      </c>
      <c r="K81" s="40">
        <v>60641</v>
      </c>
      <c r="L81" s="40">
        <v>61870</v>
      </c>
      <c r="M81" s="43">
        <f t="shared" si="10"/>
        <v>1.4122239733584729E-2</v>
      </c>
    </row>
    <row r="82" spans="1:13" x14ac:dyDescent="0.25">
      <c r="A82" s="39"/>
      <c r="B82" s="39" t="s">
        <v>1136</v>
      </c>
      <c r="C82" s="40">
        <v>24477</v>
      </c>
      <c r="D82" s="40">
        <v>24597</v>
      </c>
      <c r="E82" s="40">
        <v>24693</v>
      </c>
      <c r="F82" s="40">
        <v>24986</v>
      </c>
      <c r="G82" s="40">
        <v>25126</v>
      </c>
      <c r="H82" s="40">
        <v>25489</v>
      </c>
      <c r="I82" s="40">
        <v>25606</v>
      </c>
      <c r="J82" s="40">
        <v>25736</v>
      </c>
      <c r="K82" s="40">
        <v>26017</v>
      </c>
      <c r="L82" s="40">
        <v>26193</v>
      </c>
      <c r="M82" s="43">
        <f t="shared" si="10"/>
        <v>7.5571117375570207E-3</v>
      </c>
    </row>
    <row r="83" spans="1:13" x14ac:dyDescent="0.25">
      <c r="A83" s="39"/>
      <c r="B83" s="39" t="s">
        <v>1137</v>
      </c>
      <c r="C83" s="40">
        <v>22031</v>
      </c>
      <c r="D83" s="40">
        <v>22047</v>
      </c>
      <c r="E83" s="40">
        <v>22049</v>
      </c>
      <c r="F83" s="40">
        <v>22050</v>
      </c>
      <c r="G83" s="40">
        <v>22211</v>
      </c>
      <c r="H83" s="40">
        <v>22338</v>
      </c>
      <c r="I83" s="40">
        <v>22376</v>
      </c>
      <c r="J83" s="40">
        <v>22425</v>
      </c>
      <c r="K83" s="40">
        <v>22556</v>
      </c>
      <c r="L83" s="40">
        <v>22582</v>
      </c>
      <c r="M83" s="43">
        <f t="shared" si="10"/>
        <v>2.7485009250420855E-3</v>
      </c>
    </row>
    <row r="84" spans="1:13" x14ac:dyDescent="0.25">
      <c r="A84" s="39"/>
      <c r="B84" s="39" t="s">
        <v>1139</v>
      </c>
      <c r="C84" s="40">
        <v>23239</v>
      </c>
      <c r="D84" s="40">
        <v>23419</v>
      </c>
      <c r="E84" s="40">
        <v>23490</v>
      </c>
      <c r="F84" s="40">
        <v>23652</v>
      </c>
      <c r="G84" s="40">
        <v>23949</v>
      </c>
      <c r="H84" s="40">
        <v>24237</v>
      </c>
      <c r="I84" s="40">
        <v>24452</v>
      </c>
      <c r="J84" s="40">
        <v>24654</v>
      </c>
      <c r="K84" s="40">
        <v>24838</v>
      </c>
      <c r="L84" s="40">
        <v>25011</v>
      </c>
      <c r="M84" s="43">
        <f t="shared" si="10"/>
        <v>8.1982930405433141E-3</v>
      </c>
    </row>
    <row r="85" spans="1:13" x14ac:dyDescent="0.25">
      <c r="A85" s="39"/>
      <c r="B85" s="39" t="s">
        <v>1140</v>
      </c>
      <c r="C85" s="40">
        <v>22492</v>
      </c>
      <c r="D85" s="40">
        <v>22613</v>
      </c>
      <c r="E85" s="40">
        <v>22730</v>
      </c>
      <c r="F85" s="40">
        <v>22841</v>
      </c>
      <c r="G85" s="40">
        <v>23131</v>
      </c>
      <c r="H85" s="40">
        <v>23441</v>
      </c>
      <c r="I85" s="40">
        <v>23417</v>
      </c>
      <c r="J85" s="40">
        <v>23478</v>
      </c>
      <c r="K85" s="40">
        <v>23660</v>
      </c>
      <c r="L85" s="40">
        <v>23839</v>
      </c>
      <c r="M85" s="43">
        <f t="shared" si="10"/>
        <v>6.4835058031924575E-3</v>
      </c>
    </row>
    <row r="86" spans="1:13" x14ac:dyDescent="0.25">
      <c r="A86" s="39"/>
      <c r="B86" s="39" t="s">
        <v>1141</v>
      </c>
      <c r="C86" s="40">
        <v>14166</v>
      </c>
      <c r="D86" s="40">
        <v>13061</v>
      </c>
      <c r="E86" s="40">
        <v>14185</v>
      </c>
      <c r="F86" s="40">
        <v>14121</v>
      </c>
      <c r="G86" s="40">
        <v>14149</v>
      </c>
      <c r="H86" s="40">
        <v>14266</v>
      </c>
      <c r="I86" s="40">
        <v>0</v>
      </c>
      <c r="J86" s="40">
        <v>14405</v>
      </c>
      <c r="K86" s="40">
        <v>14429</v>
      </c>
      <c r="L86" s="40">
        <v>14471</v>
      </c>
      <c r="M86" s="43">
        <f t="shared" si="10"/>
        <v>2.3696832075958962E-3</v>
      </c>
    </row>
    <row r="87" spans="1:13" x14ac:dyDescent="0.25">
      <c r="A87" s="39"/>
      <c r="B87" s="39" t="s">
        <v>1187</v>
      </c>
      <c r="C87" s="40">
        <v>46657</v>
      </c>
      <c r="D87" s="40">
        <v>46697</v>
      </c>
      <c r="E87" s="40">
        <v>46796</v>
      </c>
      <c r="F87" s="40">
        <v>46876</v>
      </c>
      <c r="G87" s="40">
        <v>47200</v>
      </c>
      <c r="H87" s="40">
        <v>47654</v>
      </c>
      <c r="I87" s="40">
        <v>47940</v>
      </c>
      <c r="J87" s="40">
        <v>48127</v>
      </c>
      <c r="K87" s="40">
        <v>48399</v>
      </c>
      <c r="L87" s="40">
        <v>48565</v>
      </c>
      <c r="M87" s="43">
        <f t="shared" ref="M87" si="11">+(L87/C87)^(1/(COUNT(C87:L87)-1))-1</f>
        <v>4.4632794740380177E-3</v>
      </c>
    </row>
    <row r="88" spans="1:13" x14ac:dyDescent="0.25">
      <c r="A88" s="39"/>
      <c r="B88" s="39" t="s">
        <v>1142</v>
      </c>
      <c r="C88" s="40">
        <v>45905</v>
      </c>
      <c r="D88" s="40">
        <v>46348</v>
      </c>
      <c r="E88" s="40">
        <v>46561</v>
      </c>
      <c r="F88" s="40">
        <v>46644</v>
      </c>
      <c r="G88" s="40">
        <v>46615</v>
      </c>
      <c r="H88" s="40">
        <v>46897</v>
      </c>
      <c r="I88" s="40">
        <v>47119</v>
      </c>
      <c r="J88" s="40">
        <v>47100</v>
      </c>
      <c r="K88" s="40">
        <v>47292</v>
      </c>
      <c r="L88" s="40">
        <v>47514</v>
      </c>
      <c r="M88" s="43">
        <f t="shared" si="10"/>
        <v>3.8351533248477399E-3</v>
      </c>
    </row>
    <row r="89" spans="1:13" x14ac:dyDescent="0.25">
      <c r="A89" s="39"/>
      <c r="B89" s="39" t="s">
        <v>1143</v>
      </c>
      <c r="C89" s="40">
        <v>16231</v>
      </c>
      <c r="D89" s="40">
        <v>16237</v>
      </c>
      <c r="E89" s="40">
        <v>16206</v>
      </c>
      <c r="F89" s="40">
        <v>16177</v>
      </c>
      <c r="G89" s="40">
        <v>16310</v>
      </c>
      <c r="H89" s="40">
        <v>16457</v>
      </c>
      <c r="I89" s="40">
        <v>16505</v>
      </c>
      <c r="J89" s="40">
        <v>16638</v>
      </c>
      <c r="K89" s="40">
        <v>16805</v>
      </c>
      <c r="L89" s="40">
        <v>16861</v>
      </c>
      <c r="M89" s="43">
        <f t="shared" si="10"/>
        <v>4.2401049009705982E-3</v>
      </c>
    </row>
    <row r="90" spans="1:13" x14ac:dyDescent="0.25">
      <c r="A90" s="39"/>
      <c r="B90" s="39" t="s">
        <v>1149</v>
      </c>
      <c r="C90" s="40">
        <v>27298</v>
      </c>
      <c r="D90" s="40">
        <v>27471</v>
      </c>
      <c r="E90" s="40">
        <v>27584</v>
      </c>
      <c r="F90" s="40">
        <v>27716</v>
      </c>
      <c r="G90" s="40">
        <v>28071</v>
      </c>
      <c r="H90" s="40">
        <v>28440</v>
      </c>
      <c r="I90" s="40">
        <v>28813</v>
      </c>
      <c r="J90" s="40">
        <v>28926</v>
      </c>
      <c r="K90" s="40">
        <v>29248</v>
      </c>
      <c r="L90" s="40">
        <v>29572</v>
      </c>
      <c r="M90" s="43">
        <f t="shared" si="10"/>
        <v>8.9301410430233652E-3</v>
      </c>
    </row>
    <row r="91" spans="1:13" x14ac:dyDescent="0.25">
      <c r="A91" s="39"/>
      <c r="B91" s="39" t="s">
        <v>1144</v>
      </c>
      <c r="C91" s="40">
        <v>32918</v>
      </c>
      <c r="D91" s="40">
        <v>34165</v>
      </c>
      <c r="E91" s="40">
        <v>33414</v>
      </c>
      <c r="F91" s="40">
        <v>33594</v>
      </c>
      <c r="G91" s="40">
        <v>33905</v>
      </c>
      <c r="H91" s="40">
        <v>34335</v>
      </c>
      <c r="I91" s="40">
        <v>34650</v>
      </c>
      <c r="J91" s="40">
        <v>35154</v>
      </c>
      <c r="K91" s="40">
        <v>35519</v>
      </c>
      <c r="L91" s="40">
        <v>36239</v>
      </c>
      <c r="M91" s="43">
        <f t="shared" si="10"/>
        <v>1.0736815470429484E-2</v>
      </c>
    </row>
    <row r="92" spans="1:13" x14ac:dyDescent="0.25">
      <c r="A92" s="39"/>
      <c r="B92" s="39" t="s">
        <v>1168</v>
      </c>
      <c r="C92" s="40">
        <v>57433</v>
      </c>
      <c r="D92" s="40">
        <v>58125</v>
      </c>
      <c r="E92" s="40">
        <v>58810</v>
      </c>
      <c r="F92" s="40">
        <v>59460</v>
      </c>
      <c r="G92" s="40">
        <v>60252</v>
      </c>
      <c r="H92" s="40">
        <v>61386</v>
      </c>
      <c r="I92" s="40">
        <v>62266</v>
      </c>
      <c r="J92" s="40">
        <v>62998</v>
      </c>
      <c r="K92" s="40">
        <v>63711</v>
      </c>
      <c r="L92" s="40">
        <v>64792</v>
      </c>
      <c r="M92" s="43">
        <f t="shared" si="10"/>
        <v>1.348602570372992E-2</v>
      </c>
    </row>
    <row r="93" spans="1:13" x14ac:dyDescent="0.25">
      <c r="A93" s="39"/>
      <c r="B93" s="39" t="s">
        <v>1145</v>
      </c>
      <c r="C93" s="40">
        <v>46901</v>
      </c>
      <c r="D93" s="40">
        <v>47725</v>
      </c>
      <c r="E93" s="40">
        <v>48395</v>
      </c>
      <c r="F93" s="40">
        <v>49113</v>
      </c>
      <c r="G93" s="40">
        <v>50040</v>
      </c>
      <c r="H93" s="40">
        <v>50992</v>
      </c>
      <c r="I93" s="40">
        <v>51702</v>
      </c>
      <c r="J93" s="40">
        <v>52443</v>
      </c>
      <c r="K93" s="40">
        <v>53162</v>
      </c>
      <c r="L93" s="40">
        <v>53719</v>
      </c>
      <c r="M93" s="43">
        <f t="shared" si="10"/>
        <v>1.5195152148662405E-2</v>
      </c>
    </row>
    <row r="94" spans="1:13" x14ac:dyDescent="0.25">
      <c r="A94" s="39"/>
      <c r="B94" s="39" t="s">
        <v>1146</v>
      </c>
      <c r="C94" s="40">
        <v>15400</v>
      </c>
      <c r="D94" s="40">
        <v>15588</v>
      </c>
      <c r="E94" s="40">
        <v>15862</v>
      </c>
      <c r="F94" s="40">
        <v>16117</v>
      </c>
      <c r="G94" s="40">
        <v>16332</v>
      </c>
      <c r="H94" s="40">
        <v>16604</v>
      </c>
      <c r="I94" s="40">
        <v>16832</v>
      </c>
      <c r="J94" s="40">
        <v>17184</v>
      </c>
      <c r="K94" s="40">
        <v>17364</v>
      </c>
      <c r="L94" s="40">
        <v>17539</v>
      </c>
      <c r="M94" s="43">
        <f t="shared" si="10"/>
        <v>1.4555972726745692E-2</v>
      </c>
    </row>
    <row r="95" spans="1:13" x14ac:dyDescent="0.25">
      <c r="A95" s="39"/>
      <c r="B95" s="39" t="s">
        <v>1147</v>
      </c>
      <c r="C95" s="40">
        <v>61069</v>
      </c>
      <c r="D95" s="40">
        <v>61761</v>
      </c>
      <c r="E95" s="40">
        <v>61813</v>
      </c>
      <c r="F95" s="40">
        <v>62138</v>
      </c>
      <c r="G95" s="40">
        <v>62657</v>
      </c>
      <c r="H95" s="40">
        <v>63455</v>
      </c>
      <c r="I95" s="40">
        <v>63940</v>
      </c>
      <c r="J95" s="40">
        <v>64062</v>
      </c>
      <c r="K95" s="40">
        <v>64713</v>
      </c>
      <c r="L95" s="40">
        <v>65353</v>
      </c>
      <c r="M95" s="43">
        <f t="shared" si="10"/>
        <v>7.5616653285577318E-3</v>
      </c>
    </row>
    <row r="96" spans="1:13" x14ac:dyDescent="0.25">
      <c r="A96" s="39"/>
      <c r="B96" s="39" t="s">
        <v>1148</v>
      </c>
      <c r="C96" s="40">
        <v>23063</v>
      </c>
      <c r="D96" s="40">
        <v>23173</v>
      </c>
      <c r="E96" s="40">
        <v>23289</v>
      </c>
      <c r="F96" s="40">
        <v>23423</v>
      </c>
      <c r="G96" s="40">
        <v>23647</v>
      </c>
      <c r="H96" s="40">
        <v>23966</v>
      </c>
      <c r="I96" s="40">
        <v>24271</v>
      </c>
      <c r="J96" s="40">
        <v>24560</v>
      </c>
      <c r="K96" s="40">
        <v>24813</v>
      </c>
      <c r="L96" s="40">
        <v>24791</v>
      </c>
      <c r="M96" s="43">
        <f t="shared" si="10"/>
        <v>8.0602080089711148E-3</v>
      </c>
    </row>
    <row r="97" spans="1:25" x14ac:dyDescent="0.25">
      <c r="A97" s="41" t="s">
        <v>1100</v>
      </c>
      <c r="B97" s="41" t="s">
        <v>1099</v>
      </c>
      <c r="C97" s="42">
        <v>1957189</v>
      </c>
      <c r="D97" s="42">
        <v>1971000.4166666667</v>
      </c>
      <c r="E97" s="42">
        <v>1980206.1666666667</v>
      </c>
      <c r="F97" s="42">
        <v>1991138.75</v>
      </c>
      <c r="G97" s="42">
        <v>2013908.4166666667</v>
      </c>
      <c r="H97" s="42">
        <v>2032573.4166666667</v>
      </c>
      <c r="I97" s="42">
        <v>2045249.9166666667</v>
      </c>
      <c r="J97" s="42">
        <v>2057703.6666666667</v>
      </c>
      <c r="K97" s="42">
        <v>2077213.4166666667</v>
      </c>
      <c r="L97" s="42">
        <v>2006091.5</v>
      </c>
      <c r="M97" s="64">
        <f t="shared" si="10"/>
        <v>2.7458787621910119E-3</v>
      </c>
    </row>
    <row r="99" spans="1:25" x14ac:dyDescent="0.25">
      <c r="C99" t="s">
        <v>1124</v>
      </c>
      <c r="O99" t="s">
        <v>1181</v>
      </c>
    </row>
    <row r="100" spans="1:25" x14ac:dyDescent="0.25">
      <c r="A100" s="39">
        <v>10171</v>
      </c>
      <c r="B100" s="39" t="s">
        <v>6</v>
      </c>
      <c r="C100" s="40">
        <v>596750</v>
      </c>
      <c r="D100" s="40">
        <v>586584</v>
      </c>
      <c r="E100" s="40">
        <v>612923</v>
      </c>
      <c r="F100" s="40">
        <v>620787</v>
      </c>
      <c r="G100" s="40">
        <v>632660</v>
      </c>
      <c r="H100" s="40">
        <v>662393</v>
      </c>
      <c r="I100" s="40">
        <v>752020</v>
      </c>
      <c r="J100" s="40">
        <v>664504</v>
      </c>
      <c r="K100" s="40">
        <v>702922</v>
      </c>
      <c r="L100" s="40">
        <v>754415</v>
      </c>
      <c r="M100" s="43">
        <f>+(L100/C100)^(1/(COUNT(C100:L100)-1))-1</f>
        <v>2.6391622372642143E-2</v>
      </c>
      <c r="O100" s="40">
        <f>+C100/(Inflation!F$2/Inflation!$F$2)</f>
        <v>596750</v>
      </c>
      <c r="P100" s="40">
        <f>+D100/(Inflation!G$2/Inflation!$F$2)</f>
        <v>574342.21192798729</v>
      </c>
      <c r="Q100" s="40">
        <f>+E100/(Inflation!H$2/Inflation!$F$2)</f>
        <v>585842.82326162944</v>
      </c>
      <c r="R100" s="40">
        <f>+F100/(Inflation!I$2/Inflation!$F$2)</f>
        <v>582791.8523396512</v>
      </c>
      <c r="S100" s="40">
        <f>+G100/(Inflation!J$2/Inflation!$F$2)</f>
        <v>586588.58035154152</v>
      </c>
      <c r="T100" s="40">
        <f>+H100/(Inflation!K$2/Inflation!$F$2)</f>
        <v>586691.89737400459</v>
      </c>
      <c r="U100" s="40">
        <f>+I100/(Inflation!L$2/Inflation!$F$2)</f>
        <v>616789.40506339585</v>
      </c>
      <c r="V100" s="40">
        <f>+J100/(Inflation!M$2/Inflation!$F$2)</f>
        <v>523409.87583537708</v>
      </c>
      <c r="W100" s="40">
        <f>+K100/(Inflation!N$2/Inflation!$F$2)</f>
        <v>537794.30491039972</v>
      </c>
      <c r="X100" s="40">
        <f>+L100/(Inflation!O$2/Inflation!$F$2)</f>
        <v>561983.54960869416</v>
      </c>
      <c r="Y100" s="43">
        <f>+(X100/O100)^(1/(COUNT(O100:X100)-1))-1</f>
        <v>-6.6473288782569195E-3</v>
      </c>
    </row>
    <row r="101" spans="1:25" x14ac:dyDescent="0.25">
      <c r="A101" s="39">
        <v>19446</v>
      </c>
      <c r="B101" s="39" t="s">
        <v>0</v>
      </c>
      <c r="C101" s="40">
        <v>130486</v>
      </c>
      <c r="D101" s="40">
        <v>121488</v>
      </c>
      <c r="E101" s="40">
        <v>142431</v>
      </c>
      <c r="F101" s="40">
        <v>138632</v>
      </c>
      <c r="G101" s="40">
        <v>136675</v>
      </c>
      <c r="H101" s="40">
        <v>158444</v>
      </c>
      <c r="I101" s="40">
        <v>200133</v>
      </c>
      <c r="J101" s="40">
        <v>171174</v>
      </c>
      <c r="K101" s="40">
        <v>199940</v>
      </c>
      <c r="L101" s="40">
        <v>217088</v>
      </c>
      <c r="M101" s="43">
        <f t="shared" ref="M101:M121" si="12">+(L101/C101)^(1/(COUNT(C101:L101)-1))-1</f>
        <v>5.8189735108128859E-2</v>
      </c>
      <c r="O101" s="40">
        <f>+C101/(Inflation!F$2/Inflation!$F$2)</f>
        <v>130486</v>
      </c>
      <c r="P101" s="40">
        <f>+D101/(Inflation!G$2/Inflation!$F$2)</f>
        <v>118952.5910060747</v>
      </c>
      <c r="Q101" s="40">
        <f>+E101/(Inflation!H$2/Inflation!$F$2)</f>
        <v>136138.11059460512</v>
      </c>
      <c r="R101" s="40">
        <f>+F101/(Inflation!I$2/Inflation!$F$2)</f>
        <v>130147.05538864463</v>
      </c>
      <c r="S101" s="40">
        <f>+G101/(Inflation!J$2/Inflation!$F$2)</f>
        <v>126722.0848789981</v>
      </c>
      <c r="T101" s="40">
        <f>+H101/(Inflation!K$2/Inflation!$F$2)</f>
        <v>140336.34260556314</v>
      </c>
      <c r="U101" s="40">
        <f>+I101/(Inflation!L$2/Inflation!$F$2)</f>
        <v>164144.45626918512</v>
      </c>
      <c r="V101" s="40">
        <f>+J101/(Inflation!M$2/Inflation!$F$2)</f>
        <v>134828.62719599105</v>
      </c>
      <c r="W101" s="40">
        <f>+K101/(Inflation!N$2/Inflation!$F$2)</f>
        <v>152970.87489619805</v>
      </c>
      <c r="X101" s="40">
        <f>+L101/(Inflation!O$2/Inflation!$F$2)</f>
        <v>161714.55341881089</v>
      </c>
      <c r="Y101" s="43">
        <f t="shared" ref="Y101:Y121" si="13">+(X101/O101)^(1/(COUNT(O101:X101)-1))-1</f>
        <v>2.4127221043934721E-2</v>
      </c>
    </row>
    <row r="102" spans="1:25" x14ac:dyDescent="0.25">
      <c r="A102" s="39">
        <v>11249</v>
      </c>
      <c r="B102" s="39" t="s">
        <v>48</v>
      </c>
      <c r="C102" s="40">
        <v>438832</v>
      </c>
      <c r="D102" s="40">
        <v>436550</v>
      </c>
      <c r="E102" s="40">
        <v>451172</v>
      </c>
      <c r="F102" s="40">
        <v>460594</v>
      </c>
      <c r="G102" s="40">
        <v>465440</v>
      </c>
      <c r="H102" s="40">
        <v>479088</v>
      </c>
      <c r="I102" s="40">
        <v>522267</v>
      </c>
      <c r="J102" s="40">
        <v>486428</v>
      </c>
      <c r="K102" s="40">
        <v>516691</v>
      </c>
      <c r="L102" s="40">
        <v>542032</v>
      </c>
      <c r="M102" s="43">
        <f t="shared" si="12"/>
        <v>2.3745129545597932E-2</v>
      </c>
      <c r="O102" s="40">
        <f>+C102/(Inflation!F$2/Inflation!$F$2)</f>
        <v>438832</v>
      </c>
      <c r="P102" s="40">
        <f>+D102/(Inflation!G$2/Inflation!$F$2)</f>
        <v>427439.36523526529</v>
      </c>
      <c r="Q102" s="40">
        <f>+E102/(Inflation!H$2/Inflation!$F$2)</f>
        <v>431238.30930899299</v>
      </c>
      <c r="R102" s="40">
        <f>+F102/(Inflation!I$2/Inflation!$F$2)</f>
        <v>432403.43376476847</v>
      </c>
      <c r="S102" s="40">
        <f>+G102/(Inflation!J$2/Inflation!$F$2)</f>
        <v>431545.83637154469</v>
      </c>
      <c r="T102" s="40">
        <f>+H102/(Inflation!K$2/Inflation!$F$2)</f>
        <v>424335.77608627675</v>
      </c>
      <c r="U102" s="40">
        <f>+I102/(Inflation!L$2/Inflation!$F$2)</f>
        <v>428351.31009048235</v>
      </c>
      <c r="V102" s="40">
        <f>+J102/(Inflation!M$2/Inflation!$F$2)</f>
        <v>383144.75019390526</v>
      </c>
      <c r="W102" s="40">
        <f>+K102/(Inflation!N$2/Inflation!$F$2)</f>
        <v>395311.96519451565</v>
      </c>
      <c r="X102" s="40">
        <f>+L102/(Inflation!O$2/Inflation!$F$2)</f>
        <v>403773.87427543162</v>
      </c>
      <c r="Y102" s="43">
        <f t="shared" si="13"/>
        <v>-9.2086326355612647E-3</v>
      </c>
    </row>
    <row r="103" spans="1:25" x14ac:dyDescent="0.25">
      <c r="A103" s="39">
        <v>22053</v>
      </c>
      <c r="B103" s="39" t="s">
        <v>1095</v>
      </c>
      <c r="C103" s="40">
        <v>254060</v>
      </c>
      <c r="D103" s="40">
        <v>232153</v>
      </c>
      <c r="E103" s="40">
        <v>261173</v>
      </c>
      <c r="F103" s="40">
        <v>246423</v>
      </c>
      <c r="G103" s="40">
        <v>236964</v>
      </c>
      <c r="H103" s="40">
        <v>281786</v>
      </c>
      <c r="I103" s="40">
        <v>315955</v>
      </c>
      <c r="J103" s="40">
        <v>249071</v>
      </c>
      <c r="K103" s="40">
        <v>279998</v>
      </c>
      <c r="L103" s="40">
        <v>308069</v>
      </c>
      <c r="M103" s="43">
        <f t="shared" si="12"/>
        <v>2.1648026844139245E-2</v>
      </c>
      <c r="O103" s="40">
        <f>+C103/(Inflation!F$2/Inflation!$F$2)</f>
        <v>254060</v>
      </c>
      <c r="P103" s="40">
        <f>+D103/(Inflation!G$2/Inflation!$F$2)</f>
        <v>227308.05396280505</v>
      </c>
      <c r="Q103" s="40">
        <f>+E103/(Inflation!H$2/Inflation!$F$2)</f>
        <v>249633.84908007947</v>
      </c>
      <c r="R103" s="40">
        <f>+F103/(Inflation!I$2/Inflation!$F$2)</f>
        <v>231340.72818711391</v>
      </c>
      <c r="S103" s="40">
        <f>+G103/(Inflation!J$2/Inflation!$F$2)</f>
        <v>219707.86260301375</v>
      </c>
      <c r="T103" s="40">
        <f>+H103/(Inflation!K$2/Inflation!$F$2)</f>
        <v>249582.29177154839</v>
      </c>
      <c r="U103" s="40">
        <f>+I103/(Inflation!L$2/Inflation!$F$2)</f>
        <v>259138.98098030005</v>
      </c>
      <c r="V103" s="40">
        <f>+J103/(Inflation!M$2/Inflation!$F$2)</f>
        <v>196185.75837646305</v>
      </c>
      <c r="W103" s="40">
        <f>+K103/(Inflation!N$2/Inflation!$F$2)</f>
        <v>214221.96173444862</v>
      </c>
      <c r="X103" s="40">
        <f>+L103/(Inflation!O$2/Inflation!$F$2)</f>
        <v>229488.69010345874</v>
      </c>
      <c r="Y103" s="43">
        <f t="shared" si="13"/>
        <v>-1.1238230816902006E-2</v>
      </c>
    </row>
    <row r="104" spans="1:25" x14ac:dyDescent="0.25">
      <c r="A104" s="39"/>
      <c r="B104" s="39" t="s">
        <v>1134</v>
      </c>
      <c r="C104" s="40">
        <v>18406.76512</v>
      </c>
      <c r="D104" s="40">
        <v>17072.862089999999</v>
      </c>
      <c r="E104" s="40">
        <v>19363.237440000001</v>
      </c>
      <c r="F104" s="40">
        <v>18514.480970000001</v>
      </c>
      <c r="G104" s="40">
        <v>17876.173709999999</v>
      </c>
      <c r="H104" s="40">
        <v>19045.15739</v>
      </c>
      <c r="I104" s="40">
        <v>22500.80557</v>
      </c>
      <c r="J104" s="40">
        <v>20027.245070000001</v>
      </c>
      <c r="K104" s="40">
        <v>20741.593089999998</v>
      </c>
      <c r="L104" s="40">
        <v>23559.69241</v>
      </c>
      <c r="M104" s="43">
        <f t="shared" si="12"/>
        <v>2.7803845841254615E-2</v>
      </c>
      <c r="O104" s="40">
        <f>+C104/(Inflation!F$2/Inflation!$F$2)</f>
        <v>18406.76512</v>
      </c>
      <c r="P104" s="40">
        <f>+D104/(Inflation!G$2/Inflation!$F$2)</f>
        <v>16716.557861639732</v>
      </c>
      <c r="Q104" s="40">
        <f>+E104/(Inflation!H$2/Inflation!$F$2)</f>
        <v>18507.730480557733</v>
      </c>
      <c r="R104" s="40">
        <f>+F104/(Inflation!I$2/Inflation!$F$2)</f>
        <v>17381.305761257121</v>
      </c>
      <c r="S104" s="40">
        <f>+G104/(Inflation!J$2/Inflation!$F$2)</f>
        <v>16574.399138030614</v>
      </c>
      <c r="T104" s="40">
        <f>+H104/(Inflation!K$2/Inflation!$F$2)</f>
        <v>16868.595418317593</v>
      </c>
      <c r="U104" s="40">
        <f>+I104/(Inflation!L$2/Inflation!$F$2)</f>
        <v>18454.640143835859</v>
      </c>
      <c r="V104" s="40">
        <f>+J104/(Inflation!M$2/Inflation!$F$2)</f>
        <v>15774.860430356128</v>
      </c>
      <c r="W104" s="40">
        <f>+K104/(Inflation!N$2/Inflation!$F$2)</f>
        <v>15869.058926269057</v>
      </c>
      <c r="X104" s="40">
        <f>+L104/(Inflation!O$2/Inflation!$F$2)</f>
        <v>17550.233715210874</v>
      </c>
      <c r="Y104" s="43">
        <f t="shared" si="13"/>
        <v>-5.2805640643311946E-3</v>
      </c>
    </row>
    <row r="105" spans="1:25" x14ac:dyDescent="0.25">
      <c r="A105" s="39"/>
      <c r="B105" s="39" t="s">
        <v>1135</v>
      </c>
      <c r="C105" s="40">
        <v>85400.566000000006</v>
      </c>
      <c r="D105" s="40">
        <v>81754.774000000005</v>
      </c>
      <c r="E105" s="40">
        <v>92583.553</v>
      </c>
      <c r="F105" s="40">
        <v>87074.441000000006</v>
      </c>
      <c r="G105" s="40">
        <v>83973.156000000003</v>
      </c>
      <c r="H105" s="40">
        <v>92563.176000000007</v>
      </c>
      <c r="I105" s="40">
        <v>109312.781</v>
      </c>
      <c r="J105" s="40">
        <v>99023.895999999993</v>
      </c>
      <c r="K105" s="40">
        <v>104664.924</v>
      </c>
      <c r="L105" s="40">
        <v>116474.27800000001</v>
      </c>
      <c r="M105" s="43">
        <f t="shared" si="12"/>
        <v>3.5081065532043931E-2</v>
      </c>
      <c r="O105" s="40">
        <f>+C105/(Inflation!F$2/Inflation!$F$2)</f>
        <v>85400.566000000006</v>
      </c>
      <c r="P105" s="40">
        <f>+D105/(Inflation!G$2/Inflation!$F$2)</f>
        <v>80048.582530094092</v>
      </c>
      <c r="Q105" s="40">
        <f>+E105/(Inflation!H$2/Inflation!$F$2)</f>
        <v>88493.024535076518</v>
      </c>
      <c r="R105" s="40">
        <f>+F105/(Inflation!I$2/Inflation!$F$2)</f>
        <v>81745.066764976844</v>
      </c>
      <c r="S105" s="40">
        <f>+G105/(Inflation!J$2/Inflation!$F$2)</f>
        <v>77858.082328072793</v>
      </c>
      <c r="T105" s="40">
        <f>+H105/(Inflation!K$2/Inflation!$F$2)</f>
        <v>81984.660699016938</v>
      </c>
      <c r="U105" s="40">
        <f>+I105/(Inflation!L$2/Inflation!$F$2)</f>
        <v>89655.813886353135</v>
      </c>
      <c r="V105" s="40">
        <f>+J105/(Inflation!M$2/Inflation!$F$2)</f>
        <v>77998.153675666807</v>
      </c>
      <c r="W105" s="40">
        <f>+K105/(Inflation!N$2/Inflation!$F$2)</f>
        <v>80077.448210583549</v>
      </c>
      <c r="X105" s="40">
        <f>+L105/(Inflation!O$2/Inflation!$F$2)</f>
        <v>86764.749095060208</v>
      </c>
      <c r="Y105" s="43">
        <f t="shared" si="13"/>
        <v>1.7624061437409022E-3</v>
      </c>
    </row>
    <row r="106" spans="1:25" x14ac:dyDescent="0.25">
      <c r="A106" s="39"/>
      <c r="B106" s="39" t="s">
        <v>1136</v>
      </c>
      <c r="C106" s="40">
        <v>35191.917000000001</v>
      </c>
      <c r="D106" s="40">
        <v>34193.714999999997</v>
      </c>
      <c r="E106" s="40">
        <v>38124.099000000002</v>
      </c>
      <c r="F106" s="40">
        <v>36397.639000000003</v>
      </c>
      <c r="G106" s="40">
        <v>35054.695</v>
      </c>
      <c r="H106" s="40">
        <v>38716.328000000001</v>
      </c>
      <c r="I106" s="40">
        <v>45475.406999999999</v>
      </c>
      <c r="J106" s="40">
        <v>42852.870999999999</v>
      </c>
      <c r="K106" s="40">
        <v>43413.186000000002</v>
      </c>
      <c r="L106" s="40">
        <v>47062.623</v>
      </c>
      <c r="M106" s="43">
        <f t="shared" si="12"/>
        <v>3.282302579786589E-2</v>
      </c>
      <c r="O106" s="40">
        <f>+C106/(Inflation!F$2/Inflation!$F$2)</f>
        <v>35191.917000000001</v>
      </c>
      <c r="P106" s="40">
        <f>+D106/(Inflation!G$2/Inflation!$F$2)</f>
        <v>33480.10499286581</v>
      </c>
      <c r="Q106" s="40">
        <f>+E106/(Inflation!H$2/Inflation!$F$2)</f>
        <v>36439.699264778552</v>
      </c>
      <c r="R106" s="40">
        <f>+F106/(Inflation!I$2/Inflation!$F$2)</f>
        <v>34169.928580334214</v>
      </c>
      <c r="S106" s="40">
        <f>+G106/(Inflation!J$2/Inflation!$F$2)</f>
        <v>32501.950138630986</v>
      </c>
      <c r="T106" s="40">
        <f>+H106/(Inflation!K$2/Inflation!$F$2)</f>
        <v>34291.660590728316</v>
      </c>
      <c r="U106" s="40">
        <f>+I106/(Inflation!L$2/Inflation!$F$2)</f>
        <v>37297.876690175508</v>
      </c>
      <c r="V106" s="40">
        <f>+J106/(Inflation!M$2/Inflation!$F$2)</f>
        <v>33753.921555475106</v>
      </c>
      <c r="W106" s="40">
        <f>+K106/(Inflation!N$2/Inflation!$F$2)</f>
        <v>33214.729641149228</v>
      </c>
      <c r="X106" s="40">
        <f>+L106/(Inflation!O$2/Inflation!$F$2)</f>
        <v>35058.184059749306</v>
      </c>
      <c r="Y106" s="43">
        <f t="shared" si="13"/>
        <v>-4.2294860054248318E-4</v>
      </c>
    </row>
    <row r="107" spans="1:25" x14ac:dyDescent="0.25">
      <c r="A107" s="39"/>
      <c r="B107" s="39" t="s">
        <v>1137</v>
      </c>
      <c r="C107" s="40">
        <v>30994.24048</v>
      </c>
      <c r="D107" s="40">
        <v>30187.671420000002</v>
      </c>
      <c r="E107" s="40">
        <v>32881.443160000003</v>
      </c>
      <c r="F107" s="40">
        <v>31446.828260000002</v>
      </c>
      <c r="G107" s="40">
        <v>30312.621079999997</v>
      </c>
      <c r="H107" s="40">
        <v>33704.581340000004</v>
      </c>
      <c r="I107" s="40">
        <v>39723.807390000002</v>
      </c>
      <c r="J107" s="40">
        <v>36024.103539999996</v>
      </c>
      <c r="K107" s="40">
        <v>37734.428879999999</v>
      </c>
      <c r="L107" s="40">
        <v>40075.163059999999</v>
      </c>
      <c r="M107" s="43">
        <f t="shared" si="12"/>
        <v>2.8962071694410785E-2</v>
      </c>
      <c r="O107" s="40">
        <f>+C107/(Inflation!F$2/Inflation!$F$2)</f>
        <v>30994.24048</v>
      </c>
      <c r="P107" s="40">
        <f>+D107/(Inflation!G$2/Inflation!$F$2)</f>
        <v>29557.666039847809</v>
      </c>
      <c r="Q107" s="40">
        <f>+E107/(Inflation!H$2/Inflation!$F$2)</f>
        <v>31428.67455417923</v>
      </c>
      <c r="R107" s="40">
        <f>+F107/(Inflation!I$2/Inflation!$F$2)</f>
        <v>29522.131249288876</v>
      </c>
      <c r="S107" s="40">
        <f>+G107/(Inflation!J$2/Inflation!$F$2)</f>
        <v>28105.202424764342</v>
      </c>
      <c r="T107" s="40">
        <f>+H107/(Inflation!K$2/Inflation!$F$2)</f>
        <v>29852.677755593842</v>
      </c>
      <c r="U107" s="40">
        <f>+I107/(Inflation!L$2/Inflation!$F$2)</f>
        <v>32580.547760606139</v>
      </c>
      <c r="V107" s="40">
        <f>+J107/(Inflation!M$2/Inflation!$F$2)</f>
        <v>28375.106185895296</v>
      </c>
      <c r="W107" s="40">
        <f>+K107/(Inflation!N$2/Inflation!$F$2)</f>
        <v>28870.003998609391</v>
      </c>
      <c r="X107" s="40">
        <f>+L107/(Inflation!O$2/Inflation!$F$2)</f>
        <v>29853.041611852917</v>
      </c>
      <c r="Y107" s="43">
        <f t="shared" si="13"/>
        <v>-4.1596208298810833E-3</v>
      </c>
    </row>
    <row r="108" spans="1:25" x14ac:dyDescent="0.25">
      <c r="A108" s="39"/>
      <c r="B108" s="39" t="s">
        <v>1139</v>
      </c>
      <c r="C108" s="40">
        <v>32138.853999999999</v>
      </c>
      <c r="D108" s="40">
        <v>31167.629000000001</v>
      </c>
      <c r="E108" s="40">
        <v>34549.040000000001</v>
      </c>
      <c r="F108" s="40">
        <v>33155.417999999998</v>
      </c>
      <c r="G108" s="40">
        <v>31924.135999999999</v>
      </c>
      <c r="H108" s="40">
        <v>35588.177000000003</v>
      </c>
      <c r="I108" s="40">
        <v>41695.112999999998</v>
      </c>
      <c r="J108" s="40">
        <v>37496.036999999997</v>
      </c>
      <c r="K108" s="40">
        <v>40733.218000000001</v>
      </c>
      <c r="L108" s="40">
        <v>43017.904000000002</v>
      </c>
      <c r="M108" s="43">
        <f t="shared" si="12"/>
        <v>3.292493653641082E-2</v>
      </c>
      <c r="O108" s="40">
        <f>+C108/(Inflation!F$2/Inflation!$F$2)</f>
        <v>32138.853999999999</v>
      </c>
      <c r="P108" s="40">
        <f>+D108/(Inflation!G$2/Inflation!$F$2)</f>
        <v>30517.172272702432</v>
      </c>
      <c r="Q108" s="40">
        <f>+E108/(Inflation!H$2/Inflation!$F$2)</f>
        <v>33022.593595898616</v>
      </c>
      <c r="R108" s="40">
        <f>+F108/(Inflation!I$2/Inflation!$F$2)</f>
        <v>31126.147086384564</v>
      </c>
      <c r="S108" s="40">
        <f>+G108/(Inflation!J$2/Inflation!$F$2)</f>
        <v>29599.363979372076</v>
      </c>
      <c r="T108" s="40">
        <f>+H108/(Inflation!K$2/Inflation!$F$2)</f>
        <v>31521.008054450926</v>
      </c>
      <c r="U108" s="40">
        <f>+I108/(Inflation!L$2/Inflation!$F$2)</f>
        <v>34197.367013272335</v>
      </c>
      <c r="V108" s="40">
        <f>+J108/(Inflation!M$2/Inflation!$F$2)</f>
        <v>29534.504036828526</v>
      </c>
      <c r="W108" s="40">
        <f>+K108/(Inflation!N$2/Inflation!$F$2)</f>
        <v>31164.329272769639</v>
      </c>
      <c r="X108" s="40">
        <f>+L108/(Inflation!O$2/Inflation!$F$2)</f>
        <v>32045.166634605681</v>
      </c>
      <c r="Y108" s="43">
        <f t="shared" si="13"/>
        <v>-3.2431830958645769E-4</v>
      </c>
    </row>
    <row r="109" spans="1:25" x14ac:dyDescent="0.25">
      <c r="A109" s="39"/>
      <c r="B109" s="39" t="s">
        <v>1140</v>
      </c>
      <c r="C109" s="40">
        <v>30158.986000000001</v>
      </c>
      <c r="D109" s="40">
        <v>28686.59204</v>
      </c>
      <c r="E109" s="40">
        <v>31726.259559999999</v>
      </c>
      <c r="F109" s="40">
        <v>30351.383999999998</v>
      </c>
      <c r="G109" s="40">
        <v>29578.362960000002</v>
      </c>
      <c r="H109" s="40">
        <v>31889.712469999999</v>
      </c>
      <c r="I109" s="40">
        <v>38010.883030000005</v>
      </c>
      <c r="J109" s="40">
        <v>34480.207479999997</v>
      </c>
      <c r="K109" s="40">
        <v>36945.361880000004</v>
      </c>
      <c r="L109" s="40">
        <v>40063.495040000002</v>
      </c>
      <c r="M109" s="43">
        <f t="shared" si="12"/>
        <v>3.2056720983334452E-2</v>
      </c>
      <c r="O109" s="40">
        <f>+C109/(Inflation!F$2/Inflation!$F$2)</f>
        <v>30158.986000000001</v>
      </c>
      <c r="P109" s="40">
        <f>+D109/(Inflation!G$2/Inflation!$F$2)</f>
        <v>28087.913623503868</v>
      </c>
      <c r="Q109" s="40">
        <f>+E109/(Inflation!H$2/Inflation!$F$2)</f>
        <v>30324.529300028978</v>
      </c>
      <c r="R109" s="40">
        <f>+F109/(Inflation!I$2/Inflation!$F$2)</f>
        <v>28493.733442278997</v>
      </c>
      <c r="S109" s="40">
        <f>+G109/(Inflation!J$2/Inflation!$F$2)</f>
        <v>27424.41427912152</v>
      </c>
      <c r="T109" s="40">
        <f>+H109/(Inflation!K$2/Inflation!$F$2)</f>
        <v>28245.21985548723</v>
      </c>
      <c r="U109" s="40">
        <f>+I109/(Inflation!L$2/Inflation!$F$2)</f>
        <v>31175.64683121198</v>
      </c>
      <c r="V109" s="40">
        <f>+J109/(Inflation!M$2/Inflation!$F$2)</f>
        <v>27159.025552720283</v>
      </c>
      <c r="W109" s="40">
        <f>+K109/(Inflation!N$2/Inflation!$F$2)</f>
        <v>28266.301541163572</v>
      </c>
      <c r="X109" s="40">
        <f>+L109/(Inflation!O$2/Inflation!$F$2)</f>
        <v>29844.349797272742</v>
      </c>
      <c r="Y109" s="43">
        <f t="shared" si="13"/>
        <v>-1.1645865073764972E-3</v>
      </c>
    </row>
    <row r="110" spans="1:25" x14ac:dyDescent="0.25">
      <c r="A110" s="39"/>
      <c r="B110" s="39" t="s">
        <v>1141</v>
      </c>
      <c r="C110" s="40">
        <v>22545.308739999997</v>
      </c>
      <c r="D110" s="40">
        <v>19932.584329999998</v>
      </c>
      <c r="E110" s="40">
        <v>23309.469249999998</v>
      </c>
      <c r="F110" s="40">
        <v>23339.965800000002</v>
      </c>
      <c r="G110" s="40">
        <v>23073.847449999997</v>
      </c>
      <c r="H110" s="40">
        <v>24524.822</v>
      </c>
      <c r="I110" s="40">
        <v>0</v>
      </c>
      <c r="J110" s="40">
        <v>25617.691579999999</v>
      </c>
      <c r="K110" s="40">
        <v>26426.589969999997</v>
      </c>
      <c r="L110" s="40">
        <v>27989.426789999998</v>
      </c>
      <c r="M110" s="43">
        <f t="shared" si="12"/>
        <v>2.4324440761814614E-2</v>
      </c>
      <c r="O110" s="40">
        <f>+C110/(Inflation!F$2/Inflation!$F$2)</f>
        <v>22545.308739999997</v>
      </c>
      <c r="P110" s="40">
        <f>+D110/(Inflation!G$2/Inflation!$F$2)</f>
        <v>19516.598771076842</v>
      </c>
      <c r="Q110" s="40">
        <f>+E110/(Inflation!H$2/Inflation!$F$2)</f>
        <v>22279.609794623691</v>
      </c>
      <c r="R110" s="40">
        <f>+F110/(Inflation!I$2/Inflation!$F$2)</f>
        <v>21911.447730261927</v>
      </c>
      <c r="S110" s="40">
        <f>+G110/(Inflation!J$2/Inflation!$F$2)</f>
        <v>21393.56908757237</v>
      </c>
      <c r="T110" s="40">
        <f>+H110/(Inflation!K$2/Inflation!$F$2)</f>
        <v>21722.020540585014</v>
      </c>
      <c r="U110" s="40">
        <f>+I110/(Inflation!L$2/Inflation!$F$2)</f>
        <v>0</v>
      </c>
      <c r="V110" s="40">
        <f>+J110/(Inflation!M$2/Inflation!$F$2)</f>
        <v>20178.287518324621</v>
      </c>
      <c r="W110" s="40">
        <f>+K110/(Inflation!N$2/Inflation!$F$2)</f>
        <v>20218.558508722574</v>
      </c>
      <c r="X110" s="40">
        <f>+L110/(Inflation!O$2/Inflation!$F$2)</f>
        <v>20850.059210059288</v>
      </c>
      <c r="Y110" s="43">
        <f t="shared" si="13"/>
        <v>-8.6479691115260993E-3</v>
      </c>
    </row>
    <row r="111" spans="1:25" x14ac:dyDescent="0.25">
      <c r="A111" s="39"/>
      <c r="B111" s="39" t="s">
        <v>1187</v>
      </c>
      <c r="C111" s="40">
        <v>77103.804999999993</v>
      </c>
      <c r="D111" s="40">
        <v>72064.744999999995</v>
      </c>
      <c r="E111" s="40">
        <v>78655.232999999993</v>
      </c>
      <c r="F111" s="40">
        <v>74892.425000000003</v>
      </c>
      <c r="G111" s="40">
        <v>73322.2</v>
      </c>
      <c r="H111" s="40">
        <v>79853.486000000004</v>
      </c>
      <c r="I111" s="40">
        <v>93774.741999999998</v>
      </c>
      <c r="J111" s="40">
        <v>82300.231</v>
      </c>
      <c r="K111" s="40">
        <v>86662.888999999996</v>
      </c>
      <c r="L111" s="40">
        <v>99359.828999999998</v>
      </c>
      <c r="M111" s="43">
        <f t="shared" ref="M111" si="14">+(L111/C111)^(1/(COUNT(C111:L111)-1))-1</f>
        <v>2.8577985578136511E-2</v>
      </c>
      <c r="O111" s="40">
        <f>+C111/(Inflation!F$2/Inflation!$F$2)</f>
        <v>77103.804999999993</v>
      </c>
      <c r="P111" s="40">
        <f>+D111/(Inflation!G$2/Inflation!$F$2)</f>
        <v>70560.78080091915</v>
      </c>
      <c r="Q111" s="40">
        <f>+E111/(Inflation!H$2/Inflation!$F$2)</f>
        <v>75180.085859106737</v>
      </c>
      <c r="R111" s="40">
        <f>+F111/(Inflation!I$2/Inflation!$F$2)</f>
        <v>70308.648686197368</v>
      </c>
      <c r="S111" s="40">
        <f>+G111/(Inflation!J$2/Inflation!$F$2)</f>
        <v>67982.747773293391</v>
      </c>
      <c r="T111" s="40">
        <f>+H111/(Inflation!K$2/Inflation!$F$2)</f>
        <v>70727.488384189623</v>
      </c>
      <c r="U111" s="40">
        <f>+I111/(Inflation!L$2/Inflation!$F$2)</f>
        <v>76911.873790794707</v>
      </c>
      <c r="V111" s="40">
        <f>+J111/(Inflation!M$2/Inflation!$F$2)</f>
        <v>64825.424209535013</v>
      </c>
      <c r="W111" s="40">
        <f>+K111/(Inflation!N$2/Inflation!$F$2)</f>
        <v>66304.381071131822</v>
      </c>
      <c r="X111" s="40">
        <f>+L111/(Inflation!O$2/Inflation!$F$2)</f>
        <v>74015.746492226259</v>
      </c>
      <c r="Y111" s="43">
        <f t="shared" ref="Y111" si="15">+(X111/O111)^(1/(COUNT(O111:X111)-1))-1</f>
        <v>-4.5313434367549865E-3</v>
      </c>
    </row>
    <row r="112" spans="1:25" x14ac:dyDescent="0.25">
      <c r="A112" s="39"/>
      <c r="B112" s="39" t="s">
        <v>1142</v>
      </c>
      <c r="C112" s="40">
        <v>76095.524890000001</v>
      </c>
      <c r="D112" s="40">
        <v>83764.588319999995</v>
      </c>
      <c r="E112" s="40">
        <v>92321.71418000001</v>
      </c>
      <c r="F112" s="40">
        <v>85828.30485</v>
      </c>
      <c r="G112" s="40">
        <v>81936.192849999992</v>
      </c>
      <c r="H112" s="40">
        <v>85819.60252</v>
      </c>
      <c r="I112" s="40">
        <v>103117.52264</v>
      </c>
      <c r="J112" s="40">
        <v>91317.912379999994</v>
      </c>
      <c r="K112" s="40">
        <v>101537.88709999999</v>
      </c>
      <c r="L112" s="40">
        <v>114141.44615</v>
      </c>
      <c r="M112" s="43">
        <f t="shared" si="12"/>
        <v>4.6080043763753409E-2</v>
      </c>
      <c r="O112" s="40">
        <f>+C112/(Inflation!F$2/Inflation!$F$2)</f>
        <v>76095.524890000001</v>
      </c>
      <c r="P112" s="40">
        <f>+D112/(Inflation!G$2/Inflation!$F$2)</f>
        <v>82016.452779049636</v>
      </c>
      <c r="Q112" s="40">
        <f>+E112/(Inflation!H$2/Inflation!$F$2)</f>
        <v>88242.754283269547</v>
      </c>
      <c r="R112" s="40">
        <f>+F112/(Inflation!I$2/Inflation!$F$2)</f>
        <v>80575.200135801453</v>
      </c>
      <c r="S112" s="40">
        <f>+G112/(Inflation!J$2/Inflation!$F$2)</f>
        <v>75969.454435702617</v>
      </c>
      <c r="T112" s="40">
        <f>+H112/(Inflation!K$2/Inflation!$F$2)</f>
        <v>76011.77161344052</v>
      </c>
      <c r="U112" s="40">
        <f>+I112/(Inflation!L$2/Inflation!$F$2)</f>
        <v>84574.6063146417</v>
      </c>
      <c r="V112" s="40">
        <f>+J112/(Inflation!M$2/Inflation!$F$2)</f>
        <v>71928.381439933612</v>
      </c>
      <c r="W112" s="40">
        <f>+K112/(Inflation!N$2/Inflation!$F$2)</f>
        <v>77685.002624779328</v>
      </c>
      <c r="X112" s="40">
        <f>+L112/(Inflation!O$2/Inflation!$F$2)</f>
        <v>85026.961373841492</v>
      </c>
      <c r="Y112" s="43">
        <f t="shared" si="13"/>
        <v>1.2407333643073004E-2</v>
      </c>
    </row>
    <row r="113" spans="1:25" x14ac:dyDescent="0.25">
      <c r="A113" s="39"/>
      <c r="B113" s="39" t="s">
        <v>1143</v>
      </c>
      <c r="C113" s="40">
        <v>21099.503000000001</v>
      </c>
      <c r="D113" s="40">
        <v>21055.841</v>
      </c>
      <c r="E113" s="40">
        <v>22011.253000000001</v>
      </c>
      <c r="F113" s="40">
        <v>21497.321</v>
      </c>
      <c r="G113" s="40">
        <v>21250.342000000001</v>
      </c>
      <c r="H113" s="40">
        <v>23219.194</v>
      </c>
      <c r="I113" s="40">
        <v>27743.633000000002</v>
      </c>
      <c r="J113" s="40">
        <v>25004.170999999998</v>
      </c>
      <c r="K113" s="40">
        <v>25851.864000000001</v>
      </c>
      <c r="L113" s="40">
        <v>29337.558000000001</v>
      </c>
      <c r="M113" s="43">
        <f t="shared" si="12"/>
        <v>3.7303273420156602E-2</v>
      </c>
      <c r="O113" s="40">
        <f>+C113/(Inflation!F$2/Inflation!$F$2)</f>
        <v>21099.503000000001</v>
      </c>
      <c r="P113" s="40">
        <f>+D113/(Inflation!G$2/Inflation!$F$2)</f>
        <v>20616.413495669851</v>
      </c>
      <c r="Q113" s="40">
        <f>+E113/(Inflation!H$2/Inflation!$F$2)</f>
        <v>21038.751361991657</v>
      </c>
      <c r="R113" s="40">
        <f>+F113/(Inflation!I$2/Inflation!$F$2)</f>
        <v>20181.581647054601</v>
      </c>
      <c r="S113" s="40">
        <f>+G113/(Inflation!J$2/Inflation!$F$2)</f>
        <v>19702.854528126856</v>
      </c>
      <c r="T113" s="40">
        <f>+H113/(Inflation!K$2/Inflation!$F$2)</f>
        <v>20565.605287729646</v>
      </c>
      <c r="U113" s="40">
        <f>+I113/(Inflation!L$2/Inflation!$F$2)</f>
        <v>22754.685902458972</v>
      </c>
      <c r="V113" s="40">
        <f>+J113/(Inflation!M$2/Inflation!$F$2)</f>
        <v>19695.035753699805</v>
      </c>
      <c r="W113" s="40">
        <f>+K113/(Inflation!N$2/Inflation!$F$2)</f>
        <v>19778.84492236434</v>
      </c>
      <c r="X113" s="40">
        <f>+L113/(Inflation!O$2/Inflation!$F$2)</f>
        <v>21854.317559554016</v>
      </c>
      <c r="Y113" s="43">
        <f t="shared" si="13"/>
        <v>3.9130824483093463E-3</v>
      </c>
    </row>
    <row r="114" spans="1:25" x14ac:dyDescent="0.25">
      <c r="A114" s="39"/>
      <c r="B114" s="39" t="s">
        <v>1149</v>
      </c>
      <c r="C114" s="40">
        <v>37696.165350000003</v>
      </c>
      <c r="D114" s="40">
        <v>40970.204259999999</v>
      </c>
      <c r="E114" s="40">
        <v>44199.781920000001</v>
      </c>
      <c r="F114" s="40">
        <v>41248.375909999995</v>
      </c>
      <c r="G114" s="40">
        <v>39935.428619999999</v>
      </c>
      <c r="H114" s="40">
        <v>42458.822060000006</v>
      </c>
      <c r="I114" s="40">
        <v>50767.219130000005</v>
      </c>
      <c r="J114" s="40">
        <v>45089.242060000004</v>
      </c>
      <c r="K114" s="40">
        <v>48783.49467</v>
      </c>
      <c r="L114" s="40">
        <v>55977.457040000001</v>
      </c>
      <c r="M114" s="43">
        <f t="shared" si="12"/>
        <v>4.4911609934925822E-2</v>
      </c>
      <c r="O114" s="40">
        <f>+C114/(Inflation!F$2/Inflation!$F$2)</f>
        <v>37696.165350000003</v>
      </c>
      <c r="P114" s="40">
        <f>+D114/(Inflation!G$2/Inflation!$F$2)</f>
        <v>40115.171463643484</v>
      </c>
      <c r="Q114" s="40">
        <f>+E114/(Inflation!H$2/Inflation!$F$2)</f>
        <v>42246.946235597497</v>
      </c>
      <c r="R114" s="40">
        <f>+F114/(Inflation!I$2/Inflation!$F$2)</f>
        <v>38723.777080691354</v>
      </c>
      <c r="S114" s="40">
        <f>+G114/(Inflation!J$2/Inflation!$F$2)</f>
        <v>37027.260108013972</v>
      </c>
      <c r="T114" s="40">
        <f>+H114/(Inflation!K$2/Inflation!$F$2)</f>
        <v>37606.446436853417</v>
      </c>
      <c r="U114" s="40">
        <f>+I114/(Inflation!L$2/Inflation!$F$2)</f>
        <v>41638.098566415458</v>
      </c>
      <c r="V114" s="40">
        <f>+J114/(Inflation!M$2/Inflation!$F$2)</f>
        <v>35515.443982482975</v>
      </c>
      <c r="W114" s="40">
        <f>+K114/(Inflation!N$2/Inflation!$F$2)</f>
        <v>37323.466340721781</v>
      </c>
      <c r="X114" s="40">
        <f>+L114/(Inflation!O$2/Inflation!$F$2)</f>
        <v>41699.078100789869</v>
      </c>
      <c r="Y114" s="43">
        <f t="shared" si="13"/>
        <v>1.1276511021769853E-2</v>
      </c>
    </row>
    <row r="115" spans="1:25" x14ac:dyDescent="0.25">
      <c r="A115" s="39"/>
      <c r="B115" s="39" t="s">
        <v>1144</v>
      </c>
      <c r="C115" s="40">
        <v>48445.16</v>
      </c>
      <c r="D115" s="40">
        <v>49533.309000000001</v>
      </c>
      <c r="E115" s="40">
        <v>55621.726000000002</v>
      </c>
      <c r="F115" s="40">
        <v>53492.754000000001</v>
      </c>
      <c r="G115" s="40">
        <v>50965.595999999998</v>
      </c>
      <c r="H115" s="40">
        <v>55231.334999999999</v>
      </c>
      <c r="I115" s="40">
        <v>65308.017</v>
      </c>
      <c r="J115" s="40">
        <v>59853.73</v>
      </c>
      <c r="K115" s="40">
        <v>63753.690999999999</v>
      </c>
      <c r="L115" s="40">
        <v>64699.08</v>
      </c>
      <c r="M115" s="43">
        <f t="shared" si="12"/>
        <v>3.2668326444015294E-2</v>
      </c>
      <c r="O115" s="40">
        <f>+C115/(Inflation!F$2/Inflation!$F$2)</f>
        <v>48445.16</v>
      </c>
      <c r="P115" s="40">
        <f>+D115/(Inflation!G$2/Inflation!$F$2)</f>
        <v>48499.567419453109</v>
      </c>
      <c r="Q115" s="40">
        <f>+E115/(Inflation!H$2/Inflation!$F$2)</f>
        <v>53164.245744611937</v>
      </c>
      <c r="R115" s="40">
        <f>+F115/(Inflation!I$2/Inflation!$F$2)</f>
        <v>50218.740389874933</v>
      </c>
      <c r="S115" s="40">
        <f>+G115/(Inflation!J$2/Inflation!$F$2)</f>
        <v>47254.191199712644</v>
      </c>
      <c r="T115" s="40">
        <f>+H115/(Inflation!K$2/Inflation!$F$2)</f>
        <v>48919.262017637964</v>
      </c>
      <c r="U115" s="40">
        <f>+I115/(Inflation!L$2/Inflation!$F$2)</f>
        <v>53564.124559586373</v>
      </c>
      <c r="V115" s="40">
        <f>+J115/(Inflation!M$2/Inflation!$F$2)</f>
        <v>47144.988423823161</v>
      </c>
      <c r="W115" s="40">
        <f>+K115/(Inflation!N$2/Inflation!$F$2)</f>
        <v>48776.922527417555</v>
      </c>
      <c r="X115" s="40">
        <f>+L115/(Inflation!O$2/Inflation!$F$2)</f>
        <v>48196.044133291194</v>
      </c>
      <c r="Y115" s="43">
        <f t="shared" si="13"/>
        <v>-5.7266827188307001E-4</v>
      </c>
    </row>
    <row r="116" spans="1:25" x14ac:dyDescent="0.25">
      <c r="A116" s="39"/>
      <c r="B116" s="39" t="s">
        <v>1168</v>
      </c>
      <c r="C116" s="40">
        <v>82780.498000000007</v>
      </c>
      <c r="D116" s="40">
        <v>80845.724000000002</v>
      </c>
      <c r="E116" s="40">
        <v>87680.895000000004</v>
      </c>
      <c r="F116" s="40">
        <v>85900.710999999996</v>
      </c>
      <c r="G116" s="40">
        <v>83252.904999999999</v>
      </c>
      <c r="H116" s="40">
        <v>91456.659</v>
      </c>
      <c r="I116" s="40">
        <v>106270.061</v>
      </c>
      <c r="J116" s="40">
        <v>97795.695999999996</v>
      </c>
      <c r="K116" s="40">
        <v>103894.549</v>
      </c>
      <c r="L116" s="40">
        <v>109806.29684000001</v>
      </c>
      <c r="M116" s="43">
        <f t="shared" si="12"/>
        <v>3.1889624320194265E-2</v>
      </c>
      <c r="O116" s="40">
        <f>+C116/(Inflation!F$2/Inflation!$F$2)</f>
        <v>82780.498000000007</v>
      </c>
      <c r="P116" s="40">
        <f>+D116/(Inflation!G$2/Inflation!$F$2)</f>
        <v>79158.504062639913</v>
      </c>
      <c r="Q116" s="40">
        <f>+E116/(Inflation!H$2/Inflation!$F$2)</f>
        <v>83806.975872836381</v>
      </c>
      <c r="R116" s="40">
        <f>+F116/(Inflation!I$2/Inflation!$F$2)</f>
        <v>80643.174681465709</v>
      </c>
      <c r="S116" s="40">
        <f>+G116/(Inflation!J$2/Inflation!$F$2)</f>
        <v>77190.281279189061</v>
      </c>
      <c r="T116" s="40">
        <f>+H116/(Inflation!K$2/Inflation!$F$2)</f>
        <v>81004.601190225934</v>
      </c>
      <c r="U116" s="40">
        <f>+I116/(Inflation!L$2/Inflation!$F$2)</f>
        <v>87160.245339539892</v>
      </c>
      <c r="V116" s="40">
        <f>+J116/(Inflation!M$2/Inflation!$F$2)</f>
        <v>77030.73736289666</v>
      </c>
      <c r="W116" s="40">
        <f>+K116/(Inflation!N$2/Inflation!$F$2)</f>
        <v>79488.046701389991</v>
      </c>
      <c r="X116" s="40">
        <f>+L116/(Inflation!O$2/Inflation!$F$2)</f>
        <v>81797.594782088301</v>
      </c>
      <c r="Y116" s="43">
        <f t="shared" si="13"/>
        <v>-1.3263044258081669E-3</v>
      </c>
    </row>
    <row r="117" spans="1:25" x14ac:dyDescent="0.25">
      <c r="A117" s="39"/>
      <c r="B117" s="39" t="s">
        <v>1145</v>
      </c>
      <c r="C117" s="40">
        <v>66991.371599999999</v>
      </c>
      <c r="D117" s="40">
        <v>64528.474219999996</v>
      </c>
      <c r="E117" s="40">
        <v>71120.979180000009</v>
      </c>
      <c r="F117" s="40">
        <v>68773.543129999991</v>
      </c>
      <c r="G117" s="40">
        <v>65169.50808</v>
      </c>
      <c r="H117" s="40">
        <v>73646.917170000001</v>
      </c>
      <c r="I117" s="40">
        <v>87207.011879999991</v>
      </c>
      <c r="J117" s="40">
        <v>80418.448829999994</v>
      </c>
      <c r="K117" s="40">
        <v>83823.134860000006</v>
      </c>
      <c r="L117" s="40">
        <v>89242.714099999997</v>
      </c>
      <c r="M117" s="43">
        <f t="shared" si="12"/>
        <v>3.2379381322372724E-2</v>
      </c>
      <c r="O117" s="40">
        <f>+C117/(Inflation!F$2/Inflation!$F$2)</f>
        <v>66991.371599999999</v>
      </c>
      <c r="P117" s="40">
        <f>+D117/(Inflation!G$2/Inflation!$F$2)</f>
        <v>63181.789165495313</v>
      </c>
      <c r="Q117" s="40">
        <f>+E117/(Inflation!H$2/Inflation!$F$2)</f>
        <v>67978.710598138394</v>
      </c>
      <c r="R117" s="40">
        <f>+F117/(Inflation!I$2/Inflation!$F$2)</f>
        <v>64564.271791602579</v>
      </c>
      <c r="S117" s="40">
        <f>+G117/(Inflation!J$2/Inflation!$F$2)</f>
        <v>60423.749291650354</v>
      </c>
      <c r="T117" s="40">
        <f>+H117/(Inflation!K$2/Inflation!$F$2)</f>
        <v>65230.232762443826</v>
      </c>
      <c r="U117" s="40">
        <f>+I117/(Inflation!L$2/Inflation!$F$2)</f>
        <v>71525.173499137905</v>
      </c>
      <c r="V117" s="40">
        <f>+J117/(Inflation!M$2/Inflation!$F$2)</f>
        <v>63343.200818932506</v>
      </c>
      <c r="W117" s="40">
        <f>+K117/(Inflation!N$2/Inflation!$F$2)</f>
        <v>64131.73089965088</v>
      </c>
      <c r="X117" s="40">
        <f>+L117/(Inflation!O$2/Inflation!$F$2)</f>
        <v>66479.241858435824</v>
      </c>
      <c r="Y117" s="43">
        <f t="shared" si="13"/>
        <v>-8.5231241758232379E-4</v>
      </c>
    </row>
    <row r="118" spans="1:25" x14ac:dyDescent="0.25">
      <c r="A118" s="39"/>
      <c r="B118" s="39" t="s">
        <v>1146</v>
      </c>
      <c r="C118" s="40">
        <v>24609.087809999997</v>
      </c>
      <c r="D118" s="40">
        <v>24248.190559999999</v>
      </c>
      <c r="E118" s="40">
        <v>27217.690420000003</v>
      </c>
      <c r="F118" s="40">
        <v>26649.837649999998</v>
      </c>
      <c r="G118" s="40">
        <v>25436.960289999999</v>
      </c>
      <c r="H118" s="40">
        <v>28242.894170000003</v>
      </c>
      <c r="I118" s="40">
        <v>32966.932199999996</v>
      </c>
      <c r="J118" s="40">
        <v>30014.815449999998</v>
      </c>
      <c r="K118" s="40">
        <v>32564.182809999998</v>
      </c>
      <c r="L118" s="40">
        <v>36796.918619999997</v>
      </c>
      <c r="M118" s="43">
        <f t="shared" si="12"/>
        <v>4.5713902328382572E-2</v>
      </c>
      <c r="O118" s="40">
        <f>+C118/(Inflation!F$2/Inflation!$F$2)</f>
        <v>24609.087809999997</v>
      </c>
      <c r="P118" s="40">
        <f>+D118/(Inflation!G$2/Inflation!$F$2)</f>
        <v>23742.139917695917</v>
      </c>
      <c r="Q118" s="40">
        <f>+E118/(Inflation!H$2/Inflation!$F$2)</f>
        <v>26015.157855576977</v>
      </c>
      <c r="R118" s="40">
        <f>+F118/(Inflation!I$2/Inflation!$F$2)</f>
        <v>25018.73951708795</v>
      </c>
      <c r="S118" s="40">
        <f>+G118/(Inflation!J$2/Inflation!$F$2)</f>
        <v>23584.595872932754</v>
      </c>
      <c r="T118" s="40">
        <f>+H118/(Inflation!K$2/Inflation!$F$2)</f>
        <v>25015.175534660713</v>
      </c>
      <c r="U118" s="40">
        <f>+I118/(Inflation!L$2/Inflation!$F$2)</f>
        <v>27038.715058646452</v>
      </c>
      <c r="V118" s="40">
        <f>+J118/(Inflation!M$2/Inflation!$F$2)</f>
        <v>23641.770144207196</v>
      </c>
      <c r="W118" s="40">
        <f>+K118/(Inflation!N$2/Inflation!$F$2)</f>
        <v>24914.331973219127</v>
      </c>
      <c r="X118" s="40">
        <f>+L118/(Inflation!O$2/Inflation!$F$2)</f>
        <v>27410.991219328687</v>
      </c>
      <c r="Y118" s="43">
        <f t="shared" si="13"/>
        <v>1.2052978088228139E-2</v>
      </c>
    </row>
    <row r="119" spans="1:25" x14ac:dyDescent="0.25">
      <c r="A119" s="39"/>
      <c r="B119" s="39" t="s">
        <v>1147</v>
      </c>
      <c r="C119" s="40">
        <v>81608.727310000002</v>
      </c>
      <c r="D119" s="40">
        <v>77330.474669999996</v>
      </c>
      <c r="E119" s="40">
        <v>86778.009180000008</v>
      </c>
      <c r="F119" s="40">
        <v>81908.104849999989</v>
      </c>
      <c r="G119" s="40">
        <v>78606.089129999993</v>
      </c>
      <c r="H119" s="40">
        <v>89215.011159999995</v>
      </c>
      <c r="I119" s="40">
        <v>103947.88321</v>
      </c>
      <c r="J119" s="40">
        <v>97632.598910000001</v>
      </c>
      <c r="K119" s="40">
        <v>101371.57343</v>
      </c>
      <c r="L119" s="40">
        <v>112622.87675</v>
      </c>
      <c r="M119" s="43">
        <f t="shared" si="12"/>
        <v>3.6438016705153897E-2</v>
      </c>
      <c r="O119" s="40">
        <f>+C119/(Inflation!F$2/Inflation!$F$2)</f>
        <v>81608.727310000002</v>
      </c>
      <c r="P119" s="40">
        <f>+D119/(Inflation!G$2/Inflation!$F$2)</f>
        <v>75716.616667704875</v>
      </c>
      <c r="Q119" s="40">
        <f>+E119/(Inflation!H$2/Inflation!$F$2)</f>
        <v>82943.981372920913</v>
      </c>
      <c r="R119" s="40">
        <f>+F119/(Inflation!I$2/Inflation!$F$2)</f>
        <v>76894.935214754601</v>
      </c>
      <c r="S119" s="40">
        <f>+G119/(Inflation!J$2/Inflation!$F$2)</f>
        <v>72881.854755719396</v>
      </c>
      <c r="T119" s="40">
        <f>+H119/(Inflation!K$2/Inflation!$F$2)</f>
        <v>79019.138444553901</v>
      </c>
      <c r="U119" s="40">
        <f>+I119/(Inflation!L$2/Inflation!$F$2)</f>
        <v>85255.648842710638</v>
      </c>
      <c r="V119" s="40">
        <f>+J119/(Inflation!M$2/Inflation!$F$2)</f>
        <v>76902.270675523818</v>
      </c>
      <c r="W119" s="40">
        <f>+K119/(Inflation!N$2/Inflation!$F$2)</f>
        <v>77557.758713570482</v>
      </c>
      <c r="X119" s="40">
        <f>+L119/(Inflation!O$2/Inflation!$F$2)</f>
        <v>83895.73913974069</v>
      </c>
      <c r="Y119" s="43">
        <f t="shared" si="13"/>
        <v>3.0756778453109312E-3</v>
      </c>
    </row>
    <row r="120" spans="1:25" x14ac:dyDescent="0.25">
      <c r="A120" s="39"/>
      <c r="B120" s="39" t="s">
        <v>1148</v>
      </c>
      <c r="C120" s="40">
        <v>28551.056</v>
      </c>
      <c r="D120" s="40">
        <v>27585.43</v>
      </c>
      <c r="E120" s="40">
        <v>30876.535</v>
      </c>
      <c r="F120" s="40">
        <v>29306.531999999999</v>
      </c>
      <c r="G120" s="40">
        <v>27670.486000000001</v>
      </c>
      <c r="H120" s="40">
        <v>30903.466</v>
      </c>
      <c r="I120" s="40">
        <v>36950.716</v>
      </c>
      <c r="J120" s="40">
        <v>34471.557999999997</v>
      </c>
      <c r="K120" s="40">
        <v>40130.784</v>
      </c>
      <c r="L120" s="40">
        <v>42892.135000000002</v>
      </c>
      <c r="M120" s="43">
        <f t="shared" si="12"/>
        <v>4.6259703111678929E-2</v>
      </c>
      <c r="O120" s="40">
        <f>+C120/(Inflation!F$2/Inflation!$F$2)</f>
        <v>28551.056</v>
      </c>
      <c r="P120" s="40">
        <f>+D120/(Inflation!G$2/Inflation!$F$2)</f>
        <v>27009.732422269717</v>
      </c>
      <c r="Q120" s="40">
        <f>+E120/(Inflation!H$2/Inflation!$F$2)</f>
        <v>29512.347288218123</v>
      </c>
      <c r="R120" s="40">
        <f>+F120/(Inflation!I$2/Inflation!$F$2)</f>
        <v>27512.831405830442</v>
      </c>
      <c r="S120" s="40">
        <f>+G120/(Inflation!J$2/Inflation!$F$2)</f>
        <v>25655.472292190443</v>
      </c>
      <c r="T120" s="40">
        <f>+H120/(Inflation!K$2/Inflation!$F$2)</f>
        <v>27371.685846579054</v>
      </c>
      <c r="U120" s="40">
        <f>+I120/(Inflation!L$2/Inflation!$F$2)</f>
        <v>30306.12236151499</v>
      </c>
      <c r="V120" s="40">
        <f>+J120/(Inflation!M$2/Inflation!$F$2)</f>
        <v>27152.212616676497</v>
      </c>
      <c r="W120" s="40">
        <f>+K120/(Inflation!N$2/Inflation!$F$2)</f>
        <v>30703.416718767359</v>
      </c>
      <c r="X120" s="40">
        <f>+L120/(Inflation!O$2/Inflation!$F$2)</f>
        <v>31951.478002949716</v>
      </c>
      <c r="Y120" s="43">
        <f t="shared" si="13"/>
        <v>1.2581209860750064E-2</v>
      </c>
    </row>
    <row r="121" spans="1:25" x14ac:dyDescent="0.25">
      <c r="A121" s="41" t="s">
        <v>1100</v>
      </c>
      <c r="B121" s="41" t="s">
        <v>1099</v>
      </c>
      <c r="C121" s="42">
        <v>2763077.09</v>
      </c>
      <c r="D121" s="42">
        <v>2699917.7100000004</v>
      </c>
      <c r="E121" s="42">
        <v>2936379.0100000002</v>
      </c>
      <c r="F121" s="42">
        <v>2869130.8200000003</v>
      </c>
      <c r="G121" s="42">
        <v>2818424.7399999998</v>
      </c>
      <c r="H121" s="42">
        <v>3040792.06</v>
      </c>
      <c r="I121" s="42">
        <v>3466096.31</v>
      </c>
      <c r="J121" s="42">
        <v>3106289.0900000008</v>
      </c>
      <c r="K121" s="42">
        <v>3335307.7</v>
      </c>
      <c r="L121" s="42">
        <v>3605584.1500000004</v>
      </c>
      <c r="M121" s="64">
        <f t="shared" si="12"/>
        <v>3.001254660788244E-2</v>
      </c>
      <c r="O121" s="42">
        <f>+C121/(Inflation!F$2/Inflation!$F$2)</f>
        <v>2763077.09</v>
      </c>
      <c r="P121" s="42">
        <f>+D121/(Inflation!G$2/Inflation!$F$2)</f>
        <v>2643571.440040892</v>
      </c>
      <c r="Q121" s="42">
        <f>+E121/(Inflation!H$2/Inflation!$F$2)</f>
        <v>2806643.8514863835</v>
      </c>
      <c r="R121" s="42">
        <f>+F121/(Inflation!I$2/Inflation!$F$2)</f>
        <v>2693526.2258916227</v>
      </c>
      <c r="S121" s="42">
        <f>+G121/(Inflation!J$2/Inflation!$F$2)</f>
        <v>2613182.0678788959</v>
      </c>
      <c r="T121" s="42">
        <f>+H121/(Inflation!K$2/Inflation!$F$2)</f>
        <v>2693277.3492491739</v>
      </c>
      <c r="U121" s="42">
        <f>+I121/(Inflation!L$2/Inflation!$F$2)</f>
        <v>2842812.0009272783</v>
      </c>
      <c r="V121" s="42">
        <f>+J121/(Inflation!M$2/Inflation!$F$2)</f>
        <v>2446730.7749926066</v>
      </c>
      <c r="W121" s="42">
        <f>+K121/(Inflation!N$2/Inflation!$F$2)</f>
        <v>2551790.2216516258</v>
      </c>
      <c r="X121" s="42">
        <f>+L121/(Inflation!O$2/Inflation!$F$2)</f>
        <v>2685894.3406876144</v>
      </c>
      <c r="Y121" s="64">
        <f t="shared" si="13"/>
        <v>-3.1429600948380543E-3</v>
      </c>
    </row>
    <row r="123" spans="1:25" x14ac:dyDescent="0.25">
      <c r="C123" t="s">
        <v>1098</v>
      </c>
    </row>
    <row r="124" spans="1:25" x14ac:dyDescent="0.25">
      <c r="A124" s="39">
        <v>10171</v>
      </c>
      <c r="B124" s="39" t="s">
        <v>6</v>
      </c>
      <c r="C124" s="43">
        <f>IFERROR((C100*1000/C76)/C28,0)</f>
        <v>2.8944142326598359E-2</v>
      </c>
      <c r="D124" s="43">
        <f t="shared" ref="D124:K124" si="16">IFERROR((D100*1000/D76)/D28,0)</f>
        <v>2.7348123997158108E-2</v>
      </c>
      <c r="E124" s="43">
        <f t="shared" si="16"/>
        <v>2.7417739341572347E-2</v>
      </c>
      <c r="F124" s="43">
        <f t="shared" si="16"/>
        <v>2.6635944593587875E-2</v>
      </c>
      <c r="G124" s="43">
        <f t="shared" si="16"/>
        <v>2.5912741560978853E-2</v>
      </c>
      <c r="H124" s="43">
        <f t="shared" si="16"/>
        <v>2.5981540760364488E-2</v>
      </c>
      <c r="I124" s="43">
        <f t="shared" si="16"/>
        <v>2.7503447102197019E-2</v>
      </c>
      <c r="J124" s="43">
        <f t="shared" si="16"/>
        <v>2.31215439305512E-2</v>
      </c>
      <c r="K124" s="43">
        <f t="shared" si="16"/>
        <v>2.3099087547182793E-2</v>
      </c>
      <c r="L124" s="43">
        <f>IFERROR((L100*1000/L76)/L28,0)</f>
        <v>2.3594438724784002E-2</v>
      </c>
      <c r="Y124" s="43"/>
    </row>
    <row r="125" spans="1:25" x14ac:dyDescent="0.25">
      <c r="A125" s="39">
        <v>19446</v>
      </c>
      <c r="B125" s="39" t="s">
        <v>0</v>
      </c>
      <c r="C125" s="43">
        <f t="shared" ref="C125:C145" si="17">IFERROR((C101*1000/C77)/C29,0)</f>
        <v>1.6849889502378826E-2</v>
      </c>
      <c r="D125" s="43">
        <f t="shared" ref="D125:L125" si="18">IFERROR((D101*1000/D77)/D29,0)</f>
        <v>1.4721579618299653E-2</v>
      </c>
      <c r="E125" s="43">
        <f t="shared" si="18"/>
        <v>1.6596095058882713E-2</v>
      </c>
      <c r="F125" s="43">
        <f t="shared" si="18"/>
        <v>1.5651637587710127E-2</v>
      </c>
      <c r="G125" s="43">
        <f t="shared" si="18"/>
        <v>1.464260457103448E-2</v>
      </c>
      <c r="H125" s="43">
        <f t="shared" si="18"/>
        <v>1.6267999585636062E-2</v>
      </c>
      <c r="I125" s="43">
        <f t="shared" si="18"/>
        <v>1.9058054839207524E-2</v>
      </c>
      <c r="J125" s="43">
        <f t="shared" si="18"/>
        <v>1.5220340908050146E-2</v>
      </c>
      <c r="K125" s="43">
        <f t="shared" si="18"/>
        <v>1.6618759405065457E-2</v>
      </c>
      <c r="L125" s="43">
        <f t="shared" si="18"/>
        <v>1.727641718486812E-2</v>
      </c>
      <c r="Y125" s="43"/>
    </row>
    <row r="126" spans="1:25" x14ac:dyDescent="0.25">
      <c r="A126" s="39">
        <v>11249</v>
      </c>
      <c r="B126" s="39" t="s">
        <v>48</v>
      </c>
      <c r="C126" s="43">
        <f t="shared" si="17"/>
        <v>2.1903284651010293E-2</v>
      </c>
      <c r="D126" s="43">
        <f t="shared" ref="D126:L126" si="19">IFERROR((D102*1000/D78)/D30,0)</f>
        <v>2.0890277382500738E-2</v>
      </c>
      <c r="E126" s="43">
        <f t="shared" si="19"/>
        <v>2.0663169622340945E-2</v>
      </c>
      <c r="F126" s="43">
        <f t="shared" si="19"/>
        <v>2.0116483514767695E-2</v>
      </c>
      <c r="G126" s="43">
        <f t="shared" si="19"/>
        <v>1.9461716659942188E-2</v>
      </c>
      <c r="H126" s="43">
        <f t="shared" si="19"/>
        <v>1.9139790044142537E-2</v>
      </c>
      <c r="I126" s="43">
        <f t="shared" si="19"/>
        <v>2.0090889793747426E-2</v>
      </c>
      <c r="J126" s="43">
        <f t="shared" si="19"/>
        <v>1.7617370353863186E-2</v>
      </c>
      <c r="K126" s="43">
        <f t="shared" si="19"/>
        <v>1.7550210064061517E-2</v>
      </c>
      <c r="L126" s="43">
        <f t="shared" si="19"/>
        <v>1.7520685671807312E-2</v>
      </c>
      <c r="Y126" s="43"/>
    </row>
    <row r="127" spans="1:25" x14ac:dyDescent="0.25">
      <c r="A127" s="39">
        <v>22053</v>
      </c>
      <c r="B127" s="39" t="s">
        <v>1095</v>
      </c>
      <c r="C127" s="43">
        <f t="shared" si="17"/>
        <v>5.3683326277779907E-2</v>
      </c>
      <c r="D127" s="43">
        <f t="shared" ref="D127:L127" si="20">IFERROR((D103*1000/D79)/D31,0)</f>
        <v>4.8218893174786268E-2</v>
      </c>
      <c r="E127" s="43">
        <f t="shared" si="20"/>
        <v>5.2442357894605843E-2</v>
      </c>
      <c r="F127" s="43">
        <f t="shared" si="20"/>
        <v>4.7250648989597098E-2</v>
      </c>
      <c r="G127" s="43">
        <f t="shared" si="20"/>
        <v>4.375950877487543E-2</v>
      </c>
      <c r="H127" s="43">
        <f t="shared" si="20"/>
        <v>5.0555158753960834E-2</v>
      </c>
      <c r="I127" s="43">
        <f t="shared" si="20"/>
        <v>5.2559136306451565E-2</v>
      </c>
      <c r="J127" s="43">
        <f t="shared" si="20"/>
        <v>4.0055494582585241E-2</v>
      </c>
      <c r="K127" s="43">
        <f t="shared" si="20"/>
        <v>4.2603287447819493E-2</v>
      </c>
      <c r="L127" s="43">
        <f t="shared" si="20"/>
        <v>4.4422588885373496E-2</v>
      </c>
      <c r="Y127" s="43"/>
    </row>
    <row r="128" spans="1:25" x14ac:dyDescent="0.25">
      <c r="A128" s="39"/>
      <c r="B128" s="39" t="s">
        <v>1134</v>
      </c>
      <c r="C128" s="43">
        <f t="shared" si="17"/>
        <v>4.798668499477738E-2</v>
      </c>
      <c r="D128" s="43">
        <f t="shared" ref="D128:L128" si="21">IFERROR((D104*1000/D80)/D32,0)</f>
        <v>4.3470896974341061E-2</v>
      </c>
      <c r="E128" s="43">
        <f t="shared" si="21"/>
        <v>4.8457777824132173E-2</v>
      </c>
      <c r="F128" s="43">
        <f t="shared" si="21"/>
        <v>4.4836608537201693E-2</v>
      </c>
      <c r="G128" s="43">
        <f t="shared" si="21"/>
        <v>4.1790265136243204E-2</v>
      </c>
      <c r="H128" s="43">
        <f t="shared" si="21"/>
        <v>4.2537817656343332E-2</v>
      </c>
      <c r="I128" s="43">
        <f t="shared" si="21"/>
        <v>4.5818837339810341E-2</v>
      </c>
      <c r="J128" s="43">
        <f t="shared" si="21"/>
        <v>3.9313327030277422E-2</v>
      </c>
      <c r="K128" s="43">
        <f t="shared" si="21"/>
        <v>3.8455706005390743E-2</v>
      </c>
      <c r="L128" s="43">
        <f t="shared" si="21"/>
        <v>4.1790733887115419E-2</v>
      </c>
      <c r="Y128" s="43"/>
    </row>
    <row r="129" spans="1:25" x14ac:dyDescent="0.25">
      <c r="A129" s="39"/>
      <c r="B129" s="39" t="s">
        <v>1135</v>
      </c>
      <c r="C129" s="43">
        <f t="shared" si="17"/>
        <v>2.9391766353184471E-2</v>
      </c>
      <c r="D129" s="43">
        <f t="shared" ref="D129:L129" si="22">IFERROR((D105*1000/D81)/D33,0)</f>
        <v>2.662745397100362E-2</v>
      </c>
      <c r="E129" s="43">
        <f t="shared" si="22"/>
        <v>2.8883156691287517E-2</v>
      </c>
      <c r="F129" s="43">
        <f t="shared" si="22"/>
        <v>2.59679604011793E-2</v>
      </c>
      <c r="G129" s="43">
        <f t="shared" si="22"/>
        <v>2.4128726371199959E-2</v>
      </c>
      <c r="H129" s="43">
        <f t="shared" si="22"/>
        <v>2.5185940335684661E-2</v>
      </c>
      <c r="I129" s="43">
        <f t="shared" si="22"/>
        <v>2.7094879353808617E-2</v>
      </c>
      <c r="J129" s="43">
        <f t="shared" si="22"/>
        <v>2.3200783627762619E-2</v>
      </c>
      <c r="K129" s="43">
        <f t="shared" si="22"/>
        <v>2.3000672656553967E-2</v>
      </c>
      <c r="L129" s="43">
        <f t="shared" si="22"/>
        <v>2.4060402563068517E-2</v>
      </c>
      <c r="Y129" s="43"/>
    </row>
    <row r="130" spans="1:25" x14ac:dyDescent="0.25">
      <c r="A130" s="39"/>
      <c r="B130" s="39" t="s">
        <v>1136</v>
      </c>
      <c r="C130" s="43">
        <f t="shared" si="17"/>
        <v>3.1919454361470985E-2</v>
      </c>
      <c r="D130" s="43">
        <f t="shared" ref="D130:L130" si="23">IFERROR((D106*1000/D82)/D34,0)</f>
        <v>3.0084588180446643E-2</v>
      </c>
      <c r="E130" s="43">
        <f t="shared" si="23"/>
        <v>3.2179498827326958E-2</v>
      </c>
      <c r="F130" s="43">
        <f t="shared" si="23"/>
        <v>2.9307262975338297E-2</v>
      </c>
      <c r="G130" s="43">
        <f t="shared" si="23"/>
        <v>2.7051133006238147E-2</v>
      </c>
      <c r="H130" s="43">
        <f t="shared" si="23"/>
        <v>2.812054960085426E-2</v>
      </c>
      <c r="I130" s="43">
        <f t="shared" si="23"/>
        <v>3.0621849808872895E-2</v>
      </c>
      <c r="J130" s="43">
        <f t="shared" si="23"/>
        <v>2.7666677399114593E-2</v>
      </c>
      <c r="K130" s="43">
        <f t="shared" si="23"/>
        <v>2.699549475800728E-2</v>
      </c>
      <c r="L130" s="43">
        <f t="shared" si="23"/>
        <v>2.7902489019966017E-2</v>
      </c>
      <c r="Y130" s="43"/>
    </row>
    <row r="131" spans="1:25" x14ac:dyDescent="0.25">
      <c r="A131" s="39"/>
      <c r="B131" s="39" t="s">
        <v>1137</v>
      </c>
      <c r="C131" s="43">
        <f t="shared" si="17"/>
        <v>5.0808409458138845E-2</v>
      </c>
      <c r="D131" s="43">
        <f t="shared" ref="D131:L131" si="24">IFERROR((D107*1000/D83)/D35,0)</f>
        <v>4.7996782137553679E-2</v>
      </c>
      <c r="E131" s="43">
        <f t="shared" si="24"/>
        <v>4.9818998030798749E-2</v>
      </c>
      <c r="F131" s="43">
        <f t="shared" si="24"/>
        <v>4.4671596443576947E-2</v>
      </c>
      <c r="G131" s="43">
        <f t="shared" si="24"/>
        <v>4.1723835027150623E-2</v>
      </c>
      <c r="H131" s="43">
        <f t="shared" si="24"/>
        <v>4.4042928217720351E-2</v>
      </c>
      <c r="I131" s="43">
        <f t="shared" si="24"/>
        <v>4.6644637166577338E-2</v>
      </c>
      <c r="J131" s="43">
        <f t="shared" si="24"/>
        <v>4.047937819132072E-2</v>
      </c>
      <c r="K131" s="43">
        <f t="shared" si="24"/>
        <v>3.9985148712006126E-2</v>
      </c>
      <c r="L131" s="43">
        <f t="shared" si="24"/>
        <v>4.0025629338298757E-2</v>
      </c>
      <c r="Y131" s="43"/>
    </row>
    <row r="132" spans="1:25" x14ac:dyDescent="0.25">
      <c r="A132" s="39"/>
      <c r="B132" s="39" t="s">
        <v>1139</v>
      </c>
      <c r="C132" s="43">
        <f t="shared" si="17"/>
        <v>3.6297807354827134E-2</v>
      </c>
      <c r="D132" s="43">
        <f t="shared" ref="D132:L132" si="25">IFERROR((D108*1000/D84)/D36,0)</f>
        <v>3.4094013385910803E-2</v>
      </c>
      <c r="E132" s="43">
        <f t="shared" si="25"/>
        <v>3.6137227494632232E-2</v>
      </c>
      <c r="F132" s="43">
        <f t="shared" si="25"/>
        <v>3.3196183377819405E-2</v>
      </c>
      <c r="G132" s="43">
        <f t="shared" si="25"/>
        <v>2.955367306893722E-2</v>
      </c>
      <c r="H132" s="43">
        <f t="shared" si="25"/>
        <v>3.1677573028234977E-2</v>
      </c>
      <c r="I132" s="43">
        <f t="shared" si="25"/>
        <v>3.3666244229398692E-2</v>
      </c>
      <c r="J132" s="43">
        <f t="shared" si="25"/>
        <v>2.8098997100540386E-2</v>
      </c>
      <c r="K132" s="43">
        <f t="shared" si="25"/>
        <v>2.7922609733765733E-2</v>
      </c>
      <c r="L132" s="43">
        <f t="shared" si="25"/>
        <v>2.8510376982293712E-2</v>
      </c>
      <c r="Y132" s="43"/>
    </row>
    <row r="133" spans="1:25" x14ac:dyDescent="0.25">
      <c r="A133" s="39"/>
      <c r="B133" s="39" t="s">
        <v>1140</v>
      </c>
      <c r="C133" s="43">
        <f t="shared" si="17"/>
        <v>3.36748930923454E-2</v>
      </c>
      <c r="D133" s="43">
        <f t="shared" ref="D133:L133" si="26">IFERROR((D109*1000/D85)/D37,0)</f>
        <v>3.0794159084607656E-2</v>
      </c>
      <c r="E133" s="43">
        <f t="shared" si="26"/>
        <v>3.2745023758786185E-2</v>
      </c>
      <c r="F133" s="43">
        <f t="shared" si="26"/>
        <v>3.0108486555399425E-2</v>
      </c>
      <c r="G133" s="43">
        <f t="shared" si="26"/>
        <v>2.7978625894276202E-2</v>
      </c>
      <c r="H133" s="43">
        <f t="shared" si="26"/>
        <v>2.8624734268833375E-2</v>
      </c>
      <c r="I133" s="43">
        <f t="shared" si="26"/>
        <v>3.1611257622809898E-2</v>
      </c>
      <c r="J133" s="43">
        <f t="shared" si="26"/>
        <v>2.7867198962090944E-2</v>
      </c>
      <c r="K133" s="43">
        <f t="shared" si="26"/>
        <v>2.8345265817005451E-2</v>
      </c>
      <c r="L133" s="43">
        <f t="shared" si="26"/>
        <v>2.9097510599738252E-2</v>
      </c>
      <c r="Y133" s="43"/>
    </row>
    <row r="134" spans="1:25" x14ac:dyDescent="0.25">
      <c r="A134" s="39"/>
      <c r="B134" s="39" t="s">
        <v>1141</v>
      </c>
      <c r="C134" s="43">
        <f t="shared" si="17"/>
        <v>3.8175565348921046E-2</v>
      </c>
      <c r="D134" s="43">
        <f t="shared" ref="D134:L134" si="27">IFERROR((D110*1000/D86)/D38,0)</f>
        <v>3.5330693458644029E-2</v>
      </c>
      <c r="E134" s="43">
        <f t="shared" si="27"/>
        <v>3.6694165351206447E-2</v>
      </c>
      <c r="F134" s="43">
        <f t="shared" si="27"/>
        <v>3.4964025749019925E-2</v>
      </c>
      <c r="G134" s="43">
        <f t="shared" si="27"/>
        <v>3.2934664956984314E-2</v>
      </c>
      <c r="H134" s="43">
        <f t="shared" si="27"/>
        <v>3.452644144327785E-2</v>
      </c>
      <c r="I134" s="43">
        <f t="shared" si="27"/>
        <v>0</v>
      </c>
      <c r="J134" s="43">
        <f t="shared" si="27"/>
        <v>3.1135061030650106E-2</v>
      </c>
      <c r="K134" s="43">
        <f t="shared" si="27"/>
        <v>3.0195405148198261E-2</v>
      </c>
      <c r="L134" s="43">
        <f t="shared" si="27"/>
        <v>3.0286102280460102E-2</v>
      </c>
      <c r="Y134" s="43"/>
    </row>
    <row r="135" spans="1:25" x14ac:dyDescent="0.25">
      <c r="A135" s="39"/>
      <c r="B135" s="39" t="s">
        <v>1187</v>
      </c>
      <c r="C135" s="43">
        <f t="shared" si="17"/>
        <v>6.8194887881395619E-2</v>
      </c>
      <c r="D135" s="43">
        <f t="shared" ref="D135:L135" si="28">IFERROR((D111*1000/D87)/D39,0)</f>
        <v>6.0058988125304892E-2</v>
      </c>
      <c r="E135" s="43">
        <f t="shared" si="28"/>
        <v>6.1028797800605258E-2</v>
      </c>
      <c r="F135" s="43">
        <f t="shared" si="28"/>
        <v>5.7198642432402302E-2</v>
      </c>
      <c r="G135" s="43">
        <f t="shared" si="28"/>
        <v>5.3610537450289202E-2</v>
      </c>
      <c r="H135" s="43">
        <f t="shared" si="28"/>
        <v>5.5388366702951781E-2</v>
      </c>
      <c r="I135" s="43">
        <f t="shared" si="28"/>
        <v>5.8934890627296094E-2</v>
      </c>
      <c r="J135" s="43">
        <f t="shared" si="28"/>
        <v>4.9470124573525967E-2</v>
      </c>
      <c r="K135" s="43">
        <f t="shared" si="28"/>
        <v>4.8306849417210328E-2</v>
      </c>
      <c r="L135" s="43">
        <f t="shared" si="28"/>
        <v>5.1523031499465147E-2</v>
      </c>
      <c r="Y135" s="43"/>
    </row>
    <row r="136" spans="1:25" x14ac:dyDescent="0.25">
      <c r="A136" s="39"/>
      <c r="B136" s="39" t="s">
        <v>1142</v>
      </c>
      <c r="C136" s="43">
        <f t="shared" si="17"/>
        <v>3.5733846135667748E-2</v>
      </c>
      <c r="D136" s="43">
        <f t="shared" ref="D136:L136" si="29">IFERROR((D112*1000/D88)/D40,0)</f>
        <v>3.8089945940892295E-2</v>
      </c>
      <c r="E136" s="43">
        <f t="shared" si="29"/>
        <v>4.0658060753512686E-2</v>
      </c>
      <c r="F136" s="43">
        <f t="shared" si="29"/>
        <v>3.6337173051284692E-2</v>
      </c>
      <c r="G136" s="43">
        <f t="shared" si="29"/>
        <v>3.3322886817376017E-2</v>
      </c>
      <c r="H136" s="43">
        <f t="shared" si="29"/>
        <v>3.3277521037022993E-2</v>
      </c>
      <c r="I136" s="43">
        <f t="shared" si="29"/>
        <v>3.7206413194499334E-2</v>
      </c>
      <c r="J136" s="43">
        <f t="shared" si="29"/>
        <v>3.1698422983014729E-2</v>
      </c>
      <c r="K136" s="43">
        <f t="shared" si="29"/>
        <v>3.3579030682419748E-2</v>
      </c>
      <c r="L136" s="43">
        <f t="shared" si="29"/>
        <v>3.5842054768139939E-2</v>
      </c>
      <c r="Y136" s="43"/>
    </row>
    <row r="137" spans="1:25" x14ac:dyDescent="0.25">
      <c r="A137" s="39"/>
      <c r="B137" s="39" t="s">
        <v>1143</v>
      </c>
      <c r="C137" s="43">
        <f t="shared" si="17"/>
        <v>4.4237677381056349E-2</v>
      </c>
      <c r="D137" s="43">
        <f t="shared" ref="D137:L137" si="30">IFERROR((D113*1000/D89)/D41,0)</f>
        <v>4.252522944239142E-2</v>
      </c>
      <c r="E137" s="43">
        <f t="shared" si="30"/>
        <v>4.2378438190733232E-2</v>
      </c>
      <c r="F137" s="43">
        <f t="shared" si="30"/>
        <v>3.9202043592966286E-2</v>
      </c>
      <c r="G137" s="43">
        <f t="shared" si="30"/>
        <v>3.6247991578808758E-2</v>
      </c>
      <c r="H137" s="43">
        <f t="shared" si="30"/>
        <v>3.8155690126077439E-2</v>
      </c>
      <c r="I137" s="43">
        <f t="shared" si="30"/>
        <v>4.169433011935219E-2</v>
      </c>
      <c r="J137" s="43">
        <f t="shared" si="30"/>
        <v>3.5310836894140767E-2</v>
      </c>
      <c r="K137" s="43">
        <f t="shared" si="30"/>
        <v>3.3548262984764834E-2</v>
      </c>
      <c r="L137" s="43">
        <f t="shared" si="30"/>
        <v>3.5676275502282521E-2</v>
      </c>
      <c r="Y137" s="43"/>
    </row>
    <row r="138" spans="1:25" x14ac:dyDescent="0.25">
      <c r="A138" s="39"/>
      <c r="B138" s="39" t="s">
        <v>1149</v>
      </c>
      <c r="C138" s="43">
        <f t="shared" si="17"/>
        <v>3.1254273731917311E-2</v>
      </c>
      <c r="D138" s="43">
        <f t="shared" ref="D138:L138" si="31">IFERROR((D114*1000/D90)/D42,0)</f>
        <v>3.2489766850569639E-2</v>
      </c>
      <c r="E138" s="43">
        <f t="shared" si="31"/>
        <v>3.3844859480122579E-2</v>
      </c>
      <c r="F138" s="43">
        <f t="shared" si="31"/>
        <v>3.0637089537310102E-2</v>
      </c>
      <c r="G138" s="43">
        <f t="shared" si="31"/>
        <v>2.8342175071717896E-2</v>
      </c>
      <c r="H138" s="43">
        <f t="shared" si="31"/>
        <v>2.8194402022254515E-2</v>
      </c>
      <c r="I138" s="43">
        <f t="shared" si="31"/>
        <v>2.9648917308145114E-2</v>
      </c>
      <c r="J138" s="43">
        <f t="shared" si="31"/>
        <v>2.468260230226484E-2</v>
      </c>
      <c r="K138" s="43">
        <f t="shared" si="31"/>
        <v>2.4921017697256395E-2</v>
      </c>
      <c r="L138" s="43">
        <f t="shared" si="31"/>
        <v>2.6532121379187278E-2</v>
      </c>
      <c r="Y138" s="43"/>
    </row>
    <row r="139" spans="1:25" x14ac:dyDescent="0.25">
      <c r="A139" s="39"/>
      <c r="B139" s="39" t="s">
        <v>1144</v>
      </c>
      <c r="C139" s="43">
        <f t="shared" si="17"/>
        <v>2.9124683340081496E-2</v>
      </c>
      <c r="D139" s="43">
        <f t="shared" ref="D139:L139" si="32">IFERROR((D115*1000/D91)/D43,0)</f>
        <v>2.8149606028740344E-2</v>
      </c>
      <c r="E139" s="43">
        <f t="shared" si="32"/>
        <v>3.1201965525957762E-2</v>
      </c>
      <c r="F139" s="43">
        <f t="shared" si="32"/>
        <v>2.9104714762168919E-2</v>
      </c>
      <c r="G139" s="43">
        <f t="shared" si="32"/>
        <v>2.6062657828698859E-2</v>
      </c>
      <c r="H139" s="43">
        <f t="shared" si="32"/>
        <v>2.7268626477598788E-2</v>
      </c>
      <c r="I139" s="43">
        <f t="shared" si="32"/>
        <v>3.0504902869270521E-2</v>
      </c>
      <c r="J139" s="43">
        <f t="shared" si="32"/>
        <v>2.639148707024469E-2</v>
      </c>
      <c r="K139" s="43">
        <f t="shared" si="32"/>
        <v>2.6103670754213333E-2</v>
      </c>
      <c r="L139" s="43">
        <f t="shared" si="32"/>
        <v>2.4818505433641402E-2</v>
      </c>
      <c r="Y139" s="43"/>
    </row>
    <row r="140" spans="1:25" x14ac:dyDescent="0.25">
      <c r="A140" s="39"/>
      <c r="B140" s="39" t="s">
        <v>1168</v>
      </c>
      <c r="C140" s="43">
        <f t="shared" si="17"/>
        <v>2.3355278846916502E-2</v>
      </c>
      <c r="D140" s="43">
        <f t="shared" ref="D140:L140" si="33">IFERROR((D116*1000/D92)/D44,0)</f>
        <v>2.1436684133706418E-2</v>
      </c>
      <c r="E140" s="43">
        <f t="shared" si="33"/>
        <v>2.2263061618172781E-2</v>
      </c>
      <c r="F140" s="43">
        <f t="shared" si="33"/>
        <v>2.1095341173609779E-2</v>
      </c>
      <c r="G140" s="43">
        <f t="shared" si="33"/>
        <v>1.9594104565185295E-2</v>
      </c>
      <c r="H140" s="43">
        <f t="shared" si="33"/>
        <v>2.0391709062144252E-2</v>
      </c>
      <c r="I140" s="43">
        <f t="shared" si="33"/>
        <v>2.2135433830435314E-2</v>
      </c>
      <c r="J140" s="43">
        <f t="shared" si="33"/>
        <v>1.921276657929983E-2</v>
      </c>
      <c r="K140" s="43">
        <f t="shared" si="33"/>
        <v>1.9202951438905384E-2</v>
      </c>
      <c r="L140" s="43">
        <f t="shared" si="33"/>
        <v>1.9305313977488071E-2</v>
      </c>
      <c r="Y140" s="43"/>
    </row>
    <row r="141" spans="1:25" x14ac:dyDescent="0.25">
      <c r="A141" s="39"/>
      <c r="B141" s="39" t="s">
        <v>1145</v>
      </c>
      <c r="C141" s="43">
        <f t="shared" si="17"/>
        <v>2.394954505773781E-2</v>
      </c>
      <c r="D141" s="43">
        <f t="shared" ref="D141:L141" si="34">IFERROR((D117*1000/D93)/D45,0)</f>
        <v>2.1829013639381546E-2</v>
      </c>
      <c r="E141" s="43">
        <f t="shared" si="34"/>
        <v>2.3113884156473644E-2</v>
      </c>
      <c r="F141" s="43">
        <f t="shared" si="34"/>
        <v>2.1130316286998227E-2</v>
      </c>
      <c r="G141" s="43">
        <f t="shared" si="34"/>
        <v>1.8947910145925818E-2</v>
      </c>
      <c r="H141" s="43">
        <f t="shared" si="34"/>
        <v>2.0022780466269947E-2</v>
      </c>
      <c r="I141" s="43">
        <f t="shared" si="34"/>
        <v>2.2102335000185401E-2</v>
      </c>
      <c r="J141" s="43">
        <f t="shared" si="34"/>
        <v>1.8893627463157734E-2</v>
      </c>
      <c r="K141" s="43">
        <f t="shared" si="34"/>
        <v>1.8123314763830469E-2</v>
      </c>
      <c r="L141" s="43">
        <f t="shared" si="34"/>
        <v>1.8458235312997562E-2</v>
      </c>
      <c r="Y141" s="43"/>
    </row>
    <row r="142" spans="1:25" x14ac:dyDescent="0.25">
      <c r="A142" s="39"/>
      <c r="B142" s="39" t="s">
        <v>1146</v>
      </c>
      <c r="C142" s="43">
        <f t="shared" si="17"/>
        <v>2.8141252800525953E-2</v>
      </c>
      <c r="D142" s="43">
        <f t="shared" ref="D142:L142" si="35">IFERROR((D118*1000/D94)/D46,0)</f>
        <v>2.6594863951674545E-2</v>
      </c>
      <c r="E142" s="43">
        <f t="shared" si="35"/>
        <v>2.8262749714517782E-2</v>
      </c>
      <c r="F142" s="43">
        <f t="shared" si="35"/>
        <v>2.5992269442160761E-2</v>
      </c>
      <c r="G142" s="43">
        <f t="shared" si="35"/>
        <v>2.3766042069652535E-2</v>
      </c>
      <c r="H142" s="43">
        <f t="shared" si="35"/>
        <v>2.5213414327149755E-2</v>
      </c>
      <c r="I142" s="43">
        <f t="shared" si="35"/>
        <v>2.6755864706024514E-2</v>
      </c>
      <c r="J142" s="43">
        <f t="shared" si="35"/>
        <v>2.3107911257403305E-2</v>
      </c>
      <c r="K142" s="43">
        <f t="shared" si="35"/>
        <v>2.3597927011990712E-2</v>
      </c>
      <c r="L142" s="43">
        <f t="shared" si="35"/>
        <v>2.5010149953368459E-2</v>
      </c>
      <c r="Y142" s="43"/>
    </row>
    <row r="143" spans="1:25" x14ac:dyDescent="0.25">
      <c r="A143" s="39"/>
      <c r="B143" s="39" t="s">
        <v>1147</v>
      </c>
      <c r="C143" s="43">
        <f t="shared" si="17"/>
        <v>3.9015873693754873E-2</v>
      </c>
      <c r="D143" s="43">
        <f t="shared" ref="D143:L143" si="36">IFERROR((D119*1000/D95)/D47,0)</f>
        <v>3.5657056390178417E-2</v>
      </c>
      <c r="E143" s="43">
        <f t="shared" si="36"/>
        <v>3.7719697858047616E-2</v>
      </c>
      <c r="F143" s="43">
        <f t="shared" si="36"/>
        <v>3.3508206859481644E-2</v>
      </c>
      <c r="G143" s="43">
        <f t="shared" si="36"/>
        <v>3.0794300245861158E-2</v>
      </c>
      <c r="H143" s="43">
        <f t="shared" si="36"/>
        <v>3.3353306637348916E-2</v>
      </c>
      <c r="I143" s="43">
        <f t="shared" si="36"/>
        <v>3.5959033680582696E-2</v>
      </c>
      <c r="J143" s="43">
        <f t="shared" si="36"/>
        <v>3.2176953802445063E-2</v>
      </c>
      <c r="K143" s="43">
        <f t="shared" si="36"/>
        <v>3.112216252947168E-2</v>
      </c>
      <c r="L143" s="43">
        <f t="shared" si="36"/>
        <v>3.2295710621207466E-2</v>
      </c>
      <c r="Y143" s="43"/>
    </row>
    <row r="144" spans="1:25" x14ac:dyDescent="0.25">
      <c r="A144" s="39"/>
      <c r="B144" s="39" t="s">
        <v>1148</v>
      </c>
      <c r="C144" s="43">
        <f t="shared" si="17"/>
        <v>3.5364225519183952E-2</v>
      </c>
      <c r="D144" s="43">
        <f t="shared" ref="D144:L144" si="37">IFERROR((D120*1000/D96)/D48,0)</f>
        <v>3.2340679718825399E-2</v>
      </c>
      <c r="E144" s="43">
        <f t="shared" si="37"/>
        <v>3.4087715723057833E-2</v>
      </c>
      <c r="F144" s="43">
        <f t="shared" si="37"/>
        <v>3.0488926983021917E-2</v>
      </c>
      <c r="G144" s="43">
        <f t="shared" si="37"/>
        <v>2.7432164591148292E-2</v>
      </c>
      <c r="H144" s="43">
        <f t="shared" si="37"/>
        <v>2.9226017473148607E-2</v>
      </c>
      <c r="I144" s="43">
        <f t="shared" si="37"/>
        <v>3.1912856293436952E-2</v>
      </c>
      <c r="J144" s="43">
        <f t="shared" si="37"/>
        <v>2.8212997425209264E-2</v>
      </c>
      <c r="K144" s="43">
        <f t="shared" si="37"/>
        <v>3.0510785362716803E-2</v>
      </c>
      <c r="L144" s="43">
        <f t="shared" si="37"/>
        <v>3.0533840367170766E-2</v>
      </c>
      <c r="Y144" s="43"/>
    </row>
    <row r="145" spans="1:25" x14ac:dyDescent="0.25">
      <c r="A145" s="41" t="s">
        <v>1100</v>
      </c>
      <c r="B145" s="41" t="s">
        <v>1099</v>
      </c>
      <c r="C145" s="43">
        <f t="shared" si="17"/>
        <v>2.9276052874093718E-2</v>
      </c>
      <c r="D145" s="43">
        <f t="shared" ref="D145:L145" si="38">IFERROR((D121*1000/D97)/D49,0)</f>
        <v>2.7428642904189962E-2</v>
      </c>
      <c r="E145" s="43">
        <f t="shared" si="38"/>
        <v>2.8578223550079794E-2</v>
      </c>
      <c r="F145" s="43">
        <f t="shared" si="38"/>
        <v>2.6741726646760999E-2</v>
      </c>
      <c r="G145" s="43">
        <f t="shared" si="38"/>
        <v>2.5086152598557756E-2</v>
      </c>
      <c r="H145" s="43">
        <f t="shared" si="38"/>
        <v>2.5867686432416853E-2</v>
      </c>
      <c r="I145" s="43">
        <f t="shared" si="38"/>
        <v>2.7660883800965021E-2</v>
      </c>
      <c r="J145" s="43">
        <f t="shared" si="38"/>
        <v>2.3507062967696477E-2</v>
      </c>
      <c r="K145" s="43">
        <f t="shared" si="38"/>
        <v>2.3696676913704241E-2</v>
      </c>
      <c r="L145" s="43">
        <f t="shared" si="38"/>
        <v>2.5394621601214994E-2</v>
      </c>
      <c r="Y145" s="6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FEF7A-2104-41F4-9301-ACC8F587EECD}">
  <dimension ref="A1:Y97"/>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RowHeight="15" x14ac:dyDescent="0.25"/>
  <cols>
    <col min="2" max="2" width="20.140625" bestFit="1" customWidth="1"/>
    <col min="3" max="12" width="10.140625" bestFit="1" customWidth="1"/>
  </cols>
  <sheetData>
    <row r="1" spans="1:25" x14ac:dyDescent="0.25">
      <c r="C1">
        <v>2016</v>
      </c>
      <c r="D1">
        <v>2017</v>
      </c>
      <c r="E1">
        <v>2018</v>
      </c>
      <c r="F1">
        <v>2019</v>
      </c>
      <c r="G1">
        <v>2020</v>
      </c>
      <c r="H1">
        <v>2021</v>
      </c>
      <c r="I1">
        <v>2022</v>
      </c>
      <c r="J1">
        <v>2023</v>
      </c>
      <c r="K1">
        <v>2024</v>
      </c>
      <c r="L1">
        <v>2025</v>
      </c>
      <c r="M1" s="63" t="s">
        <v>1184</v>
      </c>
      <c r="O1">
        <v>2016</v>
      </c>
      <c r="P1">
        <v>2017</v>
      </c>
      <c r="Q1">
        <v>2018</v>
      </c>
      <c r="R1">
        <v>2019</v>
      </c>
      <c r="S1">
        <v>2020</v>
      </c>
      <c r="T1">
        <v>2021</v>
      </c>
      <c r="U1">
        <v>2022</v>
      </c>
      <c r="V1">
        <v>2023</v>
      </c>
      <c r="W1">
        <v>2024</v>
      </c>
      <c r="X1">
        <v>2025</v>
      </c>
      <c r="Y1" s="63" t="s">
        <v>1184</v>
      </c>
    </row>
    <row r="3" spans="1:25" x14ac:dyDescent="0.25">
      <c r="C3" t="s">
        <v>1129</v>
      </c>
    </row>
    <row r="4" spans="1:25" x14ac:dyDescent="0.25">
      <c r="A4" s="39">
        <v>10171</v>
      </c>
      <c r="B4" s="39" t="s">
        <v>6</v>
      </c>
      <c r="C4" s="40">
        <v>5463110</v>
      </c>
      <c r="D4" s="40">
        <v>5329279</v>
      </c>
      <c r="E4" s="40">
        <v>5618554</v>
      </c>
      <c r="F4" s="40">
        <v>5674407</v>
      </c>
      <c r="G4" s="40">
        <v>5176315</v>
      </c>
      <c r="H4" s="40">
        <v>5329040</v>
      </c>
      <c r="I4" s="40">
        <v>5464237</v>
      </c>
      <c r="J4" s="40">
        <v>5252358</v>
      </c>
      <c r="K4" s="40">
        <v>5536949</v>
      </c>
      <c r="L4" s="40">
        <v>5683260</v>
      </c>
      <c r="M4" s="43">
        <f>+(L4/C4)^(1/(COUNT(C4:L4)-1))-1</f>
        <v>4.3992916050936692E-3</v>
      </c>
    </row>
    <row r="5" spans="1:25" x14ac:dyDescent="0.25">
      <c r="A5" s="39">
        <v>19446</v>
      </c>
      <c r="B5" s="39" t="s">
        <v>0</v>
      </c>
      <c r="C5" s="40">
        <v>1811162</v>
      </c>
      <c r="D5" s="40">
        <v>1749046</v>
      </c>
      <c r="E5" s="40">
        <v>1773021</v>
      </c>
      <c r="F5" s="40">
        <v>1747363</v>
      </c>
      <c r="G5" s="40">
        <v>1616678</v>
      </c>
      <c r="H5" s="40">
        <v>1697848</v>
      </c>
      <c r="I5" s="40">
        <v>1703235</v>
      </c>
      <c r="J5" s="40">
        <v>1697747</v>
      </c>
      <c r="K5" s="40">
        <v>1767187</v>
      </c>
      <c r="L5" s="40">
        <v>1810729</v>
      </c>
      <c r="M5" s="43">
        <f t="shared" ref="M5:M25" si="0">+(L5/C5)^(1/(COUNT(C5:L5)-1))-1</f>
        <v>-2.6566493727009366E-5</v>
      </c>
    </row>
    <row r="6" spans="1:25" x14ac:dyDescent="0.25">
      <c r="A6" s="39">
        <v>11249</v>
      </c>
      <c r="B6" s="39" t="s">
        <v>48</v>
      </c>
      <c r="C6" s="40">
        <v>5092141</v>
      </c>
      <c r="D6" s="40">
        <v>4960883</v>
      </c>
      <c r="E6" s="40">
        <v>5087053</v>
      </c>
      <c r="F6" s="40">
        <v>4926283</v>
      </c>
      <c r="G6" s="40">
        <v>4526191</v>
      </c>
      <c r="H6" s="40">
        <v>4646647</v>
      </c>
      <c r="I6" s="40">
        <v>4683629</v>
      </c>
      <c r="J6" s="40">
        <v>4551442</v>
      </c>
      <c r="K6" s="40">
        <v>4682307</v>
      </c>
      <c r="L6" s="40">
        <v>4716679</v>
      </c>
      <c r="M6" s="43">
        <f t="shared" si="0"/>
        <v>-8.4742692879044013E-3</v>
      </c>
    </row>
    <row r="7" spans="1:25" x14ac:dyDescent="0.25">
      <c r="A7" s="39">
        <v>22053</v>
      </c>
      <c r="B7" s="39" t="s">
        <v>1095</v>
      </c>
      <c r="C7" s="40">
        <v>1325973</v>
      </c>
      <c r="D7" s="40">
        <v>1254333</v>
      </c>
      <c r="E7" s="40">
        <v>1290545</v>
      </c>
      <c r="F7" s="40">
        <v>1261921</v>
      </c>
      <c r="G7" s="40">
        <v>1162502</v>
      </c>
      <c r="H7" s="40">
        <v>1153836</v>
      </c>
      <c r="I7" s="40">
        <v>1354324</v>
      </c>
      <c r="J7" s="40">
        <v>1352743</v>
      </c>
      <c r="K7" s="40">
        <v>1446979</v>
      </c>
      <c r="L7" s="40">
        <v>1429329</v>
      </c>
      <c r="M7" s="43">
        <f t="shared" si="0"/>
        <v>8.3747148919754988E-3</v>
      </c>
    </row>
    <row r="8" spans="1:25" x14ac:dyDescent="0.25">
      <c r="A8" s="39"/>
      <c r="B8" s="39" t="s">
        <v>1134</v>
      </c>
      <c r="C8" s="40">
        <v>10887.944</v>
      </c>
      <c r="D8" s="40">
        <v>9097.64</v>
      </c>
      <c r="E8" s="40">
        <v>9928.2150000000001</v>
      </c>
      <c r="F8" s="40">
        <v>9366.9789999999994</v>
      </c>
      <c r="G8" s="40">
        <v>8979.1679999999997</v>
      </c>
      <c r="H8" s="40">
        <v>43599.752</v>
      </c>
      <c r="I8" s="40">
        <v>45025.62</v>
      </c>
      <c r="J8" s="40">
        <v>42340.97</v>
      </c>
      <c r="K8" s="40">
        <v>41810.22</v>
      </c>
      <c r="L8" s="40">
        <v>40888.934000000001</v>
      </c>
      <c r="M8" s="43">
        <f t="shared" si="0"/>
        <v>0.15838013466450684</v>
      </c>
    </row>
    <row r="9" spans="1:25" x14ac:dyDescent="0.25">
      <c r="A9" s="39"/>
      <c r="B9" s="39" t="s">
        <v>1135</v>
      </c>
      <c r="C9" s="40">
        <v>172855.52299999999</v>
      </c>
      <c r="D9" s="40">
        <v>165630.261</v>
      </c>
      <c r="E9" s="40">
        <v>169509.35399999999</v>
      </c>
      <c r="F9" s="40">
        <v>164731.133</v>
      </c>
      <c r="G9" s="40">
        <v>151143.06400000001</v>
      </c>
      <c r="H9" s="40">
        <v>159907.728</v>
      </c>
      <c r="I9" s="40">
        <v>170991.774</v>
      </c>
      <c r="J9" s="40">
        <v>174946.88500000001</v>
      </c>
      <c r="K9" s="40">
        <v>190830.16399999999</v>
      </c>
      <c r="L9" s="40">
        <v>196586.81</v>
      </c>
      <c r="M9" s="43">
        <f t="shared" si="0"/>
        <v>1.4396872744718792E-2</v>
      </c>
    </row>
    <row r="10" spans="1:25" x14ac:dyDescent="0.25">
      <c r="A10" s="39"/>
      <c r="B10" s="39" t="s">
        <v>1136</v>
      </c>
      <c r="C10" s="40">
        <v>84364.933999999994</v>
      </c>
      <c r="D10" s="40">
        <v>82806.305999999997</v>
      </c>
      <c r="E10" s="40">
        <v>86939.373000000007</v>
      </c>
      <c r="F10" s="40">
        <v>83694.251999999993</v>
      </c>
      <c r="G10" s="40">
        <v>80777.514999999999</v>
      </c>
      <c r="H10" s="40">
        <v>85806.781000000003</v>
      </c>
      <c r="I10" s="40">
        <v>85702.975999999995</v>
      </c>
      <c r="J10" s="40">
        <v>86178.120999999999</v>
      </c>
      <c r="K10" s="40">
        <v>91901.732000000004</v>
      </c>
      <c r="L10" s="40">
        <v>92373.963000000003</v>
      </c>
      <c r="M10" s="43">
        <f t="shared" si="0"/>
        <v>1.0127978946742777E-2</v>
      </c>
    </row>
    <row r="11" spans="1:25" x14ac:dyDescent="0.25">
      <c r="A11" s="39"/>
      <c r="B11" s="39" t="s">
        <v>1137</v>
      </c>
      <c r="C11" s="40">
        <v>27421.302</v>
      </c>
      <c r="D11" s="40">
        <v>27590.814999999999</v>
      </c>
      <c r="E11" s="40">
        <v>29658.294999999998</v>
      </c>
      <c r="F11" s="40">
        <v>28555.386999999999</v>
      </c>
      <c r="G11" s="40">
        <v>26227.634999999998</v>
      </c>
      <c r="H11" s="40">
        <v>28095.812999999998</v>
      </c>
      <c r="I11" s="40">
        <v>29310.797999999999</v>
      </c>
      <c r="J11" s="40">
        <v>30484.712</v>
      </c>
      <c r="K11" s="40">
        <v>31716.187000000002</v>
      </c>
      <c r="L11" s="40">
        <v>32822.347000000002</v>
      </c>
      <c r="M11" s="43">
        <f t="shared" si="0"/>
        <v>2.0177471877556696E-2</v>
      </c>
    </row>
    <row r="12" spans="1:25" x14ac:dyDescent="0.25">
      <c r="A12" s="39"/>
      <c r="B12" s="39" t="s">
        <v>1139</v>
      </c>
      <c r="C12" s="40">
        <v>89888.687999999995</v>
      </c>
      <c r="D12" s="40">
        <v>87681.127999999997</v>
      </c>
      <c r="E12" s="40">
        <v>77623.89</v>
      </c>
      <c r="F12" s="40">
        <v>79292.429999999993</v>
      </c>
      <c r="G12" s="40">
        <v>72871.360000000001</v>
      </c>
      <c r="H12" s="40">
        <v>75289.517999999996</v>
      </c>
      <c r="I12" s="40">
        <v>76300.426999999996</v>
      </c>
      <c r="J12" s="40">
        <v>73851.486000000004</v>
      </c>
      <c r="K12" s="40">
        <v>78836.98</v>
      </c>
      <c r="L12" s="40">
        <v>79540.248000000007</v>
      </c>
      <c r="M12" s="43">
        <f t="shared" si="0"/>
        <v>-1.3497957447876407E-2</v>
      </c>
    </row>
    <row r="13" spans="1:25" x14ac:dyDescent="0.25">
      <c r="A13" s="39"/>
      <c r="B13" s="39" t="s">
        <v>1140</v>
      </c>
      <c r="C13" s="40">
        <v>131181.76999999999</v>
      </c>
      <c r="D13" s="40">
        <v>129213.70299999999</v>
      </c>
      <c r="E13" s="40">
        <v>135613.454</v>
      </c>
      <c r="F13" s="40">
        <v>131651.12899999999</v>
      </c>
      <c r="G13" s="40">
        <v>122648.852</v>
      </c>
      <c r="H13" s="40">
        <v>128598.80100000001</v>
      </c>
      <c r="I13" s="40">
        <v>129858.303</v>
      </c>
      <c r="J13" s="40">
        <v>130849.031</v>
      </c>
      <c r="K13" s="40">
        <v>133525.22200000001</v>
      </c>
      <c r="L13" s="40">
        <v>130426.64200000001</v>
      </c>
      <c r="M13" s="43">
        <f t="shared" si="0"/>
        <v>-6.4123656934111928E-4</v>
      </c>
    </row>
    <row r="14" spans="1:25" x14ac:dyDescent="0.25">
      <c r="A14" s="39"/>
      <c r="B14" s="39" t="s">
        <v>1141</v>
      </c>
      <c r="C14" s="40">
        <v>16348.825000000001</v>
      </c>
      <c r="D14" s="40">
        <v>15174.003000000001</v>
      </c>
      <c r="E14" s="40">
        <v>17372.635999999999</v>
      </c>
      <c r="F14" s="40">
        <v>16775.045999999998</v>
      </c>
      <c r="G14" s="40">
        <v>15877.603999999999</v>
      </c>
      <c r="H14" s="40">
        <v>16500.030999999999</v>
      </c>
      <c r="I14" s="40">
        <v>16590.903999999999</v>
      </c>
      <c r="J14" s="40">
        <v>15445.528</v>
      </c>
      <c r="K14" s="40">
        <v>15826.941999999999</v>
      </c>
      <c r="L14" s="40">
        <v>15896.324000000001</v>
      </c>
      <c r="M14" s="43">
        <f t="shared" si="0"/>
        <v>-3.1138243825654666E-3</v>
      </c>
    </row>
    <row r="15" spans="1:25" x14ac:dyDescent="0.25">
      <c r="A15" s="39"/>
      <c r="B15" s="39" t="s">
        <v>1187</v>
      </c>
      <c r="C15" s="40">
        <v>132582.75399999999</v>
      </c>
      <c r="D15" s="40">
        <v>128923.236</v>
      </c>
      <c r="E15" s="40">
        <v>137136.967</v>
      </c>
      <c r="F15" s="40">
        <v>134284.66899999999</v>
      </c>
      <c r="G15" s="40">
        <v>130053.47500000001</v>
      </c>
      <c r="H15" s="40">
        <v>142461.32999999999</v>
      </c>
      <c r="I15" s="40">
        <v>149300.32800000001</v>
      </c>
      <c r="J15" s="40">
        <v>136482.261</v>
      </c>
      <c r="K15" s="40">
        <v>139293.16800000001</v>
      </c>
      <c r="L15" s="40">
        <v>145666.49</v>
      </c>
      <c r="M15" s="43">
        <f t="shared" ref="M15" si="1">+(L15/C15)^(1/(COUNT(C15:L15)-1))-1</f>
        <v>1.0511830093449026E-2</v>
      </c>
    </row>
    <row r="16" spans="1:25" x14ac:dyDescent="0.25">
      <c r="A16" s="39"/>
      <c r="B16" s="39" t="s">
        <v>1142</v>
      </c>
      <c r="C16" s="40">
        <v>285759.42099999997</v>
      </c>
      <c r="D16" s="40">
        <v>273613.74</v>
      </c>
      <c r="E16" s="40">
        <v>276733.74200000003</v>
      </c>
      <c r="F16" s="40">
        <v>268307.53499999997</v>
      </c>
      <c r="G16" s="40">
        <v>251887.37899999999</v>
      </c>
      <c r="H16" s="40">
        <v>260332.399</v>
      </c>
      <c r="I16" s="40">
        <v>260758.75</v>
      </c>
      <c r="J16" s="40">
        <v>256862.97899999999</v>
      </c>
      <c r="K16" s="40">
        <v>266950.09999999998</v>
      </c>
      <c r="L16" s="40">
        <v>273119.48300000001</v>
      </c>
      <c r="M16" s="43">
        <f t="shared" si="0"/>
        <v>-5.0141542159791719E-3</v>
      </c>
    </row>
    <row r="17" spans="1:13" x14ac:dyDescent="0.25">
      <c r="A17" s="39"/>
      <c r="B17" s="39" t="s">
        <v>1143</v>
      </c>
      <c r="C17" s="40">
        <v>40936.351000000002</v>
      </c>
      <c r="D17" s="40">
        <v>39446.048000000003</v>
      </c>
      <c r="E17" s="40">
        <v>40832.76</v>
      </c>
      <c r="F17" s="40">
        <v>40489.724000000002</v>
      </c>
      <c r="G17" s="40">
        <v>38382.004999999997</v>
      </c>
      <c r="H17" s="40">
        <v>40094.385999999999</v>
      </c>
      <c r="I17" s="40">
        <v>41620.065000000002</v>
      </c>
      <c r="J17" s="40">
        <v>39014.053999999996</v>
      </c>
      <c r="K17" s="40">
        <v>40549.881000000001</v>
      </c>
      <c r="L17" s="40">
        <v>40951.81</v>
      </c>
      <c r="M17" s="43">
        <f t="shared" si="0"/>
        <v>4.1952406696355027E-5</v>
      </c>
    </row>
    <row r="18" spans="1:13" x14ac:dyDescent="0.25">
      <c r="A18" s="39"/>
      <c r="B18" s="39" t="s">
        <v>1149</v>
      </c>
      <c r="C18" s="40">
        <v>95958.43</v>
      </c>
      <c r="D18" s="40">
        <v>94764.224000000002</v>
      </c>
      <c r="E18" s="40">
        <v>108830.303</v>
      </c>
      <c r="F18" s="40">
        <v>106454.55100000001</v>
      </c>
      <c r="G18" s="40">
        <v>97165.019</v>
      </c>
      <c r="H18" s="40">
        <v>102811.38099999999</v>
      </c>
      <c r="I18" s="40">
        <v>112533.344</v>
      </c>
      <c r="J18" s="40">
        <v>100789.807</v>
      </c>
      <c r="K18" s="40">
        <v>101252.977</v>
      </c>
      <c r="L18" s="40">
        <v>102955.76700000001</v>
      </c>
      <c r="M18" s="43">
        <f t="shared" si="0"/>
        <v>7.8511457095256088E-3</v>
      </c>
    </row>
    <row r="19" spans="1:13" x14ac:dyDescent="0.25">
      <c r="A19" s="39"/>
      <c r="B19" s="39" t="s">
        <v>1144</v>
      </c>
      <c r="C19" s="40">
        <v>106633.91800000001</v>
      </c>
      <c r="D19" s="40">
        <v>105023.24800000001</v>
      </c>
      <c r="E19" s="40">
        <v>110944.351</v>
      </c>
      <c r="F19" s="40">
        <v>110496.91099999999</v>
      </c>
      <c r="G19" s="40">
        <v>102611.914</v>
      </c>
      <c r="H19" s="40">
        <v>106876.164</v>
      </c>
      <c r="I19" s="40">
        <v>107487.45600000001</v>
      </c>
      <c r="J19" s="40">
        <v>105753.95699999999</v>
      </c>
      <c r="K19" s="40">
        <v>119507.037</v>
      </c>
      <c r="L19" s="40">
        <v>127710.84600000001</v>
      </c>
      <c r="M19" s="43">
        <f t="shared" si="0"/>
        <v>2.0242948271737893E-2</v>
      </c>
    </row>
    <row r="20" spans="1:13" x14ac:dyDescent="0.25">
      <c r="A20" s="39"/>
      <c r="B20" s="39" t="s">
        <v>1168</v>
      </c>
      <c r="C20" s="40">
        <v>238718.36600000001</v>
      </c>
      <c r="D20" s="40">
        <v>238285.77600000001</v>
      </c>
      <c r="E20" s="40">
        <v>247240.818</v>
      </c>
      <c r="F20" s="40">
        <v>244222.85</v>
      </c>
      <c r="G20" s="40">
        <v>228740.89499999999</v>
      </c>
      <c r="H20" s="40">
        <v>216117.622</v>
      </c>
      <c r="I20" s="40">
        <v>209918.10500000001</v>
      </c>
      <c r="J20" s="40">
        <v>206262.50599999999</v>
      </c>
      <c r="K20" s="40">
        <v>208087.185</v>
      </c>
      <c r="L20" s="40">
        <v>211909.45199999999</v>
      </c>
      <c r="M20" s="43">
        <f t="shared" si="0"/>
        <v>-1.314894307091341E-2</v>
      </c>
    </row>
    <row r="21" spans="1:13" x14ac:dyDescent="0.25">
      <c r="A21" s="39"/>
      <c r="B21" s="39" t="s">
        <v>1145</v>
      </c>
      <c r="C21" s="40">
        <v>215141.29199999999</v>
      </c>
      <c r="D21" s="40">
        <v>215342.51699999999</v>
      </c>
      <c r="E21" s="40">
        <v>227405.56599999999</v>
      </c>
      <c r="F21" s="40">
        <v>223397.03200000001</v>
      </c>
      <c r="G21" s="40">
        <v>205180.08</v>
      </c>
      <c r="H21" s="40">
        <v>227946.65900000001</v>
      </c>
      <c r="I21" s="40">
        <v>253940.399</v>
      </c>
      <c r="J21" s="40">
        <v>271133.424</v>
      </c>
      <c r="K21" s="40">
        <v>296516.30499999999</v>
      </c>
      <c r="L21" s="40">
        <v>299214.97899999999</v>
      </c>
      <c r="M21" s="43">
        <f t="shared" si="0"/>
        <v>3.7331888575646621E-2</v>
      </c>
    </row>
    <row r="22" spans="1:13" x14ac:dyDescent="0.25">
      <c r="A22" s="39"/>
      <c r="B22" s="39" t="s">
        <v>1146</v>
      </c>
      <c r="C22" s="40">
        <v>90936.725000000006</v>
      </c>
      <c r="D22" s="40">
        <v>88841.125</v>
      </c>
      <c r="E22" s="40">
        <v>89086.062000000005</v>
      </c>
      <c r="F22" s="40">
        <v>89400.248000000007</v>
      </c>
      <c r="G22" s="40">
        <v>82079.854000000007</v>
      </c>
      <c r="H22" s="40">
        <v>92272.301999999996</v>
      </c>
      <c r="I22" s="40">
        <v>92055.865000000005</v>
      </c>
      <c r="J22" s="40">
        <v>87780.596999999994</v>
      </c>
      <c r="K22" s="40">
        <v>87215.273000000001</v>
      </c>
      <c r="L22" s="40">
        <v>88679.493000000002</v>
      </c>
      <c r="M22" s="43">
        <f t="shared" si="0"/>
        <v>-2.7889112351998646E-3</v>
      </c>
    </row>
    <row r="23" spans="1:13" x14ac:dyDescent="0.25">
      <c r="A23" s="39"/>
      <c r="B23" s="39" t="s">
        <v>1147</v>
      </c>
      <c r="C23" s="40">
        <v>72868.726999999999</v>
      </c>
      <c r="D23" s="40">
        <v>69848.19</v>
      </c>
      <c r="E23" s="40">
        <v>74421.707999999999</v>
      </c>
      <c r="F23" s="40">
        <v>72298.490999999995</v>
      </c>
      <c r="G23" s="40">
        <v>68327.12</v>
      </c>
      <c r="H23" s="40">
        <v>72133.815000000002</v>
      </c>
      <c r="I23" s="40">
        <v>72279.539999999994</v>
      </c>
      <c r="J23" s="40">
        <v>68724.384999999995</v>
      </c>
      <c r="K23" s="40">
        <v>81030.072</v>
      </c>
      <c r="L23" s="40">
        <v>87721.410999999993</v>
      </c>
      <c r="M23" s="43">
        <f t="shared" si="0"/>
        <v>2.0825718149644734E-2</v>
      </c>
    </row>
    <row r="24" spans="1:13" x14ac:dyDescent="0.25">
      <c r="A24" s="39"/>
      <c r="B24" s="39" t="s">
        <v>1148</v>
      </c>
      <c r="C24" s="40">
        <v>35255.061999999998</v>
      </c>
      <c r="D24" s="40">
        <v>34095.163999999997</v>
      </c>
      <c r="E24" s="40">
        <v>37004.925999999999</v>
      </c>
      <c r="F24" s="40">
        <v>36045.048000000003</v>
      </c>
      <c r="G24" s="40">
        <v>34413.758000000002</v>
      </c>
      <c r="H24" s="40">
        <v>36645.534</v>
      </c>
      <c r="I24" s="40">
        <v>36123.830999999998</v>
      </c>
      <c r="J24" s="40">
        <v>33823.936999999998</v>
      </c>
      <c r="K24" s="40">
        <v>34687.567999999999</v>
      </c>
      <c r="L24" s="40">
        <v>36499.529000000002</v>
      </c>
      <c r="M24" s="43">
        <f t="shared" si="0"/>
        <v>3.8619085372040285E-3</v>
      </c>
    </row>
    <row r="25" spans="1:13" x14ac:dyDescent="0.25">
      <c r="A25" s="41" t="s">
        <v>1100</v>
      </c>
      <c r="B25" s="41" t="s">
        <v>1099</v>
      </c>
      <c r="C25" s="42">
        <v>19981122.099999998</v>
      </c>
      <c r="D25" s="42">
        <v>19292518.099999998</v>
      </c>
      <c r="E25" s="42">
        <v>19980485.199999999</v>
      </c>
      <c r="F25" s="42">
        <v>19611510.199999999</v>
      </c>
      <c r="G25" s="42">
        <v>18061357.099999998</v>
      </c>
      <c r="H25" s="42">
        <v>18685936</v>
      </c>
      <c r="I25" s="42">
        <v>19674006.099999998</v>
      </c>
      <c r="J25" s="42">
        <v>19303241.900000002</v>
      </c>
      <c r="K25" s="42">
        <v>20314415.200000003</v>
      </c>
      <c r="L25" s="42">
        <v>20579429.800000001</v>
      </c>
      <c r="M25" s="65">
        <f t="shared" si="0"/>
        <v>3.2836115807797217E-3</v>
      </c>
    </row>
    <row r="26" spans="1:13" x14ac:dyDescent="0.25">
      <c r="C26" s="62"/>
      <c r="D26" s="62"/>
      <c r="E26" s="62"/>
      <c r="F26" s="62"/>
      <c r="G26" s="62"/>
      <c r="H26" s="62"/>
      <c r="I26" s="62"/>
      <c r="J26" s="62"/>
      <c r="K26" s="62"/>
      <c r="L26" s="62"/>
    </row>
    <row r="27" spans="1:13" x14ac:dyDescent="0.25">
      <c r="C27" s="62" t="s">
        <v>1128</v>
      </c>
      <c r="D27" s="62"/>
      <c r="E27" s="62"/>
      <c r="F27" s="62"/>
      <c r="G27" s="62"/>
      <c r="H27" s="62"/>
      <c r="I27" s="62"/>
      <c r="J27" s="62"/>
      <c r="K27" s="62"/>
      <c r="L27" s="62"/>
    </row>
    <row r="28" spans="1:13" x14ac:dyDescent="0.25">
      <c r="A28" s="39">
        <v>10171</v>
      </c>
      <c r="B28" s="39" t="s">
        <v>6</v>
      </c>
      <c r="C28" s="40">
        <v>89776.166666666672</v>
      </c>
      <c r="D28" s="40">
        <v>90441.416666666672</v>
      </c>
      <c r="E28" s="40">
        <v>90951.25</v>
      </c>
      <c r="F28" s="40">
        <v>92171.583333333328</v>
      </c>
      <c r="G28" s="40">
        <v>92843.083333333328</v>
      </c>
      <c r="H28" s="40">
        <v>93735.916666666672</v>
      </c>
      <c r="I28" s="40">
        <v>93886.5</v>
      </c>
      <c r="J28" s="40">
        <v>93742.416666666672</v>
      </c>
      <c r="K28" s="40">
        <v>94302.25</v>
      </c>
      <c r="L28" s="40">
        <v>94996.333333333328</v>
      </c>
      <c r="M28" s="43">
        <f>+(L28/C28)^(1/(COUNT(C28:L28)-1))-1</f>
        <v>6.2996217733601867E-3</v>
      </c>
    </row>
    <row r="29" spans="1:13" x14ac:dyDescent="0.25">
      <c r="A29" s="39">
        <v>19446</v>
      </c>
      <c r="B29" s="39" t="s">
        <v>0</v>
      </c>
      <c r="C29" s="40">
        <v>15336</v>
      </c>
      <c r="D29" s="40">
        <v>15112.416666666666</v>
      </c>
      <c r="E29" s="40">
        <v>15046.25</v>
      </c>
      <c r="F29" s="40">
        <v>15022.416666666666</v>
      </c>
      <c r="G29" s="40">
        <v>15160.583333333334</v>
      </c>
      <c r="H29" s="40">
        <v>15419</v>
      </c>
      <c r="I29" s="40">
        <v>14496.333333333334</v>
      </c>
      <c r="J29" s="40">
        <v>14119.25</v>
      </c>
      <c r="K29" s="40">
        <v>14373.833333333334</v>
      </c>
      <c r="L29" s="40">
        <v>14541.333333333334</v>
      </c>
      <c r="M29" s="43">
        <f t="shared" ref="M29:M49" si="2">+(L29/C29)^(1/(COUNT(C29:L29)-1))-1</f>
        <v>-5.8945404884725994E-3</v>
      </c>
    </row>
    <row r="30" spans="1:13" x14ac:dyDescent="0.25">
      <c r="A30" s="39">
        <v>11249</v>
      </c>
      <c r="B30" s="39" t="s">
        <v>48</v>
      </c>
      <c r="C30" s="40">
        <v>47740.083333333336</v>
      </c>
      <c r="D30" s="40">
        <v>48506.75</v>
      </c>
      <c r="E30" s="40">
        <v>49032.083333333336</v>
      </c>
      <c r="F30" s="40">
        <v>49385.5</v>
      </c>
      <c r="G30" s="40">
        <v>49995.416666666664</v>
      </c>
      <c r="H30" s="40">
        <v>51161</v>
      </c>
      <c r="I30" s="40">
        <v>51845.416666666664</v>
      </c>
      <c r="J30" s="40">
        <v>52010.333333333336</v>
      </c>
      <c r="K30" s="40">
        <v>52285.833333333336</v>
      </c>
      <c r="L30" s="40">
        <v>52570.75</v>
      </c>
      <c r="M30" s="43">
        <f t="shared" si="2"/>
        <v>1.07673905635286E-2</v>
      </c>
    </row>
    <row r="31" spans="1:13" x14ac:dyDescent="0.25">
      <c r="A31" s="39">
        <v>22053</v>
      </c>
      <c r="B31" s="39" t="s">
        <v>1095</v>
      </c>
      <c r="C31" s="40">
        <v>30643.666666666668</v>
      </c>
      <c r="D31" s="40">
        <v>30554.583333333332</v>
      </c>
      <c r="E31" s="40">
        <v>30494.416666666668</v>
      </c>
      <c r="F31" s="40">
        <v>30294.916666666668</v>
      </c>
      <c r="G31" s="40">
        <v>30358.333333333332</v>
      </c>
      <c r="H31" s="40">
        <v>30532.333333333332</v>
      </c>
      <c r="I31" s="40">
        <v>30515.75</v>
      </c>
      <c r="J31" s="40">
        <v>30652.333333333332</v>
      </c>
      <c r="K31" s="40">
        <v>30696.583333333332</v>
      </c>
      <c r="L31" s="40">
        <v>30598.083333333332</v>
      </c>
      <c r="M31" s="43">
        <f t="shared" si="2"/>
        <v>-1.6539033919804602E-4</v>
      </c>
    </row>
    <row r="32" spans="1:13" x14ac:dyDescent="0.25">
      <c r="A32" s="39"/>
      <c r="B32" s="39" t="s">
        <v>1134</v>
      </c>
      <c r="C32" s="40">
        <v>930</v>
      </c>
      <c r="D32" s="40">
        <v>917</v>
      </c>
      <c r="E32" s="40">
        <v>888</v>
      </c>
      <c r="F32" s="40">
        <v>874</v>
      </c>
      <c r="G32" s="40">
        <v>874</v>
      </c>
      <c r="H32" s="40">
        <v>1056</v>
      </c>
      <c r="I32" s="40">
        <v>1050</v>
      </c>
      <c r="J32" s="40">
        <v>1042</v>
      </c>
      <c r="K32" s="40">
        <v>1036</v>
      </c>
      <c r="L32" s="40">
        <v>1011</v>
      </c>
      <c r="M32" s="43">
        <f t="shared" si="2"/>
        <v>9.3221422112224062E-3</v>
      </c>
    </row>
    <row r="33" spans="1:13" x14ac:dyDescent="0.25">
      <c r="A33" s="39"/>
      <c r="B33" s="39" t="s">
        <v>1135</v>
      </c>
      <c r="C33" s="40">
        <v>2739</v>
      </c>
      <c r="D33" s="40">
        <v>2784</v>
      </c>
      <c r="E33" s="40">
        <v>2842</v>
      </c>
      <c r="F33" s="40">
        <v>2905</v>
      </c>
      <c r="G33" s="40">
        <v>2968</v>
      </c>
      <c r="H33" s="40">
        <v>3017</v>
      </c>
      <c r="I33" s="40">
        <v>3067</v>
      </c>
      <c r="J33" s="40">
        <v>3105</v>
      </c>
      <c r="K33" s="40">
        <v>3172</v>
      </c>
      <c r="L33" s="40">
        <v>3244</v>
      </c>
      <c r="M33" s="43">
        <f t="shared" si="2"/>
        <v>1.8979445596779998E-2</v>
      </c>
    </row>
    <row r="34" spans="1:13" x14ac:dyDescent="0.25">
      <c r="A34" s="39"/>
      <c r="B34" s="39" t="s">
        <v>1136</v>
      </c>
      <c r="C34" s="40">
        <v>1742</v>
      </c>
      <c r="D34" s="40">
        <v>1775</v>
      </c>
      <c r="E34" s="40">
        <v>1807</v>
      </c>
      <c r="F34" s="40">
        <v>1829</v>
      </c>
      <c r="G34" s="40">
        <v>1844</v>
      </c>
      <c r="H34" s="40">
        <v>1861</v>
      </c>
      <c r="I34" s="40">
        <v>1944</v>
      </c>
      <c r="J34" s="40">
        <v>2064</v>
      </c>
      <c r="K34" s="40">
        <v>2113</v>
      </c>
      <c r="L34" s="40">
        <v>2228</v>
      </c>
      <c r="M34" s="43">
        <f t="shared" si="2"/>
        <v>2.7718359772676671E-2</v>
      </c>
    </row>
    <row r="35" spans="1:13" x14ac:dyDescent="0.25">
      <c r="A35" s="39"/>
      <c r="B35" s="39" t="s">
        <v>1137</v>
      </c>
      <c r="C35" s="40">
        <v>1496</v>
      </c>
      <c r="D35" s="40">
        <v>1503</v>
      </c>
      <c r="E35" s="40">
        <v>1504</v>
      </c>
      <c r="F35" s="40">
        <v>1532</v>
      </c>
      <c r="G35" s="40">
        <v>1548</v>
      </c>
      <c r="H35" s="40">
        <v>1567</v>
      </c>
      <c r="I35" s="40">
        <v>1597</v>
      </c>
      <c r="J35" s="40">
        <v>1628</v>
      </c>
      <c r="K35" s="40">
        <v>1625</v>
      </c>
      <c r="L35" s="40">
        <v>1652</v>
      </c>
      <c r="M35" s="43">
        <f t="shared" si="2"/>
        <v>1.1082269001393641E-2</v>
      </c>
    </row>
    <row r="36" spans="1:13" x14ac:dyDescent="0.25">
      <c r="A36" s="39"/>
      <c r="B36" s="39" t="s">
        <v>1139</v>
      </c>
      <c r="C36" s="40">
        <v>1872</v>
      </c>
      <c r="D36" s="40">
        <v>1864</v>
      </c>
      <c r="E36" s="40">
        <v>1918</v>
      </c>
      <c r="F36" s="40">
        <v>1880</v>
      </c>
      <c r="G36" s="40">
        <v>1822</v>
      </c>
      <c r="H36" s="40">
        <v>1818</v>
      </c>
      <c r="I36" s="40">
        <v>1852</v>
      </c>
      <c r="J36" s="40">
        <v>1859</v>
      </c>
      <c r="K36" s="40">
        <v>1902</v>
      </c>
      <c r="L36" s="40">
        <v>2069</v>
      </c>
      <c r="M36" s="43">
        <f t="shared" si="2"/>
        <v>1.117958756261328E-2</v>
      </c>
    </row>
    <row r="37" spans="1:13" x14ac:dyDescent="0.25">
      <c r="A37" s="39"/>
      <c r="B37" s="39" t="s">
        <v>1140</v>
      </c>
      <c r="C37" s="40">
        <v>1717</v>
      </c>
      <c r="D37" s="40">
        <v>1732</v>
      </c>
      <c r="E37" s="40">
        <v>1733</v>
      </c>
      <c r="F37" s="40">
        <v>1759</v>
      </c>
      <c r="G37" s="40">
        <v>1773</v>
      </c>
      <c r="H37" s="40">
        <v>1782</v>
      </c>
      <c r="I37" s="40">
        <v>2046</v>
      </c>
      <c r="J37" s="40">
        <v>2231</v>
      </c>
      <c r="K37" s="40">
        <v>2095</v>
      </c>
      <c r="L37" s="40">
        <v>2153</v>
      </c>
      <c r="M37" s="43">
        <f t="shared" si="2"/>
        <v>2.5461367828952364E-2</v>
      </c>
    </row>
    <row r="38" spans="1:13" x14ac:dyDescent="0.25">
      <c r="A38" s="39"/>
      <c r="B38" s="39" t="s">
        <v>1141</v>
      </c>
      <c r="C38" s="40">
        <v>1120</v>
      </c>
      <c r="D38" s="40">
        <v>1025</v>
      </c>
      <c r="E38" s="40">
        <v>1115</v>
      </c>
      <c r="F38" s="40">
        <v>1118</v>
      </c>
      <c r="G38" s="40">
        <v>1119</v>
      </c>
      <c r="H38" s="40">
        <v>1112</v>
      </c>
      <c r="I38" s="40">
        <v>1091</v>
      </c>
      <c r="J38" s="40">
        <v>1084</v>
      </c>
      <c r="K38" s="40">
        <v>1078</v>
      </c>
      <c r="L38" s="40">
        <v>1078</v>
      </c>
      <c r="M38" s="43">
        <f t="shared" si="2"/>
        <v>-4.2377965151608743E-3</v>
      </c>
    </row>
    <row r="39" spans="1:13" x14ac:dyDescent="0.25">
      <c r="A39" s="39"/>
      <c r="B39" s="39" t="s">
        <v>1187</v>
      </c>
      <c r="C39" s="40">
        <v>3659</v>
      </c>
      <c r="D39" s="40">
        <v>3656</v>
      </c>
      <c r="E39" s="40">
        <v>3652</v>
      </c>
      <c r="F39" s="40">
        <v>3686</v>
      </c>
      <c r="G39" s="40">
        <v>3671</v>
      </c>
      <c r="H39" s="40">
        <v>3700</v>
      </c>
      <c r="I39" s="40">
        <v>3756</v>
      </c>
      <c r="J39" s="40">
        <v>3782</v>
      </c>
      <c r="K39" s="40">
        <v>3857</v>
      </c>
      <c r="L39" s="40">
        <v>3946</v>
      </c>
      <c r="M39" s="43">
        <f t="shared" ref="M39" si="3">+(L39/C39)^(1/(COUNT(C39:L39)-1))-1</f>
        <v>8.4255772227186387E-3</v>
      </c>
    </row>
    <row r="40" spans="1:13" x14ac:dyDescent="0.25">
      <c r="A40" s="39"/>
      <c r="B40" s="39" t="s">
        <v>1142</v>
      </c>
      <c r="C40" s="40">
        <v>10077</v>
      </c>
      <c r="D40" s="40">
        <v>10125</v>
      </c>
      <c r="E40" s="40">
        <v>10223</v>
      </c>
      <c r="F40" s="40">
        <v>10437</v>
      </c>
      <c r="G40" s="40">
        <v>10852</v>
      </c>
      <c r="H40" s="40">
        <v>10954</v>
      </c>
      <c r="I40" s="40">
        <v>11110</v>
      </c>
      <c r="J40" s="40">
        <v>11373</v>
      </c>
      <c r="K40" s="40">
        <v>11583</v>
      </c>
      <c r="L40" s="40">
        <v>11690</v>
      </c>
      <c r="M40" s="43">
        <f t="shared" si="2"/>
        <v>1.6634411578555719E-2</v>
      </c>
    </row>
    <row r="41" spans="1:13" x14ac:dyDescent="0.25">
      <c r="A41" s="39"/>
      <c r="B41" s="39" t="s">
        <v>1143</v>
      </c>
      <c r="C41" s="40">
        <v>1100</v>
      </c>
      <c r="D41" s="40">
        <v>1097</v>
      </c>
      <c r="E41" s="40">
        <v>1088</v>
      </c>
      <c r="F41" s="40">
        <v>1082</v>
      </c>
      <c r="G41" s="40">
        <v>1080</v>
      </c>
      <c r="H41" s="40">
        <v>1078</v>
      </c>
      <c r="I41" s="40">
        <v>1085</v>
      </c>
      <c r="J41" s="40">
        <v>1083</v>
      </c>
      <c r="K41" s="40">
        <v>1079</v>
      </c>
      <c r="L41" s="40">
        <v>1086</v>
      </c>
      <c r="M41" s="43">
        <f t="shared" si="2"/>
        <v>-1.4222052942082231E-3</v>
      </c>
    </row>
    <row r="42" spans="1:13" x14ac:dyDescent="0.25">
      <c r="A42" s="39"/>
      <c r="B42" s="39" t="s">
        <v>1149</v>
      </c>
      <c r="C42" s="40">
        <v>2096</v>
      </c>
      <c r="D42" s="40">
        <v>2102</v>
      </c>
      <c r="E42" s="40">
        <v>2117</v>
      </c>
      <c r="F42" s="40">
        <v>2103</v>
      </c>
      <c r="G42" s="40">
        <v>2101</v>
      </c>
      <c r="H42" s="40">
        <v>2113</v>
      </c>
      <c r="I42" s="40">
        <v>2156</v>
      </c>
      <c r="J42" s="40">
        <v>2205</v>
      </c>
      <c r="K42" s="40">
        <v>2229</v>
      </c>
      <c r="L42" s="40">
        <v>2227</v>
      </c>
      <c r="M42" s="43">
        <f t="shared" si="2"/>
        <v>6.7588074311173418E-3</v>
      </c>
    </row>
    <row r="43" spans="1:13" x14ac:dyDescent="0.25">
      <c r="A43" s="39"/>
      <c r="B43" s="39" t="s">
        <v>1144</v>
      </c>
      <c r="C43" s="40">
        <v>1938</v>
      </c>
      <c r="D43" s="40">
        <v>1987</v>
      </c>
      <c r="E43" s="40">
        <v>1992</v>
      </c>
      <c r="F43" s="40">
        <v>1986</v>
      </c>
      <c r="G43" s="40">
        <v>1999</v>
      </c>
      <c r="H43" s="40">
        <v>2035</v>
      </c>
      <c r="I43" s="40">
        <v>2108</v>
      </c>
      <c r="J43" s="40">
        <v>2391</v>
      </c>
      <c r="K43" s="40">
        <v>2646</v>
      </c>
      <c r="L43" s="40">
        <v>2868</v>
      </c>
      <c r="M43" s="43">
        <f t="shared" si="2"/>
        <v>4.4513194571573544E-2</v>
      </c>
    </row>
    <row r="44" spans="1:13" x14ac:dyDescent="0.25">
      <c r="A44" s="39"/>
      <c r="B44" s="39" t="s">
        <v>1168</v>
      </c>
      <c r="C44" s="40">
        <v>2390</v>
      </c>
      <c r="D44" s="40">
        <v>2462</v>
      </c>
      <c r="E44" s="40">
        <v>2485</v>
      </c>
      <c r="F44" s="40">
        <v>2516</v>
      </c>
      <c r="G44" s="40">
        <v>2546</v>
      </c>
      <c r="H44" s="40">
        <v>2610</v>
      </c>
      <c r="I44" s="40">
        <v>2651</v>
      </c>
      <c r="J44" s="40">
        <v>2686</v>
      </c>
      <c r="K44" s="40">
        <v>2740</v>
      </c>
      <c r="L44" s="40">
        <v>2794</v>
      </c>
      <c r="M44" s="43">
        <f t="shared" si="2"/>
        <v>1.7504878345331099E-2</v>
      </c>
    </row>
    <row r="45" spans="1:13" x14ac:dyDescent="0.25">
      <c r="A45" s="39"/>
      <c r="B45" s="39" t="s">
        <v>1145</v>
      </c>
      <c r="C45" s="40">
        <v>2916</v>
      </c>
      <c r="D45" s="40">
        <v>2972</v>
      </c>
      <c r="E45" s="40">
        <v>3028</v>
      </c>
      <c r="F45" s="40">
        <v>3089</v>
      </c>
      <c r="G45" s="40">
        <v>3148</v>
      </c>
      <c r="H45" s="40">
        <v>3206</v>
      </c>
      <c r="I45" s="40">
        <v>3254</v>
      </c>
      <c r="J45" s="40">
        <v>3294</v>
      </c>
      <c r="K45" s="40">
        <v>3409</v>
      </c>
      <c r="L45" s="40">
        <v>3595</v>
      </c>
      <c r="M45" s="43">
        <f t="shared" si="2"/>
        <v>2.3531620037274825E-2</v>
      </c>
    </row>
    <row r="46" spans="1:13" x14ac:dyDescent="0.25">
      <c r="A46" s="39"/>
      <c r="B46" s="39" t="s">
        <v>1146</v>
      </c>
      <c r="C46" s="40">
        <v>500</v>
      </c>
      <c r="D46" s="40">
        <v>507</v>
      </c>
      <c r="E46" s="40">
        <v>533</v>
      </c>
      <c r="F46" s="40">
        <v>549</v>
      </c>
      <c r="G46" s="40">
        <v>555</v>
      </c>
      <c r="H46" s="40">
        <v>562</v>
      </c>
      <c r="I46" s="40">
        <v>577</v>
      </c>
      <c r="J46" s="40">
        <v>603</v>
      </c>
      <c r="K46" s="40">
        <v>627</v>
      </c>
      <c r="L46" s="40">
        <v>649</v>
      </c>
      <c r="M46" s="43">
        <f t="shared" si="2"/>
        <v>2.9404534420136796E-2</v>
      </c>
    </row>
    <row r="47" spans="1:13" x14ac:dyDescent="0.25">
      <c r="A47" s="39"/>
      <c r="B47" s="39" t="s">
        <v>1147</v>
      </c>
      <c r="C47" s="40">
        <v>4516</v>
      </c>
      <c r="D47" s="40">
        <v>4543</v>
      </c>
      <c r="E47" s="40">
        <v>4529</v>
      </c>
      <c r="F47" s="40">
        <v>4560</v>
      </c>
      <c r="G47" s="40">
        <v>4548</v>
      </c>
      <c r="H47" s="40">
        <v>4675</v>
      </c>
      <c r="I47" s="40">
        <v>4812</v>
      </c>
      <c r="J47" s="40">
        <v>4823</v>
      </c>
      <c r="K47" s="40">
        <v>5021</v>
      </c>
      <c r="L47" s="40">
        <v>5140</v>
      </c>
      <c r="M47" s="43">
        <f t="shared" si="2"/>
        <v>1.448461473112328E-2</v>
      </c>
    </row>
    <row r="48" spans="1:13" x14ac:dyDescent="0.25">
      <c r="A48" s="39"/>
      <c r="B48" s="39" t="s">
        <v>1148</v>
      </c>
      <c r="C48" s="40">
        <v>2588</v>
      </c>
      <c r="D48" s="40">
        <v>2599</v>
      </c>
      <c r="E48" s="40">
        <v>2581</v>
      </c>
      <c r="F48" s="40">
        <v>2569</v>
      </c>
      <c r="G48" s="40">
        <v>2563</v>
      </c>
      <c r="H48" s="40">
        <v>2608</v>
      </c>
      <c r="I48" s="40">
        <v>2605</v>
      </c>
      <c r="J48" s="40">
        <v>2592</v>
      </c>
      <c r="K48" s="40">
        <v>2567</v>
      </c>
      <c r="L48" s="40">
        <v>2549</v>
      </c>
      <c r="M48" s="43">
        <f t="shared" si="2"/>
        <v>-1.6857166081896136E-3</v>
      </c>
    </row>
    <row r="49" spans="1:25" x14ac:dyDescent="0.25">
      <c r="A49" s="41" t="s">
        <v>1100</v>
      </c>
      <c r="B49" s="41" t="s">
        <v>1099</v>
      </c>
      <c r="C49" s="42">
        <v>302038.91666666669</v>
      </c>
      <c r="D49" s="42">
        <v>304455.25</v>
      </c>
      <c r="E49" s="42">
        <v>305410.16666666669</v>
      </c>
      <c r="F49" s="42">
        <v>309827.91666666669</v>
      </c>
      <c r="G49" s="42">
        <v>312012.41666666669</v>
      </c>
      <c r="H49" s="42">
        <v>316805</v>
      </c>
      <c r="I49" s="42">
        <v>318517.08333333331</v>
      </c>
      <c r="J49" s="42">
        <v>323183.33333333331</v>
      </c>
      <c r="K49" s="42">
        <v>327442.91666666669</v>
      </c>
      <c r="L49" s="42">
        <v>327818.08333333331</v>
      </c>
      <c r="M49" s="65">
        <f t="shared" si="2"/>
        <v>9.1418625899075678E-3</v>
      </c>
    </row>
    <row r="50" spans="1:25" x14ac:dyDescent="0.25">
      <c r="C50" s="62"/>
      <c r="D50" s="62"/>
      <c r="E50" s="62"/>
      <c r="F50" s="62"/>
      <c r="G50" s="62"/>
      <c r="H50" s="62"/>
      <c r="I50" s="62"/>
      <c r="J50" s="62"/>
      <c r="K50" s="62"/>
      <c r="L50" s="62"/>
    </row>
    <row r="51" spans="1:25" x14ac:dyDescent="0.25">
      <c r="C51" s="62" t="s">
        <v>1130</v>
      </c>
      <c r="D51" s="62"/>
      <c r="E51" s="62"/>
      <c r="F51" s="62"/>
      <c r="G51" s="62"/>
      <c r="H51" s="62"/>
      <c r="I51" s="62"/>
      <c r="J51" s="62"/>
      <c r="K51" s="62"/>
      <c r="L51" s="62"/>
      <c r="O51" s="62" t="s">
        <v>1178</v>
      </c>
    </row>
    <row r="52" spans="1:25" x14ac:dyDescent="0.25">
      <c r="A52" s="39">
        <v>10171</v>
      </c>
      <c r="B52" s="39" t="s">
        <v>6</v>
      </c>
      <c r="C52" s="40">
        <v>510899</v>
      </c>
      <c r="D52" s="40">
        <v>519933</v>
      </c>
      <c r="E52" s="40">
        <v>523813</v>
      </c>
      <c r="F52" s="40">
        <v>568874</v>
      </c>
      <c r="G52" s="40">
        <v>545413</v>
      </c>
      <c r="H52" s="40">
        <v>585360</v>
      </c>
      <c r="I52" s="40">
        <v>660343</v>
      </c>
      <c r="J52" s="40">
        <v>617077</v>
      </c>
      <c r="K52" s="40">
        <v>642277</v>
      </c>
      <c r="L52" s="40">
        <v>660777</v>
      </c>
      <c r="M52" s="43">
        <f>+(L52/C52)^(1/(COUNT(C52:L52)-1))-1</f>
        <v>2.8995127654662722E-2</v>
      </c>
      <c r="O52" s="40">
        <f>+C52/(Inflation!F$2/Inflation!$F$2)</f>
        <v>510899</v>
      </c>
      <c r="P52" s="40">
        <f>+D52/(Inflation!G$2/Inflation!$F$2)</f>
        <v>509082.19329943234</v>
      </c>
      <c r="Q52" s="40">
        <f>+E52/(Inflation!H$2/Inflation!$F$2)</f>
        <v>500669.8831356368</v>
      </c>
      <c r="R52" s="40">
        <f>+F52/(Inflation!I$2/Inflation!$F$2)</f>
        <v>534056.17741329432</v>
      </c>
      <c r="S52" s="40">
        <f>+G52/(Inflation!J$2/Inflation!$F$2)</f>
        <v>505695.06113121629</v>
      </c>
      <c r="T52" s="40">
        <f>+H52/(Inflation!K$2/Inflation!$F$2)</f>
        <v>518462.5577970288</v>
      </c>
      <c r="U52" s="40">
        <f>+I52/(Inflation!L$2/Inflation!$F$2)</f>
        <v>541598.05072707904</v>
      </c>
      <c r="V52" s="40">
        <f>+J52/(Inflation!M$2/Inflation!$F$2)</f>
        <v>486053.0500205672</v>
      </c>
      <c r="W52" s="40">
        <f>+K52/(Inflation!N$2/Inflation!$F$2)</f>
        <v>491395.79181607172</v>
      </c>
      <c r="X52" s="40">
        <f>+L52/(Inflation!O$2/Inflation!$F$2)</f>
        <v>492230.14383301517</v>
      </c>
      <c r="Y52" s="43">
        <f>+(X52/O52)^(1/(COUNT(O52:X52)-1))-1</f>
        <v>-4.1276289218246109E-3</v>
      </c>
    </row>
    <row r="53" spans="1:25" x14ac:dyDescent="0.25">
      <c r="A53" s="39">
        <v>19446</v>
      </c>
      <c r="B53" s="39" t="s">
        <v>0</v>
      </c>
      <c r="C53" s="40">
        <v>139379</v>
      </c>
      <c r="D53" s="40">
        <v>128946</v>
      </c>
      <c r="E53" s="40">
        <v>147985</v>
      </c>
      <c r="F53" s="40">
        <v>153581</v>
      </c>
      <c r="G53" s="40">
        <v>139706</v>
      </c>
      <c r="H53" s="40">
        <v>154580</v>
      </c>
      <c r="I53" s="40">
        <v>186082</v>
      </c>
      <c r="J53" s="40">
        <v>176079</v>
      </c>
      <c r="K53" s="40">
        <v>200523</v>
      </c>
      <c r="L53" s="40">
        <v>211412</v>
      </c>
      <c r="M53" s="43">
        <f t="shared" ref="M53:M73" si="4">+(L53/C53)^(1/(COUNT(C53:L53)-1))-1</f>
        <v>4.7378338726888458E-2</v>
      </c>
      <c r="O53" s="40">
        <f>+C53/(Inflation!F$2/Inflation!$F$2)</f>
        <v>139379</v>
      </c>
      <c r="P53" s="40">
        <f>+D53/(Inflation!G$2/Inflation!$F$2)</f>
        <v>126254.9453433204</v>
      </c>
      <c r="Q53" s="40">
        <f>+E53/(Inflation!H$2/Inflation!$F$2)</f>
        <v>141446.72365104954</v>
      </c>
      <c r="R53" s="40">
        <f>+F53/(Inflation!I$2/Inflation!$F$2)</f>
        <v>144181.10474957753</v>
      </c>
      <c r="S53" s="40">
        <f>+G53/(Inflation!J$2/Inflation!$F$2)</f>
        <v>129532.36210064247</v>
      </c>
      <c r="T53" s="40">
        <f>+H53/(Inflation!K$2/Inflation!$F$2)</f>
        <v>136913.93703748926</v>
      </c>
      <c r="U53" s="40">
        <f>+I53/(Inflation!L$2/Inflation!$F$2)</f>
        <v>152620.1511568932</v>
      </c>
      <c r="V53" s="40">
        <f>+J53/(Inflation!M$2/Inflation!$F$2)</f>
        <v>138692.14862095242</v>
      </c>
      <c r="W53" s="40">
        <f>+K53/(Inflation!N$2/Inflation!$F$2)</f>
        <v>153416.9188096945</v>
      </c>
      <c r="X53" s="40">
        <f>+L53/(Inflation!O$2/Inflation!$F$2)</f>
        <v>157486.35192814731</v>
      </c>
      <c r="Y53" s="43">
        <f t="shared" ref="Y53:Y73" si="5">+(X53/O53)^(1/(COUNT(O53:X53)-1))-1</f>
        <v>1.366383724405984E-2</v>
      </c>
    </row>
    <row r="54" spans="1:25" x14ac:dyDescent="0.25">
      <c r="A54" s="39">
        <v>11249</v>
      </c>
      <c r="B54" s="39" t="s">
        <v>48</v>
      </c>
      <c r="C54" s="40">
        <v>472627</v>
      </c>
      <c r="D54" s="40">
        <v>473961</v>
      </c>
      <c r="E54" s="40">
        <v>467923</v>
      </c>
      <c r="F54" s="40">
        <v>486609</v>
      </c>
      <c r="G54" s="40">
        <v>462438</v>
      </c>
      <c r="H54" s="40">
        <v>478144</v>
      </c>
      <c r="I54" s="40">
        <v>524478</v>
      </c>
      <c r="J54" s="40">
        <v>512989</v>
      </c>
      <c r="K54" s="40">
        <v>524166</v>
      </c>
      <c r="L54" s="40">
        <v>540331</v>
      </c>
      <c r="M54" s="43">
        <f t="shared" si="4"/>
        <v>1.498623087469042E-2</v>
      </c>
      <c r="O54" s="40">
        <f>+C54/(Inflation!F$2/Inflation!$F$2)</f>
        <v>472627</v>
      </c>
      <c r="P54" s="40">
        <f>+D54/(Inflation!G$2/Inflation!$F$2)</f>
        <v>464069.61169687682</v>
      </c>
      <c r="Q54" s="40">
        <f>+E54/(Inflation!H$2/Inflation!$F$2)</f>
        <v>447249.21627847455</v>
      </c>
      <c r="R54" s="40">
        <f>+F54/(Inflation!I$2/Inflation!$F$2)</f>
        <v>456826.19074681873</v>
      </c>
      <c r="S54" s="40">
        <f>+G54/(Inflation!J$2/Inflation!$F$2)</f>
        <v>428762.44731863268</v>
      </c>
      <c r="T54" s="40">
        <f>+H54/(Inflation!K$2/Inflation!$F$2)</f>
        <v>423499.66044024628</v>
      </c>
      <c r="U54" s="40">
        <f>+I54/(Inflation!L$2/Inflation!$F$2)</f>
        <v>430164.72113619285</v>
      </c>
      <c r="V54" s="40">
        <f>+J54/(Inflation!M$2/Inflation!$F$2)</f>
        <v>404066.05346982752</v>
      </c>
      <c r="W54" s="40">
        <f>+K54/(Inflation!N$2/Inflation!$F$2)</f>
        <v>401030.967344406</v>
      </c>
      <c r="X54" s="40">
        <f>+L54/(Inflation!O$2/Inflation!$F$2)</f>
        <v>402506.75469551288</v>
      </c>
      <c r="Y54" s="43">
        <f t="shared" si="5"/>
        <v>-1.7685587436418015E-2</v>
      </c>
    </row>
    <row r="55" spans="1:25" x14ac:dyDescent="0.25">
      <c r="A55" s="39">
        <v>22053</v>
      </c>
      <c r="B55" s="39" t="s">
        <v>1095</v>
      </c>
      <c r="C55" s="40">
        <v>158517</v>
      </c>
      <c r="D55" s="40">
        <v>152420</v>
      </c>
      <c r="E55" s="40">
        <v>159601</v>
      </c>
      <c r="F55" s="40">
        <v>153180</v>
      </c>
      <c r="G55" s="40">
        <v>141262</v>
      </c>
      <c r="H55" s="40">
        <v>161867</v>
      </c>
      <c r="I55" s="40">
        <v>198219</v>
      </c>
      <c r="J55" s="40">
        <v>163703</v>
      </c>
      <c r="K55" s="40">
        <v>193074</v>
      </c>
      <c r="L55" s="40">
        <v>197681</v>
      </c>
      <c r="M55" s="43">
        <f t="shared" si="4"/>
        <v>2.4835929304631632E-2</v>
      </c>
      <c r="O55" s="40">
        <f>+C55/(Inflation!F$2/Inflation!$F$2)</f>
        <v>158517</v>
      </c>
      <c r="P55" s="40">
        <f>+D55/(Inflation!G$2/Inflation!$F$2)</f>
        <v>149239.05176763059</v>
      </c>
      <c r="Q55" s="40">
        <f>+E55/(Inflation!H$2/Inflation!$F$2)</f>
        <v>152549.50529736903</v>
      </c>
      <c r="R55" s="40">
        <f>+F55/(Inflation!I$2/Inflation!$F$2)</f>
        <v>143804.64787662722</v>
      </c>
      <c r="S55" s="40">
        <f>+G55/(Inflation!J$2/Inflation!$F$2)</f>
        <v>130975.05142986668</v>
      </c>
      <c r="T55" s="40">
        <f>+H55/(Inflation!K$2/Inflation!$F$2)</f>
        <v>143368.14753815031</v>
      </c>
      <c r="U55" s="40">
        <f>+I55/(Inflation!L$2/Inflation!$F$2)</f>
        <v>162574.63775200295</v>
      </c>
      <c r="V55" s="40">
        <f>+J55/(Inflation!M$2/Inflation!$F$2)</f>
        <v>128943.94451181444</v>
      </c>
      <c r="W55" s="40">
        <f>+K55/(Inflation!N$2/Inflation!$F$2)</f>
        <v>147717.80884119504</v>
      </c>
      <c r="X55" s="40">
        <f>+L55/(Inflation!O$2/Inflation!$F$2)</f>
        <v>147257.76935797444</v>
      </c>
      <c r="Y55" s="43">
        <f t="shared" si="5"/>
        <v>-8.1529450883557342E-3</v>
      </c>
    </row>
    <row r="56" spans="1:25" x14ac:dyDescent="0.25">
      <c r="A56" s="39"/>
      <c r="B56" s="39" t="s">
        <v>1134</v>
      </c>
      <c r="C56" s="40">
        <v>1504.50809</v>
      </c>
      <c r="D56" s="40">
        <v>1394.6133300000001</v>
      </c>
      <c r="E56" s="40">
        <v>1358.5663500000001</v>
      </c>
      <c r="F56" s="40">
        <v>1274.1470900000002</v>
      </c>
      <c r="G56" s="40">
        <v>1211.32899</v>
      </c>
      <c r="H56" s="40">
        <v>1308.95344</v>
      </c>
      <c r="I56" s="40">
        <v>1500.43814</v>
      </c>
      <c r="J56" s="40">
        <v>1413.74225</v>
      </c>
      <c r="K56" s="40">
        <v>1379.9410600000001</v>
      </c>
      <c r="L56" s="40">
        <v>1382.44427</v>
      </c>
      <c r="M56" s="43">
        <f t="shared" si="4"/>
        <v>-9.3573727120805916E-3</v>
      </c>
      <c r="O56" s="40">
        <f>+C56/(Inflation!F$2/Inflation!$F$2)</f>
        <v>1504.50809</v>
      </c>
      <c r="P56" s="40">
        <f>+D56/(Inflation!G$2/Inflation!$F$2)</f>
        <v>1365.508272875592</v>
      </c>
      <c r="Q56" s="40">
        <f>+E56/(Inflation!H$2/Inflation!$F$2)</f>
        <v>1298.5421432582023</v>
      </c>
      <c r="R56" s="40">
        <f>+F56/(Inflation!I$2/Inflation!$F$2)</f>
        <v>1196.1631650377285</v>
      </c>
      <c r="S56" s="40">
        <f>+G56/(Inflation!J$2/Inflation!$F$2)</f>
        <v>1123.1178714993307</v>
      </c>
      <c r="T56" s="40">
        <f>+H56/(Inflation!K$2/Inflation!$F$2)</f>
        <v>1159.3606473616574</v>
      </c>
      <c r="U56" s="40">
        <f>+I56/(Inflation!L$2/Inflation!$F$2)</f>
        <v>1230.6246478883916</v>
      </c>
      <c r="V56" s="40">
        <f>+J56/(Inflation!M$2/Inflation!$F$2)</f>
        <v>1113.5623796632174</v>
      </c>
      <c r="W56" s="40">
        <f>+K56/(Inflation!N$2/Inflation!$F$2)</f>
        <v>1055.7706874731766</v>
      </c>
      <c r="X56" s="40">
        <f>+L56/(Inflation!O$2/Inflation!$F$2)</f>
        <v>1029.8190491848652</v>
      </c>
      <c r="Y56" s="43">
        <f t="shared" si="5"/>
        <v>-4.1245584537474178E-2</v>
      </c>
    </row>
    <row r="57" spans="1:25" x14ac:dyDescent="0.25">
      <c r="A57" s="39"/>
      <c r="B57" s="39" t="s">
        <v>1135</v>
      </c>
      <c r="C57" s="40">
        <v>16996.817999999999</v>
      </c>
      <c r="D57" s="40">
        <v>16319.02</v>
      </c>
      <c r="E57" s="40">
        <v>16784.010999999999</v>
      </c>
      <c r="F57" s="40">
        <v>16426.932000000001</v>
      </c>
      <c r="G57" s="40">
        <v>14727.27</v>
      </c>
      <c r="H57" s="40">
        <v>16990.956999999999</v>
      </c>
      <c r="I57" s="40">
        <v>21006.777999999998</v>
      </c>
      <c r="J57" s="40">
        <v>20658.106</v>
      </c>
      <c r="K57" s="40">
        <v>21854.77</v>
      </c>
      <c r="L57" s="40">
        <v>22774.367999999999</v>
      </c>
      <c r="M57" s="43">
        <f t="shared" si="4"/>
        <v>3.3046466731629254E-2</v>
      </c>
      <c r="O57" s="40">
        <f>+C57/(Inflation!F$2/Inflation!$F$2)</f>
        <v>16996.817999999999</v>
      </c>
      <c r="P57" s="40">
        <f>+D57/(Inflation!G$2/Inflation!$F$2)</f>
        <v>15978.448173317145</v>
      </c>
      <c r="Q57" s="40">
        <f>+E57/(Inflation!H$2/Inflation!$F$2)</f>
        <v>16042.459476792752</v>
      </c>
      <c r="R57" s="40">
        <f>+F57/(Inflation!I$2/Inflation!$F$2)</f>
        <v>15421.524820167775</v>
      </c>
      <c r="S57" s="40">
        <f>+G57/(Inflation!J$2/Inflation!$F$2)</f>
        <v>13654.804162984616</v>
      </c>
      <c r="T57" s="40">
        <f>+H57/(Inflation!K$2/Inflation!$F$2)</f>
        <v>15049.157827045461</v>
      </c>
      <c r="U57" s="40">
        <f>+I57/(Inflation!L$2/Inflation!$F$2)</f>
        <v>17229.273297144799</v>
      </c>
      <c r="V57" s="40">
        <f>+J57/(Inflation!M$2/Inflation!$F$2)</f>
        <v>16271.770668730449</v>
      </c>
      <c r="W57" s="40">
        <f>+K57/(Inflation!N$2/Inflation!$F$2)</f>
        <v>16720.732657573182</v>
      </c>
      <c r="X57" s="40">
        <f>+L57/(Inflation!O$2/Inflation!$F$2)</f>
        <v>16965.224934200218</v>
      </c>
      <c r="Y57" s="43">
        <f t="shared" si="5"/>
        <v>-2.067001008921876E-4</v>
      </c>
    </row>
    <row r="58" spans="1:25" x14ac:dyDescent="0.25">
      <c r="A58" s="39"/>
      <c r="B58" s="39" t="s">
        <v>1136</v>
      </c>
      <c r="C58" s="40">
        <v>9177.9130000000005</v>
      </c>
      <c r="D58" s="40">
        <v>9019.66</v>
      </c>
      <c r="E58" s="40">
        <v>9455.4040000000005</v>
      </c>
      <c r="F58" s="40">
        <v>9111.8040000000001</v>
      </c>
      <c r="G58" s="40">
        <v>8637.3089999999993</v>
      </c>
      <c r="H58" s="40">
        <v>9459.2530000000006</v>
      </c>
      <c r="I58" s="40">
        <v>11281.251</v>
      </c>
      <c r="J58" s="40">
        <v>11269.852999999999</v>
      </c>
      <c r="K58" s="40">
        <v>11647.796</v>
      </c>
      <c r="L58" s="40">
        <v>11878.289000000001</v>
      </c>
      <c r="M58" s="43">
        <f t="shared" si="4"/>
        <v>2.9071498728723277E-2</v>
      </c>
      <c r="O58" s="40">
        <f>+C58/(Inflation!F$2/Inflation!$F$2)</f>
        <v>9177.9130000000005</v>
      </c>
      <c r="P58" s="40">
        <f>+D58/(Inflation!G$2/Inflation!$F$2)</f>
        <v>8831.4230787719916</v>
      </c>
      <c r="Q58" s="40">
        <f>+E58/(Inflation!H$2/Inflation!$F$2)</f>
        <v>9037.6451437444903</v>
      </c>
      <c r="R58" s="40">
        <f>+F58/(Inflation!I$2/Inflation!$F$2)</f>
        <v>8554.1178074216168</v>
      </c>
      <c r="S58" s="40">
        <f>+G58/(Inflation!J$2/Inflation!$F$2)</f>
        <v>8008.3248891467647</v>
      </c>
      <c r="T58" s="40">
        <f>+H58/(Inflation!K$2/Inflation!$F$2)</f>
        <v>8378.2091451913675</v>
      </c>
      <c r="U58" s="40">
        <f>+I58/(Inflation!L$2/Inflation!$F$2)</f>
        <v>9252.6210641483467</v>
      </c>
      <c r="V58" s="40">
        <f>+J58/(Inflation!M$2/Inflation!$F$2)</f>
        <v>8876.9252847431344</v>
      </c>
      <c r="W58" s="40">
        <f>+K58/(Inflation!N$2/Inflation!$F$2)</f>
        <v>8911.5411860179847</v>
      </c>
      <c r="X58" s="40">
        <f>+L58/(Inflation!O$2/Inflation!$F$2)</f>
        <v>8848.4494813834644</v>
      </c>
      <c r="Y58" s="43">
        <f t="shared" si="5"/>
        <v>-4.0537161883603678E-3</v>
      </c>
    </row>
    <row r="59" spans="1:25" x14ac:dyDescent="0.25">
      <c r="A59" s="39"/>
      <c r="B59" s="39" t="s">
        <v>1137</v>
      </c>
      <c r="C59" s="40">
        <v>3023.1455899999996</v>
      </c>
      <c r="D59" s="40">
        <v>3093.9189900000001</v>
      </c>
      <c r="E59" s="40">
        <v>3291.64462</v>
      </c>
      <c r="F59" s="40">
        <v>3192.98918</v>
      </c>
      <c r="G59" s="40">
        <v>2906.59663</v>
      </c>
      <c r="H59" s="40">
        <v>3244.5937799999997</v>
      </c>
      <c r="I59" s="40">
        <v>3865.8936100000001</v>
      </c>
      <c r="J59" s="40">
        <v>3991.6706400000003</v>
      </c>
      <c r="K59" s="40">
        <v>4123.3158800000001</v>
      </c>
      <c r="L59" s="40">
        <v>4290.04997</v>
      </c>
      <c r="M59" s="43">
        <f t="shared" si="4"/>
        <v>3.9655018406816067E-2</v>
      </c>
      <c r="O59" s="40">
        <f>+C59/(Inflation!F$2/Inflation!$F$2)</f>
        <v>3023.1455899999996</v>
      </c>
      <c r="P59" s="40">
        <f>+D59/(Inflation!G$2/Inflation!$F$2)</f>
        <v>3029.350061103959</v>
      </c>
      <c r="Q59" s="40">
        <f>+E59/(Inflation!H$2/Inflation!$F$2)</f>
        <v>3146.2131089137683</v>
      </c>
      <c r="R59" s="40">
        <f>+F59/(Inflation!I$2/Inflation!$F$2)</f>
        <v>2997.5628979225789</v>
      </c>
      <c r="S59" s="40">
        <f>+G59/(Inflation!J$2/Inflation!$F$2)</f>
        <v>2694.9331249743541</v>
      </c>
      <c r="T59" s="40">
        <f>+H59/(Inflation!K$2/Inflation!$F$2)</f>
        <v>2873.7877377872251</v>
      </c>
      <c r="U59" s="40">
        <f>+I59/(Inflation!L$2/Inflation!$F$2)</f>
        <v>3170.7164965696174</v>
      </c>
      <c r="V59" s="40">
        <f>+J59/(Inflation!M$2/Inflation!$F$2)</f>
        <v>3144.1192740120759</v>
      </c>
      <c r="W59" s="40">
        <f>+K59/(Inflation!N$2/Inflation!$F$2)</f>
        <v>3154.6825929628226</v>
      </c>
      <c r="X59" s="40">
        <f>+L59/(Inflation!O$2/Inflation!$F$2)</f>
        <v>3195.770908769407</v>
      </c>
      <c r="Y59" s="43">
        <f t="shared" si="5"/>
        <v>6.1891261273245846E-3</v>
      </c>
    </row>
    <row r="60" spans="1:25" x14ac:dyDescent="0.25">
      <c r="A60" s="39"/>
      <c r="B60" s="39" t="s">
        <v>1139</v>
      </c>
      <c r="C60" s="40">
        <v>8323.7659999999996</v>
      </c>
      <c r="D60" s="40">
        <v>8514.3909999999996</v>
      </c>
      <c r="E60" s="40">
        <v>7810.183</v>
      </c>
      <c r="F60" s="40">
        <v>7921.8649999999998</v>
      </c>
      <c r="G60" s="40">
        <v>7190.1909999999998</v>
      </c>
      <c r="H60" s="40">
        <v>7957.3670000000002</v>
      </c>
      <c r="I60" s="40">
        <v>9282.6309999999994</v>
      </c>
      <c r="J60" s="40">
        <v>9025.0120000000006</v>
      </c>
      <c r="K60" s="40">
        <v>9828.6650000000009</v>
      </c>
      <c r="L60" s="40">
        <v>10023.673000000001</v>
      </c>
      <c r="M60" s="43">
        <f t="shared" si="4"/>
        <v>2.0862962189250878E-2</v>
      </c>
      <c r="O60" s="40">
        <f>+C60/(Inflation!F$2/Inflation!$F$2)</f>
        <v>8323.7659999999996</v>
      </c>
      <c r="P60" s="40">
        <f>+D60/(Inflation!G$2/Inflation!$F$2)</f>
        <v>8336.6988532925334</v>
      </c>
      <c r="Q60" s="40">
        <f>+E60/(Inflation!H$2/Inflation!$F$2)</f>
        <v>7465.1133321966754</v>
      </c>
      <c r="R60" s="40">
        <f>+F60/(Inflation!I$2/Inflation!$F$2)</f>
        <v>7437.0087926046308</v>
      </c>
      <c r="S60" s="40">
        <f>+G60/(Inflation!J$2/Inflation!$F$2)</f>
        <v>6666.5885801954137</v>
      </c>
      <c r="T60" s="40">
        <f>+H60/(Inflation!K$2/Inflation!$F$2)</f>
        <v>7047.9650952399716</v>
      </c>
      <c r="U60" s="40">
        <f>+I60/(Inflation!L$2/Inflation!$F$2)</f>
        <v>7613.3991807572074</v>
      </c>
      <c r="V60" s="40">
        <f>+J60/(Inflation!M$2/Inflation!$F$2)</f>
        <v>7108.7313399660334</v>
      </c>
      <c r="W60" s="40">
        <f>+K60/(Inflation!N$2/Inflation!$F$2)</f>
        <v>7519.75334656217</v>
      </c>
      <c r="X60" s="40">
        <f>+L60/(Inflation!O$2/Inflation!$F$2)</f>
        <v>7466.8973080556843</v>
      </c>
      <c r="Y60" s="43">
        <f t="shared" si="5"/>
        <v>-1.1998024695707987E-2</v>
      </c>
    </row>
    <row r="61" spans="1:25" x14ac:dyDescent="0.25">
      <c r="A61" s="39"/>
      <c r="B61" s="39" t="s">
        <v>1140</v>
      </c>
      <c r="C61" s="40">
        <v>11328.187</v>
      </c>
      <c r="D61" s="40">
        <v>11193.887720000001</v>
      </c>
      <c r="E61" s="40">
        <v>11704.38888</v>
      </c>
      <c r="F61" s="40">
        <v>11231.88</v>
      </c>
      <c r="G61" s="40">
        <v>3129.3822300000002</v>
      </c>
      <c r="H61" s="40">
        <v>11334.878779999999</v>
      </c>
      <c r="I61" s="40">
        <v>13661.972470000001</v>
      </c>
      <c r="J61" s="40">
        <v>14100.28745</v>
      </c>
      <c r="K61" s="40">
        <v>14270.67319</v>
      </c>
      <c r="L61" s="40">
        <v>14097.012060000001</v>
      </c>
      <c r="M61" s="43">
        <f t="shared" si="4"/>
        <v>2.4594101394714851E-2</v>
      </c>
      <c r="O61" s="40">
        <f>+C61/(Inflation!F$2/Inflation!$F$2)</f>
        <v>11328.187</v>
      </c>
      <c r="P61" s="40">
        <f>+D61/(Inflation!G$2/Inflation!$F$2)</f>
        <v>10960.275481735498</v>
      </c>
      <c r="Q61" s="40">
        <f>+E61/(Inflation!H$2/Inflation!$F$2)</f>
        <v>11187.265326984338</v>
      </c>
      <c r="R61" s="40">
        <f>+F61/(Inflation!I$2/Inflation!$F$2)</f>
        <v>10544.434967962734</v>
      </c>
      <c r="S61" s="40">
        <f>+G61/(Inflation!J$2/Inflation!$F$2)</f>
        <v>2901.4950837306628</v>
      </c>
      <c r="T61" s="40">
        <f>+H61/(Inflation!K$2/Inflation!$F$2)</f>
        <v>10039.480395992321</v>
      </c>
      <c r="U61" s="40">
        <f>+I61/(Inflation!L$2/Inflation!$F$2)</f>
        <v>11205.233732831299</v>
      </c>
      <c r="V61" s="40">
        <f>+J61/(Inflation!M$2/Inflation!$F$2)</f>
        <v>11106.373631231152</v>
      </c>
      <c r="W61" s="40">
        <f>+K61/(Inflation!N$2/Inflation!$F$2)</f>
        <v>10918.26229484854</v>
      </c>
      <c r="X61" s="40">
        <f>+L61/(Inflation!O$2/Inflation!$F$2)</f>
        <v>10501.234567652249</v>
      </c>
      <c r="Y61" s="43">
        <f t="shared" si="5"/>
        <v>-8.3869886980573183E-3</v>
      </c>
    </row>
    <row r="62" spans="1:25" x14ac:dyDescent="0.25">
      <c r="A62" s="39"/>
      <c r="B62" s="39" t="s">
        <v>1141</v>
      </c>
      <c r="C62" s="40">
        <v>2220.8434400000001</v>
      </c>
      <c r="D62" s="40">
        <v>2030.7687800000001</v>
      </c>
      <c r="E62" s="40">
        <v>2311.3077499999999</v>
      </c>
      <c r="F62" s="40">
        <v>2300.7186699999997</v>
      </c>
      <c r="G62" s="40">
        <v>2205.05827</v>
      </c>
      <c r="H62" s="40">
        <v>2425.69544</v>
      </c>
      <c r="I62" s="40">
        <v>2709.5891900000001</v>
      </c>
      <c r="J62" s="40">
        <v>2515.6175400000002</v>
      </c>
      <c r="K62" s="40">
        <v>2577.1475099999998</v>
      </c>
      <c r="L62" s="40">
        <v>2581.75522</v>
      </c>
      <c r="M62" s="43">
        <f t="shared" si="4"/>
        <v>1.687213500091822E-2</v>
      </c>
      <c r="O62" s="40">
        <f>+C62/(Inflation!F$2/Inflation!$F$2)</f>
        <v>2220.8434400000001</v>
      </c>
      <c r="P62" s="40">
        <f>+D62/(Inflation!G$2/Inflation!$F$2)</f>
        <v>1988.3873972346678</v>
      </c>
      <c r="Q62" s="40">
        <f>+E62/(Inflation!H$2/Inflation!$F$2)</f>
        <v>2209.1895029008283</v>
      </c>
      <c r="R62" s="40">
        <f>+F62/(Inflation!I$2/Inflation!$F$2)</f>
        <v>2159.9036310388565</v>
      </c>
      <c r="S62" s="40">
        <f>+G62/(Inflation!J$2/Inflation!$F$2)</f>
        <v>2044.4820285646731</v>
      </c>
      <c r="T62" s="40">
        <f>+H62/(Inflation!K$2/Inflation!$F$2)</f>
        <v>2148.4765994584345</v>
      </c>
      <c r="U62" s="40">
        <f>+I62/(Inflation!L$2/Inflation!$F$2)</f>
        <v>2222.3423638550953</v>
      </c>
      <c r="V62" s="40">
        <f>+J62/(Inflation!M$2/Inflation!$F$2)</f>
        <v>1981.4765061770838</v>
      </c>
      <c r="W62" s="40">
        <f>+K62/(Inflation!N$2/Inflation!$F$2)</f>
        <v>1971.734066926369</v>
      </c>
      <c r="X62" s="40">
        <f>+L62/(Inflation!O$2/Inflation!$F$2)</f>
        <v>1923.2172779655432</v>
      </c>
      <c r="Y62" s="43">
        <f t="shared" si="5"/>
        <v>-1.5860389470618741E-2</v>
      </c>
    </row>
    <row r="63" spans="1:25" x14ac:dyDescent="0.25">
      <c r="A63" s="39"/>
      <c r="B63" s="39" t="s">
        <v>1187</v>
      </c>
      <c r="C63" s="40">
        <v>14056.733</v>
      </c>
      <c r="D63" s="40">
        <v>13556.722</v>
      </c>
      <c r="E63" s="40">
        <v>14323.293</v>
      </c>
      <c r="F63" s="40">
        <v>13946.196</v>
      </c>
      <c r="G63" s="40">
        <v>13152.777</v>
      </c>
      <c r="H63" s="40">
        <v>15248.226000000001</v>
      </c>
      <c r="I63" s="40">
        <v>18473.203000000001</v>
      </c>
      <c r="J63" s="40">
        <v>16499.330000000002</v>
      </c>
      <c r="K63" s="40">
        <v>17008.397000000001</v>
      </c>
      <c r="L63" s="40">
        <v>18324.909</v>
      </c>
      <c r="M63" s="43">
        <f t="shared" ref="M63" si="6">+(L63/C63)^(1/(COUNT(C63:L63)-1))-1</f>
        <v>2.9900502642412174E-2</v>
      </c>
      <c r="O63" s="40">
        <f>+C63/(Inflation!F$2/Inflation!$F$2)</f>
        <v>14056.733</v>
      </c>
      <c r="P63" s="40">
        <f>+D63/(Inflation!G$2/Inflation!$F$2)</f>
        <v>13273.798296531797</v>
      </c>
      <c r="Q63" s="40">
        <f>+E63/(Inflation!H$2/Inflation!$F$2)</f>
        <v>13690.460970666029</v>
      </c>
      <c r="R63" s="40">
        <f>+F63/(Inflation!I$2/Inflation!$F$2)</f>
        <v>13092.621784818037</v>
      </c>
      <c r="S63" s="40">
        <f>+G63/(Inflation!J$2/Inflation!$F$2)</f>
        <v>12194.968526713254</v>
      </c>
      <c r="T63" s="40">
        <f>+H63/(Inflation!K$2/Inflation!$F$2)</f>
        <v>13505.593572890457</v>
      </c>
      <c r="U63" s="40">
        <f>+I63/(Inflation!L$2/Inflation!$F$2)</f>
        <v>15151.293699616153</v>
      </c>
      <c r="V63" s="40">
        <f>+J63/(Inflation!M$2/Inflation!$F$2)</f>
        <v>12996.027513253364</v>
      </c>
      <c r="W63" s="40">
        <f>+K63/(Inflation!N$2/Inflation!$F$2)</f>
        <v>13012.850703570421</v>
      </c>
      <c r="X63" s="40">
        <f>+L63/(Inflation!O$2/Inflation!$F$2)</f>
        <v>13650.706051810086</v>
      </c>
      <c r="Y63" s="43">
        <f t="shared" ref="Y63" si="7">+(X63/O63)^(1/(COUNT(O63:X63)-1))-1</f>
        <v>-3.2513974300198978E-3</v>
      </c>
    </row>
    <row r="64" spans="1:25" x14ac:dyDescent="0.25">
      <c r="A64" s="39"/>
      <c r="B64" s="39" t="s">
        <v>1142</v>
      </c>
      <c r="C64" s="40">
        <v>32403.000510000002</v>
      </c>
      <c r="D64" s="40">
        <v>32231.607</v>
      </c>
      <c r="E64" s="40">
        <v>32931.038829999998</v>
      </c>
      <c r="F64" s="40">
        <v>31168.965609999999</v>
      </c>
      <c r="G64" s="40">
        <v>29138.611710000001</v>
      </c>
      <c r="H64" s="40">
        <v>30209.90294</v>
      </c>
      <c r="I64" s="40">
        <v>35151.86911</v>
      </c>
      <c r="J64" s="40">
        <v>33726.206170000005</v>
      </c>
      <c r="K64" s="40">
        <v>36399.215640000002</v>
      </c>
      <c r="L64" s="40">
        <v>40005.266510000001</v>
      </c>
      <c r="M64" s="43">
        <f t="shared" si="4"/>
        <v>2.3694136133654897E-2</v>
      </c>
      <c r="O64" s="40">
        <f>+C64/(Inflation!F$2/Inflation!$F$2)</f>
        <v>32403.000510000002</v>
      </c>
      <c r="P64" s="40">
        <f>+D64/(Inflation!G$2/Inflation!$F$2)</f>
        <v>31558.945450904899</v>
      </c>
      <c r="Q64" s="40">
        <f>+E64/(Inflation!H$2/Inflation!$F$2)</f>
        <v>31476.078987255409</v>
      </c>
      <c r="R64" s="40">
        <f>+F64/(Inflation!I$2/Inflation!$F$2)</f>
        <v>29261.275128768462</v>
      </c>
      <c r="S64" s="40">
        <f>+G64/(Inflation!J$2/Inflation!$F$2)</f>
        <v>27016.686492561097</v>
      </c>
      <c r="T64" s="40">
        <f>+H64/(Inflation!K$2/Inflation!$F$2)</f>
        <v>26757.386136860019</v>
      </c>
      <c r="U64" s="40">
        <f>+I64/(Inflation!L$2/Inflation!$F$2)</f>
        <v>28830.749760941548</v>
      </c>
      <c r="V64" s="40">
        <f>+J64/(Inflation!M$2/Inflation!$F$2)</f>
        <v>26565.121329349458</v>
      </c>
      <c r="W64" s="40">
        <f>+K64/(Inflation!N$2/Inflation!$F$2)</f>
        <v>27848.4538460847</v>
      </c>
      <c r="X64" s="40">
        <f>+L64/(Inflation!O$2/Inflation!$F$2)</f>
        <v>29800.973835795441</v>
      </c>
      <c r="Y64" s="43">
        <f t="shared" si="5"/>
        <v>-9.2579845991386245E-3</v>
      </c>
    </row>
    <row r="65" spans="1:25" x14ac:dyDescent="0.25">
      <c r="A65" s="39"/>
      <c r="B65" s="39" t="s">
        <v>1143</v>
      </c>
      <c r="C65" s="40">
        <v>4392.7780000000002</v>
      </c>
      <c r="D65" s="40">
        <v>4371.143</v>
      </c>
      <c r="E65" s="40">
        <v>4445.6239999999998</v>
      </c>
      <c r="F65" s="40">
        <v>4409.3950000000004</v>
      </c>
      <c r="G65" s="40">
        <v>4090.509</v>
      </c>
      <c r="H65" s="40">
        <v>4475.0619999999999</v>
      </c>
      <c r="I65" s="40">
        <v>5452.8310000000001</v>
      </c>
      <c r="J65" s="40">
        <v>5075.7790000000005</v>
      </c>
      <c r="K65" s="40">
        <v>5060.058</v>
      </c>
      <c r="L65" s="40">
        <v>5163.2150000000001</v>
      </c>
      <c r="M65" s="43">
        <f t="shared" si="4"/>
        <v>1.8117456326250281E-2</v>
      </c>
      <c r="O65" s="40">
        <f>+C65/(Inflation!F$2/Inflation!$F$2)</f>
        <v>4392.7780000000002</v>
      </c>
      <c r="P65" s="40">
        <f>+D65/(Inflation!G$2/Inflation!$F$2)</f>
        <v>4279.9188850591536</v>
      </c>
      <c r="Q65" s="40">
        <f>+E65/(Inflation!H$2/Inflation!$F$2)</f>
        <v>4249.2073479371111</v>
      </c>
      <c r="R65" s="40">
        <f>+F65/(Inflation!I$2/Inflation!$F$2)</f>
        <v>4139.518836166345</v>
      </c>
      <c r="S65" s="40">
        <f>+G65/(Inflation!J$2/Inflation!$F$2)</f>
        <v>3792.6309032105773</v>
      </c>
      <c r="T65" s="40">
        <f>+H65/(Inflation!K$2/Inflation!$F$2)</f>
        <v>3963.6327914792391</v>
      </c>
      <c r="U65" s="40">
        <f>+I65/(Inflation!L$2/Inflation!$F$2)</f>
        <v>4472.2858280381397</v>
      </c>
      <c r="V65" s="40">
        <f>+J65/(Inflation!M$2/Inflation!$F$2)</f>
        <v>3998.0389225013164</v>
      </c>
      <c r="W65" s="40">
        <f>+K65/(Inflation!N$2/Inflation!$F$2)</f>
        <v>3871.3689070996602</v>
      </c>
      <c r="X65" s="40">
        <f>+L65/(Inflation!O$2/Inflation!$F$2)</f>
        <v>3846.2144749148069</v>
      </c>
      <c r="Y65" s="43">
        <f t="shared" si="5"/>
        <v>-1.4655154316746466E-2</v>
      </c>
    </row>
    <row r="66" spans="1:25" x14ac:dyDescent="0.25">
      <c r="A66" s="39"/>
      <c r="B66" s="39" t="s">
        <v>1149</v>
      </c>
      <c r="C66" s="40">
        <v>11238.42396</v>
      </c>
      <c r="D66" s="40">
        <v>11765.905949999998</v>
      </c>
      <c r="E66" s="40">
        <v>13357.23907</v>
      </c>
      <c r="F66" s="40">
        <v>12652.539279999999</v>
      </c>
      <c r="G66" s="40">
        <v>11516.755070000001</v>
      </c>
      <c r="H66" s="40">
        <v>12117.869460000002</v>
      </c>
      <c r="I66" s="40">
        <v>15833.827359999999</v>
      </c>
      <c r="J66" s="40">
        <v>13607.201929999999</v>
      </c>
      <c r="K66" s="40">
        <v>14142.74986</v>
      </c>
      <c r="L66" s="40">
        <v>15346.364880000001</v>
      </c>
      <c r="M66" s="43">
        <f t="shared" si="4"/>
        <v>3.5221648549592866E-2</v>
      </c>
      <c r="O66" s="40">
        <f>+C66/(Inflation!F$2/Inflation!$F$2)</f>
        <v>11238.42396</v>
      </c>
      <c r="P66" s="40">
        <f>+D66/(Inflation!G$2/Inflation!$F$2)</f>
        <v>11520.355905820252</v>
      </c>
      <c r="Q66" s="40">
        <f>+E66/(Inflation!H$2/Inflation!$F$2)</f>
        <v>12767.089255500841</v>
      </c>
      <c r="R66" s="40">
        <f>+F66/(Inflation!I$2/Inflation!$F$2)</f>
        <v>11878.143072891986</v>
      </c>
      <c r="S66" s="40">
        <f>+G66/(Inflation!J$2/Inflation!$F$2)</f>
        <v>10678.084605898459</v>
      </c>
      <c r="T66" s="40">
        <f>+H66/(Inflation!K$2/Inflation!$F$2)</f>
        <v>10732.98755514914</v>
      </c>
      <c r="U66" s="40">
        <f>+I66/(Inflation!L$2/Inflation!$F$2)</f>
        <v>12986.538864991515</v>
      </c>
      <c r="V66" s="40">
        <f>+J66/(Inflation!M$2/Inflation!$F$2)</f>
        <v>10717.984952157103</v>
      </c>
      <c r="W66" s="40">
        <f>+K66/(Inflation!N$2/Inflation!$F$2)</f>
        <v>10820.390214675814</v>
      </c>
      <c r="X66" s="40">
        <f>+L66/(Inflation!O$2/Inflation!$F$2)</f>
        <v>11431.910299838422</v>
      </c>
      <c r="Y66" s="43">
        <f t="shared" si="5"/>
        <v>1.8984638754608874E-3</v>
      </c>
    </row>
    <row r="67" spans="1:25" x14ac:dyDescent="0.25">
      <c r="A67" s="39"/>
      <c r="B67" s="39" t="s">
        <v>1144</v>
      </c>
      <c r="C67" s="40">
        <v>9972.6380000000008</v>
      </c>
      <c r="D67" s="40">
        <v>9924.0910000000003</v>
      </c>
      <c r="E67" s="40">
        <v>10443.630999999999</v>
      </c>
      <c r="F67" s="40">
        <v>10299.983</v>
      </c>
      <c r="G67" s="40">
        <v>9285.7819999999992</v>
      </c>
      <c r="H67" s="40">
        <v>10309.319</v>
      </c>
      <c r="I67" s="40">
        <v>12415.945</v>
      </c>
      <c r="J67" s="40">
        <v>12123.611999999999</v>
      </c>
      <c r="K67" s="40">
        <v>13917.98</v>
      </c>
      <c r="L67" s="40">
        <v>14646.248</v>
      </c>
      <c r="M67" s="43">
        <f t="shared" si="4"/>
        <v>4.3629288716396708E-2</v>
      </c>
      <c r="O67" s="40">
        <f>+C67/(Inflation!F$2/Inflation!$F$2)</f>
        <v>9972.6380000000008</v>
      </c>
      <c r="P67" s="40">
        <f>+D67/(Inflation!G$2/Inflation!$F$2)</f>
        <v>9716.9789430237306</v>
      </c>
      <c r="Q67" s="40">
        <f>+E67/(Inflation!H$2/Inflation!$F$2)</f>
        <v>9982.2102778696099</v>
      </c>
      <c r="R67" s="40">
        <f>+F67/(Inflation!I$2/Inflation!$F$2)</f>
        <v>9669.5745426964768</v>
      </c>
      <c r="S67" s="40">
        <f>+G67/(Inflation!J$2/Inflation!$F$2)</f>
        <v>8609.5749388832828</v>
      </c>
      <c r="T67" s="40">
        <f>+H67/(Inflation!K$2/Inflation!$F$2)</f>
        <v>9131.1259701474428</v>
      </c>
      <c r="U67" s="40">
        <f>+I67/(Inflation!L$2/Inflation!$F$2)</f>
        <v>10183.270830363346</v>
      </c>
      <c r="V67" s="40">
        <f>+J67/(Inflation!M$2/Inflation!$F$2)</f>
        <v>9549.4056493208282</v>
      </c>
      <c r="W67" s="40">
        <f>+K67/(Inflation!N$2/Inflation!$F$2)</f>
        <v>10648.422413663029</v>
      </c>
      <c r="X67" s="40">
        <f>+L67/(Inflation!O$2/Inflation!$F$2)</f>
        <v>10910.374846058519</v>
      </c>
      <c r="Y67" s="43">
        <f t="shared" si="5"/>
        <v>1.0035466979811059E-2</v>
      </c>
    </row>
    <row r="68" spans="1:25" x14ac:dyDescent="0.25">
      <c r="A68" s="39"/>
      <c r="B68" s="39" t="s">
        <v>1168</v>
      </c>
      <c r="C68" s="40">
        <v>21117.572</v>
      </c>
      <c r="D68" s="40">
        <v>20967.493999999999</v>
      </c>
      <c r="E68" s="40">
        <v>21907.735000000001</v>
      </c>
      <c r="F68" s="40">
        <v>21470.433000000001</v>
      </c>
      <c r="G68" s="40">
        <v>19205.195</v>
      </c>
      <c r="H68" s="40">
        <v>20396.257000000001</v>
      </c>
      <c r="I68" s="40">
        <v>23338.120999999999</v>
      </c>
      <c r="J68" s="40">
        <v>22362.692999999999</v>
      </c>
      <c r="K68" s="40">
        <v>22277.807000000001</v>
      </c>
      <c r="L68" s="40">
        <v>23114.711780000001</v>
      </c>
      <c r="M68" s="43">
        <f t="shared" si="4"/>
        <v>1.0090996190287971E-2</v>
      </c>
      <c r="O68" s="40">
        <f>+C68/(Inflation!F$2/Inflation!$F$2)</f>
        <v>21117.572</v>
      </c>
      <c r="P68" s="40">
        <f>+D68/(Inflation!G$2/Inflation!$F$2)</f>
        <v>20529.910264423856</v>
      </c>
      <c r="Q68" s="40">
        <f>+E68/(Inflation!H$2/Inflation!$F$2)</f>
        <v>20939.806996421434</v>
      </c>
      <c r="R68" s="40">
        <f>+F68/(Inflation!I$2/Inflation!$F$2)</f>
        <v>20156.339321867847</v>
      </c>
      <c r="S68" s="40">
        <f>+G68/(Inflation!J$2/Inflation!$F$2)</f>
        <v>17806.638748181525</v>
      </c>
      <c r="T68" s="40">
        <f>+H68/(Inflation!K$2/Inflation!$F$2)</f>
        <v>18065.285591269567</v>
      </c>
      <c r="U68" s="40">
        <f>+I68/(Inflation!L$2/Inflation!$F$2)</f>
        <v>19141.386887167289</v>
      </c>
      <c r="V68" s="40">
        <f>+J68/(Inflation!M$2/Inflation!$F$2)</f>
        <v>17614.422737071043</v>
      </c>
      <c r="W68" s="40">
        <f>+K68/(Inflation!N$2/Inflation!$F$2)</f>
        <v>17044.391455229794</v>
      </c>
      <c r="X68" s="40">
        <f>+L68/(Inflation!O$2/Inflation!$F$2)</f>
        <v>17218.755955682613</v>
      </c>
      <c r="Y68" s="43">
        <f t="shared" si="5"/>
        <v>-2.2423247354450226E-2</v>
      </c>
    </row>
    <row r="69" spans="1:25" x14ac:dyDescent="0.25">
      <c r="A69" s="39"/>
      <c r="B69" s="39" t="s">
        <v>1145</v>
      </c>
      <c r="C69" s="40">
        <v>19142.155910000001</v>
      </c>
      <c r="D69" s="40">
        <v>19375.451679999998</v>
      </c>
      <c r="E69" s="40">
        <v>19994.719109999998</v>
      </c>
      <c r="F69" s="40">
        <v>19519.667300000001</v>
      </c>
      <c r="G69" s="40">
        <v>17614.336649999997</v>
      </c>
      <c r="H69" s="40">
        <v>22084.095890000001</v>
      </c>
      <c r="I69" s="40">
        <v>27539.72221</v>
      </c>
      <c r="J69" s="40">
        <v>28420.451730000001</v>
      </c>
      <c r="K69" s="40">
        <v>30742.868320000001</v>
      </c>
      <c r="L69" s="40">
        <v>32313.828519999999</v>
      </c>
      <c r="M69" s="43">
        <f t="shared" si="4"/>
        <v>5.9903670916447549E-2</v>
      </c>
      <c r="O69" s="40">
        <f>+C69/(Inflation!F$2/Inflation!$F$2)</f>
        <v>19142.155910000001</v>
      </c>
      <c r="P69" s="40">
        <f>+D69/(Inflation!G$2/Inflation!$F$2)</f>
        <v>18971.093270520567</v>
      </c>
      <c r="Q69" s="40">
        <f>+E69/(Inflation!H$2/Inflation!$F$2)</f>
        <v>19111.312014275292</v>
      </c>
      <c r="R69" s="40">
        <f>+F69/(Inflation!I$2/Inflation!$F$2)</f>
        <v>18324.969857327425</v>
      </c>
      <c r="S69" s="40">
        <f>+G69/(Inflation!J$2/Inflation!$F$2)</f>
        <v>16331.629515628656</v>
      </c>
      <c r="T69" s="40">
        <f>+H69/(Inflation!K$2/Inflation!$F$2)</f>
        <v>19560.231040324335</v>
      </c>
      <c r="U69" s="40">
        <f>+I69/(Inflation!L$2/Inflation!$F$2)</f>
        <v>22587.442990235751</v>
      </c>
      <c r="V69" s="40">
        <f>+J69/(Inflation!M$2/Inflation!$F$2)</f>
        <v>22385.937648508705</v>
      </c>
      <c r="W69" s="40">
        <f>+K69/(Inflation!N$2/Inflation!$F$2)</f>
        <v>23520.873580719264</v>
      </c>
      <c r="X69" s="40">
        <f>+L69/(Inflation!O$2/Inflation!$F$2)</f>
        <v>24071.419647165363</v>
      </c>
      <c r="Y69" s="43">
        <f t="shared" si="5"/>
        <v>2.5785986252275794E-2</v>
      </c>
    </row>
    <row r="70" spans="1:25" x14ac:dyDescent="0.25">
      <c r="A70" s="39"/>
      <c r="B70" s="39" t="s">
        <v>1146</v>
      </c>
      <c r="C70" s="40">
        <v>8007.4596799999999</v>
      </c>
      <c r="D70" s="40">
        <v>7914.6989100000001</v>
      </c>
      <c r="E70" s="40">
        <v>7958.5303199999998</v>
      </c>
      <c r="F70" s="40">
        <v>7845.9846200000002</v>
      </c>
      <c r="G70" s="40">
        <v>6877.4875199999997</v>
      </c>
      <c r="H70" s="40">
        <v>8303.4765100000004</v>
      </c>
      <c r="I70" s="40">
        <v>9644.9086500000012</v>
      </c>
      <c r="J70" s="40">
        <v>9263.5960599999999</v>
      </c>
      <c r="K70" s="40">
        <v>9169.0057400000005</v>
      </c>
      <c r="L70" s="40">
        <v>9226.7961099999993</v>
      </c>
      <c r="M70" s="43">
        <f t="shared" si="4"/>
        <v>1.5873364805548906E-2</v>
      </c>
      <c r="O70" s="40">
        <f>+C70/(Inflation!F$2/Inflation!$F$2)</f>
        <v>8007.4596799999999</v>
      </c>
      <c r="P70" s="40">
        <f>+D70/(Inflation!G$2/Inflation!$F$2)</f>
        <v>7749.5221122864423</v>
      </c>
      <c r="Q70" s="40">
        <f>+E70/(Inflation!H$2/Inflation!$F$2)</f>
        <v>7606.9063678179473</v>
      </c>
      <c r="R70" s="40">
        <f>+F70/(Inflation!I$2/Inflation!$F$2)</f>
        <v>7365.7726565121611</v>
      </c>
      <c r="S70" s="40">
        <f>+G70/(Inflation!J$2/Inflation!$F$2)</f>
        <v>6376.6567204220964</v>
      </c>
      <c r="T70" s="40">
        <f>+H70/(Inflation!K$2/Inflation!$F$2)</f>
        <v>7354.5197314168145</v>
      </c>
      <c r="U70" s="40">
        <f>+I70/(Inflation!L$2/Inflation!$F$2)</f>
        <v>7910.5309275342424</v>
      </c>
      <c r="V70" s="40">
        <f>+J70/(Inflation!M$2/Inflation!$F$2)</f>
        <v>7296.6568501524271</v>
      </c>
      <c r="W70" s="40">
        <f>+K70/(Inflation!N$2/Inflation!$F$2)</f>
        <v>7015.0586674805527</v>
      </c>
      <c r="X70" s="40">
        <f>+L70/(Inflation!O$2/Inflation!$F$2)</f>
        <v>6873.2827812457217</v>
      </c>
      <c r="Y70" s="43">
        <f t="shared" si="5"/>
        <v>-1.6827009832458217E-2</v>
      </c>
    </row>
    <row r="71" spans="1:25" x14ac:dyDescent="0.25">
      <c r="A71" s="39"/>
      <c r="B71" s="39" t="s">
        <v>1147</v>
      </c>
      <c r="C71" s="40">
        <v>9111.8499800000009</v>
      </c>
      <c r="D71" s="40">
        <v>8764.8391599999995</v>
      </c>
      <c r="E71" s="40">
        <v>9158.0368900000012</v>
      </c>
      <c r="F71" s="40">
        <v>8909.1850099999992</v>
      </c>
      <c r="G71" s="40">
        <v>8386.0914599999996</v>
      </c>
      <c r="H71" s="40">
        <v>9406.7660699999997</v>
      </c>
      <c r="I71" s="40">
        <v>10856.787890000001</v>
      </c>
      <c r="J71" s="40">
        <v>10381.66048</v>
      </c>
      <c r="K71" s="40">
        <v>11746.243420000001</v>
      </c>
      <c r="L71" s="40">
        <v>12678.95594</v>
      </c>
      <c r="M71" s="43">
        <f t="shared" si="4"/>
        <v>3.7389579724356414E-2</v>
      </c>
      <c r="O71" s="40">
        <f>+C71/(Inflation!F$2/Inflation!$F$2)</f>
        <v>9111.8499800000009</v>
      </c>
      <c r="P71" s="40">
        <f>+D71/(Inflation!G$2/Inflation!$F$2)</f>
        <v>8581.9202541280392</v>
      </c>
      <c r="Q71" s="40">
        <f>+E71/(Inflation!H$2/Inflation!$F$2)</f>
        <v>8753.4163135854815</v>
      </c>
      <c r="R71" s="40">
        <f>+F71/(Inflation!I$2/Inflation!$F$2)</f>
        <v>8363.9000733175053</v>
      </c>
      <c r="S71" s="40">
        <f>+G71/(Inflation!J$2/Inflation!$F$2)</f>
        <v>7775.4014545246828</v>
      </c>
      <c r="T71" s="40">
        <f>+H71/(Inflation!K$2/Inflation!$F$2)</f>
        <v>8331.7206458427372</v>
      </c>
      <c r="U71" s="40">
        <f>+I71/(Inflation!L$2/Inflation!$F$2)</f>
        <v>8904.4862418188095</v>
      </c>
      <c r="V71" s="40">
        <f>+J71/(Inflation!M$2/Inflation!$F$2)</f>
        <v>8177.3226689408066</v>
      </c>
      <c r="W71" s="40">
        <f>+K71/(Inflation!N$2/Inflation!$F$2)</f>
        <v>8986.8617220221531</v>
      </c>
      <c r="X71" s="40">
        <f>+L71/(Inflation!O$2/Inflation!$F$2)</f>
        <v>9444.8873159911163</v>
      </c>
      <c r="Y71" s="43">
        <f t="shared" si="5"/>
        <v>3.996610602615025E-3</v>
      </c>
    </row>
    <row r="72" spans="1:25" x14ac:dyDescent="0.25">
      <c r="A72" s="39"/>
      <c r="B72" s="39" t="s">
        <v>1148</v>
      </c>
      <c r="C72" s="40">
        <v>3424.6990000000001</v>
      </c>
      <c r="D72" s="40">
        <v>3311.2350000000001</v>
      </c>
      <c r="E72" s="40">
        <v>3543.471</v>
      </c>
      <c r="F72" s="40">
        <v>3436.8690000000001</v>
      </c>
      <c r="G72" s="40">
        <v>3198.1080000000002</v>
      </c>
      <c r="H72" s="40">
        <v>3552.913</v>
      </c>
      <c r="I72" s="40">
        <v>4276.5889999999999</v>
      </c>
      <c r="J72" s="40">
        <v>4008.873</v>
      </c>
      <c r="K72" s="40">
        <v>4430.991</v>
      </c>
      <c r="L72" s="40">
        <v>4658.8919999999998</v>
      </c>
      <c r="M72" s="43">
        <f t="shared" si="4"/>
        <v>3.4787412886364111E-2</v>
      </c>
      <c r="O72" s="40">
        <f>+C72/(Inflation!F$2/Inflation!$F$2)</f>
        <v>3424.6990000000001</v>
      </c>
      <c r="P72" s="40">
        <f>+D72/(Inflation!G$2/Inflation!$F$2)</f>
        <v>3242.1307674832065</v>
      </c>
      <c r="Q72" s="40">
        <f>+E72/(Inflation!H$2/Inflation!$F$2)</f>
        <v>3386.9132905531519</v>
      </c>
      <c r="R72" s="40">
        <f>+F72/(Inflation!I$2/Inflation!$F$2)</f>
        <v>3226.5161009472249</v>
      </c>
      <c r="S72" s="40">
        <f>+G72/(Inflation!J$2/Inflation!$F$2)</f>
        <v>2965.2161216623585</v>
      </c>
      <c r="T72" s="40">
        <f>+H72/(Inflation!K$2/Inflation!$F$2)</f>
        <v>3146.8709197934863</v>
      </c>
      <c r="U72" s="40">
        <f>+I72/(Inflation!L$2/Inflation!$F$2)</f>
        <v>3507.5593534888208</v>
      </c>
      <c r="V72" s="40">
        <f>+J72/(Inflation!M$2/Inflation!$F$2)</f>
        <v>3157.6690571761733</v>
      </c>
      <c r="W72" s="40">
        <f>+K72/(Inflation!N$2/Inflation!$F$2)</f>
        <v>3390.0798735979765</v>
      </c>
      <c r="X72" s="40">
        <f>+L72/(Inflation!O$2/Inflation!$F$2)</f>
        <v>3470.5310252361742</v>
      </c>
      <c r="Y72" s="43">
        <f t="shared" si="5"/>
        <v>1.4782060064739699E-3</v>
      </c>
    </row>
    <row r="73" spans="1:25" x14ac:dyDescent="0.25">
      <c r="A73" s="41" t="s">
        <v>1100</v>
      </c>
      <c r="B73" s="41" t="s">
        <v>1099</v>
      </c>
      <c r="C73" s="42">
        <v>1912413.8800000001</v>
      </c>
      <c r="D73" s="42">
        <v>1900421.3100000003</v>
      </c>
      <c r="E73" s="42">
        <v>1945913</v>
      </c>
      <c r="F73" s="42">
        <v>1990819.8200000003</v>
      </c>
      <c r="G73" s="42">
        <v>1867405.82</v>
      </c>
      <c r="H73" s="42">
        <v>2008535.3100000003</v>
      </c>
      <c r="I73" s="42">
        <v>2317841.12</v>
      </c>
      <c r="J73" s="42">
        <v>2196142.6</v>
      </c>
      <c r="K73" s="42">
        <v>2335162.4099999997</v>
      </c>
      <c r="L73" s="42">
        <v>2445616.8499999996</v>
      </c>
      <c r="M73" s="65">
        <f t="shared" si="4"/>
        <v>2.7702451069271827E-2</v>
      </c>
      <c r="O73" s="42">
        <f>+C73/(Inflation!F$2/Inflation!$F$2)</f>
        <v>1912413.8800000001</v>
      </c>
      <c r="P73" s="42">
        <f>+D73/(Inflation!G$2/Inflation!$F$2)</f>
        <v>1860760.2300446031</v>
      </c>
      <c r="Q73" s="42">
        <f>+E73/(Inflation!H$2/Inflation!$F$2)</f>
        <v>1859938.6313476688</v>
      </c>
      <c r="R73" s="42">
        <f>+F73/(Inflation!I$2/Inflation!$F$2)</f>
        <v>1868972.0799119363</v>
      </c>
      <c r="S73" s="42">
        <f>+G73/(Inflation!J$2/Inflation!$F$2)</f>
        <v>1731418.0268928118</v>
      </c>
      <c r="T73" s="42">
        <f>+H73/(Inflation!K$2/Inflation!$F$2)</f>
        <v>1778991.3117538751</v>
      </c>
      <c r="U73" s="42">
        <f>+I73/(Inflation!L$2/Inflation!$F$2)</f>
        <v>1901039.6604296097</v>
      </c>
      <c r="V73" s="42">
        <f>+J73/(Inflation!M$2/Inflation!$F$2)</f>
        <v>1729835.6753048624</v>
      </c>
      <c r="W73" s="42">
        <f>+K73/(Inflation!N$2/Inflation!$F$2)</f>
        <v>1786595.1629609596</v>
      </c>
      <c r="X73" s="42">
        <f>+L73/(Inflation!O$2/Inflation!$F$2)</f>
        <v>1821804.2302258483</v>
      </c>
      <c r="Y73" s="65">
        <f t="shared" si="5"/>
        <v>-5.3786949973898546E-3</v>
      </c>
    </row>
    <row r="77" spans="1:25" x14ac:dyDescent="0.25">
      <c r="M77" s="43"/>
    </row>
    <row r="78" spans="1:25" x14ac:dyDescent="0.25">
      <c r="M78" s="43"/>
    </row>
    <row r="79" spans="1:25" x14ac:dyDescent="0.25">
      <c r="M79" s="43"/>
    </row>
    <row r="80" spans="1:25" x14ac:dyDescent="0.25">
      <c r="M80" s="43"/>
    </row>
    <row r="81" spans="13:13" x14ac:dyDescent="0.25">
      <c r="M81" s="43"/>
    </row>
    <row r="82" spans="13:13" x14ac:dyDescent="0.25">
      <c r="M82" s="43"/>
    </row>
    <row r="83" spans="13:13" x14ac:dyDescent="0.25">
      <c r="M83" s="43"/>
    </row>
    <row r="84" spans="13:13" x14ac:dyDescent="0.25">
      <c r="M84" s="43"/>
    </row>
    <row r="85" spans="13:13" x14ac:dyDescent="0.25">
      <c r="M85" s="43"/>
    </row>
    <row r="86" spans="13:13" x14ac:dyDescent="0.25">
      <c r="M86" s="43"/>
    </row>
    <row r="87" spans="13:13" x14ac:dyDescent="0.25">
      <c r="M87" s="43"/>
    </row>
    <row r="88" spans="13:13" x14ac:dyDescent="0.25">
      <c r="M88" s="43"/>
    </row>
    <row r="89" spans="13:13" x14ac:dyDescent="0.25">
      <c r="M89" s="43"/>
    </row>
    <row r="90" spans="13:13" x14ac:dyDescent="0.25">
      <c r="M90" s="43"/>
    </row>
    <row r="91" spans="13:13" x14ac:dyDescent="0.25">
      <c r="M91" s="43"/>
    </row>
    <row r="92" spans="13:13" x14ac:dyDescent="0.25">
      <c r="M92" s="43"/>
    </row>
    <row r="93" spans="13:13" x14ac:dyDescent="0.25">
      <c r="M93" s="43"/>
    </row>
    <row r="94" spans="13:13" x14ac:dyDescent="0.25">
      <c r="M94" s="43"/>
    </row>
    <row r="95" spans="13:13" x14ac:dyDescent="0.25">
      <c r="M95" s="43"/>
    </row>
    <row r="96" spans="13:13" x14ac:dyDescent="0.25">
      <c r="M96" s="43"/>
    </row>
    <row r="97" spans="13:13" x14ac:dyDescent="0.25">
      <c r="M97" s="6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1B97-97AB-44D5-A81D-374506E63BCF}">
  <dimension ref="A1:Y97"/>
  <sheetViews>
    <sheetView workbookViewId="0">
      <pane xSplit="2" ySplit="1" topLeftCell="C2" activePane="bottomRight" state="frozen"/>
      <selection pane="topRight" activeCell="C1" sqref="C1"/>
      <selection pane="bottomLeft" activeCell="A2" sqref="A2"/>
      <selection pane="bottomRight" activeCell="C2" sqref="C2"/>
    </sheetView>
  </sheetViews>
  <sheetFormatPr defaultRowHeight="15" x14ac:dyDescent="0.25"/>
  <cols>
    <col min="2" max="2" width="20.140625" bestFit="1" customWidth="1"/>
    <col min="3" max="7" width="10.140625" bestFit="1" customWidth="1"/>
    <col min="8" max="12" width="11.140625" bestFit="1" customWidth="1"/>
    <col min="15" max="24" width="11.140625" customWidth="1"/>
  </cols>
  <sheetData>
    <row r="1" spans="1:25" x14ac:dyDescent="0.25">
      <c r="C1">
        <v>2016</v>
      </c>
      <c r="D1">
        <v>2017</v>
      </c>
      <c r="E1">
        <v>2018</v>
      </c>
      <c r="F1">
        <v>2019</v>
      </c>
      <c r="G1">
        <v>2020</v>
      </c>
      <c r="H1">
        <v>2021</v>
      </c>
      <c r="I1">
        <v>2022</v>
      </c>
      <c r="J1">
        <v>2023</v>
      </c>
      <c r="K1">
        <v>2024</v>
      </c>
      <c r="L1">
        <v>2025</v>
      </c>
      <c r="M1" s="63" t="s">
        <v>1184</v>
      </c>
      <c r="O1">
        <v>2016</v>
      </c>
      <c r="P1">
        <v>2017</v>
      </c>
      <c r="Q1">
        <v>2018</v>
      </c>
      <c r="R1">
        <v>2019</v>
      </c>
      <c r="S1">
        <v>2020</v>
      </c>
      <c r="T1">
        <v>2021</v>
      </c>
      <c r="U1">
        <v>2022</v>
      </c>
      <c r="V1">
        <v>2023</v>
      </c>
      <c r="W1">
        <v>2024</v>
      </c>
      <c r="X1">
        <v>2025</v>
      </c>
      <c r="Y1" s="63" t="s">
        <v>1184</v>
      </c>
    </row>
    <row r="3" spans="1:25" x14ac:dyDescent="0.25">
      <c r="C3" t="s">
        <v>1131</v>
      </c>
    </row>
    <row r="4" spans="1:25" x14ac:dyDescent="0.25">
      <c r="A4" s="39">
        <v>10171</v>
      </c>
      <c r="B4" s="39" t="s">
        <v>6</v>
      </c>
      <c r="C4" s="40">
        <v>6635070</v>
      </c>
      <c r="D4" s="40">
        <v>6499018</v>
      </c>
      <c r="E4" s="40">
        <v>6429420</v>
      </c>
      <c r="F4" s="40">
        <v>6101183</v>
      </c>
      <c r="G4" s="40">
        <v>5662887</v>
      </c>
      <c r="H4" s="40">
        <v>6159496</v>
      </c>
      <c r="I4" s="40">
        <v>6135243</v>
      </c>
      <c r="J4" s="40">
        <v>6006837</v>
      </c>
      <c r="K4" s="40">
        <v>6125645</v>
      </c>
      <c r="L4" s="40">
        <v>6120251</v>
      </c>
      <c r="M4" s="43">
        <f>+(L4/C4)^(1/(COUNT(C4:L4)-1))-1</f>
        <v>-8.9338658547243321E-3</v>
      </c>
    </row>
    <row r="5" spans="1:25" x14ac:dyDescent="0.25">
      <c r="A5" s="39">
        <v>19446</v>
      </c>
      <c r="B5" s="39" t="s">
        <v>0</v>
      </c>
      <c r="C5" s="40">
        <v>815041</v>
      </c>
      <c r="D5" s="40">
        <v>801754</v>
      </c>
      <c r="E5" s="40">
        <v>813302</v>
      </c>
      <c r="F5" s="40">
        <v>815994</v>
      </c>
      <c r="G5" s="40">
        <v>745570</v>
      </c>
      <c r="H5" s="40">
        <v>750975</v>
      </c>
      <c r="I5" s="40">
        <v>755018</v>
      </c>
      <c r="J5" s="40">
        <v>742782</v>
      </c>
      <c r="K5" s="40">
        <v>720271</v>
      </c>
      <c r="L5" s="40">
        <v>708060</v>
      </c>
      <c r="M5" s="43">
        <f t="shared" ref="M5:M25" si="0">+(L5/C5)^(1/(COUNT(C5:L5)-1))-1</f>
        <v>-1.5512815342514696E-2</v>
      </c>
    </row>
    <row r="6" spans="1:25" x14ac:dyDescent="0.25">
      <c r="A6" s="39">
        <v>11249</v>
      </c>
      <c r="B6" s="39" t="s">
        <v>48</v>
      </c>
      <c r="C6" s="40">
        <v>2639667</v>
      </c>
      <c r="D6" s="40">
        <v>2561707</v>
      </c>
      <c r="E6" s="40">
        <v>2606445</v>
      </c>
      <c r="F6" s="40">
        <v>2499979</v>
      </c>
      <c r="G6" s="40">
        <v>2359386</v>
      </c>
      <c r="H6" s="40">
        <v>2449626</v>
      </c>
      <c r="I6" s="40">
        <v>2440383</v>
      </c>
      <c r="J6" s="40">
        <v>2384339</v>
      </c>
      <c r="K6" s="40">
        <v>2379447</v>
      </c>
      <c r="L6" s="40">
        <v>2301735</v>
      </c>
      <c r="M6" s="43">
        <f t="shared" si="0"/>
        <v>-1.5105810257768693E-2</v>
      </c>
    </row>
    <row r="7" spans="1:25" x14ac:dyDescent="0.25">
      <c r="A7" s="39">
        <v>22053</v>
      </c>
      <c r="B7" s="39" t="s">
        <v>1095</v>
      </c>
      <c r="C7" s="40">
        <v>2408193</v>
      </c>
      <c r="D7" s="40">
        <v>2403070</v>
      </c>
      <c r="E7" s="40">
        <v>2398545</v>
      </c>
      <c r="F7" s="40">
        <v>2318486</v>
      </c>
      <c r="G7" s="40">
        <v>1963684</v>
      </c>
      <c r="H7" s="40">
        <v>1960411</v>
      </c>
      <c r="I7" s="40">
        <v>2068485</v>
      </c>
      <c r="J7" s="40">
        <v>2059997</v>
      </c>
      <c r="K7" s="40">
        <v>2016139</v>
      </c>
      <c r="L7" s="40">
        <v>1917025</v>
      </c>
      <c r="M7" s="43">
        <f t="shared" si="0"/>
        <v>-2.5026205122491429E-2</v>
      </c>
    </row>
    <row r="8" spans="1:25" x14ac:dyDescent="0.25">
      <c r="A8" s="39"/>
      <c r="B8" s="39" t="s">
        <v>1134</v>
      </c>
      <c r="C8" s="40">
        <v>43513.328999999998</v>
      </c>
      <c r="D8" s="40">
        <v>38971.65</v>
      </c>
      <c r="E8" s="40">
        <v>43871.892</v>
      </c>
      <c r="F8" s="40">
        <v>43853.264999999999</v>
      </c>
      <c r="G8" s="40">
        <v>40120.802000000003</v>
      </c>
      <c r="H8" s="40">
        <v>6411.6120000000001</v>
      </c>
      <c r="I8" s="40">
        <v>6399.3239999999996</v>
      </c>
      <c r="J8" s="40">
        <v>6782.4620000000004</v>
      </c>
      <c r="K8" s="40">
        <v>6839.232</v>
      </c>
      <c r="L8" s="40">
        <v>6447.4319999999998</v>
      </c>
      <c r="M8" s="43">
        <f t="shared" si="0"/>
        <v>-0.19115981884920219</v>
      </c>
    </row>
    <row r="9" spans="1:25" x14ac:dyDescent="0.25">
      <c r="A9" s="39"/>
      <c r="B9" s="39" t="s">
        <v>1135</v>
      </c>
      <c r="C9" s="40">
        <v>345184.076</v>
      </c>
      <c r="D9" s="40">
        <v>343882.67800000001</v>
      </c>
      <c r="E9" s="40">
        <v>352796.74099999998</v>
      </c>
      <c r="F9" s="40">
        <v>340135.73100000003</v>
      </c>
      <c r="G9" s="40">
        <v>289605.27</v>
      </c>
      <c r="H9" s="40">
        <v>278949.57299999997</v>
      </c>
      <c r="I9" s="40">
        <v>306876.27299999999</v>
      </c>
      <c r="J9" s="40">
        <v>329178.31</v>
      </c>
      <c r="K9" s="40">
        <v>360851.90299999999</v>
      </c>
      <c r="L9" s="40">
        <v>357787.48</v>
      </c>
      <c r="M9" s="43">
        <f t="shared" si="0"/>
        <v>3.9925435490144601E-3</v>
      </c>
    </row>
    <row r="10" spans="1:25" x14ac:dyDescent="0.25">
      <c r="A10" s="39"/>
      <c r="B10" s="39" t="s">
        <v>1136</v>
      </c>
      <c r="C10" s="40">
        <v>11359.222</v>
      </c>
      <c r="D10" s="40">
        <v>10057.768</v>
      </c>
      <c r="E10" s="40">
        <v>11841.037</v>
      </c>
      <c r="F10" s="40">
        <v>10498.09</v>
      </c>
      <c r="G10" s="40">
        <v>8848.991</v>
      </c>
      <c r="H10" s="40">
        <v>9647.4480000000003</v>
      </c>
      <c r="I10" s="40">
        <v>11137.703</v>
      </c>
      <c r="J10" s="40">
        <v>10428.630999999999</v>
      </c>
      <c r="K10" s="40">
        <v>13890.977999999999</v>
      </c>
      <c r="L10" s="40">
        <v>15950.772000000001</v>
      </c>
      <c r="M10" s="43">
        <f t="shared" si="0"/>
        <v>3.8440117809651175E-2</v>
      </c>
    </row>
    <row r="11" spans="1:25" x14ac:dyDescent="0.25">
      <c r="A11" s="39"/>
      <c r="B11" s="39" t="s">
        <v>1137</v>
      </c>
      <c r="C11" s="40">
        <v>106822.12300000001</v>
      </c>
      <c r="D11" s="40">
        <v>100006.969</v>
      </c>
      <c r="E11" s="40">
        <v>103211.679</v>
      </c>
      <c r="F11" s="40">
        <v>92286.093999999997</v>
      </c>
      <c r="G11" s="40">
        <v>78489.789000000004</v>
      </c>
      <c r="H11" s="40">
        <v>82967.282999999996</v>
      </c>
      <c r="I11" s="40">
        <v>169257.89</v>
      </c>
      <c r="J11" s="40">
        <v>203601.652</v>
      </c>
      <c r="K11" s="40">
        <v>194527.674</v>
      </c>
      <c r="L11" s="40">
        <v>178945.046</v>
      </c>
      <c r="M11" s="43">
        <f t="shared" si="0"/>
        <v>5.8998600270666168E-2</v>
      </c>
    </row>
    <row r="12" spans="1:25" x14ac:dyDescent="0.25">
      <c r="A12" s="39"/>
      <c r="B12" s="39" t="s">
        <v>1139</v>
      </c>
      <c r="C12" s="40">
        <v>116958.855</v>
      </c>
      <c r="D12" s="40">
        <v>105993.60000000001</v>
      </c>
      <c r="E12" s="40">
        <v>121490.772</v>
      </c>
      <c r="F12" s="40">
        <v>108044.732</v>
      </c>
      <c r="G12" s="40">
        <v>90542.91</v>
      </c>
      <c r="H12" s="40">
        <v>97240.342999999993</v>
      </c>
      <c r="I12" s="40">
        <v>98439.016000000003</v>
      </c>
      <c r="J12" s="40">
        <v>95841.725999999995</v>
      </c>
      <c r="K12" s="40">
        <v>93052.703999999998</v>
      </c>
      <c r="L12" s="40">
        <v>93668.21</v>
      </c>
      <c r="M12" s="43">
        <f t="shared" si="0"/>
        <v>-2.4371797719417776E-2</v>
      </c>
    </row>
    <row r="13" spans="1:25" x14ac:dyDescent="0.25">
      <c r="A13" s="39"/>
      <c r="B13" s="39" t="s">
        <v>1140</v>
      </c>
      <c r="C13" s="40">
        <v>565192.57999999996</v>
      </c>
      <c r="D13" s="40">
        <v>579517.576</v>
      </c>
      <c r="E13" s="40">
        <v>528802.44999999995</v>
      </c>
      <c r="F13" s="40">
        <v>480640.23700000002</v>
      </c>
      <c r="G13" s="40">
        <v>576972.03399999999</v>
      </c>
      <c r="H13" s="40">
        <v>627338.37100000004</v>
      </c>
      <c r="I13" s="40">
        <v>569911.02800000005</v>
      </c>
      <c r="J13" s="40">
        <v>598409.429</v>
      </c>
      <c r="K13" s="40">
        <v>566455.12</v>
      </c>
      <c r="L13" s="40">
        <v>546347.32900000003</v>
      </c>
      <c r="M13" s="43">
        <f t="shared" si="0"/>
        <v>-3.7608674266194075E-3</v>
      </c>
    </row>
    <row r="14" spans="1:25" x14ac:dyDescent="0.25">
      <c r="A14" s="39"/>
      <c r="B14" s="39" t="s">
        <v>1141</v>
      </c>
      <c r="C14" s="40">
        <v>58898.483999999997</v>
      </c>
      <c r="D14" s="40">
        <v>57327.616999999998</v>
      </c>
      <c r="E14" s="40">
        <v>60559.64</v>
      </c>
      <c r="F14" s="40">
        <v>59545.4</v>
      </c>
      <c r="G14" s="40">
        <v>57016.173999999999</v>
      </c>
      <c r="H14" s="40">
        <v>60437.851999999999</v>
      </c>
      <c r="I14" s="40">
        <v>109160.583</v>
      </c>
      <c r="J14" s="40">
        <v>128062.628</v>
      </c>
      <c r="K14" s="40">
        <v>105338.37</v>
      </c>
      <c r="L14" s="40">
        <v>101335.429</v>
      </c>
      <c r="M14" s="43">
        <f t="shared" si="0"/>
        <v>6.2145791487401292E-2</v>
      </c>
    </row>
    <row r="15" spans="1:25" x14ac:dyDescent="0.25">
      <c r="A15" s="39"/>
      <c r="B15" s="39" t="s">
        <v>1187</v>
      </c>
      <c r="C15" s="40">
        <v>71530.785999999993</v>
      </c>
      <c r="D15" s="40">
        <v>70385.967000000004</v>
      </c>
      <c r="E15" s="40">
        <v>72952.716</v>
      </c>
      <c r="F15" s="40">
        <v>73099.936000000002</v>
      </c>
      <c r="G15" s="40">
        <v>72722.656000000003</v>
      </c>
      <c r="H15" s="40">
        <v>77254.736000000004</v>
      </c>
      <c r="I15" s="40">
        <v>95798.224000000002</v>
      </c>
      <c r="J15" s="40">
        <v>161084.68400000001</v>
      </c>
      <c r="K15" s="40">
        <v>189285.95499999999</v>
      </c>
      <c r="L15" s="40">
        <v>148883.60399999999</v>
      </c>
      <c r="M15" s="43">
        <f t="shared" ref="M15" si="1">+(L15/C15)^(1/(COUNT(C15:L15)-1))-1</f>
        <v>8.4857392881942717E-2</v>
      </c>
    </row>
    <row r="16" spans="1:25" x14ac:dyDescent="0.25">
      <c r="A16" s="39"/>
      <c r="B16" s="39" t="s">
        <v>1142</v>
      </c>
      <c r="C16" s="40">
        <v>6115564.9079999998</v>
      </c>
      <c r="D16" s="40">
        <v>6129866.2929999996</v>
      </c>
      <c r="E16" s="40">
        <v>6426191.3569999998</v>
      </c>
      <c r="F16" s="40">
        <v>7290600.7470000004</v>
      </c>
      <c r="G16" s="40">
        <v>7290966.8899999997</v>
      </c>
      <c r="H16" s="40">
        <v>7277717.6919999998</v>
      </c>
      <c r="I16" s="40">
        <v>5904879.3449999997</v>
      </c>
      <c r="J16" s="40">
        <v>4221469.0240000002</v>
      </c>
      <c r="K16" s="40">
        <v>4473949.9419999998</v>
      </c>
      <c r="L16" s="40">
        <v>4480635.22</v>
      </c>
      <c r="M16" s="43">
        <f t="shared" si="0"/>
        <v>-3.3973092886103951E-2</v>
      </c>
    </row>
    <row r="17" spans="1:13" x14ac:dyDescent="0.25">
      <c r="A17" s="39"/>
      <c r="B17" s="39" t="s">
        <v>1143</v>
      </c>
      <c r="C17" s="40">
        <v>14288.736000000001</v>
      </c>
      <c r="D17" s="40">
        <v>13739.704</v>
      </c>
      <c r="E17" s="40">
        <v>13755.128000000001</v>
      </c>
      <c r="F17" s="40">
        <v>12476.964</v>
      </c>
      <c r="G17" s="40">
        <v>11406.74</v>
      </c>
      <c r="H17" s="40">
        <v>11675.44</v>
      </c>
      <c r="I17" s="40">
        <v>11687.572</v>
      </c>
      <c r="J17" s="40">
        <v>42761.836000000003</v>
      </c>
      <c r="K17" s="40">
        <v>106220.431</v>
      </c>
      <c r="L17" s="40">
        <v>90375.975999999995</v>
      </c>
      <c r="M17" s="43">
        <f t="shared" si="0"/>
        <v>0.22745781824960565</v>
      </c>
    </row>
    <row r="18" spans="1:13" x14ac:dyDescent="0.25">
      <c r="A18" s="39"/>
      <c r="B18" s="39" t="s">
        <v>1149</v>
      </c>
      <c r="C18" s="40">
        <v>0</v>
      </c>
      <c r="D18" s="40">
        <v>0</v>
      </c>
      <c r="E18" s="40">
        <v>0</v>
      </c>
      <c r="F18" s="40">
        <v>0</v>
      </c>
      <c r="G18" s="40">
        <v>0</v>
      </c>
      <c r="H18" s="40">
        <v>0</v>
      </c>
      <c r="I18" s="40">
        <v>0</v>
      </c>
      <c r="J18" s="40">
        <v>310656.38799999998</v>
      </c>
      <c r="K18" s="40">
        <v>527878.55599999998</v>
      </c>
      <c r="L18" s="40">
        <v>700121.95400000003</v>
      </c>
      <c r="M18" s="43" t="e">
        <f t="shared" si="0"/>
        <v>#DIV/0!</v>
      </c>
    </row>
    <row r="19" spans="1:13" x14ac:dyDescent="0.25">
      <c r="A19" s="39"/>
      <c r="B19" s="39" t="s">
        <v>1144</v>
      </c>
      <c r="C19" s="40">
        <v>175625.26699999999</v>
      </c>
      <c r="D19" s="40">
        <v>163002.29</v>
      </c>
      <c r="E19" s="40">
        <v>161774.76800000001</v>
      </c>
      <c r="F19" s="40">
        <v>149682.31299999999</v>
      </c>
      <c r="G19" s="40">
        <v>119826.192</v>
      </c>
      <c r="H19" s="40">
        <v>126858.201</v>
      </c>
      <c r="I19" s="40">
        <v>123696.746</v>
      </c>
      <c r="J19" s="40">
        <v>126327.026</v>
      </c>
      <c r="K19" s="40">
        <v>131740.459</v>
      </c>
      <c r="L19" s="40">
        <v>130516.215</v>
      </c>
      <c r="M19" s="43">
        <f t="shared" si="0"/>
        <v>-3.2445861673494503E-2</v>
      </c>
    </row>
    <row r="20" spans="1:13" x14ac:dyDescent="0.25">
      <c r="A20" s="39"/>
      <c r="B20" s="39" t="s">
        <v>1168</v>
      </c>
      <c r="C20" s="40">
        <v>1176771.101</v>
      </c>
      <c r="D20" s="40">
        <v>1252561.9669999999</v>
      </c>
      <c r="E20" s="40">
        <v>1294478.6740000001</v>
      </c>
      <c r="F20" s="40">
        <v>1304781.6950000001</v>
      </c>
      <c r="G20" s="40">
        <v>1267252.4620000001</v>
      </c>
      <c r="H20" s="40">
        <v>1296802.2649999999</v>
      </c>
      <c r="I20" s="40">
        <v>1479458.577</v>
      </c>
      <c r="J20" s="40">
        <v>1786019.6640000001</v>
      </c>
      <c r="K20" s="40">
        <v>1835475.1580000001</v>
      </c>
      <c r="L20" s="40">
        <v>1922049.56</v>
      </c>
      <c r="M20" s="43">
        <f t="shared" si="0"/>
        <v>5.6026294207497385E-2</v>
      </c>
    </row>
    <row r="21" spans="1:13" x14ac:dyDescent="0.25">
      <c r="A21" s="39"/>
      <c r="B21" s="39" t="s">
        <v>1145</v>
      </c>
      <c r="C21" s="40">
        <v>215466.046</v>
      </c>
      <c r="D21" s="40">
        <v>223817.58300000001</v>
      </c>
      <c r="E21" s="40">
        <v>234810.71400000001</v>
      </c>
      <c r="F21" s="40">
        <v>236780.18700000001</v>
      </c>
      <c r="G21" s="40">
        <v>232320.49600000001</v>
      </c>
      <c r="H21" s="40">
        <v>243039.35699999999</v>
      </c>
      <c r="I21" s="40">
        <v>239150.83900000001</v>
      </c>
      <c r="J21" s="40">
        <v>228584.992</v>
      </c>
      <c r="K21" s="40">
        <v>223716.40299999999</v>
      </c>
      <c r="L21" s="40">
        <v>227592.27600000001</v>
      </c>
      <c r="M21" s="43">
        <f t="shared" si="0"/>
        <v>6.1021456935446139E-3</v>
      </c>
    </row>
    <row r="22" spans="1:13" x14ac:dyDescent="0.25">
      <c r="A22" s="39"/>
      <c r="B22" s="39" t="s">
        <v>1146</v>
      </c>
      <c r="C22" s="40">
        <v>174816.204</v>
      </c>
      <c r="D22" s="40">
        <v>171066.97700000001</v>
      </c>
      <c r="E22" s="40">
        <v>166965.152</v>
      </c>
      <c r="F22" s="40">
        <v>164702.44699999999</v>
      </c>
      <c r="G22" s="40">
        <v>149931.30300000001</v>
      </c>
      <c r="H22" s="40">
        <v>129652.197</v>
      </c>
      <c r="I22" s="40">
        <v>138592.372</v>
      </c>
      <c r="J22" s="40">
        <v>136627.41800000001</v>
      </c>
      <c r="K22" s="40">
        <v>136815.37</v>
      </c>
      <c r="L22" s="40">
        <v>143449.71599999999</v>
      </c>
      <c r="M22" s="43">
        <f t="shared" si="0"/>
        <v>-2.1732656070246659E-2</v>
      </c>
    </row>
    <row r="23" spans="1:13" x14ac:dyDescent="0.25">
      <c r="A23" s="39"/>
      <c r="B23" s="39" t="s">
        <v>1147</v>
      </c>
      <c r="C23" s="40">
        <v>392440.13400000002</v>
      </c>
      <c r="D23" s="40">
        <v>388901.658</v>
      </c>
      <c r="E23" s="40">
        <v>396585.598</v>
      </c>
      <c r="F23" s="40">
        <v>383161.315</v>
      </c>
      <c r="G23" s="40">
        <v>361608.64899999998</v>
      </c>
      <c r="H23" s="40">
        <v>381505.56</v>
      </c>
      <c r="I23" s="40">
        <v>376953.92099999997</v>
      </c>
      <c r="J23" s="40">
        <v>370651.11599999998</v>
      </c>
      <c r="K23" s="40">
        <v>359417.57299999997</v>
      </c>
      <c r="L23" s="40">
        <v>354077.61</v>
      </c>
      <c r="M23" s="43">
        <f t="shared" si="0"/>
        <v>-1.1364692220455219E-2</v>
      </c>
    </row>
    <row r="24" spans="1:13" x14ac:dyDescent="0.25">
      <c r="A24" s="39"/>
      <c r="B24" s="39" t="s">
        <v>1148</v>
      </c>
      <c r="C24" s="40">
        <v>194410.57399999999</v>
      </c>
      <c r="D24" s="40">
        <v>211769.329</v>
      </c>
      <c r="E24" s="40">
        <v>218225.432</v>
      </c>
      <c r="F24" s="40">
        <v>200440.74</v>
      </c>
      <c r="G24" s="40">
        <v>211452.54</v>
      </c>
      <c r="H24" s="40">
        <v>222435.58600000001</v>
      </c>
      <c r="I24" s="40">
        <v>209061.27900000001</v>
      </c>
      <c r="J24" s="40">
        <v>200677.04699999999</v>
      </c>
      <c r="K24" s="40">
        <v>210657.133</v>
      </c>
      <c r="L24" s="40">
        <v>208935.56099999999</v>
      </c>
      <c r="M24" s="43">
        <f t="shared" si="0"/>
        <v>8.0380889467130956E-3</v>
      </c>
    </row>
    <row r="25" spans="1:13" x14ac:dyDescent="0.25">
      <c r="A25" s="41" t="s">
        <v>1100</v>
      </c>
      <c r="B25" s="41" t="s">
        <v>1099</v>
      </c>
      <c r="C25" s="42">
        <v>28234016.100000001</v>
      </c>
      <c r="D25" s="42">
        <v>28459286.999999996</v>
      </c>
      <c r="E25" s="42">
        <v>28917428.899999995</v>
      </c>
      <c r="F25" s="42">
        <v>29160795.900000002</v>
      </c>
      <c r="G25" s="42">
        <v>27803946.100000001</v>
      </c>
      <c r="H25" s="42">
        <v>29396679.099999998</v>
      </c>
      <c r="I25" s="42">
        <v>28824550.100000001</v>
      </c>
      <c r="J25" s="42">
        <v>27367071.099999998</v>
      </c>
      <c r="K25" s="42">
        <v>28005746.900000002</v>
      </c>
      <c r="L25" s="42">
        <v>28104936.599999998</v>
      </c>
      <c r="M25" s="65">
        <f t="shared" si="0"/>
        <v>-5.0900986285695726E-4</v>
      </c>
    </row>
    <row r="26" spans="1:13" x14ac:dyDescent="0.25">
      <c r="C26" s="62"/>
      <c r="D26" s="62"/>
      <c r="E26" s="62"/>
      <c r="F26" s="62"/>
      <c r="G26" s="62"/>
      <c r="H26" s="62"/>
      <c r="I26" s="62"/>
      <c r="J26" s="62"/>
      <c r="K26" s="62"/>
      <c r="L26" s="62"/>
    </row>
    <row r="27" spans="1:13" x14ac:dyDescent="0.25">
      <c r="C27" s="62" t="s">
        <v>1128</v>
      </c>
      <c r="D27" s="62"/>
      <c r="E27" s="62"/>
      <c r="F27" s="62"/>
      <c r="G27" s="62"/>
      <c r="H27" s="62"/>
      <c r="I27" s="62"/>
      <c r="J27" s="62"/>
      <c r="K27" s="62"/>
      <c r="L27" s="62"/>
    </row>
    <row r="28" spans="1:13" x14ac:dyDescent="0.25">
      <c r="A28" s="39">
        <v>10171</v>
      </c>
      <c r="B28" s="39" t="s">
        <v>6</v>
      </c>
      <c r="C28" s="40">
        <v>2841.8333333333335</v>
      </c>
      <c r="D28" s="40">
        <v>2662</v>
      </c>
      <c r="E28" s="40">
        <v>2421.4166666666665</v>
      </c>
      <c r="F28" s="40">
        <v>1794.6666666666667</v>
      </c>
      <c r="G28" s="40">
        <v>1736.8333333333333</v>
      </c>
      <c r="H28" s="40">
        <v>1703.1666666666667</v>
      </c>
      <c r="I28" s="40">
        <v>1673.9166666666667</v>
      </c>
      <c r="J28" s="40">
        <v>1644.4166666666667</v>
      </c>
      <c r="K28" s="40">
        <v>1623.75</v>
      </c>
      <c r="L28" s="40">
        <v>1596.1666666666667</v>
      </c>
      <c r="M28" s="43">
        <f>+(L28/C28)^(1/(COUNT(C28:L28)-1))-1</f>
        <v>-6.2083008567416442E-2</v>
      </c>
    </row>
    <row r="29" spans="1:13" x14ac:dyDescent="0.25">
      <c r="A29" s="39">
        <v>19446</v>
      </c>
      <c r="B29" s="39" t="s">
        <v>0</v>
      </c>
      <c r="C29" s="40">
        <v>370.5</v>
      </c>
      <c r="D29" s="40">
        <v>364.5</v>
      </c>
      <c r="E29" s="40">
        <v>359.5</v>
      </c>
      <c r="F29" s="40">
        <v>359.41666666666669</v>
      </c>
      <c r="G29" s="40">
        <v>362.16666666666669</v>
      </c>
      <c r="H29" s="40">
        <v>355.75</v>
      </c>
      <c r="I29" s="40">
        <v>341.41666666666669</v>
      </c>
      <c r="J29" s="40">
        <v>311.58333333333331</v>
      </c>
      <c r="K29" s="40">
        <v>293.66666666666669</v>
      </c>
      <c r="L29" s="40">
        <v>284.25</v>
      </c>
      <c r="M29" s="43">
        <f t="shared" ref="M29:M49" si="2">+(L29/C29)^(1/(COUNT(C29:L29)-1))-1</f>
        <v>-2.9015106041098249E-2</v>
      </c>
    </row>
    <row r="30" spans="1:13" x14ac:dyDescent="0.25">
      <c r="A30" s="39">
        <v>11249</v>
      </c>
      <c r="B30" s="39" t="s">
        <v>48</v>
      </c>
      <c r="C30" s="40">
        <v>579.83333333333337</v>
      </c>
      <c r="D30" s="40">
        <v>572.91666666666663</v>
      </c>
      <c r="E30" s="40">
        <v>566.83333333333337</v>
      </c>
      <c r="F30" s="40">
        <v>557.58333333333337</v>
      </c>
      <c r="G30" s="40">
        <v>547.25</v>
      </c>
      <c r="H30" s="40">
        <v>546.58333333333337</v>
      </c>
      <c r="I30" s="40">
        <v>548.16666666666663</v>
      </c>
      <c r="J30" s="40">
        <v>548.25</v>
      </c>
      <c r="K30" s="40">
        <v>548.5</v>
      </c>
      <c r="L30" s="40">
        <v>549.58333333333337</v>
      </c>
      <c r="M30" s="43">
        <f t="shared" si="2"/>
        <v>-5.9356794515506017E-3</v>
      </c>
    </row>
    <row r="31" spans="1:13" x14ac:dyDescent="0.25">
      <c r="A31" s="39">
        <v>22053</v>
      </c>
      <c r="B31" s="39" t="s">
        <v>1095</v>
      </c>
      <c r="C31" s="40">
        <v>1190.5</v>
      </c>
      <c r="D31" s="40">
        <v>1153.5833333333333</v>
      </c>
      <c r="E31" s="40">
        <v>1148.6666666666667</v>
      </c>
      <c r="F31" s="40">
        <v>1180.4166666666667</v>
      </c>
      <c r="G31" s="40">
        <v>1119.75</v>
      </c>
      <c r="H31" s="40">
        <v>1078.8333333333333</v>
      </c>
      <c r="I31" s="40">
        <v>1048.75</v>
      </c>
      <c r="J31" s="40">
        <v>1000.5</v>
      </c>
      <c r="K31" s="40">
        <v>958.08333333333337</v>
      </c>
      <c r="L31" s="40">
        <v>927.33333333333337</v>
      </c>
      <c r="M31" s="43">
        <f t="shared" si="2"/>
        <v>-2.7375593161254597E-2</v>
      </c>
    </row>
    <row r="32" spans="1:13" x14ac:dyDescent="0.25">
      <c r="A32" s="39"/>
      <c r="B32" s="39" t="s">
        <v>1134</v>
      </c>
      <c r="C32" s="40">
        <v>164</v>
      </c>
      <c r="D32" s="40">
        <v>174</v>
      </c>
      <c r="E32" s="40">
        <v>182</v>
      </c>
      <c r="F32" s="40">
        <v>180</v>
      </c>
      <c r="G32" s="40">
        <v>177</v>
      </c>
      <c r="H32" s="40">
        <v>1</v>
      </c>
      <c r="I32" s="40">
        <v>1</v>
      </c>
      <c r="J32" s="40">
        <v>1</v>
      </c>
      <c r="K32" s="40">
        <v>1</v>
      </c>
      <c r="L32" s="40">
        <v>1</v>
      </c>
      <c r="M32" s="43">
        <f t="shared" si="2"/>
        <v>-0.4325779099540249</v>
      </c>
    </row>
    <row r="33" spans="1:13" x14ac:dyDescent="0.25">
      <c r="A33" s="39"/>
      <c r="B33" s="39" t="s">
        <v>1135</v>
      </c>
      <c r="C33" s="40">
        <v>10</v>
      </c>
      <c r="D33" s="40">
        <v>11</v>
      </c>
      <c r="E33" s="40">
        <v>11</v>
      </c>
      <c r="F33" s="40">
        <v>10</v>
      </c>
      <c r="G33" s="40">
        <v>10</v>
      </c>
      <c r="H33" s="40">
        <v>11</v>
      </c>
      <c r="I33" s="40">
        <v>12</v>
      </c>
      <c r="J33" s="40">
        <v>14</v>
      </c>
      <c r="K33" s="40">
        <v>16</v>
      </c>
      <c r="L33" s="40">
        <v>16</v>
      </c>
      <c r="M33" s="43">
        <f t="shared" si="2"/>
        <v>5.3610276890664554E-2</v>
      </c>
    </row>
    <row r="34" spans="1:13" x14ac:dyDescent="0.25">
      <c r="A34" s="39"/>
      <c r="B34" s="39" t="s">
        <v>1136</v>
      </c>
      <c r="C34" s="40">
        <v>1</v>
      </c>
      <c r="D34" s="40">
        <v>1</v>
      </c>
      <c r="E34" s="40">
        <v>1</v>
      </c>
      <c r="F34" s="40">
        <v>1</v>
      </c>
      <c r="G34" s="40">
        <v>1</v>
      </c>
      <c r="H34" s="40">
        <v>1</v>
      </c>
      <c r="I34" s="40">
        <v>1</v>
      </c>
      <c r="J34" s="40">
        <v>1</v>
      </c>
      <c r="K34" s="40">
        <v>1</v>
      </c>
      <c r="L34" s="40">
        <v>2</v>
      </c>
      <c r="M34" s="43">
        <f t="shared" si="2"/>
        <v>8.0059738892306109E-2</v>
      </c>
    </row>
    <row r="35" spans="1:13" x14ac:dyDescent="0.25">
      <c r="A35" s="39"/>
      <c r="B35" s="39" t="s">
        <v>1137</v>
      </c>
      <c r="C35" s="40">
        <v>93</v>
      </c>
      <c r="D35" s="40">
        <v>86</v>
      </c>
      <c r="E35" s="40">
        <v>82</v>
      </c>
      <c r="F35" s="40">
        <v>81</v>
      </c>
      <c r="G35" s="40">
        <v>76</v>
      </c>
      <c r="H35" s="40">
        <v>71</v>
      </c>
      <c r="I35" s="40">
        <v>74</v>
      </c>
      <c r="J35" s="40">
        <v>78</v>
      </c>
      <c r="K35" s="40">
        <v>79</v>
      </c>
      <c r="L35" s="40">
        <v>78</v>
      </c>
      <c r="M35" s="43">
        <f t="shared" si="2"/>
        <v>-1.9353673027732721E-2</v>
      </c>
    </row>
    <row r="36" spans="1:13" x14ac:dyDescent="0.25">
      <c r="A36" s="39"/>
      <c r="B36" s="39" t="s">
        <v>1139</v>
      </c>
      <c r="C36" s="40">
        <v>4</v>
      </c>
      <c r="D36" s="40">
        <v>4</v>
      </c>
      <c r="E36" s="40">
        <v>6</v>
      </c>
      <c r="F36" s="40">
        <v>6</v>
      </c>
      <c r="G36" s="40">
        <v>6</v>
      </c>
      <c r="H36" s="40">
        <v>6</v>
      </c>
      <c r="I36" s="40">
        <v>6</v>
      </c>
      <c r="J36" s="40">
        <v>6</v>
      </c>
      <c r="K36" s="40">
        <v>6</v>
      </c>
      <c r="L36" s="40">
        <v>6</v>
      </c>
      <c r="M36" s="43">
        <f t="shared" si="2"/>
        <v>4.6081918643214648E-2</v>
      </c>
    </row>
    <row r="37" spans="1:13" x14ac:dyDescent="0.25">
      <c r="A37" s="39"/>
      <c r="B37" s="39" t="s">
        <v>1140</v>
      </c>
      <c r="C37" s="40">
        <v>5</v>
      </c>
      <c r="D37" s="40">
        <v>5</v>
      </c>
      <c r="E37" s="40">
        <v>5</v>
      </c>
      <c r="F37" s="40">
        <v>5</v>
      </c>
      <c r="G37" s="40">
        <v>6</v>
      </c>
      <c r="H37" s="40">
        <v>6</v>
      </c>
      <c r="I37" s="40">
        <v>6</v>
      </c>
      <c r="J37" s="40">
        <v>6</v>
      </c>
      <c r="K37" s="40">
        <v>6</v>
      </c>
      <c r="L37" s="40">
        <v>6</v>
      </c>
      <c r="M37" s="43">
        <f t="shared" si="2"/>
        <v>2.046453567684825E-2</v>
      </c>
    </row>
    <row r="38" spans="1:13" x14ac:dyDescent="0.25">
      <c r="A38" s="39"/>
      <c r="B38" s="39" t="s">
        <v>1141</v>
      </c>
      <c r="C38" s="40">
        <v>79</v>
      </c>
      <c r="D38" s="40">
        <v>71</v>
      </c>
      <c r="E38" s="40">
        <v>80</v>
      </c>
      <c r="F38" s="40">
        <v>80</v>
      </c>
      <c r="G38" s="40">
        <v>80</v>
      </c>
      <c r="H38" s="40">
        <v>80</v>
      </c>
      <c r="I38" s="40">
        <v>83</v>
      </c>
      <c r="J38" s="40">
        <v>86</v>
      </c>
      <c r="K38" s="40">
        <v>89</v>
      </c>
      <c r="L38" s="40">
        <v>89</v>
      </c>
      <c r="M38" s="43">
        <f t="shared" si="2"/>
        <v>1.33312477282721E-2</v>
      </c>
    </row>
    <row r="39" spans="1:13" x14ac:dyDescent="0.25">
      <c r="A39" s="39"/>
      <c r="B39" s="39" t="s">
        <v>1187</v>
      </c>
      <c r="C39" s="40">
        <v>7</v>
      </c>
      <c r="D39" s="40">
        <v>7</v>
      </c>
      <c r="E39" s="40">
        <v>7</v>
      </c>
      <c r="F39" s="40">
        <v>7</v>
      </c>
      <c r="G39" s="40">
        <v>7</v>
      </c>
      <c r="H39" s="40">
        <v>7</v>
      </c>
      <c r="I39" s="40">
        <v>9</v>
      </c>
      <c r="J39" s="40">
        <v>14</v>
      </c>
      <c r="K39" s="40">
        <v>15</v>
      </c>
      <c r="L39" s="40">
        <v>12</v>
      </c>
      <c r="M39" s="43">
        <f t="shared" ref="M39" si="3">+(L39/C39)^(1/(COUNT(C39:L39)-1))-1</f>
        <v>6.1718158457117367E-2</v>
      </c>
    </row>
    <row r="40" spans="1:13" x14ac:dyDescent="0.25">
      <c r="A40" s="39"/>
      <c r="B40" s="39" t="s">
        <v>1142</v>
      </c>
      <c r="C40" s="40">
        <v>36</v>
      </c>
      <c r="D40" s="40">
        <v>34</v>
      </c>
      <c r="E40" s="40">
        <v>34</v>
      </c>
      <c r="F40" s="40">
        <v>34</v>
      </c>
      <c r="G40" s="40">
        <v>33</v>
      </c>
      <c r="H40" s="40">
        <v>29</v>
      </c>
      <c r="I40" s="40">
        <v>28</v>
      </c>
      <c r="J40" s="40">
        <v>27</v>
      </c>
      <c r="K40" s="40">
        <v>26</v>
      </c>
      <c r="L40" s="40">
        <v>28</v>
      </c>
      <c r="M40" s="43">
        <f t="shared" si="2"/>
        <v>-2.7537559048141591E-2</v>
      </c>
    </row>
    <row r="41" spans="1:13" x14ac:dyDescent="0.25">
      <c r="A41" s="39"/>
      <c r="B41" s="39" t="s">
        <v>1143</v>
      </c>
      <c r="C41" s="40">
        <v>8</v>
      </c>
      <c r="D41" s="40">
        <v>8</v>
      </c>
      <c r="E41" s="40">
        <v>8</v>
      </c>
      <c r="F41" s="40">
        <v>7</v>
      </c>
      <c r="G41" s="40">
        <v>7</v>
      </c>
      <c r="H41" s="40">
        <v>7</v>
      </c>
      <c r="I41" s="40">
        <v>7</v>
      </c>
      <c r="J41" s="40">
        <v>7</v>
      </c>
      <c r="K41" s="40">
        <v>8</v>
      </c>
      <c r="L41" s="40">
        <v>8</v>
      </c>
      <c r="M41" s="43">
        <f t="shared" si="2"/>
        <v>0</v>
      </c>
    </row>
    <row r="42" spans="1:13" x14ac:dyDescent="0.25">
      <c r="A42" s="39"/>
      <c r="B42" s="39" t="s">
        <v>1149</v>
      </c>
      <c r="C42" s="40">
        <v>0</v>
      </c>
      <c r="D42" s="40">
        <v>0</v>
      </c>
      <c r="E42" s="40">
        <v>0</v>
      </c>
      <c r="F42" s="40">
        <v>0</v>
      </c>
      <c r="G42" s="40">
        <v>0</v>
      </c>
      <c r="H42" s="40">
        <v>0</v>
      </c>
      <c r="I42" s="40">
        <v>0</v>
      </c>
      <c r="J42" s="40">
        <v>1</v>
      </c>
      <c r="K42" s="40">
        <v>1</v>
      </c>
      <c r="L42" s="40">
        <v>1</v>
      </c>
      <c r="M42" s="43" t="e">
        <f t="shared" si="2"/>
        <v>#DIV/0!</v>
      </c>
    </row>
    <row r="43" spans="1:13" x14ac:dyDescent="0.25">
      <c r="A43" s="39"/>
      <c r="B43" s="39" t="s">
        <v>1144</v>
      </c>
      <c r="C43" s="40">
        <v>2</v>
      </c>
      <c r="D43" s="40">
        <v>2</v>
      </c>
      <c r="E43" s="40">
        <v>2</v>
      </c>
      <c r="F43" s="40">
        <v>2</v>
      </c>
      <c r="G43" s="40">
        <v>2</v>
      </c>
      <c r="H43" s="40">
        <v>2</v>
      </c>
      <c r="I43" s="40">
        <v>2</v>
      </c>
      <c r="J43" s="40">
        <v>2</v>
      </c>
      <c r="K43" s="40">
        <v>2</v>
      </c>
      <c r="L43" s="40">
        <v>2</v>
      </c>
      <c r="M43" s="43">
        <f t="shared" si="2"/>
        <v>0</v>
      </c>
    </row>
    <row r="44" spans="1:13" x14ac:dyDescent="0.25">
      <c r="A44" s="39"/>
      <c r="B44" s="39" t="s">
        <v>1168</v>
      </c>
      <c r="C44" s="40">
        <v>21</v>
      </c>
      <c r="D44" s="40">
        <v>21</v>
      </c>
      <c r="E44" s="40">
        <v>23</v>
      </c>
      <c r="F44" s="40">
        <v>26</v>
      </c>
      <c r="G44" s="40">
        <v>28</v>
      </c>
      <c r="H44" s="40">
        <v>34</v>
      </c>
      <c r="I44" s="40">
        <v>37</v>
      </c>
      <c r="J44" s="40">
        <v>38</v>
      </c>
      <c r="K44" s="40">
        <v>39</v>
      </c>
      <c r="L44" s="40">
        <v>39</v>
      </c>
      <c r="M44" s="43">
        <f t="shared" si="2"/>
        <v>7.1202805339930286E-2</v>
      </c>
    </row>
    <row r="45" spans="1:13" x14ac:dyDescent="0.25">
      <c r="A45" s="39"/>
      <c r="B45" s="39" t="s">
        <v>1145</v>
      </c>
      <c r="C45" s="40">
        <v>18</v>
      </c>
      <c r="D45" s="40">
        <v>21</v>
      </c>
      <c r="E45" s="40">
        <v>22</v>
      </c>
      <c r="F45" s="40">
        <v>22</v>
      </c>
      <c r="G45" s="40">
        <v>22</v>
      </c>
      <c r="H45" s="40">
        <v>22</v>
      </c>
      <c r="I45" s="40">
        <v>22</v>
      </c>
      <c r="J45" s="40">
        <v>22</v>
      </c>
      <c r="K45" s="40">
        <v>22</v>
      </c>
      <c r="L45" s="40">
        <v>22</v>
      </c>
      <c r="M45" s="43">
        <f t="shared" si="2"/>
        <v>2.2547174131222203E-2</v>
      </c>
    </row>
    <row r="46" spans="1:13" x14ac:dyDescent="0.25">
      <c r="A46" s="39"/>
      <c r="B46" s="39" t="s">
        <v>1146</v>
      </c>
      <c r="C46" s="40">
        <v>9</v>
      </c>
      <c r="D46" s="40">
        <v>9</v>
      </c>
      <c r="E46" s="40">
        <v>9</v>
      </c>
      <c r="F46" s="40">
        <v>10</v>
      </c>
      <c r="G46" s="40">
        <v>11</v>
      </c>
      <c r="H46" s="40">
        <v>11</v>
      </c>
      <c r="I46" s="40">
        <v>12</v>
      </c>
      <c r="J46" s="40">
        <v>12</v>
      </c>
      <c r="K46" s="40">
        <v>12</v>
      </c>
      <c r="L46" s="40">
        <v>12</v>
      </c>
      <c r="M46" s="43">
        <f t="shared" si="2"/>
        <v>3.24810319761204E-2</v>
      </c>
    </row>
    <row r="47" spans="1:13" x14ac:dyDescent="0.25">
      <c r="A47" s="39"/>
      <c r="B47" s="39" t="s">
        <v>1147</v>
      </c>
      <c r="C47" s="40">
        <v>582</v>
      </c>
      <c r="D47" s="40">
        <v>603</v>
      </c>
      <c r="E47" s="40">
        <v>606</v>
      </c>
      <c r="F47" s="40">
        <v>620</v>
      </c>
      <c r="G47" s="40">
        <v>633</v>
      </c>
      <c r="H47" s="40">
        <v>637</v>
      </c>
      <c r="I47" s="40">
        <v>653</v>
      </c>
      <c r="J47" s="40">
        <v>666</v>
      </c>
      <c r="K47" s="40">
        <v>502</v>
      </c>
      <c r="L47" s="40">
        <v>467</v>
      </c>
      <c r="M47" s="43">
        <f t="shared" si="2"/>
        <v>-2.4163407427459704E-2</v>
      </c>
    </row>
    <row r="48" spans="1:13" x14ac:dyDescent="0.25">
      <c r="A48" s="39"/>
      <c r="B48" s="39" t="s">
        <v>1148</v>
      </c>
      <c r="C48" s="40">
        <v>311</v>
      </c>
      <c r="D48" s="40">
        <v>320</v>
      </c>
      <c r="E48" s="40">
        <v>326</v>
      </c>
      <c r="F48" s="40">
        <v>338</v>
      </c>
      <c r="G48" s="40">
        <v>352</v>
      </c>
      <c r="H48" s="40">
        <v>358</v>
      </c>
      <c r="I48" s="40">
        <v>362</v>
      </c>
      <c r="J48" s="40">
        <v>365</v>
      </c>
      <c r="K48" s="40">
        <v>378</v>
      </c>
      <c r="L48" s="40">
        <v>383</v>
      </c>
      <c r="M48" s="43">
        <f t="shared" si="2"/>
        <v>2.3407768829649678E-2</v>
      </c>
    </row>
    <row r="49" spans="1:25" x14ac:dyDescent="0.25">
      <c r="A49" s="41" t="s">
        <v>1100</v>
      </c>
      <c r="B49" s="41" t="s">
        <v>1099</v>
      </c>
      <c r="C49" s="42">
        <v>7305.833333333333</v>
      </c>
      <c r="D49" s="42">
        <v>7009</v>
      </c>
      <c r="E49" s="42">
        <v>6749.333333333333</v>
      </c>
      <c r="F49" s="42">
        <v>6147.416666666667</v>
      </c>
      <c r="G49" s="42">
        <v>5981.083333333333</v>
      </c>
      <c r="H49" s="42">
        <v>5423.083333333333</v>
      </c>
      <c r="I49" s="42">
        <v>5418.666666666667</v>
      </c>
      <c r="J49" s="42">
        <v>5136</v>
      </c>
      <c r="K49" s="42">
        <v>4847.75</v>
      </c>
      <c r="L49" s="42">
        <v>4719.5</v>
      </c>
      <c r="M49" s="65">
        <f t="shared" si="2"/>
        <v>-4.7392436166276974E-2</v>
      </c>
    </row>
    <row r="50" spans="1:25" x14ac:dyDescent="0.25">
      <c r="C50" s="62"/>
      <c r="D50" s="62"/>
      <c r="E50" s="62"/>
      <c r="F50" s="62"/>
      <c r="G50" s="62"/>
      <c r="H50" s="62"/>
      <c r="I50" s="62"/>
      <c r="J50" s="62"/>
      <c r="K50" s="62"/>
      <c r="L50" s="62"/>
    </row>
    <row r="51" spans="1:25" x14ac:dyDescent="0.25">
      <c r="C51" s="62" t="s">
        <v>1132</v>
      </c>
      <c r="D51" s="62"/>
      <c r="E51" s="62"/>
      <c r="F51" s="62"/>
      <c r="G51" s="62"/>
      <c r="H51" s="62"/>
      <c r="I51" s="62"/>
      <c r="J51" s="62"/>
      <c r="K51" s="62"/>
      <c r="L51" s="62"/>
      <c r="O51" s="62" t="s">
        <v>1185</v>
      </c>
    </row>
    <row r="52" spans="1:25" x14ac:dyDescent="0.25">
      <c r="A52" s="39">
        <v>10171</v>
      </c>
      <c r="B52" s="39" t="s">
        <v>6</v>
      </c>
      <c r="C52" s="40">
        <v>406472</v>
      </c>
      <c r="D52" s="40">
        <v>519933</v>
      </c>
      <c r="E52" s="40">
        <v>523813</v>
      </c>
      <c r="F52" s="40">
        <v>568874</v>
      </c>
      <c r="G52" s="40">
        <v>545413</v>
      </c>
      <c r="H52" s="40">
        <v>585360</v>
      </c>
      <c r="I52" s="40">
        <v>660343</v>
      </c>
      <c r="J52" s="40">
        <v>617077</v>
      </c>
      <c r="K52" s="40">
        <v>642277</v>
      </c>
      <c r="L52" s="40">
        <v>660777</v>
      </c>
      <c r="M52" s="43">
        <f>+(L52/C52)^(1/(COUNT(C52:L52)-1))-1</f>
        <v>5.5473035207146637E-2</v>
      </c>
      <c r="O52" s="40">
        <f>+C52/(Inflation!F$2/Inflation!$F$2)</f>
        <v>406472</v>
      </c>
      <c r="P52" s="40">
        <f>+D52/(Inflation!G$2/Inflation!$F$2)</f>
        <v>509082.19329943234</v>
      </c>
      <c r="Q52" s="40">
        <f>+E52/(Inflation!H$2/Inflation!$F$2)</f>
        <v>500669.8831356368</v>
      </c>
      <c r="R52" s="40">
        <f>+F52/(Inflation!I$2/Inflation!$F$2)</f>
        <v>534056.17741329432</v>
      </c>
      <c r="S52" s="40">
        <f>+G52/(Inflation!J$2/Inflation!$F$2)</f>
        <v>505695.06113121629</v>
      </c>
      <c r="T52" s="40">
        <f>+H52/(Inflation!K$2/Inflation!$F$2)</f>
        <v>518462.5577970288</v>
      </c>
      <c r="U52" s="40">
        <f>+I52/(Inflation!L$2/Inflation!$F$2)</f>
        <v>541598.05072707904</v>
      </c>
      <c r="V52" s="40">
        <f>+J52/(Inflation!M$2/Inflation!$F$2)</f>
        <v>486053.0500205672</v>
      </c>
      <c r="W52" s="40">
        <f>+K52/(Inflation!N$2/Inflation!$F$2)</f>
        <v>491395.79181607172</v>
      </c>
      <c r="X52" s="40">
        <f>+L52/(Inflation!O$2/Inflation!$F$2)</f>
        <v>492230.14383301517</v>
      </c>
      <c r="Y52" s="43">
        <f>+(X52/O52)^(1/(COUNT(O52:X52)-1))-1</f>
        <v>2.1497970137698053E-2</v>
      </c>
    </row>
    <row r="53" spans="1:25" x14ac:dyDescent="0.25">
      <c r="A53" s="39">
        <v>19446</v>
      </c>
      <c r="B53" s="39" t="s">
        <v>0</v>
      </c>
      <c r="C53" s="40">
        <v>53902</v>
      </c>
      <c r="D53" s="40">
        <v>128946</v>
      </c>
      <c r="E53" s="40">
        <v>147985</v>
      </c>
      <c r="F53" s="40">
        <v>153581</v>
      </c>
      <c r="G53" s="40">
        <v>139706</v>
      </c>
      <c r="H53" s="40">
        <v>154580</v>
      </c>
      <c r="I53" s="40">
        <v>186082</v>
      </c>
      <c r="J53" s="40">
        <v>176079</v>
      </c>
      <c r="K53" s="40">
        <v>200523</v>
      </c>
      <c r="L53" s="40">
        <v>211412</v>
      </c>
      <c r="M53" s="43">
        <f t="shared" ref="M53:M73" si="4">+(L53/C53)^(1/(COUNT(C53:L53)-1))-1</f>
        <v>0.16398449426418682</v>
      </c>
      <c r="O53" s="40">
        <f>+C53/(Inflation!F$2/Inflation!$F$2)</f>
        <v>53902</v>
      </c>
      <c r="P53" s="40">
        <f>+D53/(Inflation!G$2/Inflation!$F$2)</f>
        <v>126254.9453433204</v>
      </c>
      <c r="Q53" s="40">
        <f>+E53/(Inflation!H$2/Inflation!$F$2)</f>
        <v>141446.72365104954</v>
      </c>
      <c r="R53" s="40">
        <f>+F53/(Inflation!I$2/Inflation!$F$2)</f>
        <v>144181.10474957753</v>
      </c>
      <c r="S53" s="40">
        <f>+G53/(Inflation!J$2/Inflation!$F$2)</f>
        <v>129532.36210064247</v>
      </c>
      <c r="T53" s="40">
        <f>+H53/(Inflation!K$2/Inflation!$F$2)</f>
        <v>136913.93703748926</v>
      </c>
      <c r="U53" s="40">
        <f>+I53/(Inflation!L$2/Inflation!$F$2)</f>
        <v>152620.1511568932</v>
      </c>
      <c r="V53" s="40">
        <f>+J53/(Inflation!M$2/Inflation!$F$2)</f>
        <v>138692.14862095242</v>
      </c>
      <c r="W53" s="40">
        <f>+K53/(Inflation!N$2/Inflation!$F$2)</f>
        <v>153416.9188096945</v>
      </c>
      <c r="X53" s="40">
        <f>+L53/(Inflation!O$2/Inflation!$F$2)</f>
        <v>157486.35192814731</v>
      </c>
      <c r="Y53" s="43">
        <f t="shared" ref="Y53:Y73" si="5">+(X53/O53)^(1/(COUNT(O53:X53)-1))-1</f>
        <v>0.1265165082396138</v>
      </c>
    </row>
    <row r="54" spans="1:25" x14ac:dyDescent="0.25">
      <c r="A54" s="39">
        <v>11249</v>
      </c>
      <c r="B54" s="39" t="s">
        <v>48</v>
      </c>
      <c r="C54" s="40">
        <v>176634</v>
      </c>
      <c r="D54" s="40">
        <v>473961</v>
      </c>
      <c r="E54" s="40">
        <v>467923</v>
      </c>
      <c r="F54" s="40">
        <v>486609</v>
      </c>
      <c r="G54" s="40">
        <v>462438</v>
      </c>
      <c r="H54" s="40">
        <v>478144</v>
      </c>
      <c r="I54" s="40">
        <v>524478</v>
      </c>
      <c r="J54" s="40">
        <v>512989</v>
      </c>
      <c r="K54" s="40">
        <v>524166</v>
      </c>
      <c r="L54" s="40">
        <v>540331</v>
      </c>
      <c r="M54" s="43">
        <f t="shared" si="4"/>
        <v>0.1322803055206625</v>
      </c>
      <c r="O54" s="40">
        <f>+C54/(Inflation!F$2/Inflation!$F$2)</f>
        <v>176634</v>
      </c>
      <c r="P54" s="40">
        <f>+D54/(Inflation!G$2/Inflation!$F$2)</f>
        <v>464069.61169687682</v>
      </c>
      <c r="Q54" s="40">
        <f>+E54/(Inflation!H$2/Inflation!$F$2)</f>
        <v>447249.21627847455</v>
      </c>
      <c r="R54" s="40">
        <f>+F54/(Inflation!I$2/Inflation!$F$2)</f>
        <v>456826.19074681873</v>
      </c>
      <c r="S54" s="40">
        <f>+G54/(Inflation!J$2/Inflation!$F$2)</f>
        <v>428762.44731863268</v>
      </c>
      <c r="T54" s="40">
        <f>+H54/(Inflation!K$2/Inflation!$F$2)</f>
        <v>423499.66044024628</v>
      </c>
      <c r="U54" s="40">
        <f>+I54/(Inflation!L$2/Inflation!$F$2)</f>
        <v>430164.72113619285</v>
      </c>
      <c r="V54" s="40">
        <f>+J54/(Inflation!M$2/Inflation!$F$2)</f>
        <v>404066.05346982752</v>
      </c>
      <c r="W54" s="40">
        <f>+K54/(Inflation!N$2/Inflation!$F$2)</f>
        <v>401030.967344406</v>
      </c>
      <c r="X54" s="40">
        <f>+L54/(Inflation!O$2/Inflation!$F$2)</f>
        <v>402506.75469551288</v>
      </c>
      <c r="Y54" s="43">
        <f t="shared" si="5"/>
        <v>9.5832858950537947E-2</v>
      </c>
    </row>
    <row r="55" spans="1:25" x14ac:dyDescent="0.25">
      <c r="A55" s="39">
        <v>22053</v>
      </c>
      <c r="B55" s="39" t="s">
        <v>1095</v>
      </c>
      <c r="C55" s="40">
        <v>160233</v>
      </c>
      <c r="D55" s="40">
        <v>152420</v>
      </c>
      <c r="E55" s="40">
        <v>159601</v>
      </c>
      <c r="F55" s="40">
        <v>153180</v>
      </c>
      <c r="G55" s="40">
        <v>141262</v>
      </c>
      <c r="H55" s="40">
        <v>161867</v>
      </c>
      <c r="I55" s="40">
        <v>198219</v>
      </c>
      <c r="J55" s="40">
        <v>163703</v>
      </c>
      <c r="K55" s="40">
        <v>193074</v>
      </c>
      <c r="L55" s="40">
        <v>197681</v>
      </c>
      <c r="M55" s="43">
        <f t="shared" si="4"/>
        <v>2.3610598487370238E-2</v>
      </c>
      <c r="O55" s="40">
        <f>+C55/(Inflation!F$2/Inflation!$F$2)</f>
        <v>160233</v>
      </c>
      <c r="P55" s="40">
        <f>+D55/(Inflation!G$2/Inflation!$F$2)</f>
        <v>149239.05176763059</v>
      </c>
      <c r="Q55" s="40">
        <f>+E55/(Inflation!H$2/Inflation!$F$2)</f>
        <v>152549.50529736903</v>
      </c>
      <c r="R55" s="40">
        <f>+F55/(Inflation!I$2/Inflation!$F$2)</f>
        <v>143804.64787662722</v>
      </c>
      <c r="S55" s="40">
        <f>+G55/(Inflation!J$2/Inflation!$F$2)</f>
        <v>130975.05142986668</v>
      </c>
      <c r="T55" s="40">
        <f>+H55/(Inflation!K$2/Inflation!$F$2)</f>
        <v>143368.14753815031</v>
      </c>
      <c r="U55" s="40">
        <f>+I55/(Inflation!L$2/Inflation!$F$2)</f>
        <v>162574.63775200295</v>
      </c>
      <c r="V55" s="40">
        <f>+J55/(Inflation!M$2/Inflation!$F$2)</f>
        <v>128943.94451181444</v>
      </c>
      <c r="W55" s="40">
        <f>+K55/(Inflation!N$2/Inflation!$F$2)</f>
        <v>147717.80884119504</v>
      </c>
      <c r="X55" s="40">
        <f>+L55/(Inflation!O$2/Inflation!$F$2)</f>
        <v>147257.76935797444</v>
      </c>
      <c r="Y55" s="43">
        <f t="shared" si="5"/>
        <v>-9.3388332170222244E-3</v>
      </c>
    </row>
    <row r="56" spans="1:25" x14ac:dyDescent="0.25">
      <c r="A56" s="39"/>
      <c r="B56" s="39" t="s">
        <v>1134</v>
      </c>
      <c r="C56" s="40">
        <v>3717.7478900000001</v>
      </c>
      <c r="D56" s="40">
        <v>3679.6206899999997</v>
      </c>
      <c r="E56" s="40">
        <v>3798.0733799999998</v>
      </c>
      <c r="F56" s="40">
        <v>3761.7270199999998</v>
      </c>
      <c r="G56" s="40">
        <v>3274.0697099999998</v>
      </c>
      <c r="H56" s="40">
        <v>3660.2548199999997</v>
      </c>
      <c r="I56" s="40">
        <v>4469.4982499999996</v>
      </c>
      <c r="J56" s="40">
        <v>4230.9747600000001</v>
      </c>
      <c r="K56" s="40">
        <v>4203.6817899999996</v>
      </c>
      <c r="L56" s="40">
        <v>4183.9343500000004</v>
      </c>
      <c r="M56" s="43">
        <f t="shared" si="4"/>
        <v>1.3212519240215492E-2</v>
      </c>
      <c r="O56" s="40">
        <f>+C56/(Inflation!F$2/Inflation!$F$2)</f>
        <v>3717.7478900000001</v>
      </c>
      <c r="P56" s="40">
        <f>+D56/(Inflation!G$2/Inflation!$F$2)</f>
        <v>3602.8283863020247</v>
      </c>
      <c r="Q56" s="40">
        <f>+E56/(Inflation!H$2/Inflation!$F$2)</f>
        <v>3630.2668229027781</v>
      </c>
      <c r="R56" s="40">
        <f>+F56/(Inflation!I$2/Inflation!$F$2)</f>
        <v>3531.491248982205</v>
      </c>
      <c r="S56" s="40">
        <f>+G56/(Inflation!J$2/Inflation!$F$2)</f>
        <v>3035.646165651192</v>
      </c>
      <c r="T56" s="40">
        <f>+H56/(Inflation!K$2/Inflation!$F$2)</f>
        <v>3241.9452579030053</v>
      </c>
      <c r="U56" s="40">
        <f>+I56/(Inflation!L$2/Inflation!$F$2)</f>
        <v>3665.7790571386249</v>
      </c>
      <c r="V56" s="40">
        <f>+J56/(Inflation!M$2/Inflation!$F$2)</f>
        <v>3332.6119538696748</v>
      </c>
      <c r="W56" s="40">
        <f>+K56/(Inflation!N$2/Inflation!$F$2)</f>
        <v>3216.1692567846139</v>
      </c>
      <c r="X56" s="40">
        <f>+L56/(Inflation!O$2/Inflation!$F$2)</f>
        <v>3116.7225961079048</v>
      </c>
      <c r="Y56" s="43">
        <f t="shared" si="5"/>
        <v>-1.9402204321727679E-2</v>
      </c>
    </row>
    <row r="57" spans="1:25" x14ac:dyDescent="0.25">
      <c r="A57" s="39"/>
      <c r="B57" s="39" t="s">
        <v>1135</v>
      </c>
      <c r="C57" s="40">
        <v>20561.987000000001</v>
      </c>
      <c r="D57" s="40">
        <v>20318.282999999999</v>
      </c>
      <c r="E57" s="40">
        <v>20863.757000000001</v>
      </c>
      <c r="F57" s="40">
        <v>19472.062000000002</v>
      </c>
      <c r="G57" s="40">
        <v>16663.98</v>
      </c>
      <c r="H57" s="40">
        <v>18304.323</v>
      </c>
      <c r="I57" s="40">
        <v>24446.17</v>
      </c>
      <c r="J57" s="40">
        <v>25417.491000000002</v>
      </c>
      <c r="K57" s="40">
        <v>26937.013999999999</v>
      </c>
      <c r="L57" s="40">
        <v>27305.657999999999</v>
      </c>
      <c r="M57" s="43">
        <f t="shared" si="4"/>
        <v>3.20185589719022E-2</v>
      </c>
      <c r="O57" s="40">
        <f>+C57/(Inflation!F$2/Inflation!$F$2)</f>
        <v>20561.987000000001</v>
      </c>
      <c r="P57" s="40">
        <f>+D57/(Inflation!G$2/Inflation!$F$2)</f>
        <v>19894.24805449658</v>
      </c>
      <c r="Q57" s="40">
        <f>+E57/(Inflation!H$2/Inflation!$F$2)</f>
        <v>19941.954054138263</v>
      </c>
      <c r="R57" s="40">
        <f>+F57/(Inflation!I$2/Inflation!$F$2)</f>
        <v>18280.278230459942</v>
      </c>
      <c r="S57" s="40">
        <f>+G57/(Inflation!J$2/Inflation!$F$2)</f>
        <v>15450.479516970379</v>
      </c>
      <c r="T57" s="40">
        <f>+H57/(Inflation!K$2/Inflation!$F$2)</f>
        <v>16212.426748194246</v>
      </c>
      <c r="U57" s="40">
        <f>+I57/(Inflation!L$2/Inflation!$F$2)</f>
        <v>20050.183040848162</v>
      </c>
      <c r="V57" s="40">
        <f>+J57/(Inflation!M$2/Inflation!$F$2)</f>
        <v>20020.595524416432</v>
      </c>
      <c r="W57" s="40">
        <f>+K57/(Inflation!N$2/Inflation!$F$2)</f>
        <v>20609.075716070496</v>
      </c>
      <c r="X57" s="40">
        <f>+L57/(Inflation!O$2/Inflation!$F$2)</f>
        <v>20340.701877933283</v>
      </c>
      <c r="Y57" s="43">
        <f t="shared" si="5"/>
        <v>-1.2015201057860025E-3</v>
      </c>
    </row>
    <row r="58" spans="1:25" x14ac:dyDescent="0.25">
      <c r="A58" s="39"/>
      <c r="B58" s="39" t="s">
        <v>1136</v>
      </c>
      <c r="C58" s="40">
        <v>953.34400000000005</v>
      </c>
      <c r="D58" s="40">
        <v>867.29200000000003</v>
      </c>
      <c r="E58" s="40">
        <v>986.77300000000002</v>
      </c>
      <c r="F58" s="40">
        <v>887.52200000000005</v>
      </c>
      <c r="G58" s="40">
        <v>746.53599999999994</v>
      </c>
      <c r="H58" s="40">
        <v>838.91</v>
      </c>
      <c r="I58" s="40">
        <v>1152.8240000000001</v>
      </c>
      <c r="J58" s="40">
        <v>936.86800000000005</v>
      </c>
      <c r="K58" s="40">
        <v>1195.0309999999999</v>
      </c>
      <c r="L58" s="40">
        <v>1411.663</v>
      </c>
      <c r="M58" s="43">
        <f t="shared" si="4"/>
        <v>4.4581613337456805E-2</v>
      </c>
      <c r="O58" s="40">
        <f>+C58/(Inflation!F$2/Inflation!$F$2)</f>
        <v>953.34400000000005</v>
      </c>
      <c r="P58" s="40">
        <f>+D58/(Inflation!G$2/Inflation!$F$2)</f>
        <v>849.1919412521446</v>
      </c>
      <c r="Q58" s="40">
        <f>+E58/(Inflation!H$2/Inflation!$F$2)</f>
        <v>943.17537478337067</v>
      </c>
      <c r="R58" s="40">
        <f>+F58/(Inflation!I$2/Inflation!$F$2)</f>
        <v>833.20138851521051</v>
      </c>
      <c r="S58" s="40">
        <f>+G58/(Inflation!J$2/Inflation!$F$2)</f>
        <v>692.1719287157689</v>
      </c>
      <c r="T58" s="40">
        <f>+H58/(Inflation!K$2/Inflation!$F$2)</f>
        <v>743.03578030870824</v>
      </c>
      <c r="U58" s="40">
        <f>+I58/(Inflation!L$2/Inflation!$F$2)</f>
        <v>945.51957275445375</v>
      </c>
      <c r="V58" s="40">
        <f>+J58/(Inflation!M$2/Inflation!$F$2)</f>
        <v>737.94283187781878</v>
      </c>
      <c r="W58" s="40">
        <f>+K58/(Inflation!N$2/Inflation!$F$2)</f>
        <v>914.29897768369722</v>
      </c>
      <c r="X58" s="40">
        <f>+L58/(Inflation!O$2/Inflation!$F$2)</f>
        <v>1051.5848486459815</v>
      </c>
      <c r="Y58" s="43">
        <f t="shared" si="5"/>
        <v>1.0957136823450453E-2</v>
      </c>
    </row>
    <row r="59" spans="1:25" x14ac:dyDescent="0.25">
      <c r="A59" s="39"/>
      <c r="B59" s="39" t="s">
        <v>1137</v>
      </c>
      <c r="C59" s="40">
        <v>8381.217419999999</v>
      </c>
      <c r="D59" s="40">
        <v>7701.7123700000002</v>
      </c>
      <c r="E59" s="40">
        <v>7904.9818800000003</v>
      </c>
      <c r="F59" s="40">
        <v>7047.5520700000006</v>
      </c>
      <c r="G59" s="40">
        <v>5768.0187599999999</v>
      </c>
      <c r="H59" s="40">
        <v>6501.0466200000001</v>
      </c>
      <c r="I59" s="40">
        <v>14219.96859</v>
      </c>
      <c r="J59" s="40">
        <v>16329.881100000001</v>
      </c>
      <c r="K59" s="40">
        <v>15156.80285</v>
      </c>
      <c r="L59" s="40">
        <v>14300.285019999999</v>
      </c>
      <c r="M59" s="43">
        <f t="shared" si="4"/>
        <v>6.1162646206463389E-2</v>
      </c>
      <c r="O59" s="40">
        <f>+C59/(Inflation!F$2/Inflation!$F$2)</f>
        <v>8381.217419999999</v>
      </c>
      <c r="P59" s="40">
        <f>+D59/(Inflation!G$2/Inflation!$F$2)</f>
        <v>7540.9805214921334</v>
      </c>
      <c r="Q59" s="40">
        <f>+E59/(Inflation!H$2/Inflation!$F$2)</f>
        <v>7555.7238061081471</v>
      </c>
      <c r="R59" s="40">
        <f>+F59/(Inflation!I$2/Inflation!$F$2)</f>
        <v>6616.2080155277799</v>
      </c>
      <c r="S59" s="40">
        <f>+G59/(Inflation!J$2/Inflation!$F$2)</f>
        <v>5347.9814369004816</v>
      </c>
      <c r="T59" s="40">
        <f>+H59/(Inflation!K$2/Inflation!$F$2)</f>
        <v>5758.0792315206518</v>
      </c>
      <c r="U59" s="40">
        <f>+I59/(Inflation!L$2/Inflation!$F$2)</f>
        <v>11662.889240507269</v>
      </c>
      <c r="V59" s="40">
        <f>+J59/(Inflation!M$2/Inflation!$F$2)</f>
        <v>12862.557695600735</v>
      </c>
      <c r="W59" s="40">
        <f>+K59/(Inflation!N$2/Inflation!$F$2)</f>
        <v>11596.225830717654</v>
      </c>
      <c r="X59" s="40">
        <f>+L59/(Inflation!O$2/Inflation!$F$2)</f>
        <v>10652.657934897419</v>
      </c>
      <c r="Y59" s="43">
        <f t="shared" si="5"/>
        <v>2.7004435857624687E-2</v>
      </c>
    </row>
    <row r="60" spans="1:25" x14ac:dyDescent="0.25">
      <c r="A60" s="39"/>
      <c r="B60" s="39" t="s">
        <v>1139</v>
      </c>
      <c r="C60" s="40">
        <v>8221.0310000000009</v>
      </c>
      <c r="D60" s="40">
        <v>7490.2790000000005</v>
      </c>
      <c r="E60" s="40">
        <v>8818.5220000000008</v>
      </c>
      <c r="F60" s="40">
        <v>7907.5290000000005</v>
      </c>
      <c r="G60" s="40">
        <v>6418.6719999999996</v>
      </c>
      <c r="H60" s="40">
        <v>7598.8459999999995</v>
      </c>
      <c r="I60" s="40">
        <v>9312.8510000000006</v>
      </c>
      <c r="J60" s="40">
        <v>9199.8349999999991</v>
      </c>
      <c r="K60" s="40">
        <v>8969.0499999999993</v>
      </c>
      <c r="L60" s="40">
        <v>9131.5519999999997</v>
      </c>
      <c r="M60" s="43">
        <f t="shared" si="4"/>
        <v>1.173948901186872E-2</v>
      </c>
      <c r="O60" s="40">
        <f>+C60/(Inflation!F$2/Inflation!$F$2)</f>
        <v>8221.0310000000009</v>
      </c>
      <c r="P60" s="40">
        <f>+D60/(Inflation!G$2/Inflation!$F$2)</f>
        <v>7333.9596866224674</v>
      </c>
      <c r="Q60" s="40">
        <f>+E60/(Inflation!H$2/Inflation!$F$2)</f>
        <v>8428.901877519349</v>
      </c>
      <c r="R60" s="40">
        <f>+F60/(Inflation!I$2/Inflation!$F$2)</f>
        <v>7423.5502246978604</v>
      </c>
      <c r="S60" s="40">
        <f>+G60/(Inflation!J$2/Inflation!$F$2)</f>
        <v>5951.2529577058604</v>
      </c>
      <c r="T60" s="40">
        <f>+H60/(Inflation!K$2/Inflation!$F$2)</f>
        <v>6730.4174071780117</v>
      </c>
      <c r="U60" s="40">
        <f>+I60/(Inflation!L$2/Inflation!$F$2)</f>
        <v>7638.1849255791758</v>
      </c>
      <c r="V60" s="40">
        <f>+J60/(Inflation!M$2/Inflation!$F$2)</f>
        <v>7246.4341750477888</v>
      </c>
      <c r="W60" s="40">
        <f>+K60/(Inflation!N$2/Inflation!$F$2)</f>
        <v>6862.0757501637736</v>
      </c>
      <c r="X60" s="40">
        <f>+L60/(Inflation!O$2/Inflation!$F$2)</f>
        <v>6802.3329419435859</v>
      </c>
      <c r="Y60" s="43">
        <f t="shared" si="5"/>
        <v>-2.0827818561045874E-2</v>
      </c>
    </row>
    <row r="61" spans="1:25" x14ac:dyDescent="0.25">
      <c r="A61" s="39"/>
      <c r="B61" s="39" t="s">
        <v>1140</v>
      </c>
      <c r="C61" s="40">
        <v>30242.907999999999</v>
      </c>
      <c r="D61" s="40">
        <v>30245.604019999999</v>
      </c>
      <c r="E61" s="40">
        <v>28200.429680000001</v>
      </c>
      <c r="F61" s="40">
        <v>25757.116000000002</v>
      </c>
      <c r="G61" s="40">
        <v>33213.389340000002</v>
      </c>
      <c r="H61" s="40">
        <v>33011.32675</v>
      </c>
      <c r="I61" s="40">
        <v>42132.178919999998</v>
      </c>
      <c r="J61" s="40">
        <v>39435.401579999998</v>
      </c>
      <c r="K61" s="40">
        <v>36409.802710000004</v>
      </c>
      <c r="L61" s="40">
        <v>36306.071880000003</v>
      </c>
      <c r="M61" s="43">
        <f t="shared" si="4"/>
        <v>2.051008673822996E-2</v>
      </c>
      <c r="O61" s="40">
        <f>+C61/(Inflation!F$2/Inflation!$F$2)</f>
        <v>30242.907999999999</v>
      </c>
      <c r="P61" s="40">
        <f>+D61/(Inflation!G$2/Inflation!$F$2)</f>
        <v>29614.38960821438</v>
      </c>
      <c r="Q61" s="40">
        <f>+E61/(Inflation!H$2/Inflation!$F$2)</f>
        <v>26954.47770914495</v>
      </c>
      <c r="R61" s="40">
        <f>+F61/(Inflation!I$2/Inflation!$F$2)</f>
        <v>24180.656722140233</v>
      </c>
      <c r="S61" s="40">
        <f>+G61/(Inflation!J$2/Inflation!$F$2)</f>
        <v>30794.73161194579</v>
      </c>
      <c r="T61" s="40">
        <f>+H61/(Inflation!K$2/Inflation!$F$2)</f>
        <v>29238.651262605028</v>
      </c>
      <c r="U61" s="40">
        <f>+I61/(Inflation!L$2/Inflation!$F$2)</f>
        <v>34555.838368781879</v>
      </c>
      <c r="V61" s="40">
        <f>+J61/(Inflation!M$2/Inflation!$F$2)</f>
        <v>31062.083365195744</v>
      </c>
      <c r="W61" s="40">
        <f>+K61/(Inflation!N$2/Inflation!$F$2)</f>
        <v>27856.55384288618</v>
      </c>
      <c r="X61" s="40">
        <f>+L61/(Inflation!O$2/Inflation!$F$2)</f>
        <v>27045.346589703015</v>
      </c>
      <c r="Y61" s="43">
        <f t="shared" si="5"/>
        <v>-1.2339541290547928E-2</v>
      </c>
    </row>
    <row r="62" spans="1:25" x14ac:dyDescent="0.25">
      <c r="A62" s="39"/>
      <c r="B62" s="39" t="s">
        <v>1141</v>
      </c>
      <c r="C62" s="40">
        <v>4763.0824000000002</v>
      </c>
      <c r="D62" s="40">
        <v>4501.0627699999995</v>
      </c>
      <c r="E62" s="40">
        <v>4874.2465199999997</v>
      </c>
      <c r="F62" s="40">
        <v>4694.0499400000008</v>
      </c>
      <c r="G62" s="40">
        <v>4430.5782199999994</v>
      </c>
      <c r="H62" s="40">
        <v>5271.0485899999994</v>
      </c>
      <c r="I62" s="40">
        <v>9970.0918000000001</v>
      </c>
      <c r="J62" s="40">
        <v>10700.759099999999</v>
      </c>
      <c r="K62" s="40">
        <v>9001.5931700000001</v>
      </c>
      <c r="L62" s="40">
        <v>8367.0119099999993</v>
      </c>
      <c r="M62" s="43">
        <f t="shared" si="4"/>
        <v>6.4601126496790062E-2</v>
      </c>
      <c r="O62" s="40">
        <f>+C62/(Inflation!F$2/Inflation!$F$2)</f>
        <v>4763.0824000000002</v>
      </c>
      <c r="P62" s="40">
        <f>+D62/(Inflation!G$2/Inflation!$F$2)</f>
        <v>4407.1272781878015</v>
      </c>
      <c r="Q62" s="40">
        <f>+E62/(Inflation!H$2/Inflation!$F$2)</f>
        <v>4658.8924588406253</v>
      </c>
      <c r="R62" s="40">
        <f>+F62/(Inflation!I$2/Inflation!$F$2)</f>
        <v>4406.7515258976582</v>
      </c>
      <c r="S62" s="40">
        <f>+G62/(Inflation!J$2/Inflation!$F$2)</f>
        <v>4107.9356814185494</v>
      </c>
      <c r="T62" s="40">
        <f>+H62/(Inflation!K$2/Inflation!$F$2)</f>
        <v>4668.6506325061873</v>
      </c>
      <c r="U62" s="40">
        <f>+I62/(Inflation!L$2/Inflation!$F$2)</f>
        <v>8177.238623639586</v>
      </c>
      <c r="V62" s="40">
        <f>+J62/(Inflation!M$2/Inflation!$F$2)</f>
        <v>8428.6670838328755</v>
      </c>
      <c r="W62" s="40">
        <f>+K62/(Inflation!N$2/Inflation!$F$2)</f>
        <v>6886.974005574376</v>
      </c>
      <c r="X62" s="40">
        <f>+L62/(Inflation!O$2/Inflation!$F$2)</f>
        <v>6232.8069468396307</v>
      </c>
      <c r="Y62" s="43">
        <f t="shared" si="5"/>
        <v>3.0332233460940827E-2</v>
      </c>
    </row>
    <row r="63" spans="1:25" x14ac:dyDescent="0.25">
      <c r="A63" s="39"/>
      <c r="B63" s="39" t="s">
        <v>1187</v>
      </c>
      <c r="C63" s="40">
        <v>5002.0209999999997</v>
      </c>
      <c r="D63" s="40">
        <v>4903.402</v>
      </c>
      <c r="E63" s="40">
        <v>5102.5469999999996</v>
      </c>
      <c r="F63" s="40">
        <v>5028.1660000000002</v>
      </c>
      <c r="G63" s="40">
        <v>4739.62</v>
      </c>
      <c r="H63" s="40">
        <v>5488.28</v>
      </c>
      <c r="I63" s="40">
        <v>8482.8510000000006</v>
      </c>
      <c r="J63" s="40">
        <v>13248.833000000001</v>
      </c>
      <c r="K63" s="40">
        <v>15325.142</v>
      </c>
      <c r="L63" s="40">
        <v>12363.25</v>
      </c>
      <c r="M63" s="43">
        <f t="shared" ref="M63" si="6">+(L63/C63)^(1/(COUNT(C63:L63)-1))-1</f>
        <v>0.10577110673107737</v>
      </c>
      <c r="O63" s="40">
        <f>+C63/(Inflation!F$2/Inflation!$F$2)</f>
        <v>5002.0209999999997</v>
      </c>
      <c r="P63" s="40">
        <f>+D63/(Inflation!G$2/Inflation!$F$2)</f>
        <v>4801.0698393616549</v>
      </c>
      <c r="Q63" s="40">
        <f>+E63/(Inflation!H$2/Inflation!$F$2)</f>
        <v>4877.106162283284</v>
      </c>
      <c r="R63" s="40">
        <f>+F63/(Inflation!I$2/Inflation!$F$2)</f>
        <v>4720.4180773941061</v>
      </c>
      <c r="S63" s="40">
        <f>+G63/(Inflation!J$2/Inflation!$F$2)</f>
        <v>4394.4724926592062</v>
      </c>
      <c r="T63" s="40">
        <f>+H63/(Inflation!K$2/Inflation!$F$2)</f>
        <v>4861.0559086823105</v>
      </c>
      <c r="U63" s="40">
        <f>+I63/(Inflation!L$2/Inflation!$F$2)</f>
        <v>6957.4381286819935</v>
      </c>
      <c r="V63" s="40">
        <f>+J63/(Inflation!M$2/Inflation!$F$2)</f>
        <v>10435.70849158718</v>
      </c>
      <c r="W63" s="40">
        <f>+K63/(Inflation!N$2/Inflation!$F$2)</f>
        <v>11725.019404063569</v>
      </c>
      <c r="X63" s="40">
        <f>+L63/(Inflation!O$2/Inflation!$F$2)</f>
        <v>9209.7096686832701</v>
      </c>
      <c r="Y63" s="43">
        <f t="shared" ref="Y63" si="7">+(X63/O63)^(1/(COUNT(O63:X63)-1))-1</f>
        <v>7.0176975900694272E-2</v>
      </c>
    </row>
    <row r="64" spans="1:25" x14ac:dyDescent="0.25">
      <c r="A64" s="39"/>
      <c r="B64" s="39" t="s">
        <v>1142</v>
      </c>
      <c r="C64" s="40">
        <v>227917.12443</v>
      </c>
      <c r="D64" s="40">
        <v>239939.76244999998</v>
      </c>
      <c r="E64" s="40">
        <v>270747.36963999999</v>
      </c>
      <c r="F64" s="40">
        <v>269244.18537999998</v>
      </c>
      <c r="G64" s="40">
        <v>241499.32071999999</v>
      </c>
      <c r="H64" s="40">
        <v>347613.96305000002</v>
      </c>
      <c r="I64" s="40">
        <v>477783.54986000003</v>
      </c>
      <c r="J64" s="40">
        <v>213007.37518999999</v>
      </c>
      <c r="K64" s="40">
        <v>221865.69638000001</v>
      </c>
      <c r="L64" s="40">
        <v>276566.80933999998</v>
      </c>
      <c r="M64" s="43">
        <f t="shared" si="4"/>
        <v>2.1729423545060467E-2</v>
      </c>
      <c r="O64" s="40">
        <f>+C64/(Inflation!F$2/Inflation!$F$2)</f>
        <v>227917.12443</v>
      </c>
      <c r="P64" s="40">
        <f>+D64/(Inflation!G$2/Inflation!$F$2)</f>
        <v>234932.30960102699</v>
      </c>
      <c r="Q64" s="40">
        <f>+E64/(Inflation!H$2/Inflation!$F$2)</f>
        <v>258785.20372144232</v>
      </c>
      <c r="R64" s="40">
        <f>+F64/(Inflation!I$2/Inflation!$F$2)</f>
        <v>252765.14735213629</v>
      </c>
      <c r="S64" s="40">
        <f>+G64/(Inflation!J$2/Inflation!$F$2)</f>
        <v>223912.9132504132</v>
      </c>
      <c r="T64" s="40">
        <f>+H64/(Inflation!K$2/Inflation!$F$2)</f>
        <v>307887.15390334988</v>
      </c>
      <c r="U64" s="40">
        <f>+I64/(Inflation!L$2/Inflation!$F$2)</f>
        <v>391867.0134666987</v>
      </c>
      <c r="V64" s="40">
        <f>+J64/(Inflation!M$2/Inflation!$F$2)</f>
        <v>167779.52247122288</v>
      </c>
      <c r="W64" s="40">
        <f>+K64/(Inflation!N$2/Inflation!$F$2)</f>
        <v>169745.87218516975</v>
      </c>
      <c r="X64" s="40">
        <f>+L64/(Inflation!O$2/Inflation!$F$2)</f>
        <v>206021.88081738056</v>
      </c>
      <c r="Y64" s="43">
        <f t="shared" si="5"/>
        <v>-1.1159454228591659E-2</v>
      </c>
    </row>
    <row r="65" spans="1:25" x14ac:dyDescent="0.25">
      <c r="A65" s="39"/>
      <c r="B65" s="39" t="s">
        <v>1143</v>
      </c>
      <c r="C65" s="40">
        <v>1178.4069999999999</v>
      </c>
      <c r="D65" s="40">
        <v>1130.82</v>
      </c>
      <c r="E65" s="40">
        <v>1109.287</v>
      </c>
      <c r="F65" s="40">
        <v>994.38699999999994</v>
      </c>
      <c r="G65" s="40">
        <v>840.274</v>
      </c>
      <c r="H65" s="40">
        <v>930.89099999999996</v>
      </c>
      <c r="I65" s="40">
        <v>1169.885</v>
      </c>
      <c r="J65" s="40">
        <v>2991.9029999999998</v>
      </c>
      <c r="K65" s="40">
        <v>6739.9430000000002</v>
      </c>
      <c r="L65" s="40">
        <v>5925.6719999999996</v>
      </c>
      <c r="M65" s="43">
        <f t="shared" si="4"/>
        <v>0.19656978678195824</v>
      </c>
      <c r="O65" s="40">
        <f>+C65/(Inflation!F$2/Inflation!$F$2)</f>
        <v>1178.4069999999999</v>
      </c>
      <c r="P65" s="40">
        <f>+D65/(Inflation!G$2/Inflation!$F$2)</f>
        <v>1107.22021073266</v>
      </c>
      <c r="Q65" s="40">
        <f>+E65/(Inflation!H$2/Inflation!$F$2)</f>
        <v>1060.2764586863655</v>
      </c>
      <c r="R65" s="40">
        <f>+F65/(Inflation!I$2/Inflation!$F$2)</f>
        <v>933.52573696367472</v>
      </c>
      <c r="S65" s="40">
        <f>+G65/(Inflation!J$2/Inflation!$F$2)</f>
        <v>779.08376184097494</v>
      </c>
      <c r="T65" s="40">
        <f>+H65/(Inflation!K$2/Inflation!$F$2)</f>
        <v>824.50479856880202</v>
      </c>
      <c r="U65" s="40">
        <f>+I65/(Inflation!L$2/Inflation!$F$2)</f>
        <v>959.51261022657752</v>
      </c>
      <c r="V65" s="40">
        <f>+J65/(Inflation!M$2/Inflation!$F$2)</f>
        <v>2356.6322817341838</v>
      </c>
      <c r="W65" s="40">
        <f>+K65/(Inflation!N$2/Inflation!$F$2)</f>
        <v>5156.6218738646876</v>
      </c>
      <c r="X65" s="40">
        <f>+L65/(Inflation!O$2/Inflation!$F$2)</f>
        <v>4414.1887215615407</v>
      </c>
      <c r="Y65" s="43">
        <f t="shared" si="5"/>
        <v>0.15805289908328324</v>
      </c>
    </row>
    <row r="66" spans="1:25" x14ac:dyDescent="0.25">
      <c r="A66" s="39"/>
      <c r="B66" s="39" t="s">
        <v>1149</v>
      </c>
      <c r="C66" s="40">
        <v>0</v>
      </c>
      <c r="D66" s="40">
        <v>0</v>
      </c>
      <c r="E66" s="40">
        <v>0</v>
      </c>
      <c r="F66" s="40">
        <v>0</v>
      </c>
      <c r="G66" s="40">
        <v>0</v>
      </c>
      <c r="H66" s="40">
        <v>0</v>
      </c>
      <c r="I66" s="40">
        <v>0</v>
      </c>
      <c r="J66" s="40">
        <v>13803.961589999999</v>
      </c>
      <c r="K66" s="40">
        <v>21733.240850000002</v>
      </c>
      <c r="L66" s="40">
        <v>27027.482609999999</v>
      </c>
      <c r="M66" s="43" t="e">
        <f t="shared" si="4"/>
        <v>#DIV/0!</v>
      </c>
      <c r="O66" s="40">
        <f>+C66/(Inflation!F$2/Inflation!$F$2)</f>
        <v>0</v>
      </c>
      <c r="P66" s="40">
        <f>+D66/(Inflation!G$2/Inflation!$F$2)</f>
        <v>0</v>
      </c>
      <c r="Q66" s="40">
        <f>+E66/(Inflation!H$2/Inflation!$F$2)</f>
        <v>0</v>
      </c>
      <c r="R66" s="40">
        <f>+F66/(Inflation!I$2/Inflation!$F$2)</f>
        <v>0</v>
      </c>
      <c r="S66" s="40">
        <f>+G66/(Inflation!J$2/Inflation!$F$2)</f>
        <v>0</v>
      </c>
      <c r="T66" s="40">
        <f>+H66/(Inflation!K$2/Inflation!$F$2)</f>
        <v>0</v>
      </c>
      <c r="U66" s="40">
        <f>+I66/(Inflation!L$2/Inflation!$F$2)</f>
        <v>0</v>
      </c>
      <c r="V66" s="40">
        <f>+J66/(Inflation!M$2/Inflation!$F$2)</f>
        <v>10872.96663655631</v>
      </c>
      <c r="W66" s="40">
        <f>+K66/(Inflation!N$2/Inflation!$F$2)</f>
        <v>16627.752661569924</v>
      </c>
      <c r="X66" s="40">
        <f>+L66/(Inflation!O$2/Inflation!$F$2)</f>
        <v>20133.481723129913</v>
      </c>
      <c r="Y66" s="43" t="e">
        <f t="shared" si="5"/>
        <v>#DIV/0!</v>
      </c>
    </row>
    <row r="67" spans="1:25" x14ac:dyDescent="0.25">
      <c r="A67" s="39"/>
      <c r="B67" s="39" t="s">
        <v>1144</v>
      </c>
      <c r="C67" s="40">
        <v>9683.6360000000004</v>
      </c>
      <c r="D67" s="40">
        <v>9059.9069999999992</v>
      </c>
      <c r="E67" s="40">
        <v>8923.0660000000007</v>
      </c>
      <c r="F67" s="40">
        <v>8043.2349999999997</v>
      </c>
      <c r="G67" s="40">
        <v>6274.143</v>
      </c>
      <c r="H67" s="40">
        <v>7248.308</v>
      </c>
      <c r="I67" s="40">
        <v>8966.3529999999992</v>
      </c>
      <c r="J67" s="40">
        <v>8677.8880000000008</v>
      </c>
      <c r="K67" s="40">
        <v>8878.8829999999998</v>
      </c>
      <c r="L67" s="40">
        <v>8808.5650000000005</v>
      </c>
      <c r="M67" s="43">
        <f t="shared" si="4"/>
        <v>-1.0468476396763182E-2</v>
      </c>
      <c r="O67" s="40">
        <f>+C67/(Inflation!F$2/Inflation!$F$2)</f>
        <v>9683.6360000000004</v>
      </c>
      <c r="P67" s="40">
        <f>+D67/(Inflation!G$2/Inflation!$F$2)</f>
        <v>8870.8301389772914</v>
      </c>
      <c r="Q67" s="40">
        <f>+E67/(Inflation!H$2/Inflation!$F$2)</f>
        <v>8528.8269123362243</v>
      </c>
      <c r="R67" s="40">
        <f>+F67/(Inflation!I$2/Inflation!$F$2)</f>
        <v>7550.9503653477195</v>
      </c>
      <c r="S67" s="40">
        <f>+G67/(Inflation!J$2/Inflation!$F$2)</f>
        <v>5817.2488149915625</v>
      </c>
      <c r="T67" s="40">
        <f>+H67/(Inflation!K$2/Inflation!$F$2)</f>
        <v>6419.9403877625164</v>
      </c>
      <c r="U67" s="40">
        <f>+I67/(Inflation!L$2/Inflation!$F$2)</f>
        <v>7353.995282649922</v>
      </c>
      <c r="V67" s="40">
        <f>+J67/(Inflation!M$2/Inflation!$F$2)</f>
        <v>6835.312173581061</v>
      </c>
      <c r="W67" s="40">
        <f>+K67/(Inflation!N$2/Inflation!$F$2)</f>
        <v>6793.0904301839528</v>
      </c>
      <c r="X67" s="40">
        <f>+L67/(Inflation!O$2/Inflation!$F$2)</f>
        <v>6561.7314417911994</v>
      </c>
      <c r="Y67" s="43">
        <f t="shared" si="5"/>
        <v>-4.2320922438733755E-2</v>
      </c>
    </row>
    <row r="68" spans="1:25" x14ac:dyDescent="0.25">
      <c r="A68" s="39"/>
      <c r="B68" s="39" t="s">
        <v>1168</v>
      </c>
      <c r="C68" s="40">
        <v>58247.237999999998</v>
      </c>
      <c r="D68" s="40">
        <v>59546.978000000003</v>
      </c>
      <c r="E68" s="40">
        <v>61994.853000000003</v>
      </c>
      <c r="F68" s="40">
        <v>60921.264999999999</v>
      </c>
      <c r="G68" s="40">
        <v>54048.828999999998</v>
      </c>
      <c r="H68" s="40">
        <v>64432.154999999999</v>
      </c>
      <c r="I68" s="40">
        <v>92601.876999999993</v>
      </c>
      <c r="J68" s="40">
        <v>107973.73</v>
      </c>
      <c r="K68" s="40">
        <v>111628.22199999999</v>
      </c>
      <c r="L68" s="40">
        <v>114662.867</v>
      </c>
      <c r="M68" s="43">
        <f t="shared" si="4"/>
        <v>7.8159592240784725E-2</v>
      </c>
      <c r="O68" s="40">
        <f>+C68/(Inflation!F$2/Inflation!$F$2)</f>
        <v>58247.237999999998</v>
      </c>
      <c r="P68" s="40">
        <f>+D68/(Inflation!G$2/Inflation!$F$2)</f>
        <v>58304.254903214547</v>
      </c>
      <c r="Q68" s="40">
        <f>+E68/(Inflation!H$2/Inflation!$F$2)</f>
        <v>59255.795114899753</v>
      </c>
      <c r="R68" s="40">
        <f>+F68/(Inflation!I$2/Inflation!$F$2)</f>
        <v>57192.590818146586</v>
      </c>
      <c r="S68" s="40">
        <f>+G68/(Inflation!J$2/Inflation!$F$2)</f>
        <v>50112.897721956855</v>
      </c>
      <c r="T68" s="40">
        <f>+H68/(Inflation!K$2/Inflation!$F$2)</f>
        <v>57068.572990424043</v>
      </c>
      <c r="U68" s="40">
        <f>+I68/(Inflation!L$2/Inflation!$F$2)</f>
        <v>75949.917053514204</v>
      </c>
      <c r="V68" s="40">
        <f>+J68/(Inflation!M$2/Inflation!$F$2)</f>
        <v>85047.669559223912</v>
      </c>
      <c r="W68" s="40">
        <f>+K68/(Inflation!N$2/Inflation!$F$2)</f>
        <v>85404.955398854756</v>
      </c>
      <c r="X68" s="40">
        <f>+L68/(Inflation!O$2/Inflation!$F$2)</f>
        <v>85415.381461091849</v>
      </c>
      <c r="Y68" s="43">
        <f t="shared" si="5"/>
        <v>4.3454260053457316E-2</v>
      </c>
    </row>
    <row r="69" spans="1:25" x14ac:dyDescent="0.25">
      <c r="A69" s="39"/>
      <c r="B69" s="39" t="s">
        <v>1145</v>
      </c>
      <c r="C69" s="40">
        <v>14160.00136</v>
      </c>
      <c r="D69" s="40">
        <v>14454.837390000001</v>
      </c>
      <c r="E69" s="40">
        <v>15038.289130000001</v>
      </c>
      <c r="F69" s="40">
        <v>15098.52476</v>
      </c>
      <c r="G69" s="40">
        <v>14106.10441</v>
      </c>
      <c r="H69" s="40">
        <v>15663.699279999999</v>
      </c>
      <c r="I69" s="40">
        <v>20114.042020000001</v>
      </c>
      <c r="J69" s="40">
        <v>18984.636850000003</v>
      </c>
      <c r="K69" s="40">
        <v>18662.078079999999</v>
      </c>
      <c r="L69" s="40">
        <v>18410.300050000002</v>
      </c>
      <c r="M69" s="43">
        <f t="shared" si="4"/>
        <v>2.9594933615230135E-2</v>
      </c>
      <c r="O69" s="40">
        <f>+C69/(Inflation!F$2/Inflation!$F$2)</f>
        <v>14160.00136</v>
      </c>
      <c r="P69" s="40">
        <f>+D69/(Inflation!G$2/Inflation!$F$2)</f>
        <v>14153.170355195463</v>
      </c>
      <c r="Q69" s="40">
        <f>+E69/(Inflation!H$2/Inflation!$F$2)</f>
        <v>14373.867126774283</v>
      </c>
      <c r="R69" s="40">
        <f>+F69/(Inflation!I$2/Inflation!$F$2)</f>
        <v>14174.422487063177</v>
      </c>
      <c r="S69" s="40">
        <f>+G69/(Inflation!J$2/Inflation!$F$2)</f>
        <v>13078.872949376473</v>
      </c>
      <c r="T69" s="40">
        <f>+H69/(Inflation!K$2/Inflation!$F$2)</f>
        <v>13873.584791021385</v>
      </c>
      <c r="U69" s="40">
        <f>+I69/(Inflation!L$2/Inflation!$F$2)</f>
        <v>16497.071900928095</v>
      </c>
      <c r="V69" s="40">
        <f>+J69/(Inflation!M$2/Inflation!$F$2)</f>
        <v>14953.629197774921</v>
      </c>
      <c r="W69" s="40">
        <f>+K69/(Inflation!N$2/Inflation!$F$2)</f>
        <v>14278.055473035707</v>
      </c>
      <c r="X69" s="40">
        <f>+L69/(Inflation!O$2/Inflation!$F$2)</f>
        <v>13714.316087909336</v>
      </c>
      <c r="Y69" s="43">
        <f t="shared" si="5"/>
        <v>-3.5471303673771937E-3</v>
      </c>
    </row>
    <row r="70" spans="1:25" x14ac:dyDescent="0.25">
      <c r="A70" s="39"/>
      <c r="B70" s="39" t="s">
        <v>1146</v>
      </c>
      <c r="C70" s="40">
        <v>11342.76417</v>
      </c>
      <c r="D70" s="40">
        <v>11022.148590000001</v>
      </c>
      <c r="E70" s="40">
        <v>11021.58627</v>
      </c>
      <c r="F70" s="40">
        <v>10742.616789999998</v>
      </c>
      <c r="G70" s="40">
        <v>9424.8721100000002</v>
      </c>
      <c r="H70" s="40">
        <v>9377.9110000000001</v>
      </c>
      <c r="I70" s="40">
        <v>11865.312960000001</v>
      </c>
      <c r="J70" s="40">
        <v>11456.104730000001</v>
      </c>
      <c r="K70" s="40">
        <v>11488.467199999999</v>
      </c>
      <c r="L70" s="40">
        <v>11879.17547</v>
      </c>
      <c r="M70" s="43">
        <f t="shared" si="4"/>
        <v>5.147300297224211E-3</v>
      </c>
      <c r="O70" s="40">
        <f>+C70/(Inflation!F$2/Inflation!$F$2)</f>
        <v>11342.76417</v>
      </c>
      <c r="P70" s="40">
        <f>+D70/(Inflation!G$2/Inflation!$F$2)</f>
        <v>10792.120482965009</v>
      </c>
      <c r="Q70" s="40">
        <f>+E70/(Inflation!H$2/Inflation!$F$2)</f>
        <v>10534.630316105631</v>
      </c>
      <c r="R70" s="40">
        <f>+F70/(Inflation!I$2/Inflation!$F$2)</f>
        <v>10085.117017623013</v>
      </c>
      <c r="S70" s="40">
        <f>+G70/(Inflation!J$2/Inflation!$F$2)</f>
        <v>8738.5362611825276</v>
      </c>
      <c r="T70" s="40">
        <f>+H70/(Inflation!K$2/Inflation!$F$2)</f>
        <v>8306.1632565479231</v>
      </c>
      <c r="U70" s="40">
        <f>+I70/(Inflation!L$2/Inflation!$F$2)</f>
        <v>9731.655170726046</v>
      </c>
      <c r="V70" s="40">
        <f>+J70/(Inflation!M$2/Inflation!$F$2)</f>
        <v>9023.6301877586538</v>
      </c>
      <c r="W70" s="40">
        <f>+K70/(Inflation!N$2/Inflation!$F$2)</f>
        <v>8789.6412863872883</v>
      </c>
      <c r="X70" s="40">
        <f>+L70/(Inflation!O$2/Inflation!$F$2)</f>
        <v>8849.1098361712429</v>
      </c>
      <c r="Y70" s="43">
        <f t="shared" si="5"/>
        <v>-2.7207808542933476E-2</v>
      </c>
    </row>
    <row r="71" spans="1:25" x14ac:dyDescent="0.25">
      <c r="A71" s="39"/>
      <c r="B71" s="39" t="s">
        <v>1147</v>
      </c>
      <c r="C71" s="40">
        <v>31538.65841</v>
      </c>
      <c r="D71" s="40">
        <v>31225.646559999997</v>
      </c>
      <c r="E71" s="40">
        <v>31529.731540000001</v>
      </c>
      <c r="F71" s="40">
        <v>30201.997289999999</v>
      </c>
      <c r="G71" s="40">
        <v>27393.1872</v>
      </c>
      <c r="H71" s="40">
        <v>31695.106889999999</v>
      </c>
      <c r="I71" s="40">
        <v>38422.23719</v>
      </c>
      <c r="J71" s="40">
        <v>37013.799920000005</v>
      </c>
      <c r="K71" s="40">
        <v>34843.927579999996</v>
      </c>
      <c r="L71" s="40">
        <v>34642.286240000001</v>
      </c>
      <c r="M71" s="43">
        <f t="shared" si="4"/>
        <v>1.0483575722118665E-2</v>
      </c>
      <c r="O71" s="40">
        <f>+C71/(Inflation!F$2/Inflation!$F$2)</f>
        <v>31538.65841</v>
      </c>
      <c r="P71" s="40">
        <f>+D71/(Inflation!G$2/Inflation!$F$2)</f>
        <v>30573.979027985672</v>
      </c>
      <c r="Q71" s="40">
        <f>+E71/(Inflation!H$2/Inflation!$F$2)</f>
        <v>30136.684285097548</v>
      </c>
      <c r="R71" s="40">
        <f>+F71/(Inflation!I$2/Inflation!$F$2)</f>
        <v>28353.4899168253</v>
      </c>
      <c r="S71" s="40">
        <f>+G71/(Inflation!J$2/Inflation!$F$2)</f>
        <v>25398.366881029335</v>
      </c>
      <c r="T71" s="40">
        <f>+H71/(Inflation!K$2/Inflation!$F$2)</f>
        <v>28072.854632772363</v>
      </c>
      <c r="U71" s="40">
        <f>+I71/(Inflation!L$2/Inflation!$F$2)</f>
        <v>31513.029996043697</v>
      </c>
      <c r="V71" s="40">
        <f>+J71/(Inflation!M$2/Inflation!$F$2)</f>
        <v>29154.660348655078</v>
      </c>
      <c r="W71" s="40">
        <f>+K71/(Inflation!N$2/Inflation!$F$2)</f>
        <v>26658.527992059437</v>
      </c>
      <c r="X71" s="40">
        <f>+L71/(Inflation!O$2/Inflation!$F$2)</f>
        <v>25805.948964052444</v>
      </c>
      <c r="Y71" s="43">
        <f t="shared" si="5"/>
        <v>-2.2043304730142377E-2</v>
      </c>
    </row>
    <row r="72" spans="1:25" x14ac:dyDescent="0.25">
      <c r="A72" s="39"/>
      <c r="B72" s="39" t="s">
        <v>1148</v>
      </c>
      <c r="C72" s="40">
        <v>12920.013999999999</v>
      </c>
      <c r="D72" s="40">
        <v>13420.638000000001</v>
      </c>
      <c r="E72" s="40">
        <v>13818.964</v>
      </c>
      <c r="F72" s="40">
        <v>12423.107</v>
      </c>
      <c r="G72" s="40">
        <v>11932.941000000001</v>
      </c>
      <c r="H72" s="40">
        <v>13720.186</v>
      </c>
      <c r="I72" s="40">
        <v>18127.367999999999</v>
      </c>
      <c r="J72" s="40">
        <v>16168.215</v>
      </c>
      <c r="K72" s="40">
        <v>16202.162</v>
      </c>
      <c r="L72" s="40">
        <v>16342.361000000001</v>
      </c>
      <c r="M72" s="43">
        <f t="shared" si="4"/>
        <v>2.6453052590703408E-2</v>
      </c>
      <c r="O72" s="40">
        <f>+C72/(Inflation!F$2/Inflation!$F$2)</f>
        <v>12920.013999999999</v>
      </c>
      <c r="P72" s="40">
        <f>+D72/(Inflation!G$2/Inflation!$F$2)</f>
        <v>13140.554318571254</v>
      </c>
      <c r="Q72" s="40">
        <f>+E72/(Inflation!H$2/Inflation!$F$2)</f>
        <v>13208.414245037011</v>
      </c>
      <c r="R72" s="40">
        <f>+F72/(Inflation!I$2/Inflation!$F$2)</f>
        <v>11662.753150990095</v>
      </c>
      <c r="S72" s="40">
        <f>+G72/(Inflation!J$2/Inflation!$F$2)</f>
        <v>11063.963140721247</v>
      </c>
      <c r="T72" s="40">
        <f>+H72/(Inflation!K$2/Inflation!$F$2)</f>
        <v>12152.184513822238</v>
      </c>
      <c r="U72" s="40">
        <f>+I72/(Inflation!L$2/Inflation!$F$2)</f>
        <v>14867.647833947552</v>
      </c>
      <c r="V72" s="40">
        <f>+J72/(Inflation!M$2/Inflation!$F$2)</f>
        <v>12735.21815614305</v>
      </c>
      <c r="W72" s="40">
        <f>+K72/(Inflation!N$2/Inflation!$F$2)</f>
        <v>12396.013285735389</v>
      </c>
      <c r="X72" s="40">
        <f>+L72/(Inflation!O$2/Inflation!$F$2)</f>
        <v>12173.853971311135</v>
      </c>
      <c r="Y72" s="43">
        <f t="shared" si="5"/>
        <v>-6.5878760632994693E-3</v>
      </c>
    </row>
    <row r="73" spans="1:25" x14ac:dyDescent="0.25">
      <c r="A73" s="41" t="s">
        <v>1100</v>
      </c>
      <c r="B73" s="41" t="s">
        <v>1099</v>
      </c>
      <c r="C73" s="42">
        <v>1600130.5000000005</v>
      </c>
      <c r="D73" s="42">
        <v>1626511.43</v>
      </c>
      <c r="E73" s="42">
        <v>1642598.4000000001</v>
      </c>
      <c r="F73" s="42">
        <v>1624405.43</v>
      </c>
      <c r="G73" s="42">
        <v>1477126.0099999998</v>
      </c>
      <c r="H73" s="42">
        <v>1748372.51</v>
      </c>
      <c r="I73" s="42">
        <v>2135730.4</v>
      </c>
      <c r="J73" s="42">
        <v>1793467.18</v>
      </c>
      <c r="K73" s="42">
        <v>1819859.9100000004</v>
      </c>
      <c r="L73" s="42">
        <v>1957392.25</v>
      </c>
      <c r="M73" s="65">
        <f t="shared" si="4"/>
        <v>2.2644572841518329E-2</v>
      </c>
      <c r="O73" s="42">
        <f>+C73/(Inflation!F$2/Inflation!$F$2)</f>
        <v>1600130.5000000005</v>
      </c>
      <c r="P73" s="42">
        <f>+D73/(Inflation!G$2/Inflation!$F$2)</f>
        <v>1592566.7465057923</v>
      </c>
      <c r="Q73" s="42">
        <f>+E73/(Inflation!H$2/Inflation!$F$2)</f>
        <v>1570025.0833155804</v>
      </c>
      <c r="R73" s="42">
        <f>+F73/(Inflation!I$2/Inflation!$F$2)</f>
        <v>1524984.0114246716</v>
      </c>
      <c r="S73" s="42">
        <f>+G73/(Inflation!J$2/Inflation!$F$2)</f>
        <v>1369559.0826134682</v>
      </c>
      <c r="T73" s="42">
        <f>+H73/(Inflation!K$2/Inflation!$F$2)</f>
        <v>1548561.0282844938</v>
      </c>
      <c r="U73" s="42">
        <f>+I73/(Inflation!L$2/Inflation!$F$2)</f>
        <v>1751676.6612481163</v>
      </c>
      <c r="V73" s="42">
        <f>+J73/(Inflation!M$2/Inflation!$F$2)</f>
        <v>1412660.3210795177</v>
      </c>
      <c r="W73" s="42">
        <f>+K73/(Inflation!N$2/Inflation!$F$2)</f>
        <v>1392345.5167611097</v>
      </c>
      <c r="X73" s="42">
        <f>+L73/(Inflation!O$2/Inflation!$F$2)</f>
        <v>1458112.9015615392</v>
      </c>
      <c r="Y73" s="65">
        <f t="shared" si="5"/>
        <v>-1.0273763057408902E-2</v>
      </c>
    </row>
    <row r="77" spans="1:25" x14ac:dyDescent="0.25">
      <c r="M77" s="43"/>
    </row>
    <row r="78" spans="1:25" x14ac:dyDescent="0.25">
      <c r="M78" s="43"/>
    </row>
    <row r="79" spans="1:25" x14ac:dyDescent="0.25">
      <c r="M79" s="43"/>
    </row>
    <row r="80" spans="1:25" x14ac:dyDescent="0.25">
      <c r="M80" s="43"/>
    </row>
    <row r="81" spans="13:13" x14ac:dyDescent="0.25">
      <c r="M81" s="43"/>
    </row>
    <row r="82" spans="13:13" x14ac:dyDescent="0.25">
      <c r="M82" s="43"/>
    </row>
    <row r="83" spans="13:13" x14ac:dyDescent="0.25">
      <c r="M83" s="43"/>
    </row>
    <row r="84" spans="13:13" x14ac:dyDescent="0.25">
      <c r="M84" s="43"/>
    </row>
    <row r="85" spans="13:13" x14ac:dyDescent="0.25">
      <c r="M85" s="43"/>
    </row>
    <row r="86" spans="13:13" x14ac:dyDescent="0.25">
      <c r="M86" s="43"/>
    </row>
    <row r="87" spans="13:13" x14ac:dyDescent="0.25">
      <c r="M87" s="43"/>
    </row>
    <row r="88" spans="13:13" x14ac:dyDescent="0.25">
      <c r="M88" s="43"/>
    </row>
    <row r="89" spans="13:13" x14ac:dyDescent="0.25">
      <c r="M89" s="43"/>
    </row>
    <row r="90" spans="13:13" x14ac:dyDescent="0.25">
      <c r="M90" s="43"/>
    </row>
    <row r="91" spans="13:13" x14ac:dyDescent="0.25">
      <c r="M91" s="43"/>
    </row>
    <row r="92" spans="13:13" x14ac:dyDescent="0.25">
      <c r="M92" s="43"/>
    </row>
    <row r="93" spans="13:13" x14ac:dyDescent="0.25">
      <c r="M93" s="43"/>
    </row>
    <row r="94" spans="13:13" x14ac:dyDescent="0.25">
      <c r="M94" s="43"/>
    </row>
    <row r="95" spans="13:13" x14ac:dyDescent="0.25">
      <c r="M95" s="43"/>
    </row>
    <row r="96" spans="13:13" x14ac:dyDescent="0.25">
      <c r="M96" s="43"/>
    </row>
    <row r="97" spans="13:13" x14ac:dyDescent="0.25">
      <c r="M97" s="6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1B561-CB64-4F18-86FF-D3C9378E56F3}">
  <dimension ref="A1:M49"/>
  <sheetViews>
    <sheetView workbookViewId="0"/>
  </sheetViews>
  <sheetFormatPr defaultRowHeight="15" x14ac:dyDescent="0.25"/>
  <cols>
    <col min="2" max="2" width="20.140625" customWidth="1"/>
  </cols>
  <sheetData>
    <row r="1" spans="1:13" x14ac:dyDescent="0.25">
      <c r="C1">
        <v>2016</v>
      </c>
      <c r="D1">
        <v>2017</v>
      </c>
      <c r="E1">
        <v>2018</v>
      </c>
      <c r="F1">
        <v>2019</v>
      </c>
      <c r="G1">
        <v>2020</v>
      </c>
      <c r="H1">
        <v>2021</v>
      </c>
      <c r="I1">
        <v>2022</v>
      </c>
      <c r="J1">
        <v>2023</v>
      </c>
      <c r="K1">
        <v>2024</v>
      </c>
      <c r="L1">
        <v>2025</v>
      </c>
      <c r="M1" s="63" t="s">
        <v>1184</v>
      </c>
    </row>
    <row r="3" spans="1:13" x14ac:dyDescent="0.25">
      <c r="C3" t="s">
        <v>1188</v>
      </c>
    </row>
    <row r="4" spans="1:13" x14ac:dyDescent="0.25">
      <c r="A4" s="39">
        <v>10171</v>
      </c>
      <c r="B4" s="39" t="s">
        <v>6</v>
      </c>
      <c r="C4" s="40" cm="1">
        <f t="array" ref="C4">IFERROR(SUMPRODUCT(--ISNUMBER(MATCH(Emp!$B$4:$DQ$4,INDEX(Summary!$A$3:$D$80,0,MATCH($B4,Summary!$A$1:$D$1,0)),0)),INDEX(Emp!$B$6:$DQ$15,MATCH(C$1,YEAR(Emp!$A$6:$A$15),0),0))/SUMPRODUCT(--ISNUMBER(MATCH(Emp!$B$4:$DQ$4,INDEX(Summary!$A$3:$D$80,0,MATCH($B4,Summary!$A$1:$D$1,0)),0))),0)</f>
        <v>12.798259968708461</v>
      </c>
      <c r="D4" s="40" cm="1">
        <f t="array" ref="D4">IFERROR(SUMPRODUCT(--ISNUMBER(MATCH(Emp!$B$4:$DQ$4,INDEX(Summary!$A$3:$D$80,0,MATCH($B4,Summary!$A$1:$D$1,0)),0)),INDEX(Emp!$B$6:$DQ$15,MATCH(D$1,YEAR(Emp!$A$6:$A$15),0),0))/SUMPRODUCT(--ISNUMBER(MATCH(Emp!$B$4:$DQ$4,INDEX(Summary!$A$3:$D$80,0,MATCH($B4,Summary!$A$1:$D$1,0)),0))),0)</f>
        <v>12.791269539739133</v>
      </c>
      <c r="E4" s="40" cm="1">
        <f t="array" ref="E4">IFERROR(SUMPRODUCT(--ISNUMBER(MATCH(Emp!$B$4:$DQ$4,INDEX(Summary!$A$3:$D$80,0,MATCH($B4,Summary!$A$1:$D$1,0)),0)),INDEX(Emp!$B$6:$DQ$15,MATCH(E$1,YEAR(Emp!$A$6:$A$15),0),0))/SUMPRODUCT(--ISNUMBER(MATCH(Emp!$B$4:$DQ$4,INDEX(Summary!$A$3:$D$80,0,MATCH($B4,Summary!$A$1:$D$1,0)),0))),0)</f>
        <v>12.787944137518039</v>
      </c>
      <c r="F4" s="40" cm="1">
        <f t="array" ref="F4">IFERROR(SUMPRODUCT(--ISNUMBER(MATCH(Emp!$B$4:$DQ$4,INDEX(Summary!$A$3:$D$80,0,MATCH($B4,Summary!$A$1:$D$1,0)),0)),INDEX(Emp!$B$6:$DQ$15,MATCH(F$1,YEAR(Emp!$A$6:$A$15),0),0))/SUMPRODUCT(--ISNUMBER(MATCH(Emp!$B$4:$DQ$4,INDEX(Summary!$A$3:$D$80,0,MATCH($B4,Summary!$A$1:$D$1,0)),0))),0)</f>
        <v>12.861933630139553</v>
      </c>
      <c r="G4" s="40" cm="1">
        <f t="array" ref="G4">IFERROR(SUMPRODUCT(--ISNUMBER(MATCH(Emp!$B$4:$DQ$4,INDEX(Summary!$A$3:$D$80,0,MATCH($B4,Summary!$A$1:$D$1,0)),0)),INDEX(Emp!$B$6:$DQ$15,MATCH(G$1,YEAR(Emp!$A$6:$A$15),0),0))/SUMPRODUCT(--ISNUMBER(MATCH(Emp!$B$4:$DQ$4,INDEX(Summary!$A$3:$D$80,0,MATCH($B4,Summary!$A$1:$D$1,0)),0))),0)</f>
        <v>12.163512348062801</v>
      </c>
      <c r="H4" s="40" cm="1">
        <f t="array" ref="H4">IFERROR(SUMPRODUCT(--ISNUMBER(MATCH(Emp!$B$4:$DQ$4,INDEX(Summary!$A$3:$D$80,0,MATCH($B4,Summary!$A$1:$D$1,0)),0)),INDEX(Emp!$B$6:$DQ$15,MATCH(H$1,YEAR(Emp!$A$6:$A$15),0),0))/SUMPRODUCT(--ISNUMBER(MATCH(Emp!$B$4:$DQ$4,INDEX(Summary!$A$3:$D$80,0,MATCH($B4,Summary!$A$1:$D$1,0)),0))),0)</f>
        <v>12.506674604401292</v>
      </c>
      <c r="I4" s="40" cm="1">
        <f t="array" ref="I4">IFERROR(SUMPRODUCT(--ISNUMBER(MATCH(Emp!$B$4:$DQ$4,INDEX(Summary!$A$3:$D$80,0,MATCH($B4,Summary!$A$1:$D$1,0)),0)),INDEX(Emp!$B$6:$DQ$15,MATCH(I$1,YEAR(Emp!$A$6:$A$15),0),0))/SUMPRODUCT(--ISNUMBER(MATCH(Emp!$B$4:$DQ$4,INDEX(Summary!$A$3:$D$80,0,MATCH($B4,Summary!$A$1:$D$1,0)),0))),0)</f>
        <v>12.949345007593061</v>
      </c>
      <c r="J4" s="40" cm="1">
        <f t="array" ref="J4">IFERROR(SUMPRODUCT(--ISNUMBER(MATCH(Emp!$B$4:$DQ$4,INDEX(Summary!$A$3:$D$80,0,MATCH($B4,Summary!$A$1:$D$1,0)),0)),INDEX(Emp!$B$6:$DQ$15,MATCH(J$1,YEAR(Emp!$A$6:$A$15),0),0))/SUMPRODUCT(--ISNUMBER(MATCH(Emp!$B$4:$DQ$4,INDEX(Summary!$A$3:$D$80,0,MATCH($B4,Summary!$A$1:$D$1,0)),0))),0)</f>
        <v>13.304771381180704</v>
      </c>
      <c r="K4" s="40" cm="1">
        <f t="array" ref="K4">IFERROR(SUMPRODUCT(--ISNUMBER(MATCH(Emp!$B$4:$DQ$4,INDEX(Summary!$A$3:$D$80,0,MATCH($B4,Summary!$A$1:$D$1,0)),0)),INDEX(Emp!$B$6:$DQ$15,MATCH(K$1,YEAR(Emp!$A$6:$A$15),0),0))/SUMPRODUCT(--ISNUMBER(MATCH(Emp!$B$4:$DQ$4,INDEX(Summary!$A$3:$D$80,0,MATCH($B4,Summary!$A$1:$D$1,0)),0))),0)</f>
        <v>13.451174405026455</v>
      </c>
      <c r="L4" s="40" cm="1">
        <f t="array" ref="L4">IFERROR(SUMPRODUCT(--ISNUMBER(MATCH(Emp!$B$4:$DQ$4,INDEX(Summary!$A$3:$D$80,0,MATCH($B4,Summary!$A$1:$D$1,0)),0)),INDEX(Emp!$B$6:$DQ$15,MATCH(L$1,YEAR(Emp!$A$6:$A$15),0),0))/SUMPRODUCT(--ISNUMBER(MATCH(Emp!$B$4:$DQ$4,INDEX(Summary!$A$3:$D$80,0,MATCH($B4,Summary!$A$1:$D$1,0)),0))),0)</f>
        <v>13.478044645096766</v>
      </c>
      <c r="M4" s="43">
        <f>+(L4/C4)^(1/(COUNT(C4:L4)-1))-1</f>
        <v>5.7668778101256368E-3</v>
      </c>
    </row>
    <row r="5" spans="1:13" x14ac:dyDescent="0.25">
      <c r="A5" s="39">
        <v>19446</v>
      </c>
      <c r="B5" s="39" t="s">
        <v>0</v>
      </c>
      <c r="C5" s="40" cm="1">
        <f t="array" ref="C5">IFERROR(SUMPRODUCT(--ISNUMBER(MATCH(Emp!$B$4:$DQ$4,INDEX(Summary!$A$3:$D$80,0,MATCH($B5,Summary!$A$1:$D$1,0)),0)),INDEX(Emp!$B$6:$DQ$15,MATCH(C$1,YEAR(Emp!$A$6:$A$15),0),0))/SUMPRODUCT(--ISNUMBER(MATCH(Emp!$B$4:$DQ$4,INDEX(Summary!$A$3:$D$80,0,MATCH($B5,Summary!$A$1:$D$1,0)),0))),0)</f>
        <v>39.203605111283416</v>
      </c>
      <c r="D5" s="40" cm="1">
        <f t="array" ref="D5">IFERROR(SUMPRODUCT(--ISNUMBER(MATCH(Emp!$B$4:$DQ$4,INDEX(Summary!$A$3:$D$80,0,MATCH($B5,Summary!$A$1:$D$1,0)),0)),INDEX(Emp!$B$6:$DQ$15,MATCH(D$1,YEAR(Emp!$A$6:$A$15),0),0))/SUMPRODUCT(--ISNUMBER(MATCH(Emp!$B$4:$DQ$4,INDEX(Summary!$A$3:$D$80,0,MATCH($B5,Summary!$A$1:$D$1,0)),0))),0)</f>
        <v>40.064575781517327</v>
      </c>
      <c r="E5" s="40" cm="1">
        <f t="array" ref="E5">IFERROR(SUMPRODUCT(--ISNUMBER(MATCH(Emp!$B$4:$DQ$4,INDEX(Summary!$A$3:$D$80,0,MATCH($B5,Summary!$A$1:$D$1,0)),0)),INDEX(Emp!$B$6:$DQ$15,MATCH(E$1,YEAR(Emp!$A$6:$A$15),0),0))/SUMPRODUCT(--ISNUMBER(MATCH(Emp!$B$4:$DQ$4,INDEX(Summary!$A$3:$D$80,0,MATCH($B5,Summary!$A$1:$D$1,0)),0))),0)</f>
        <v>41.569097880023811</v>
      </c>
      <c r="F5" s="40" cm="1">
        <f t="array" ref="F5">IFERROR(SUMPRODUCT(--ISNUMBER(MATCH(Emp!$B$4:$DQ$4,INDEX(Summary!$A$3:$D$80,0,MATCH($B5,Summary!$A$1:$D$1,0)),0)),INDEX(Emp!$B$6:$DQ$15,MATCH(F$1,YEAR(Emp!$A$6:$A$15),0),0))/SUMPRODUCT(--ISNUMBER(MATCH(Emp!$B$4:$DQ$4,INDEX(Summary!$A$3:$D$80,0,MATCH($B5,Summary!$A$1:$D$1,0)),0))),0)</f>
        <v>42.205910105954359</v>
      </c>
      <c r="G5" s="40" cm="1">
        <f t="array" ref="G5">IFERROR(SUMPRODUCT(--ISNUMBER(MATCH(Emp!$B$4:$DQ$4,INDEX(Summary!$A$3:$D$80,0,MATCH($B5,Summary!$A$1:$D$1,0)),0)),INDEX(Emp!$B$6:$DQ$15,MATCH(G$1,YEAR(Emp!$A$6:$A$15),0),0))/SUMPRODUCT(--ISNUMBER(MATCH(Emp!$B$4:$DQ$4,INDEX(Summary!$A$3:$D$80,0,MATCH($B5,Summary!$A$1:$D$1,0)),0))),0)</f>
        <v>40.482962095365806</v>
      </c>
      <c r="H5" s="40" cm="1">
        <f t="array" ref="H5">IFERROR(SUMPRODUCT(--ISNUMBER(MATCH(Emp!$B$4:$DQ$4,INDEX(Summary!$A$3:$D$80,0,MATCH($B5,Summary!$A$1:$D$1,0)),0)),INDEX(Emp!$B$6:$DQ$15,MATCH(H$1,YEAR(Emp!$A$6:$A$15),0),0))/SUMPRODUCT(--ISNUMBER(MATCH(Emp!$B$4:$DQ$4,INDEX(Summary!$A$3:$D$80,0,MATCH($B5,Summary!$A$1:$D$1,0)),0))),0)</f>
        <v>43.602323627057601</v>
      </c>
      <c r="I5" s="40" cm="1">
        <f t="array" ref="I5">IFERROR(SUMPRODUCT(--ISNUMBER(MATCH(Emp!$B$4:$DQ$4,INDEX(Summary!$A$3:$D$80,0,MATCH($B5,Summary!$A$1:$D$1,0)),0)),INDEX(Emp!$B$6:$DQ$15,MATCH(I$1,YEAR(Emp!$A$6:$A$15),0),0))/SUMPRODUCT(--ISNUMBER(MATCH(Emp!$B$4:$DQ$4,INDEX(Summary!$A$3:$D$80,0,MATCH($B5,Summary!$A$1:$D$1,0)),0))),0)</f>
        <v>45.523880437731677</v>
      </c>
      <c r="J5" s="40" cm="1">
        <f t="array" ref="J5">IFERROR(SUMPRODUCT(--ISNUMBER(MATCH(Emp!$B$4:$DQ$4,INDEX(Summary!$A$3:$D$80,0,MATCH($B5,Summary!$A$1:$D$1,0)),0)),INDEX(Emp!$B$6:$DQ$15,MATCH(J$1,YEAR(Emp!$A$6:$A$15),0),0))/SUMPRODUCT(--ISNUMBER(MATCH(Emp!$B$4:$DQ$4,INDEX(Summary!$A$3:$D$80,0,MATCH($B5,Summary!$A$1:$D$1,0)),0))),0)</f>
        <v>46.722187064933351</v>
      </c>
      <c r="K5" s="40" cm="1">
        <f t="array" ref="K5">IFERROR(SUMPRODUCT(--ISNUMBER(MATCH(Emp!$B$4:$DQ$4,INDEX(Summary!$A$3:$D$80,0,MATCH($B5,Summary!$A$1:$D$1,0)),0)),INDEX(Emp!$B$6:$DQ$15,MATCH(K$1,YEAR(Emp!$A$6:$A$15),0),0))/SUMPRODUCT(--ISNUMBER(MATCH(Emp!$B$4:$DQ$4,INDEX(Summary!$A$3:$D$80,0,MATCH($B5,Summary!$A$1:$D$1,0)),0))),0)</f>
        <v>47.074757207076871</v>
      </c>
      <c r="L5" s="40" cm="1">
        <f t="array" ref="L5">IFERROR(SUMPRODUCT(--ISNUMBER(MATCH(Emp!$B$4:$DQ$4,INDEX(Summary!$A$3:$D$80,0,MATCH($B5,Summary!$A$1:$D$1,0)),0)),INDEX(Emp!$B$6:$DQ$15,MATCH(L$1,YEAR(Emp!$A$6:$A$15),0),0))/SUMPRODUCT(--ISNUMBER(MATCH(Emp!$B$4:$DQ$4,INDEX(Summary!$A$3:$D$80,0,MATCH($B5,Summary!$A$1:$D$1,0)),0))),0)</f>
        <v>47.431325706222452</v>
      </c>
      <c r="M5" s="43">
        <f t="shared" ref="M5:M25" si="0">+(L5/C5)^(1/(COUNT(C5:L5)-1))-1</f>
        <v>2.139387882707311E-2</v>
      </c>
    </row>
    <row r="6" spans="1:13" x14ac:dyDescent="0.25">
      <c r="A6" s="39">
        <v>11249</v>
      </c>
      <c r="B6" s="39" t="s">
        <v>48</v>
      </c>
      <c r="C6" s="40" cm="1">
        <f t="array" ref="C6">IFERROR(SUMPRODUCT(--ISNUMBER(MATCH(Emp!$B$4:$DQ$4,INDEX(Summary!$A$3:$D$80,0,MATCH($B6,Summary!$A$1:$D$1,0)),0)),INDEX(Emp!$B$6:$DQ$15,MATCH(C$1,YEAR(Emp!$A$6:$A$15),0),0))/SUMPRODUCT(--ISNUMBER(MATCH(Emp!$B$4:$DQ$4,INDEX(Summary!$A$3:$D$80,0,MATCH($B6,Summary!$A$1:$D$1,0)),0))),0)</f>
        <v>66.128900017955985</v>
      </c>
      <c r="D6" s="40" cm="1">
        <f t="array" ref="D6">IFERROR(SUMPRODUCT(--ISNUMBER(MATCH(Emp!$B$4:$DQ$4,INDEX(Summary!$A$3:$D$80,0,MATCH($B6,Summary!$A$1:$D$1,0)),0)),INDEX(Emp!$B$6:$DQ$15,MATCH(D$1,YEAR(Emp!$A$6:$A$15),0),0))/SUMPRODUCT(--ISNUMBER(MATCH(Emp!$B$4:$DQ$4,INDEX(Summary!$A$3:$D$80,0,MATCH($B6,Summary!$A$1:$D$1,0)),0))),0)</f>
        <v>67.161778377070121</v>
      </c>
      <c r="E6" s="40" cm="1">
        <f t="array" ref="E6">IFERROR(SUMPRODUCT(--ISNUMBER(MATCH(Emp!$B$4:$DQ$4,INDEX(Summary!$A$3:$D$80,0,MATCH($B6,Summary!$A$1:$D$1,0)),0)),INDEX(Emp!$B$6:$DQ$15,MATCH(E$1,YEAR(Emp!$A$6:$A$15),0),0))/SUMPRODUCT(--ISNUMBER(MATCH(Emp!$B$4:$DQ$4,INDEX(Summary!$A$3:$D$80,0,MATCH($B6,Summary!$A$1:$D$1,0)),0))),0)</f>
        <v>67.83731118484512</v>
      </c>
      <c r="F6" s="40" cm="1">
        <f t="array" ref="F6">IFERROR(SUMPRODUCT(--ISNUMBER(MATCH(Emp!$B$4:$DQ$4,INDEX(Summary!$A$3:$D$80,0,MATCH($B6,Summary!$A$1:$D$1,0)),0)),INDEX(Emp!$B$6:$DQ$15,MATCH(F$1,YEAR(Emp!$A$6:$A$15),0),0))/SUMPRODUCT(--ISNUMBER(MATCH(Emp!$B$4:$DQ$4,INDEX(Summary!$A$3:$D$80,0,MATCH($B6,Summary!$A$1:$D$1,0)),0))),0)</f>
        <v>68.219910461329164</v>
      </c>
      <c r="G6" s="40" cm="1">
        <f t="array" ref="G6">IFERROR(SUMPRODUCT(--ISNUMBER(MATCH(Emp!$B$4:$DQ$4,INDEX(Summary!$A$3:$D$80,0,MATCH($B6,Summary!$A$1:$D$1,0)),0)),INDEX(Emp!$B$6:$DQ$15,MATCH(G$1,YEAR(Emp!$A$6:$A$15),0),0))/SUMPRODUCT(--ISNUMBER(MATCH(Emp!$B$4:$DQ$4,INDEX(Summary!$A$3:$D$80,0,MATCH($B6,Summary!$A$1:$D$1,0)),0))),0)</f>
        <v>64.271318053896266</v>
      </c>
      <c r="H6" s="40" cm="1">
        <f t="array" ref="H6">IFERROR(SUMPRODUCT(--ISNUMBER(MATCH(Emp!$B$4:$DQ$4,INDEX(Summary!$A$3:$D$80,0,MATCH($B6,Summary!$A$1:$D$1,0)),0)),INDEX(Emp!$B$6:$DQ$15,MATCH(H$1,YEAR(Emp!$A$6:$A$15),0),0))/SUMPRODUCT(--ISNUMBER(MATCH(Emp!$B$4:$DQ$4,INDEX(Summary!$A$3:$D$80,0,MATCH($B6,Summary!$A$1:$D$1,0)),0))),0)</f>
        <v>66.426828802534942</v>
      </c>
      <c r="I6" s="40" cm="1">
        <f t="array" ref="I6">IFERROR(SUMPRODUCT(--ISNUMBER(MATCH(Emp!$B$4:$DQ$4,INDEX(Summary!$A$3:$D$80,0,MATCH($B6,Summary!$A$1:$D$1,0)),0)),INDEX(Emp!$B$6:$DQ$15,MATCH(I$1,YEAR(Emp!$A$6:$A$15),0),0))/SUMPRODUCT(--ISNUMBER(MATCH(Emp!$B$4:$DQ$4,INDEX(Summary!$A$3:$D$80,0,MATCH($B6,Summary!$A$1:$D$1,0)),0))),0)</f>
        <v>68.562071900578488</v>
      </c>
      <c r="J6" s="40" cm="1">
        <f t="array" ref="J6">IFERROR(SUMPRODUCT(--ISNUMBER(MATCH(Emp!$B$4:$DQ$4,INDEX(Summary!$A$3:$D$80,0,MATCH($B6,Summary!$A$1:$D$1,0)),0)),INDEX(Emp!$B$6:$DQ$15,MATCH(J$1,YEAR(Emp!$A$6:$A$15),0),0))/SUMPRODUCT(--ISNUMBER(MATCH(Emp!$B$4:$DQ$4,INDEX(Summary!$A$3:$D$80,0,MATCH($B6,Summary!$A$1:$D$1,0)),0))),0)</f>
        <v>70.123935078729303</v>
      </c>
      <c r="K6" s="40" cm="1">
        <f t="array" ref="K6">IFERROR(SUMPRODUCT(--ISNUMBER(MATCH(Emp!$B$4:$DQ$4,INDEX(Summary!$A$3:$D$80,0,MATCH($B6,Summary!$A$1:$D$1,0)),0)),INDEX(Emp!$B$6:$DQ$15,MATCH(K$1,YEAR(Emp!$A$6:$A$15),0),0))/SUMPRODUCT(--ISNUMBER(MATCH(Emp!$B$4:$DQ$4,INDEX(Summary!$A$3:$D$80,0,MATCH($B6,Summary!$A$1:$D$1,0)),0))),0)</f>
        <v>70.969741498070036</v>
      </c>
      <c r="L6" s="40" cm="1">
        <f t="array" ref="L6">IFERROR(SUMPRODUCT(--ISNUMBER(MATCH(Emp!$B$4:$DQ$4,INDEX(Summary!$A$3:$D$80,0,MATCH($B6,Summary!$A$1:$D$1,0)),0)),INDEX(Emp!$B$6:$DQ$15,MATCH(L$1,YEAR(Emp!$A$6:$A$15),0),0))/SUMPRODUCT(--ISNUMBER(MATCH(Emp!$B$4:$DQ$4,INDEX(Summary!$A$3:$D$80,0,MATCH($B6,Summary!$A$1:$D$1,0)),0))),0)</f>
        <v>70.404070792620573</v>
      </c>
      <c r="M6" s="43">
        <f t="shared" si="0"/>
        <v>6.9848608429530223E-3</v>
      </c>
    </row>
    <row r="7" spans="1:13" x14ac:dyDescent="0.25">
      <c r="A7" s="39">
        <v>22053</v>
      </c>
      <c r="B7" s="39" t="s">
        <v>1095</v>
      </c>
      <c r="C7" s="40" cm="1">
        <f t="array" ref="C7">IFERROR(SUMPRODUCT(--ISNUMBER(MATCH(Emp!$B$4:$DQ$4,INDEX(Summary!$A$3:$D$80,0,MATCH($B7,Summary!$A$1:$D$1,0)),0)),INDEX(Emp!$B$6:$DQ$15,MATCH(C$1,YEAR(Emp!$A$6:$A$15),0),0))/SUMPRODUCT(--ISNUMBER(MATCH(Emp!$B$4:$DQ$4,INDEX(Summary!$A$3:$D$80,0,MATCH($B7,Summary!$A$1:$D$1,0)),0))),0)</f>
        <v>6.3652074695239786</v>
      </c>
      <c r="D7" s="40" cm="1">
        <f t="array" ref="D7">IFERROR(SUMPRODUCT(--ISNUMBER(MATCH(Emp!$B$4:$DQ$4,INDEX(Summary!$A$3:$D$80,0,MATCH($B7,Summary!$A$1:$D$1,0)),0)),INDEX(Emp!$B$6:$DQ$15,MATCH(D$1,YEAR(Emp!$A$6:$A$15),0),0))/SUMPRODUCT(--ISNUMBER(MATCH(Emp!$B$4:$DQ$4,INDEX(Summary!$A$3:$D$80,0,MATCH($B7,Summary!$A$1:$D$1,0)),0))),0)</f>
        <v>6.3626576389709681</v>
      </c>
      <c r="E7" s="40" cm="1">
        <f t="array" ref="E7">IFERROR(SUMPRODUCT(--ISNUMBER(MATCH(Emp!$B$4:$DQ$4,INDEX(Summary!$A$3:$D$80,0,MATCH($B7,Summary!$A$1:$D$1,0)),0)),INDEX(Emp!$B$6:$DQ$15,MATCH(E$1,YEAR(Emp!$A$6:$A$15),0),0))/SUMPRODUCT(--ISNUMBER(MATCH(Emp!$B$4:$DQ$4,INDEX(Summary!$A$3:$D$80,0,MATCH($B7,Summary!$A$1:$D$1,0)),0))),0)</f>
        <v>6.2802410872430672</v>
      </c>
      <c r="F7" s="40" cm="1">
        <f t="array" ref="F7">IFERROR(SUMPRODUCT(--ISNUMBER(MATCH(Emp!$B$4:$DQ$4,INDEX(Summary!$A$3:$D$80,0,MATCH($B7,Summary!$A$1:$D$1,0)),0)),INDEX(Emp!$B$6:$DQ$15,MATCH(F$1,YEAR(Emp!$A$6:$A$15),0),0))/SUMPRODUCT(--ISNUMBER(MATCH(Emp!$B$4:$DQ$4,INDEX(Summary!$A$3:$D$80,0,MATCH($B7,Summary!$A$1:$D$1,0)),0))),0)</f>
        <v>6.3083984270290436</v>
      </c>
      <c r="G7" s="40" cm="1">
        <f t="array" ref="G7">IFERROR(SUMPRODUCT(--ISNUMBER(MATCH(Emp!$B$4:$DQ$4,INDEX(Summary!$A$3:$D$80,0,MATCH($B7,Summary!$A$1:$D$1,0)),0)),INDEX(Emp!$B$6:$DQ$15,MATCH(G$1,YEAR(Emp!$A$6:$A$15),0),0))/SUMPRODUCT(--ISNUMBER(MATCH(Emp!$B$4:$DQ$4,INDEX(Summary!$A$3:$D$80,0,MATCH($B7,Summary!$A$1:$D$1,0)),0))),0)</f>
        <v>5.9108054277703976</v>
      </c>
      <c r="H7" s="40" cm="1">
        <f t="array" ref="H7">IFERROR(SUMPRODUCT(--ISNUMBER(MATCH(Emp!$B$4:$DQ$4,INDEX(Summary!$A$3:$D$80,0,MATCH($B7,Summary!$A$1:$D$1,0)),0)),INDEX(Emp!$B$6:$DQ$15,MATCH(H$1,YEAR(Emp!$A$6:$A$15),0),0))/SUMPRODUCT(--ISNUMBER(MATCH(Emp!$B$4:$DQ$4,INDEX(Summary!$A$3:$D$80,0,MATCH($B7,Summary!$A$1:$D$1,0)),0))),0)</f>
        <v>6.048309866964285</v>
      </c>
      <c r="I7" s="40" cm="1">
        <f t="array" ref="I7">IFERROR(SUMPRODUCT(--ISNUMBER(MATCH(Emp!$B$4:$DQ$4,INDEX(Summary!$A$3:$D$80,0,MATCH($B7,Summary!$A$1:$D$1,0)),0)),INDEX(Emp!$B$6:$DQ$15,MATCH(I$1,YEAR(Emp!$A$6:$A$15),0),0))/SUMPRODUCT(--ISNUMBER(MATCH(Emp!$B$4:$DQ$4,INDEX(Summary!$A$3:$D$80,0,MATCH($B7,Summary!$A$1:$D$1,0)),0))),0)</f>
        <v>6.2047178389966673</v>
      </c>
      <c r="J7" s="40" cm="1">
        <f t="array" ref="J7">IFERROR(SUMPRODUCT(--ISNUMBER(MATCH(Emp!$B$4:$DQ$4,INDEX(Summary!$A$3:$D$80,0,MATCH($B7,Summary!$A$1:$D$1,0)),0)),INDEX(Emp!$B$6:$DQ$15,MATCH(J$1,YEAR(Emp!$A$6:$A$15),0),0))/SUMPRODUCT(--ISNUMBER(MATCH(Emp!$B$4:$DQ$4,INDEX(Summary!$A$3:$D$80,0,MATCH($B7,Summary!$A$1:$D$1,0)),0))),0)</f>
        <v>6.2777842001946809</v>
      </c>
      <c r="K7" s="40" cm="1">
        <f t="array" ref="K7">IFERROR(SUMPRODUCT(--ISNUMBER(MATCH(Emp!$B$4:$DQ$4,INDEX(Summary!$A$3:$D$80,0,MATCH($B7,Summary!$A$1:$D$1,0)),0)),INDEX(Emp!$B$6:$DQ$15,MATCH(K$1,YEAR(Emp!$A$6:$A$15),0),0))/SUMPRODUCT(--ISNUMBER(MATCH(Emp!$B$4:$DQ$4,INDEX(Summary!$A$3:$D$80,0,MATCH($B7,Summary!$A$1:$D$1,0)),0))),0)</f>
        <v>6.2619057632996498</v>
      </c>
      <c r="L7" s="40" cm="1">
        <f t="array" ref="L7">IFERROR(SUMPRODUCT(--ISNUMBER(MATCH(Emp!$B$4:$DQ$4,INDEX(Summary!$A$3:$D$80,0,MATCH($B7,Summary!$A$1:$D$1,0)),0)),INDEX(Emp!$B$6:$DQ$15,MATCH(L$1,YEAR(Emp!$A$6:$A$15),0),0))/SUMPRODUCT(--ISNUMBER(MATCH(Emp!$B$4:$DQ$4,INDEX(Summary!$A$3:$D$80,0,MATCH($B7,Summary!$A$1:$D$1,0)),0))),0)</f>
        <v>6.2071168622627013</v>
      </c>
      <c r="M7" s="43">
        <f t="shared" si="0"/>
        <v>-2.7905781997151768E-3</v>
      </c>
    </row>
    <row r="8" spans="1:13" x14ac:dyDescent="0.25">
      <c r="A8" s="39"/>
      <c r="B8" s="39" t="s">
        <v>1134</v>
      </c>
      <c r="C8" s="40" cm="1">
        <f t="array" ref="C8">IFERROR(SUMPRODUCT(--ISNUMBER(MATCH(Emp!$B$4:$DQ$4,INDEX('Rural Electric Cooperatives'!$A$3:$S$30,0,MATCH(SUBSTITUTE($B8,", Inc.",""),SUBSTITUTE('Rural Electric Cooperatives'!$A$1:$S$1,", Inc.",""),0)),0)),INDEX(Emp!$B$6:$DQ$15,MATCH(C$1,YEAR(Emp!$A$6:$A$15),0),0))/SUMPRODUCT(--ISNUMBER(MATCH(Emp!$B$4:$DQ$4,INDEX('Rural Electric Cooperatives'!$A$3:$S$30,0,MATCH(SUBSTITUTE($B8,", Inc.",""),SUBSTITUTE('Rural Electric Cooperatives'!$A$1:$S$1,", Inc.",""),0)),0))),0)</f>
        <v>5.6090165112676775</v>
      </c>
      <c r="D8" s="40" cm="1">
        <f t="array" ref="D8">IFERROR(SUMPRODUCT(--ISNUMBER(MATCH(Emp!$B$4:$DQ$4,INDEX('Rural Electric Cooperatives'!$A$3:$S$30,0,MATCH(SUBSTITUTE($B8,", Inc.",""),SUBSTITUTE('Rural Electric Cooperatives'!$A$1:$S$1,", Inc.",""),0)),0)),INDEX(Emp!$B$6:$DQ$15,MATCH(D$1,YEAR(Emp!$A$6:$A$15),0),0))/SUMPRODUCT(--ISNUMBER(MATCH(Emp!$B$4:$DQ$4,INDEX('Rural Electric Cooperatives'!$A$3:$S$30,0,MATCH(SUBSTITUTE($B8,", Inc.",""),SUBSTITUTE('Rural Electric Cooperatives'!$A$1:$S$1,", Inc.",""),0)),0))),0)</f>
        <v>5.5186487955643848</v>
      </c>
      <c r="E8" s="40" cm="1">
        <f t="array" ref="E8">IFERROR(SUMPRODUCT(--ISNUMBER(MATCH(Emp!$B$4:$DQ$4,INDEX('Rural Electric Cooperatives'!$A$3:$S$30,0,MATCH(SUBSTITUTE($B8,", Inc.",""),SUBSTITUTE('Rural Electric Cooperatives'!$A$1:$S$1,", Inc.",""),0)),0)),INDEX(Emp!$B$6:$DQ$15,MATCH(E$1,YEAR(Emp!$A$6:$A$15),0),0))/SUMPRODUCT(--ISNUMBER(MATCH(Emp!$B$4:$DQ$4,INDEX('Rural Electric Cooperatives'!$A$3:$S$30,0,MATCH(SUBSTITUTE($B8,", Inc.",""),SUBSTITUTE('Rural Electric Cooperatives'!$A$1:$S$1,", Inc.",""),0)),0))),0)</f>
        <v>5.4559162875303828</v>
      </c>
      <c r="F8" s="40" cm="1">
        <f t="array" ref="F8">IFERROR(SUMPRODUCT(--ISNUMBER(MATCH(Emp!$B$4:$DQ$4,INDEX('Rural Electric Cooperatives'!$A$3:$S$30,0,MATCH(SUBSTITUTE($B8,", Inc.",""),SUBSTITUTE('Rural Electric Cooperatives'!$A$1:$S$1,", Inc.",""),0)),0)),INDEX(Emp!$B$6:$DQ$15,MATCH(F$1,YEAR(Emp!$A$6:$A$15),0),0))/SUMPRODUCT(--ISNUMBER(MATCH(Emp!$B$4:$DQ$4,INDEX('Rural Electric Cooperatives'!$A$3:$S$30,0,MATCH(SUBSTITUTE($B8,", Inc.",""),SUBSTITUTE('Rural Electric Cooperatives'!$A$1:$S$1,", Inc.",""),0)),0))),0)</f>
        <v>5.5557943297444901</v>
      </c>
      <c r="G8" s="40" cm="1">
        <f t="array" ref="G8">IFERROR(SUMPRODUCT(--ISNUMBER(MATCH(Emp!$B$4:$DQ$4,INDEX('Rural Electric Cooperatives'!$A$3:$S$30,0,MATCH(SUBSTITUTE($B8,", Inc.",""),SUBSTITUTE('Rural Electric Cooperatives'!$A$1:$S$1,", Inc.",""),0)),0)),INDEX(Emp!$B$6:$DQ$15,MATCH(G$1,YEAR(Emp!$A$6:$A$15),0),0))/SUMPRODUCT(--ISNUMBER(MATCH(Emp!$B$4:$DQ$4,INDEX('Rural Electric Cooperatives'!$A$3:$S$30,0,MATCH(SUBSTITUTE($B8,", Inc.",""),SUBSTITUTE('Rural Electric Cooperatives'!$A$1:$S$1,", Inc.",""),0)),0))),0)</f>
        <v>5.2455337602710497</v>
      </c>
      <c r="H8" s="40" cm="1">
        <f t="array" ref="H8">IFERROR(SUMPRODUCT(--ISNUMBER(MATCH(Emp!$B$4:$DQ$4,INDEX('Rural Electric Cooperatives'!$A$3:$S$30,0,MATCH(SUBSTITUTE($B8,", Inc.",""),SUBSTITUTE('Rural Electric Cooperatives'!$A$1:$S$1,", Inc.",""),0)),0)),INDEX(Emp!$B$6:$DQ$15,MATCH(H$1,YEAR(Emp!$A$6:$A$15),0),0))/SUMPRODUCT(--ISNUMBER(MATCH(Emp!$B$4:$DQ$4,INDEX('Rural Electric Cooperatives'!$A$3:$S$30,0,MATCH(SUBSTITUTE($B8,", Inc.",""),SUBSTITUTE('Rural Electric Cooperatives'!$A$1:$S$1,", Inc.",""),0)),0))),0)</f>
        <v>5.4248479557480476</v>
      </c>
      <c r="I8" s="40" cm="1">
        <f t="array" ref="I8">IFERROR(SUMPRODUCT(--ISNUMBER(MATCH(Emp!$B$4:$DQ$4,INDEX('Rural Electric Cooperatives'!$A$3:$S$30,0,MATCH(SUBSTITUTE($B8,", Inc.",""),SUBSTITUTE('Rural Electric Cooperatives'!$A$1:$S$1,", Inc.",""),0)),0)),INDEX(Emp!$B$6:$DQ$15,MATCH(I$1,YEAR(Emp!$A$6:$A$15),0),0))/SUMPRODUCT(--ISNUMBER(MATCH(Emp!$B$4:$DQ$4,INDEX('Rural Electric Cooperatives'!$A$3:$S$30,0,MATCH(SUBSTITUTE($B8,", Inc.",""),SUBSTITUTE('Rural Electric Cooperatives'!$A$1:$S$1,", Inc.",""),0)),0))),0)</f>
        <v>5.5749397310846867</v>
      </c>
      <c r="J8" s="40" cm="1">
        <f t="array" ref="J8">IFERROR(SUMPRODUCT(--ISNUMBER(MATCH(Emp!$B$4:$DQ$4,INDEX('Rural Electric Cooperatives'!$A$3:$S$30,0,MATCH(SUBSTITUTE($B8,", Inc.",""),SUBSTITUTE('Rural Electric Cooperatives'!$A$1:$S$1,", Inc.",""),0)),0)),INDEX(Emp!$B$6:$DQ$15,MATCH(J$1,YEAR(Emp!$A$6:$A$15),0),0))/SUMPRODUCT(--ISNUMBER(MATCH(Emp!$B$4:$DQ$4,INDEX('Rural Electric Cooperatives'!$A$3:$S$30,0,MATCH(SUBSTITUTE($B8,", Inc.",""),SUBSTITUTE('Rural Electric Cooperatives'!$A$1:$S$1,", Inc.",""),0)),0))),0)</f>
        <v>5.6165781676334543</v>
      </c>
      <c r="K8" s="40" cm="1">
        <f t="array" ref="K8">IFERROR(SUMPRODUCT(--ISNUMBER(MATCH(Emp!$B$4:$DQ$4,INDEX('Rural Electric Cooperatives'!$A$3:$S$30,0,MATCH(SUBSTITUTE($B8,", Inc.",""),SUBSTITUTE('Rural Electric Cooperatives'!$A$1:$S$1,", Inc.",""),0)),0)),INDEX(Emp!$B$6:$DQ$15,MATCH(K$1,YEAR(Emp!$A$6:$A$15),0),0))/SUMPRODUCT(--ISNUMBER(MATCH(Emp!$B$4:$DQ$4,INDEX('Rural Electric Cooperatives'!$A$3:$S$30,0,MATCH(SUBSTITUTE($B8,", Inc.",""),SUBSTITUTE('Rural Electric Cooperatives'!$A$1:$S$1,", Inc.",""),0)),0))),0)</f>
        <v>5.5808599317782353</v>
      </c>
      <c r="L8" s="40" cm="1">
        <f t="array" ref="L8">IFERROR(SUMPRODUCT(--ISNUMBER(MATCH(Emp!$B$4:$DQ$4,INDEX('Rural Electric Cooperatives'!$A$3:$S$30,0,MATCH(SUBSTITUTE($B8,", Inc.",""),SUBSTITUTE('Rural Electric Cooperatives'!$A$1:$S$1,", Inc.",""),0)),0)),INDEX(Emp!$B$6:$DQ$15,MATCH(L$1,YEAR(Emp!$A$6:$A$15),0),0))/SUMPRODUCT(--ISNUMBER(MATCH(Emp!$B$4:$DQ$4,INDEX('Rural Electric Cooperatives'!$A$3:$S$30,0,MATCH(SUBSTITUTE($B8,", Inc.",""),SUBSTITUTE('Rural Electric Cooperatives'!$A$1:$S$1,", Inc.",""),0)),0))),0)</f>
        <v>5.5214841959585206</v>
      </c>
      <c r="M8" s="43">
        <f t="shared" si="0"/>
        <v>-1.7461064463411002E-3</v>
      </c>
    </row>
    <row r="9" spans="1:13" x14ac:dyDescent="0.25">
      <c r="A9" s="39"/>
      <c r="B9" s="39" t="s">
        <v>1135</v>
      </c>
      <c r="C9" s="40" cm="1">
        <f t="array" ref="C9">IFERROR(SUMPRODUCT(--ISNUMBER(MATCH(Emp!$B$4:$DQ$4,INDEX('Rural Electric Cooperatives'!$A$3:$S$30,0,MATCH(SUBSTITUTE($B9,", Inc.",""),SUBSTITUTE('Rural Electric Cooperatives'!$A$1:$S$1,", Inc.",""),0)),0)),INDEX(Emp!$B$6:$DQ$15,MATCH(C$1,YEAR(Emp!$A$6:$A$15),0),0))/SUMPRODUCT(--ISNUMBER(MATCH(Emp!$B$4:$DQ$4,INDEX('Rural Electric Cooperatives'!$A$3:$S$30,0,MATCH(SUBSTITUTE($B9,", Inc.",""),SUBSTITUTE('Rural Electric Cooperatives'!$A$1:$S$1,", Inc.",""),0)),0))),0)</f>
        <v>10.511357035825901</v>
      </c>
      <c r="D9" s="40" cm="1">
        <f t="array" ref="D9">IFERROR(SUMPRODUCT(--ISNUMBER(MATCH(Emp!$B$4:$DQ$4,INDEX('Rural Electric Cooperatives'!$A$3:$S$30,0,MATCH(SUBSTITUTE($B9,", Inc.",""),SUBSTITUTE('Rural Electric Cooperatives'!$A$1:$S$1,", Inc.",""),0)),0)),INDEX(Emp!$B$6:$DQ$15,MATCH(D$1,YEAR(Emp!$A$6:$A$15),0),0))/SUMPRODUCT(--ISNUMBER(MATCH(Emp!$B$4:$DQ$4,INDEX('Rural Electric Cooperatives'!$A$3:$S$30,0,MATCH(SUBSTITUTE($B9,", Inc.",""),SUBSTITUTE('Rural Electric Cooperatives'!$A$1:$S$1,", Inc.",""),0)),0))),0)</f>
        <v>10.458077475360595</v>
      </c>
      <c r="E9" s="40" cm="1">
        <f t="array" ref="E9">IFERROR(SUMPRODUCT(--ISNUMBER(MATCH(Emp!$B$4:$DQ$4,INDEX('Rural Electric Cooperatives'!$A$3:$S$30,0,MATCH(SUBSTITUTE($B9,", Inc.",""),SUBSTITUTE('Rural Electric Cooperatives'!$A$1:$S$1,", Inc.",""),0)),0)),INDEX(Emp!$B$6:$DQ$15,MATCH(E$1,YEAR(Emp!$A$6:$A$15),0),0))/SUMPRODUCT(--ISNUMBER(MATCH(Emp!$B$4:$DQ$4,INDEX('Rural Electric Cooperatives'!$A$3:$S$30,0,MATCH(SUBSTITUTE($B9,", Inc.",""),SUBSTITUTE('Rural Electric Cooperatives'!$A$1:$S$1,", Inc.",""),0)),0))),0)</f>
        <v>10.520498344453992</v>
      </c>
      <c r="F9" s="40" cm="1">
        <f t="array" ref="F9">IFERROR(SUMPRODUCT(--ISNUMBER(MATCH(Emp!$B$4:$DQ$4,INDEX('Rural Electric Cooperatives'!$A$3:$S$30,0,MATCH(SUBSTITUTE($B9,", Inc.",""),SUBSTITUTE('Rural Electric Cooperatives'!$A$1:$S$1,", Inc.",""),0)),0)),INDEX(Emp!$B$6:$DQ$15,MATCH(F$1,YEAR(Emp!$A$6:$A$15),0),0))/SUMPRODUCT(--ISNUMBER(MATCH(Emp!$B$4:$DQ$4,INDEX('Rural Electric Cooperatives'!$A$3:$S$30,0,MATCH(SUBSTITUTE($B9,", Inc.",""),SUBSTITUTE('Rural Electric Cooperatives'!$A$1:$S$1,", Inc.",""),0)),0))),0)</f>
        <v>10.643830087557529</v>
      </c>
      <c r="G9" s="40" cm="1">
        <f t="array" ref="G9">IFERROR(SUMPRODUCT(--ISNUMBER(MATCH(Emp!$B$4:$DQ$4,INDEX('Rural Electric Cooperatives'!$A$3:$S$30,0,MATCH(SUBSTITUTE($B9,", Inc.",""),SUBSTITUTE('Rural Electric Cooperatives'!$A$1:$S$1,", Inc.",""),0)),0)),INDEX(Emp!$B$6:$DQ$15,MATCH(G$1,YEAR(Emp!$A$6:$A$15),0),0))/SUMPRODUCT(--ISNUMBER(MATCH(Emp!$B$4:$DQ$4,INDEX('Rural Electric Cooperatives'!$A$3:$S$30,0,MATCH(SUBSTITUTE($B9,", Inc.",""),SUBSTITUTE('Rural Electric Cooperatives'!$A$1:$S$1,", Inc.",""),0)),0))),0)</f>
        <v>10.193092116962074</v>
      </c>
      <c r="H9" s="40" cm="1">
        <f t="array" ref="H9">IFERROR(SUMPRODUCT(--ISNUMBER(MATCH(Emp!$B$4:$DQ$4,INDEX('Rural Electric Cooperatives'!$A$3:$S$30,0,MATCH(SUBSTITUTE($B9,", Inc.",""),SUBSTITUTE('Rural Electric Cooperatives'!$A$1:$S$1,", Inc.",""),0)),0)),INDEX(Emp!$B$6:$DQ$15,MATCH(H$1,YEAR(Emp!$A$6:$A$15),0),0))/SUMPRODUCT(--ISNUMBER(MATCH(Emp!$B$4:$DQ$4,INDEX('Rural Electric Cooperatives'!$A$3:$S$30,0,MATCH(SUBSTITUTE($B9,", Inc.",""),SUBSTITUTE('Rural Electric Cooperatives'!$A$1:$S$1,", Inc.",""),0)),0))),0)</f>
        <v>10.60690464329676</v>
      </c>
      <c r="I9" s="40" cm="1">
        <f t="array" ref="I9">IFERROR(SUMPRODUCT(--ISNUMBER(MATCH(Emp!$B$4:$DQ$4,INDEX('Rural Electric Cooperatives'!$A$3:$S$30,0,MATCH(SUBSTITUTE($B9,", Inc.",""),SUBSTITUTE('Rural Electric Cooperatives'!$A$1:$S$1,", Inc.",""),0)),0)),INDEX(Emp!$B$6:$DQ$15,MATCH(I$1,YEAR(Emp!$A$6:$A$15),0),0))/SUMPRODUCT(--ISNUMBER(MATCH(Emp!$B$4:$DQ$4,INDEX('Rural Electric Cooperatives'!$A$3:$S$30,0,MATCH(SUBSTITUTE($B9,", Inc.",""),SUBSTITUTE('Rural Electric Cooperatives'!$A$1:$S$1,", Inc.",""),0)),0))),0)</f>
        <v>11.082577573143755</v>
      </c>
      <c r="J9" s="40" cm="1">
        <f t="array" ref="J9">IFERROR(SUMPRODUCT(--ISNUMBER(MATCH(Emp!$B$4:$DQ$4,INDEX('Rural Electric Cooperatives'!$A$3:$S$30,0,MATCH(SUBSTITUTE($B9,", Inc.",""),SUBSTITUTE('Rural Electric Cooperatives'!$A$1:$S$1,", Inc.",""),0)),0)),INDEX(Emp!$B$6:$DQ$15,MATCH(J$1,YEAR(Emp!$A$6:$A$15),0),0))/SUMPRODUCT(--ISNUMBER(MATCH(Emp!$B$4:$DQ$4,INDEX('Rural Electric Cooperatives'!$A$3:$S$30,0,MATCH(SUBSTITUTE($B9,", Inc.",""),SUBSTITUTE('Rural Electric Cooperatives'!$A$1:$S$1,", Inc.",""),0)),0))),0)</f>
        <v>11.475264120969788</v>
      </c>
      <c r="K9" s="40" cm="1">
        <f t="array" ref="K9">IFERROR(SUMPRODUCT(--ISNUMBER(MATCH(Emp!$B$4:$DQ$4,INDEX('Rural Electric Cooperatives'!$A$3:$S$30,0,MATCH(SUBSTITUTE($B9,", Inc.",""),SUBSTITUTE('Rural Electric Cooperatives'!$A$1:$S$1,", Inc.",""),0)),0)),INDEX(Emp!$B$6:$DQ$15,MATCH(K$1,YEAR(Emp!$A$6:$A$15),0),0))/SUMPRODUCT(--ISNUMBER(MATCH(Emp!$B$4:$DQ$4,INDEX('Rural Electric Cooperatives'!$A$3:$S$30,0,MATCH(SUBSTITUTE($B9,", Inc.",""),SUBSTITUTE('Rural Electric Cooperatives'!$A$1:$S$1,", Inc.",""),0)),0))),0)</f>
        <v>11.651854277419453</v>
      </c>
      <c r="L9" s="40" cm="1">
        <f t="array" ref="L9">IFERROR(SUMPRODUCT(--ISNUMBER(MATCH(Emp!$B$4:$DQ$4,INDEX('Rural Electric Cooperatives'!$A$3:$S$30,0,MATCH(SUBSTITUTE($B9,", Inc.",""),SUBSTITUTE('Rural Electric Cooperatives'!$A$1:$S$1,", Inc.",""),0)),0)),INDEX(Emp!$B$6:$DQ$15,MATCH(L$1,YEAR(Emp!$A$6:$A$15),0),0))/SUMPRODUCT(--ISNUMBER(MATCH(Emp!$B$4:$DQ$4,INDEX('Rural Electric Cooperatives'!$A$3:$S$30,0,MATCH(SUBSTITUTE($B9,", Inc.",""),SUBSTITUTE('Rural Electric Cooperatives'!$A$1:$S$1,", Inc.",""),0)),0))),0)</f>
        <v>11.727466896353292</v>
      </c>
      <c r="M9" s="43">
        <f t="shared" si="0"/>
        <v>1.2238439048259275E-2</v>
      </c>
    </row>
    <row r="10" spans="1:13" x14ac:dyDescent="0.25">
      <c r="A10" s="39"/>
      <c r="B10" s="39" t="s">
        <v>1136</v>
      </c>
      <c r="C10" s="40" cm="1">
        <f t="array" ref="C10">IFERROR(SUMPRODUCT(--ISNUMBER(MATCH(Emp!$B$4:$DQ$4,INDEX('Rural Electric Cooperatives'!$A$3:$S$30,0,MATCH(SUBSTITUTE($B10,", Inc.",""),SUBSTITUTE('Rural Electric Cooperatives'!$A$1:$S$1,", Inc.",""),0)),0)),INDEX(Emp!$B$6:$DQ$15,MATCH(C$1,YEAR(Emp!$A$6:$A$15),0),0))/SUMPRODUCT(--ISNUMBER(MATCH(Emp!$B$4:$DQ$4,INDEX('Rural Electric Cooperatives'!$A$3:$S$30,0,MATCH(SUBSTITUTE($B10,", Inc.",""),SUBSTITUTE('Rural Electric Cooperatives'!$A$1:$S$1,", Inc.",""),0)),0))),0)</f>
        <v>10.61203196387082</v>
      </c>
      <c r="D10" s="40" cm="1">
        <f t="array" ref="D10">IFERROR(SUMPRODUCT(--ISNUMBER(MATCH(Emp!$B$4:$DQ$4,INDEX('Rural Electric Cooperatives'!$A$3:$S$30,0,MATCH(SUBSTITUTE($B10,", Inc.",""),SUBSTITUTE('Rural Electric Cooperatives'!$A$1:$S$1,", Inc.",""),0)),0)),INDEX(Emp!$B$6:$DQ$15,MATCH(D$1,YEAR(Emp!$A$6:$A$15),0),0))/SUMPRODUCT(--ISNUMBER(MATCH(Emp!$B$4:$DQ$4,INDEX('Rural Electric Cooperatives'!$A$3:$S$30,0,MATCH(SUBSTITUTE($B10,", Inc.",""),SUBSTITUTE('Rural Electric Cooperatives'!$A$1:$S$1,", Inc.",""),0)),0))),0)</f>
        <v>10.413773177353448</v>
      </c>
      <c r="E10" s="40" cm="1">
        <f t="array" ref="E10">IFERROR(SUMPRODUCT(--ISNUMBER(MATCH(Emp!$B$4:$DQ$4,INDEX('Rural Electric Cooperatives'!$A$3:$S$30,0,MATCH(SUBSTITUTE($B10,", Inc.",""),SUBSTITUTE('Rural Electric Cooperatives'!$A$1:$S$1,", Inc.",""),0)),0)),INDEX(Emp!$B$6:$DQ$15,MATCH(E$1,YEAR(Emp!$A$6:$A$15),0),0))/SUMPRODUCT(--ISNUMBER(MATCH(Emp!$B$4:$DQ$4,INDEX('Rural Electric Cooperatives'!$A$3:$S$30,0,MATCH(SUBSTITUTE($B10,", Inc.",""),SUBSTITUTE('Rural Electric Cooperatives'!$A$1:$S$1,", Inc.",""),0)),0))),0)</f>
        <v>10.50124601289583</v>
      </c>
      <c r="F10" s="40" cm="1">
        <f t="array" ref="F10">IFERROR(SUMPRODUCT(--ISNUMBER(MATCH(Emp!$B$4:$DQ$4,INDEX('Rural Electric Cooperatives'!$A$3:$S$30,0,MATCH(SUBSTITUTE($B10,", Inc.",""),SUBSTITUTE('Rural Electric Cooperatives'!$A$1:$S$1,", Inc.",""),0)),0)),INDEX(Emp!$B$6:$DQ$15,MATCH(F$1,YEAR(Emp!$A$6:$A$15),0),0))/SUMPRODUCT(--ISNUMBER(MATCH(Emp!$B$4:$DQ$4,INDEX('Rural Electric Cooperatives'!$A$3:$S$30,0,MATCH(SUBSTITUTE($B10,", Inc.",""),SUBSTITUTE('Rural Electric Cooperatives'!$A$1:$S$1,", Inc.",""),0)),0))),0)</f>
        <v>10.599145235300123</v>
      </c>
      <c r="G10" s="40" cm="1">
        <f t="array" ref="G10">IFERROR(SUMPRODUCT(--ISNUMBER(MATCH(Emp!$B$4:$DQ$4,INDEX('Rural Electric Cooperatives'!$A$3:$S$30,0,MATCH(SUBSTITUTE($B10,", Inc.",""),SUBSTITUTE('Rural Electric Cooperatives'!$A$1:$S$1,", Inc.",""),0)),0)),INDEX(Emp!$B$6:$DQ$15,MATCH(G$1,YEAR(Emp!$A$6:$A$15),0),0))/SUMPRODUCT(--ISNUMBER(MATCH(Emp!$B$4:$DQ$4,INDEX('Rural Electric Cooperatives'!$A$3:$S$30,0,MATCH(SUBSTITUTE($B10,", Inc.",""),SUBSTITUTE('Rural Electric Cooperatives'!$A$1:$S$1,", Inc.",""),0)),0))),0)</f>
        <v>9.933873470338602</v>
      </c>
      <c r="H10" s="40" cm="1">
        <f t="array" ref="H10">IFERROR(SUMPRODUCT(--ISNUMBER(MATCH(Emp!$B$4:$DQ$4,INDEX('Rural Electric Cooperatives'!$A$3:$S$30,0,MATCH(SUBSTITUTE($B10,", Inc.",""),SUBSTITUTE('Rural Electric Cooperatives'!$A$1:$S$1,", Inc.",""),0)),0)),INDEX(Emp!$B$6:$DQ$15,MATCH(H$1,YEAR(Emp!$A$6:$A$15),0),0))/SUMPRODUCT(--ISNUMBER(MATCH(Emp!$B$4:$DQ$4,INDEX('Rural Electric Cooperatives'!$A$3:$S$30,0,MATCH(SUBSTITUTE($B10,", Inc.",""),SUBSTITUTE('Rural Electric Cooperatives'!$A$1:$S$1,", Inc.",""),0)),0))),0)</f>
        <v>10.252151877598735</v>
      </c>
      <c r="I10" s="40" cm="1">
        <f t="array" ref="I10">IFERROR(SUMPRODUCT(--ISNUMBER(MATCH(Emp!$B$4:$DQ$4,INDEX('Rural Electric Cooperatives'!$A$3:$S$30,0,MATCH(SUBSTITUTE($B10,", Inc.",""),SUBSTITUTE('Rural Electric Cooperatives'!$A$1:$S$1,", Inc.",""),0)),0)),INDEX(Emp!$B$6:$DQ$15,MATCH(I$1,YEAR(Emp!$A$6:$A$15),0),0))/SUMPRODUCT(--ISNUMBER(MATCH(Emp!$B$4:$DQ$4,INDEX('Rural Electric Cooperatives'!$A$3:$S$30,0,MATCH(SUBSTITUTE($B10,", Inc.",""),SUBSTITUTE('Rural Electric Cooperatives'!$A$1:$S$1,", Inc.",""),0)),0))),0)</f>
        <v>10.67282286670963</v>
      </c>
      <c r="J10" s="40" cm="1">
        <f t="array" ref="J10">IFERROR(SUMPRODUCT(--ISNUMBER(MATCH(Emp!$B$4:$DQ$4,INDEX('Rural Electric Cooperatives'!$A$3:$S$30,0,MATCH(SUBSTITUTE($B10,", Inc.",""),SUBSTITUTE('Rural Electric Cooperatives'!$A$1:$S$1,", Inc.",""),0)),0)),INDEX(Emp!$B$6:$DQ$15,MATCH(J$1,YEAR(Emp!$A$6:$A$15),0),0))/SUMPRODUCT(--ISNUMBER(MATCH(Emp!$B$4:$DQ$4,INDEX('Rural Electric Cooperatives'!$A$3:$S$30,0,MATCH(SUBSTITUTE($B10,", Inc.",""),SUBSTITUTE('Rural Electric Cooperatives'!$A$1:$S$1,", Inc.",""),0)),0))),0)</f>
        <v>11.032405699431493</v>
      </c>
      <c r="K10" s="40" cm="1">
        <f t="array" ref="K10">IFERROR(SUMPRODUCT(--ISNUMBER(MATCH(Emp!$B$4:$DQ$4,INDEX('Rural Electric Cooperatives'!$A$3:$S$30,0,MATCH(SUBSTITUTE($B10,", Inc.",""),SUBSTITUTE('Rural Electric Cooperatives'!$A$1:$S$1,", Inc.",""),0)),0)),INDEX(Emp!$B$6:$DQ$15,MATCH(K$1,YEAR(Emp!$A$6:$A$15),0),0))/SUMPRODUCT(--ISNUMBER(MATCH(Emp!$B$4:$DQ$4,INDEX('Rural Electric Cooperatives'!$A$3:$S$30,0,MATCH(SUBSTITUTE($B10,", Inc.",""),SUBSTITUTE('Rural Electric Cooperatives'!$A$1:$S$1,", Inc.",""),0)),0))),0)</f>
        <v>11.183861758084463</v>
      </c>
      <c r="L10" s="40" cm="1">
        <f t="array" ref="L10">IFERROR(SUMPRODUCT(--ISNUMBER(MATCH(Emp!$B$4:$DQ$4,INDEX('Rural Electric Cooperatives'!$A$3:$S$30,0,MATCH(SUBSTITUTE($B10,", Inc.",""),SUBSTITUTE('Rural Electric Cooperatives'!$A$1:$S$1,", Inc.",""),0)),0)),INDEX(Emp!$B$6:$DQ$15,MATCH(L$1,YEAR(Emp!$A$6:$A$15),0),0))/SUMPRODUCT(--ISNUMBER(MATCH(Emp!$B$4:$DQ$4,INDEX('Rural Electric Cooperatives'!$A$3:$S$30,0,MATCH(SUBSTITUTE($B10,", Inc.",""),SUBSTITUTE('Rural Electric Cooperatives'!$A$1:$S$1,", Inc.",""),0)),0))),0)</f>
        <v>11.233364724645513</v>
      </c>
      <c r="M10" s="43">
        <f t="shared" si="0"/>
        <v>6.3422378948023717E-3</v>
      </c>
    </row>
    <row r="11" spans="1:13" x14ac:dyDescent="0.25">
      <c r="A11" s="39"/>
      <c r="B11" s="39" t="s">
        <v>1137</v>
      </c>
      <c r="C11" s="40" cm="1">
        <f t="array" ref="C11">IFERROR(SUMPRODUCT(--ISNUMBER(MATCH(Emp!$B$4:$DQ$4,INDEX('Rural Electric Cooperatives'!$A$3:$S$30,0,MATCH(SUBSTITUTE($B11,", Inc.",""),SUBSTITUTE('Rural Electric Cooperatives'!$A$1:$S$1,", Inc.",""),0)),0)),INDEX(Emp!$B$6:$DQ$15,MATCH(C$1,YEAR(Emp!$A$6:$A$15),0),0))/SUMPRODUCT(--ISNUMBER(MATCH(Emp!$B$4:$DQ$4,INDEX('Rural Electric Cooperatives'!$A$3:$S$30,0,MATCH(SUBSTITUTE($B11,", Inc.",""),SUBSTITUTE('Rural Electric Cooperatives'!$A$1:$S$1,", Inc.",""),0)),0))),0)</f>
        <v>4.1527862643941198</v>
      </c>
      <c r="D11" s="40" cm="1">
        <f t="array" ref="D11">IFERROR(SUMPRODUCT(--ISNUMBER(MATCH(Emp!$B$4:$DQ$4,INDEX('Rural Electric Cooperatives'!$A$3:$S$30,0,MATCH(SUBSTITUTE($B11,", Inc.",""),SUBSTITUTE('Rural Electric Cooperatives'!$A$1:$S$1,", Inc.",""),0)),0)),INDEX(Emp!$B$6:$DQ$15,MATCH(D$1,YEAR(Emp!$A$6:$A$15),0),0))/SUMPRODUCT(--ISNUMBER(MATCH(Emp!$B$4:$DQ$4,INDEX('Rural Electric Cooperatives'!$A$3:$S$30,0,MATCH(SUBSTITUTE($B11,", Inc.",""),SUBSTITUTE('Rural Electric Cooperatives'!$A$1:$S$1,", Inc.",""),0)),0))),0)</f>
        <v>4.0235837631383333</v>
      </c>
      <c r="E11" s="40" cm="1">
        <f t="array" ref="E11">IFERROR(SUMPRODUCT(--ISNUMBER(MATCH(Emp!$B$4:$DQ$4,INDEX('Rural Electric Cooperatives'!$A$3:$S$30,0,MATCH(SUBSTITUTE($B11,", Inc.",""),SUBSTITUTE('Rural Electric Cooperatives'!$A$1:$S$1,", Inc.",""),0)),0)),INDEX(Emp!$B$6:$DQ$15,MATCH(E$1,YEAR(Emp!$A$6:$A$15),0),0))/SUMPRODUCT(--ISNUMBER(MATCH(Emp!$B$4:$DQ$4,INDEX('Rural Electric Cooperatives'!$A$3:$S$30,0,MATCH(SUBSTITUTE($B11,", Inc.",""),SUBSTITUTE('Rural Electric Cooperatives'!$A$1:$S$1,", Inc.",""),0)),0))),0)</f>
        <v>4.15847330023675</v>
      </c>
      <c r="F11" s="40" cm="1">
        <f t="array" ref="F11">IFERROR(SUMPRODUCT(--ISNUMBER(MATCH(Emp!$B$4:$DQ$4,INDEX('Rural Electric Cooperatives'!$A$3:$S$30,0,MATCH(SUBSTITUTE($B11,", Inc.",""),SUBSTITUTE('Rural Electric Cooperatives'!$A$1:$S$1,", Inc.",""),0)),0)),INDEX(Emp!$B$6:$DQ$15,MATCH(F$1,YEAR(Emp!$A$6:$A$15),0),0))/SUMPRODUCT(--ISNUMBER(MATCH(Emp!$B$4:$DQ$4,INDEX('Rural Electric Cooperatives'!$A$3:$S$30,0,MATCH(SUBSTITUTE($B11,", Inc.",""),SUBSTITUTE('Rural Electric Cooperatives'!$A$1:$S$1,", Inc.",""),0)),0))),0)</f>
        <v>4.1768421226551871</v>
      </c>
      <c r="G11" s="40" cm="1">
        <f t="array" ref="G11">IFERROR(SUMPRODUCT(--ISNUMBER(MATCH(Emp!$B$4:$DQ$4,INDEX('Rural Electric Cooperatives'!$A$3:$S$30,0,MATCH(SUBSTITUTE($B11,", Inc.",""),SUBSTITUTE('Rural Electric Cooperatives'!$A$1:$S$1,", Inc.",""),0)),0)),INDEX(Emp!$B$6:$DQ$15,MATCH(G$1,YEAR(Emp!$A$6:$A$15),0),0))/SUMPRODUCT(--ISNUMBER(MATCH(Emp!$B$4:$DQ$4,INDEX('Rural Electric Cooperatives'!$A$3:$S$30,0,MATCH(SUBSTITUTE($B11,", Inc.",""),SUBSTITUTE('Rural Electric Cooperatives'!$A$1:$S$1,", Inc.",""),0)),0))),0)</f>
        <v>3.8852424309815334</v>
      </c>
      <c r="H11" s="40" cm="1">
        <f t="array" ref="H11">IFERROR(SUMPRODUCT(--ISNUMBER(MATCH(Emp!$B$4:$DQ$4,INDEX('Rural Electric Cooperatives'!$A$3:$S$30,0,MATCH(SUBSTITUTE($B11,", Inc.",""),SUBSTITUTE('Rural Electric Cooperatives'!$A$1:$S$1,", Inc.",""),0)),0)),INDEX(Emp!$B$6:$DQ$15,MATCH(H$1,YEAR(Emp!$A$6:$A$15),0),0))/SUMPRODUCT(--ISNUMBER(MATCH(Emp!$B$4:$DQ$4,INDEX('Rural Electric Cooperatives'!$A$3:$S$30,0,MATCH(SUBSTITUTE($B11,", Inc.",""),SUBSTITUTE('Rural Electric Cooperatives'!$A$1:$S$1,", Inc.",""),0)),0))),0)</f>
        <v>3.92910611977817</v>
      </c>
      <c r="I11" s="40" cm="1">
        <f t="array" ref="I11">IFERROR(SUMPRODUCT(--ISNUMBER(MATCH(Emp!$B$4:$DQ$4,INDEX('Rural Electric Cooperatives'!$A$3:$S$30,0,MATCH(SUBSTITUTE($B11,", Inc.",""),SUBSTITUTE('Rural Electric Cooperatives'!$A$1:$S$1,", Inc.",""),0)),0)),INDEX(Emp!$B$6:$DQ$15,MATCH(I$1,YEAR(Emp!$A$6:$A$15),0),0))/SUMPRODUCT(--ISNUMBER(MATCH(Emp!$B$4:$DQ$4,INDEX('Rural Electric Cooperatives'!$A$3:$S$30,0,MATCH(SUBSTITUTE($B11,", Inc.",""),SUBSTITUTE('Rural Electric Cooperatives'!$A$1:$S$1,", Inc.",""),0)),0))),0)</f>
        <v>3.9641574217160933</v>
      </c>
      <c r="J11" s="40" cm="1">
        <f t="array" ref="J11">IFERROR(SUMPRODUCT(--ISNUMBER(MATCH(Emp!$B$4:$DQ$4,INDEX('Rural Electric Cooperatives'!$A$3:$S$30,0,MATCH(SUBSTITUTE($B11,", Inc.",""),SUBSTITUTE('Rural Electric Cooperatives'!$A$1:$S$1,", Inc.",""),0)),0)),INDEX(Emp!$B$6:$DQ$15,MATCH(J$1,YEAR(Emp!$A$6:$A$15),0),0))/SUMPRODUCT(--ISNUMBER(MATCH(Emp!$B$4:$DQ$4,INDEX('Rural Electric Cooperatives'!$A$3:$S$30,0,MATCH(SUBSTITUTE($B11,", Inc.",""),SUBSTITUTE('Rural Electric Cooperatives'!$A$1:$S$1,", Inc.",""),0)),0))),0)</f>
        <v>3.978766572897193</v>
      </c>
      <c r="K11" s="40" cm="1">
        <f t="array" ref="K11">IFERROR(SUMPRODUCT(--ISNUMBER(MATCH(Emp!$B$4:$DQ$4,INDEX('Rural Electric Cooperatives'!$A$3:$S$30,0,MATCH(SUBSTITUTE($B11,", Inc.",""),SUBSTITUTE('Rural Electric Cooperatives'!$A$1:$S$1,", Inc.",""),0)),0)),INDEX(Emp!$B$6:$DQ$15,MATCH(K$1,YEAR(Emp!$A$6:$A$15),0),0))/SUMPRODUCT(--ISNUMBER(MATCH(Emp!$B$4:$DQ$4,INDEX('Rural Electric Cooperatives'!$A$3:$S$30,0,MATCH(SUBSTITUTE($B11,", Inc.",""),SUBSTITUTE('Rural Electric Cooperatives'!$A$1:$S$1,", Inc.",""),0)),0))),0)</f>
        <v>3.9383252542493667</v>
      </c>
      <c r="L11" s="40" cm="1">
        <f t="array" ref="L11">IFERROR(SUMPRODUCT(--ISNUMBER(MATCH(Emp!$B$4:$DQ$4,INDEX('Rural Electric Cooperatives'!$A$3:$S$30,0,MATCH(SUBSTITUTE($B11,", Inc.",""),SUBSTITUTE('Rural Electric Cooperatives'!$A$1:$S$1,", Inc.",""),0)),0)),INDEX(Emp!$B$6:$DQ$15,MATCH(L$1,YEAR(Emp!$A$6:$A$15),0),0))/SUMPRODUCT(--ISNUMBER(MATCH(Emp!$B$4:$DQ$4,INDEX('Rural Electric Cooperatives'!$A$3:$S$30,0,MATCH(SUBSTITUTE($B11,", Inc.",""),SUBSTITUTE('Rural Electric Cooperatives'!$A$1:$S$1,", Inc.",""),0)),0))),0)</f>
        <v>3.863265231080073</v>
      </c>
      <c r="M11" s="43">
        <f t="shared" si="0"/>
        <v>-7.9974882546977044E-3</v>
      </c>
    </row>
    <row r="12" spans="1:13" x14ac:dyDescent="0.25">
      <c r="A12" s="39"/>
      <c r="B12" s="39" t="s">
        <v>1139</v>
      </c>
      <c r="C12" s="40" cm="1">
        <f t="array" ref="C12">IFERROR(SUMPRODUCT(--ISNUMBER(MATCH(Emp!$B$4:$DQ$4,INDEX('Rural Electric Cooperatives'!$A$3:$S$30,0,MATCH(SUBSTITUTE($B12,", Inc.",""),SUBSTITUTE('Rural Electric Cooperatives'!$A$1:$S$1,", Inc.",""),0)),0)),INDEX(Emp!$B$6:$DQ$15,MATCH(C$1,YEAR(Emp!$A$6:$A$15),0),0))/SUMPRODUCT(--ISNUMBER(MATCH(Emp!$B$4:$DQ$4,INDEX('Rural Electric Cooperatives'!$A$3:$S$30,0,MATCH(SUBSTITUTE($B12,", Inc.",""),SUBSTITUTE('Rural Electric Cooperatives'!$A$1:$S$1,", Inc.",""),0)),0))),0)</f>
        <v>8.35474192033554</v>
      </c>
      <c r="D12" s="40" cm="1">
        <f t="array" ref="D12">IFERROR(SUMPRODUCT(--ISNUMBER(MATCH(Emp!$B$4:$DQ$4,INDEX('Rural Electric Cooperatives'!$A$3:$S$30,0,MATCH(SUBSTITUTE($B12,", Inc.",""),SUBSTITUTE('Rural Electric Cooperatives'!$A$1:$S$1,", Inc.",""),0)),0)),INDEX(Emp!$B$6:$DQ$15,MATCH(D$1,YEAR(Emp!$A$6:$A$15),0),0))/SUMPRODUCT(--ISNUMBER(MATCH(Emp!$B$4:$DQ$4,INDEX('Rural Electric Cooperatives'!$A$3:$S$30,0,MATCH(SUBSTITUTE($B12,", Inc.",""),SUBSTITUTE('Rural Electric Cooperatives'!$A$1:$S$1,", Inc.",""),0)),0))),0)</f>
        <v>8.2651929499584522</v>
      </c>
      <c r="E12" s="40" cm="1">
        <f t="array" ref="E12">IFERROR(SUMPRODUCT(--ISNUMBER(MATCH(Emp!$B$4:$DQ$4,INDEX('Rural Electric Cooperatives'!$A$3:$S$30,0,MATCH(SUBSTITUTE($B12,", Inc.",""),SUBSTITUTE('Rural Electric Cooperatives'!$A$1:$S$1,", Inc.",""),0)),0)),INDEX(Emp!$B$6:$DQ$15,MATCH(E$1,YEAR(Emp!$A$6:$A$15),0),0))/SUMPRODUCT(--ISNUMBER(MATCH(Emp!$B$4:$DQ$4,INDEX('Rural Electric Cooperatives'!$A$3:$S$30,0,MATCH(SUBSTITUTE($B12,", Inc.",""),SUBSTITUTE('Rural Electric Cooperatives'!$A$1:$S$1,", Inc.",""),0)),0))),0)</f>
        <v>8.1827149319591062</v>
      </c>
      <c r="F12" s="40" cm="1">
        <f t="array" ref="F12">IFERROR(SUMPRODUCT(--ISNUMBER(MATCH(Emp!$B$4:$DQ$4,INDEX('Rural Electric Cooperatives'!$A$3:$S$30,0,MATCH(SUBSTITUTE($B12,", Inc.",""),SUBSTITUTE('Rural Electric Cooperatives'!$A$1:$S$1,", Inc.",""),0)),0)),INDEX(Emp!$B$6:$DQ$15,MATCH(F$1,YEAR(Emp!$A$6:$A$15),0),0))/SUMPRODUCT(--ISNUMBER(MATCH(Emp!$B$4:$DQ$4,INDEX('Rural Electric Cooperatives'!$A$3:$S$30,0,MATCH(SUBSTITUTE($B12,", Inc.",""),SUBSTITUTE('Rural Electric Cooperatives'!$A$1:$S$1,", Inc.",""),0)),0))),0)</f>
        <v>7.9799645120818896</v>
      </c>
      <c r="G12" s="40" cm="1">
        <f t="array" ref="G12">IFERROR(SUMPRODUCT(--ISNUMBER(MATCH(Emp!$B$4:$DQ$4,INDEX('Rural Electric Cooperatives'!$A$3:$S$30,0,MATCH(SUBSTITUTE($B12,", Inc.",""),SUBSTITUTE('Rural Electric Cooperatives'!$A$1:$S$1,", Inc.",""),0)),0)),INDEX(Emp!$B$6:$DQ$15,MATCH(G$1,YEAR(Emp!$A$6:$A$15),0),0))/SUMPRODUCT(--ISNUMBER(MATCH(Emp!$B$4:$DQ$4,INDEX('Rural Electric Cooperatives'!$A$3:$S$30,0,MATCH(SUBSTITUTE($B12,", Inc.",""),SUBSTITUTE('Rural Electric Cooperatives'!$A$1:$S$1,", Inc.",""),0)),0))),0)</f>
        <v>7.3003343919006065</v>
      </c>
      <c r="H12" s="40" cm="1">
        <f t="array" ref="H12">IFERROR(SUMPRODUCT(--ISNUMBER(MATCH(Emp!$B$4:$DQ$4,INDEX('Rural Electric Cooperatives'!$A$3:$S$30,0,MATCH(SUBSTITUTE($B12,", Inc.",""),SUBSTITUTE('Rural Electric Cooperatives'!$A$1:$S$1,", Inc.",""),0)),0)),INDEX(Emp!$B$6:$DQ$15,MATCH(H$1,YEAR(Emp!$A$6:$A$15),0),0))/SUMPRODUCT(--ISNUMBER(MATCH(Emp!$B$4:$DQ$4,INDEX('Rural Electric Cooperatives'!$A$3:$S$30,0,MATCH(SUBSTITUTE($B12,", Inc.",""),SUBSTITUTE('Rural Electric Cooperatives'!$A$1:$S$1,", Inc.",""),0)),0))),0)</f>
        <v>7.365098438854683</v>
      </c>
      <c r="I12" s="40" cm="1">
        <f t="array" ref="I12">IFERROR(SUMPRODUCT(--ISNUMBER(MATCH(Emp!$B$4:$DQ$4,INDEX('Rural Electric Cooperatives'!$A$3:$S$30,0,MATCH(SUBSTITUTE($B12,", Inc.",""),SUBSTITUTE('Rural Electric Cooperatives'!$A$1:$S$1,", Inc.",""),0)),0)),INDEX(Emp!$B$6:$DQ$15,MATCH(I$1,YEAR(Emp!$A$6:$A$15),0),0))/SUMPRODUCT(--ISNUMBER(MATCH(Emp!$B$4:$DQ$4,INDEX('Rural Electric Cooperatives'!$A$3:$S$30,0,MATCH(SUBSTITUTE($B12,", Inc.",""),SUBSTITUTE('Rural Electric Cooperatives'!$A$1:$S$1,", Inc.",""),0)),0))),0)</f>
        <v>7.6282598892895797</v>
      </c>
      <c r="J12" s="40" cm="1">
        <f t="array" ref="J12">IFERROR(SUMPRODUCT(--ISNUMBER(MATCH(Emp!$B$4:$DQ$4,INDEX('Rural Electric Cooperatives'!$A$3:$S$30,0,MATCH(SUBSTITUTE($B12,", Inc.",""),SUBSTITUTE('Rural Electric Cooperatives'!$A$1:$S$1,", Inc.",""),0)),0)),INDEX(Emp!$B$6:$DQ$15,MATCH(J$1,YEAR(Emp!$A$6:$A$15),0),0))/SUMPRODUCT(--ISNUMBER(MATCH(Emp!$B$4:$DQ$4,INDEX('Rural Electric Cooperatives'!$A$3:$S$30,0,MATCH(SUBSTITUTE($B12,", Inc.",""),SUBSTITUTE('Rural Electric Cooperatives'!$A$1:$S$1,", Inc.",""),0)),0))),0)</f>
        <v>7.8130932278096461</v>
      </c>
      <c r="K12" s="40" cm="1">
        <f t="array" ref="K12">IFERROR(SUMPRODUCT(--ISNUMBER(MATCH(Emp!$B$4:$DQ$4,INDEX('Rural Electric Cooperatives'!$A$3:$S$30,0,MATCH(SUBSTITUTE($B12,", Inc.",""),SUBSTITUTE('Rural Electric Cooperatives'!$A$1:$S$1,", Inc.",""),0)),0)),INDEX(Emp!$B$6:$DQ$15,MATCH(K$1,YEAR(Emp!$A$6:$A$15),0),0))/SUMPRODUCT(--ISNUMBER(MATCH(Emp!$B$4:$DQ$4,INDEX('Rural Electric Cooperatives'!$A$3:$S$30,0,MATCH(SUBSTITUTE($B12,", Inc.",""),SUBSTITUTE('Rural Electric Cooperatives'!$A$1:$S$1,", Inc.",""),0)),0))),0)</f>
        <v>7.8784724605071004</v>
      </c>
      <c r="L12" s="40" cm="1">
        <f t="array" ref="L12">IFERROR(SUMPRODUCT(--ISNUMBER(MATCH(Emp!$B$4:$DQ$4,INDEX('Rural Electric Cooperatives'!$A$3:$S$30,0,MATCH(SUBSTITUTE($B12,", Inc.",""),SUBSTITUTE('Rural Electric Cooperatives'!$A$1:$S$1,", Inc.",""),0)),0)),INDEX(Emp!$B$6:$DQ$15,MATCH(L$1,YEAR(Emp!$A$6:$A$15),0),0))/SUMPRODUCT(--ISNUMBER(MATCH(Emp!$B$4:$DQ$4,INDEX('Rural Electric Cooperatives'!$A$3:$S$30,0,MATCH(SUBSTITUTE($B12,", Inc.",""),SUBSTITUTE('Rural Electric Cooperatives'!$A$1:$S$1,", Inc.",""),0)),0))),0)</f>
        <v>7.8761445664868743</v>
      </c>
      <c r="M12" s="43">
        <f t="shared" si="0"/>
        <v>-6.5330944222107279E-3</v>
      </c>
    </row>
    <row r="13" spans="1:13" x14ac:dyDescent="0.25">
      <c r="A13" s="39"/>
      <c r="B13" s="39" t="s">
        <v>1140</v>
      </c>
      <c r="C13" s="40" cm="1">
        <f t="array" ref="C13">IFERROR(SUMPRODUCT(--ISNUMBER(MATCH(Emp!$B$4:$DQ$4,INDEX('Rural Electric Cooperatives'!$A$3:$S$30,0,MATCH(SUBSTITUTE($B13,", Inc.",""),SUBSTITUTE('Rural Electric Cooperatives'!$A$1:$S$1,", Inc.",""),0)),0)),INDEX(Emp!$B$6:$DQ$15,MATCH(C$1,YEAR(Emp!$A$6:$A$15),0),0))/SUMPRODUCT(--ISNUMBER(MATCH(Emp!$B$4:$DQ$4,INDEX('Rural Electric Cooperatives'!$A$3:$S$30,0,MATCH(SUBSTITUTE($B13,", Inc.",""),SUBSTITUTE('Rural Electric Cooperatives'!$A$1:$S$1,", Inc.",""),0)),0))),0)</f>
        <v>2.6770776665513525</v>
      </c>
      <c r="D13" s="40" cm="1">
        <f t="array" ref="D13">IFERROR(SUMPRODUCT(--ISNUMBER(MATCH(Emp!$B$4:$DQ$4,INDEX('Rural Electric Cooperatives'!$A$3:$S$30,0,MATCH(SUBSTITUTE($B13,", Inc.",""),SUBSTITUTE('Rural Electric Cooperatives'!$A$1:$S$1,", Inc.",""),0)),0)),INDEX(Emp!$B$6:$DQ$15,MATCH(D$1,YEAR(Emp!$A$6:$A$15),0),0))/SUMPRODUCT(--ISNUMBER(MATCH(Emp!$B$4:$DQ$4,INDEX('Rural Electric Cooperatives'!$A$3:$S$30,0,MATCH(SUBSTITUTE($B13,", Inc.",""),SUBSTITUTE('Rural Electric Cooperatives'!$A$1:$S$1,", Inc.",""),0)),0))),0)</f>
        <v>2.6351353614400628</v>
      </c>
      <c r="E13" s="40" cm="1">
        <f t="array" ref="E13">IFERROR(SUMPRODUCT(--ISNUMBER(MATCH(Emp!$B$4:$DQ$4,INDEX('Rural Electric Cooperatives'!$A$3:$S$30,0,MATCH(SUBSTITUTE($B13,", Inc.",""),SUBSTITUTE('Rural Electric Cooperatives'!$A$1:$S$1,", Inc.",""),0)),0)),INDEX(Emp!$B$6:$DQ$15,MATCH(E$1,YEAR(Emp!$A$6:$A$15),0),0))/SUMPRODUCT(--ISNUMBER(MATCH(Emp!$B$4:$DQ$4,INDEX('Rural Electric Cooperatives'!$A$3:$S$30,0,MATCH(SUBSTITUTE($B13,", Inc.",""),SUBSTITUTE('Rural Electric Cooperatives'!$A$1:$S$1,", Inc.",""),0)),0))),0)</f>
        <v>2.6420509231000935</v>
      </c>
      <c r="F13" s="40" cm="1">
        <f t="array" ref="F13">IFERROR(SUMPRODUCT(--ISNUMBER(MATCH(Emp!$B$4:$DQ$4,INDEX('Rural Electric Cooperatives'!$A$3:$S$30,0,MATCH(SUBSTITUTE($B13,", Inc.",""),SUBSTITUTE('Rural Electric Cooperatives'!$A$1:$S$1,", Inc.",""),0)),0)),INDEX(Emp!$B$6:$DQ$15,MATCH(F$1,YEAR(Emp!$A$6:$A$15),0),0))/SUMPRODUCT(--ISNUMBER(MATCH(Emp!$B$4:$DQ$4,INDEX('Rural Electric Cooperatives'!$A$3:$S$30,0,MATCH(SUBSTITUTE($B13,", Inc.",""),SUBSTITUTE('Rural Electric Cooperatives'!$A$1:$S$1,", Inc.",""),0)),0))),0)</f>
        <v>2.6233194838287552</v>
      </c>
      <c r="G13" s="40" cm="1">
        <f t="array" ref="G13">IFERROR(SUMPRODUCT(--ISNUMBER(MATCH(Emp!$B$4:$DQ$4,INDEX('Rural Electric Cooperatives'!$A$3:$S$30,0,MATCH(SUBSTITUTE($B13,", Inc.",""),SUBSTITUTE('Rural Electric Cooperatives'!$A$1:$S$1,", Inc.",""),0)),0)),INDEX(Emp!$B$6:$DQ$15,MATCH(G$1,YEAR(Emp!$A$6:$A$15),0),0))/SUMPRODUCT(--ISNUMBER(MATCH(Emp!$B$4:$DQ$4,INDEX('Rural Electric Cooperatives'!$A$3:$S$30,0,MATCH(SUBSTITUTE($B13,", Inc.",""),SUBSTITUTE('Rural Electric Cooperatives'!$A$1:$S$1,", Inc.",""),0)),0))),0)</f>
        <v>2.4926693570555059</v>
      </c>
      <c r="H13" s="40" cm="1">
        <f t="array" ref="H13">IFERROR(SUMPRODUCT(--ISNUMBER(MATCH(Emp!$B$4:$DQ$4,INDEX('Rural Electric Cooperatives'!$A$3:$S$30,0,MATCH(SUBSTITUTE($B13,", Inc.",""),SUBSTITUTE('Rural Electric Cooperatives'!$A$1:$S$1,", Inc.",""),0)),0)),INDEX(Emp!$B$6:$DQ$15,MATCH(H$1,YEAR(Emp!$A$6:$A$15),0),0))/SUMPRODUCT(--ISNUMBER(MATCH(Emp!$B$4:$DQ$4,INDEX('Rural Electric Cooperatives'!$A$3:$S$30,0,MATCH(SUBSTITUTE($B13,", Inc.",""),SUBSTITUTE('Rural Electric Cooperatives'!$A$1:$S$1,", Inc.",""),0)),0))),0)</f>
        <v>2.5402068645502482</v>
      </c>
      <c r="I13" s="40" cm="1">
        <f t="array" ref="I13">IFERROR(SUMPRODUCT(--ISNUMBER(MATCH(Emp!$B$4:$DQ$4,INDEX('Rural Electric Cooperatives'!$A$3:$S$30,0,MATCH(SUBSTITUTE($B13,", Inc.",""),SUBSTITUTE('Rural Electric Cooperatives'!$A$1:$S$1,", Inc.",""),0)),0)),INDEX(Emp!$B$6:$DQ$15,MATCH(I$1,YEAR(Emp!$A$6:$A$15),0),0))/SUMPRODUCT(--ISNUMBER(MATCH(Emp!$B$4:$DQ$4,INDEX('Rural Electric Cooperatives'!$A$3:$S$30,0,MATCH(SUBSTITUTE($B13,", Inc.",""),SUBSTITUTE('Rural Electric Cooperatives'!$A$1:$S$1,", Inc.",""),0)),0))),0)</f>
        <v>2.6113913881559654</v>
      </c>
      <c r="J13" s="40" cm="1">
        <f t="array" ref="J13">IFERROR(SUMPRODUCT(--ISNUMBER(MATCH(Emp!$B$4:$DQ$4,INDEX('Rural Electric Cooperatives'!$A$3:$S$30,0,MATCH(SUBSTITUTE($B13,", Inc.",""),SUBSTITUTE('Rural Electric Cooperatives'!$A$1:$S$1,", Inc.",""),0)),0)),INDEX(Emp!$B$6:$DQ$15,MATCH(J$1,YEAR(Emp!$A$6:$A$15),0),0))/SUMPRODUCT(--ISNUMBER(MATCH(Emp!$B$4:$DQ$4,INDEX('Rural Electric Cooperatives'!$A$3:$S$30,0,MATCH(SUBSTITUTE($B13,", Inc.",""),SUBSTITUTE('Rural Electric Cooperatives'!$A$1:$S$1,", Inc.",""),0)),0))),0)</f>
        <v>2.6690573947115217</v>
      </c>
      <c r="K13" s="40" cm="1">
        <f t="array" ref="K13">IFERROR(SUMPRODUCT(--ISNUMBER(MATCH(Emp!$B$4:$DQ$4,INDEX('Rural Electric Cooperatives'!$A$3:$S$30,0,MATCH(SUBSTITUTE($B13,", Inc.",""),SUBSTITUTE('Rural Electric Cooperatives'!$A$1:$S$1,", Inc.",""),0)),0)),INDEX(Emp!$B$6:$DQ$15,MATCH(K$1,YEAR(Emp!$A$6:$A$15),0),0))/SUMPRODUCT(--ISNUMBER(MATCH(Emp!$B$4:$DQ$4,INDEX('Rural Electric Cooperatives'!$A$3:$S$30,0,MATCH(SUBSTITUTE($B13,", Inc.",""),SUBSTITUTE('Rural Electric Cooperatives'!$A$1:$S$1,", Inc.",""),0)),0))),0)</f>
        <v>2.6811825616700622</v>
      </c>
      <c r="L13" s="40" cm="1">
        <f t="array" ref="L13">IFERROR(SUMPRODUCT(--ISNUMBER(MATCH(Emp!$B$4:$DQ$4,INDEX('Rural Electric Cooperatives'!$A$3:$S$30,0,MATCH(SUBSTITUTE($B13,", Inc.",""),SUBSTITUTE('Rural Electric Cooperatives'!$A$1:$S$1,", Inc.",""),0)),0)),INDEX(Emp!$B$6:$DQ$15,MATCH(L$1,YEAR(Emp!$A$6:$A$15),0),0))/SUMPRODUCT(--ISNUMBER(MATCH(Emp!$B$4:$DQ$4,INDEX('Rural Electric Cooperatives'!$A$3:$S$30,0,MATCH(SUBSTITUTE($B13,", Inc.",""),SUBSTITUTE('Rural Electric Cooperatives'!$A$1:$S$1,", Inc.",""),0)),0))),0)</f>
        <v>2.6789271943851074</v>
      </c>
      <c r="M13" s="43">
        <f t="shared" si="0"/>
        <v>7.6740403057273809E-5</v>
      </c>
    </row>
    <row r="14" spans="1:13" x14ac:dyDescent="0.25">
      <c r="A14" s="39"/>
      <c r="B14" s="39" t="s">
        <v>1141</v>
      </c>
      <c r="C14" s="40" cm="1">
        <f t="array" ref="C14">IFERROR(SUMPRODUCT(--ISNUMBER(MATCH(Emp!$B$4:$DQ$4,INDEX('Rural Electric Cooperatives'!$A$3:$S$30,0,MATCH(SUBSTITUTE($B14,", Inc.",""),SUBSTITUTE('Rural Electric Cooperatives'!$A$1:$S$1,", Inc.",""),0)),0)),INDEX(Emp!$B$6:$DQ$15,MATCH(C$1,YEAR(Emp!$A$6:$A$15),0),0))/SUMPRODUCT(--ISNUMBER(MATCH(Emp!$B$4:$DQ$4,INDEX('Rural Electric Cooperatives'!$A$3:$S$30,0,MATCH(SUBSTITUTE($B14,", Inc.",""),SUBSTITUTE('Rural Electric Cooperatives'!$A$1:$S$1,", Inc.",""),0)),0))),0)</f>
        <v>6.6713684944230041</v>
      </c>
      <c r="D14" s="40" cm="1">
        <f t="array" ref="D14">IFERROR(SUMPRODUCT(--ISNUMBER(MATCH(Emp!$B$4:$DQ$4,INDEX('Rural Electric Cooperatives'!$A$3:$S$30,0,MATCH(SUBSTITUTE($B14,", Inc.",""),SUBSTITUTE('Rural Electric Cooperatives'!$A$1:$S$1,", Inc.",""),0)),0)),INDEX(Emp!$B$6:$DQ$15,MATCH(D$1,YEAR(Emp!$A$6:$A$15),0),0))/SUMPRODUCT(--ISNUMBER(MATCH(Emp!$B$4:$DQ$4,INDEX('Rural Electric Cooperatives'!$A$3:$S$30,0,MATCH(SUBSTITUTE($B14,", Inc.",""),SUBSTITUTE('Rural Electric Cooperatives'!$A$1:$S$1,", Inc.",""),0)),0))),0)</f>
        <v>6.6144940911997923</v>
      </c>
      <c r="E14" s="40" cm="1">
        <f t="array" ref="E14">IFERROR(SUMPRODUCT(--ISNUMBER(MATCH(Emp!$B$4:$DQ$4,INDEX('Rural Electric Cooperatives'!$A$3:$S$30,0,MATCH(SUBSTITUTE($B14,", Inc.",""),SUBSTITUTE('Rural Electric Cooperatives'!$A$1:$S$1,", Inc.",""),0)),0)),INDEX(Emp!$B$6:$DQ$15,MATCH(E$1,YEAR(Emp!$A$6:$A$15),0),0))/SUMPRODUCT(--ISNUMBER(MATCH(Emp!$B$4:$DQ$4,INDEX('Rural Electric Cooperatives'!$A$3:$S$30,0,MATCH(SUBSTITUTE($B14,", Inc.",""),SUBSTITUTE('Rural Electric Cooperatives'!$A$1:$S$1,", Inc.",""),0)),0))),0)</f>
        <v>6.5751765220802199</v>
      </c>
      <c r="F14" s="40" cm="1">
        <f t="array" ref="F14">IFERROR(SUMPRODUCT(--ISNUMBER(MATCH(Emp!$B$4:$DQ$4,INDEX('Rural Electric Cooperatives'!$A$3:$S$30,0,MATCH(SUBSTITUTE($B14,", Inc.",""),SUBSTITUTE('Rural Electric Cooperatives'!$A$1:$S$1,", Inc.",""),0)),0)),INDEX(Emp!$B$6:$DQ$15,MATCH(F$1,YEAR(Emp!$A$6:$A$15),0),0))/SUMPRODUCT(--ISNUMBER(MATCH(Emp!$B$4:$DQ$4,INDEX('Rural Electric Cooperatives'!$A$3:$S$30,0,MATCH(SUBSTITUTE($B14,", Inc.",""),SUBSTITUTE('Rural Electric Cooperatives'!$A$1:$S$1,", Inc.",""),0)),0))),0)</f>
        <v>6.5315883290608641</v>
      </c>
      <c r="G14" s="40" cm="1">
        <f t="array" ref="G14">IFERROR(SUMPRODUCT(--ISNUMBER(MATCH(Emp!$B$4:$DQ$4,INDEX('Rural Electric Cooperatives'!$A$3:$S$30,0,MATCH(SUBSTITUTE($B14,", Inc.",""),SUBSTITUTE('Rural Electric Cooperatives'!$A$1:$S$1,", Inc.",""),0)),0)),INDEX(Emp!$B$6:$DQ$15,MATCH(G$1,YEAR(Emp!$A$6:$A$15),0),0))/SUMPRODUCT(--ISNUMBER(MATCH(Emp!$B$4:$DQ$4,INDEX('Rural Electric Cooperatives'!$A$3:$S$30,0,MATCH(SUBSTITUTE($B14,", Inc.",""),SUBSTITUTE('Rural Electric Cooperatives'!$A$1:$S$1,", Inc.",""),0)),0))),0)</f>
        <v>5.9347239111360324</v>
      </c>
      <c r="H14" s="40" cm="1">
        <f t="array" ref="H14">IFERROR(SUMPRODUCT(--ISNUMBER(MATCH(Emp!$B$4:$DQ$4,INDEX('Rural Electric Cooperatives'!$A$3:$S$30,0,MATCH(SUBSTITUTE($B14,", Inc.",""),SUBSTITUTE('Rural Electric Cooperatives'!$A$1:$S$1,", Inc.",""),0)),0)),INDEX(Emp!$B$6:$DQ$15,MATCH(H$1,YEAR(Emp!$A$6:$A$15),0),0))/SUMPRODUCT(--ISNUMBER(MATCH(Emp!$B$4:$DQ$4,INDEX('Rural Electric Cooperatives'!$A$3:$S$30,0,MATCH(SUBSTITUTE($B14,", Inc.",""),SUBSTITUTE('Rural Electric Cooperatives'!$A$1:$S$1,", Inc.",""),0)),0))),0)</f>
        <v>6.095929070210258</v>
      </c>
      <c r="I14" s="40" cm="1">
        <f t="array" ref="I14">IFERROR(SUMPRODUCT(--ISNUMBER(MATCH(Emp!$B$4:$DQ$4,INDEX('Rural Electric Cooperatives'!$A$3:$S$30,0,MATCH(SUBSTITUTE($B14,", Inc.",""),SUBSTITUTE('Rural Electric Cooperatives'!$A$1:$S$1,", Inc.",""),0)),0)),INDEX(Emp!$B$6:$DQ$15,MATCH(I$1,YEAR(Emp!$A$6:$A$15),0),0))/SUMPRODUCT(--ISNUMBER(MATCH(Emp!$B$4:$DQ$4,INDEX('Rural Electric Cooperatives'!$A$3:$S$30,0,MATCH(SUBSTITUTE($B14,", Inc.",""),SUBSTITUTE('Rural Electric Cooperatives'!$A$1:$S$1,", Inc.",""),0)),0))),0)</f>
        <v>6.2561514884729528</v>
      </c>
      <c r="J14" s="40" cm="1">
        <f t="array" ref="J14">IFERROR(SUMPRODUCT(--ISNUMBER(MATCH(Emp!$B$4:$DQ$4,INDEX('Rural Electric Cooperatives'!$A$3:$S$30,0,MATCH(SUBSTITUTE($B14,", Inc.",""),SUBSTITUTE('Rural Electric Cooperatives'!$A$1:$S$1,", Inc.",""),0)),0)),INDEX(Emp!$B$6:$DQ$15,MATCH(J$1,YEAR(Emp!$A$6:$A$15),0),0))/SUMPRODUCT(--ISNUMBER(MATCH(Emp!$B$4:$DQ$4,INDEX('Rural Electric Cooperatives'!$A$3:$S$30,0,MATCH(SUBSTITUTE($B14,", Inc.",""),SUBSTITUTE('Rural Electric Cooperatives'!$A$1:$S$1,", Inc.",""),0)),0))),0)</f>
        <v>6.3682414341834059</v>
      </c>
      <c r="K14" s="40" cm="1">
        <f t="array" ref="K14">IFERROR(SUMPRODUCT(--ISNUMBER(MATCH(Emp!$B$4:$DQ$4,INDEX('Rural Electric Cooperatives'!$A$3:$S$30,0,MATCH(SUBSTITUTE($B14,", Inc.",""),SUBSTITUTE('Rural Electric Cooperatives'!$A$1:$S$1,", Inc.",""),0)),0)),INDEX(Emp!$B$6:$DQ$15,MATCH(K$1,YEAR(Emp!$A$6:$A$15),0),0))/SUMPRODUCT(--ISNUMBER(MATCH(Emp!$B$4:$DQ$4,INDEX('Rural Electric Cooperatives'!$A$3:$S$30,0,MATCH(SUBSTITUTE($B14,", Inc.",""),SUBSTITUTE('Rural Electric Cooperatives'!$A$1:$S$1,", Inc.",""),0)),0))),0)</f>
        <v>6.3923793490553225</v>
      </c>
      <c r="L14" s="40" cm="1">
        <f t="array" ref="L14">IFERROR(SUMPRODUCT(--ISNUMBER(MATCH(Emp!$B$4:$DQ$4,INDEX('Rural Electric Cooperatives'!$A$3:$S$30,0,MATCH(SUBSTITUTE($B14,", Inc.",""),SUBSTITUTE('Rural Electric Cooperatives'!$A$1:$S$1,", Inc.",""),0)),0)),INDEX(Emp!$B$6:$DQ$15,MATCH(L$1,YEAR(Emp!$A$6:$A$15),0),0))/SUMPRODUCT(--ISNUMBER(MATCH(Emp!$B$4:$DQ$4,INDEX('Rural Electric Cooperatives'!$A$3:$S$30,0,MATCH(SUBSTITUTE($B14,", Inc.",""),SUBSTITUTE('Rural Electric Cooperatives'!$A$1:$S$1,", Inc.",""),0)),0))),0)</f>
        <v>6.3623837074164911</v>
      </c>
      <c r="M14" s="43">
        <f t="shared" si="0"/>
        <v>-5.2552433673270782E-3</v>
      </c>
    </row>
    <row r="15" spans="1:13" x14ac:dyDescent="0.25">
      <c r="A15" s="39"/>
      <c r="B15" s="39" t="s">
        <v>1187</v>
      </c>
      <c r="C15" s="40" cm="1">
        <f t="array" ref="C15">IFERROR(SUMPRODUCT(--ISNUMBER(MATCH(Emp!$B$4:$DQ$4,INDEX('Rural Electric Cooperatives'!$A$3:$S$30,0,MATCH(SUBSTITUTE($B15,", Inc.",""),SUBSTITUTE('Rural Electric Cooperatives'!$A$1:$S$1,", Inc.",""),0)),0)),INDEX(Emp!$B$6:$DQ$15,MATCH(C$1,YEAR(Emp!$A$6:$A$15),0),0))/SUMPRODUCT(--ISNUMBER(MATCH(Emp!$B$4:$DQ$4,INDEX('Rural Electric Cooperatives'!$A$3:$S$30,0,MATCH(SUBSTITUTE($B15,", Inc.",""),SUBSTITUTE('Rural Electric Cooperatives'!$A$1:$S$1,", Inc.",""),0)),0))),0)</f>
        <v>2.5354250814499215</v>
      </c>
      <c r="D15" s="40" cm="1">
        <f t="array" ref="D15">IFERROR(SUMPRODUCT(--ISNUMBER(MATCH(Emp!$B$4:$DQ$4,INDEX('Rural Electric Cooperatives'!$A$3:$S$30,0,MATCH(SUBSTITUTE($B15,", Inc.",""),SUBSTITUTE('Rural Electric Cooperatives'!$A$1:$S$1,", Inc.",""),0)),0)),INDEX(Emp!$B$6:$DQ$15,MATCH(D$1,YEAR(Emp!$A$6:$A$15),0),0))/SUMPRODUCT(--ISNUMBER(MATCH(Emp!$B$4:$DQ$4,INDEX('Rural Electric Cooperatives'!$A$3:$S$30,0,MATCH(SUBSTITUTE($B15,", Inc.",""),SUBSTITUTE('Rural Electric Cooperatives'!$A$1:$S$1,", Inc.",""),0)),0))),0)</f>
        <v>2.4458203666919616</v>
      </c>
      <c r="E15" s="40" cm="1">
        <f t="array" ref="E15">IFERROR(SUMPRODUCT(--ISNUMBER(MATCH(Emp!$B$4:$DQ$4,INDEX('Rural Electric Cooperatives'!$A$3:$S$30,0,MATCH(SUBSTITUTE($B15,", Inc.",""),SUBSTITUTE('Rural Electric Cooperatives'!$A$1:$S$1,", Inc.",""),0)),0)),INDEX(Emp!$B$6:$DQ$15,MATCH(E$1,YEAR(Emp!$A$6:$A$15),0),0))/SUMPRODUCT(--ISNUMBER(MATCH(Emp!$B$4:$DQ$4,INDEX('Rural Electric Cooperatives'!$A$3:$S$30,0,MATCH(SUBSTITUTE($B15,", Inc.",""),SUBSTITUTE('Rural Electric Cooperatives'!$A$1:$S$1,", Inc.",""),0)),0))),0)</f>
        <v>2.3884551318832847</v>
      </c>
      <c r="F15" s="40" cm="1">
        <f t="array" ref="F15">IFERROR(SUMPRODUCT(--ISNUMBER(MATCH(Emp!$B$4:$DQ$4,INDEX('Rural Electric Cooperatives'!$A$3:$S$30,0,MATCH(SUBSTITUTE($B15,", Inc.",""),SUBSTITUTE('Rural Electric Cooperatives'!$A$1:$S$1,", Inc.",""),0)),0)),INDEX(Emp!$B$6:$DQ$15,MATCH(F$1,YEAR(Emp!$A$6:$A$15),0),0))/SUMPRODUCT(--ISNUMBER(MATCH(Emp!$B$4:$DQ$4,INDEX('Rural Electric Cooperatives'!$A$3:$S$30,0,MATCH(SUBSTITUTE($B15,", Inc.",""),SUBSTITUTE('Rural Electric Cooperatives'!$A$1:$S$1,", Inc.",""),0)),0))),0)</f>
        <v>2.3681925850860788</v>
      </c>
      <c r="G15" s="40" cm="1">
        <f t="array" ref="G15">IFERROR(SUMPRODUCT(--ISNUMBER(MATCH(Emp!$B$4:$DQ$4,INDEX('Rural Electric Cooperatives'!$A$3:$S$30,0,MATCH(SUBSTITUTE($B15,", Inc.",""),SUBSTITUTE('Rural Electric Cooperatives'!$A$1:$S$1,", Inc.",""),0)),0)),INDEX(Emp!$B$6:$DQ$15,MATCH(G$1,YEAR(Emp!$A$6:$A$15),0),0))/SUMPRODUCT(--ISNUMBER(MATCH(Emp!$B$4:$DQ$4,INDEX('Rural Electric Cooperatives'!$A$3:$S$30,0,MATCH(SUBSTITUTE($B15,", Inc.",""),SUBSTITUTE('Rural Electric Cooperatives'!$A$1:$S$1,", Inc.",""),0)),0))),0)</f>
        <v>2.3041744564869266</v>
      </c>
      <c r="H15" s="40" cm="1">
        <f t="array" ref="H15">IFERROR(SUMPRODUCT(--ISNUMBER(MATCH(Emp!$B$4:$DQ$4,INDEX('Rural Electric Cooperatives'!$A$3:$S$30,0,MATCH(SUBSTITUTE($B15,", Inc.",""),SUBSTITUTE('Rural Electric Cooperatives'!$A$1:$S$1,", Inc.",""),0)),0)),INDEX(Emp!$B$6:$DQ$15,MATCH(H$1,YEAR(Emp!$A$6:$A$15),0),0))/SUMPRODUCT(--ISNUMBER(MATCH(Emp!$B$4:$DQ$4,INDEX('Rural Electric Cooperatives'!$A$3:$S$30,0,MATCH(SUBSTITUTE($B15,", Inc.",""),SUBSTITUTE('Rural Electric Cooperatives'!$A$1:$S$1,", Inc.",""),0)),0))),0)</f>
        <v>2.3486690206091168</v>
      </c>
      <c r="I15" s="40" cm="1">
        <f t="array" ref="I15">IFERROR(SUMPRODUCT(--ISNUMBER(MATCH(Emp!$B$4:$DQ$4,INDEX('Rural Electric Cooperatives'!$A$3:$S$30,0,MATCH(SUBSTITUTE($B15,", Inc.",""),SUBSTITUTE('Rural Electric Cooperatives'!$A$1:$S$1,", Inc.",""),0)),0)),INDEX(Emp!$B$6:$DQ$15,MATCH(I$1,YEAR(Emp!$A$6:$A$15),0),0))/SUMPRODUCT(--ISNUMBER(MATCH(Emp!$B$4:$DQ$4,INDEX('Rural Electric Cooperatives'!$A$3:$S$30,0,MATCH(SUBSTITUTE($B15,", Inc.",""),SUBSTITUTE('Rural Electric Cooperatives'!$A$1:$S$1,", Inc.",""),0)),0))),0)</f>
        <v>2.3882654521747249</v>
      </c>
      <c r="J15" s="40" cm="1">
        <f t="array" ref="J15">IFERROR(SUMPRODUCT(--ISNUMBER(MATCH(Emp!$B$4:$DQ$4,INDEX('Rural Electric Cooperatives'!$A$3:$S$30,0,MATCH(SUBSTITUTE($B15,", Inc.",""),SUBSTITUTE('Rural Electric Cooperatives'!$A$1:$S$1,", Inc.",""),0)),0)),INDEX(Emp!$B$6:$DQ$15,MATCH(J$1,YEAR(Emp!$A$6:$A$15),0),0))/SUMPRODUCT(--ISNUMBER(MATCH(Emp!$B$4:$DQ$4,INDEX('Rural Electric Cooperatives'!$A$3:$S$30,0,MATCH(SUBSTITUTE($B15,", Inc.",""),SUBSTITUTE('Rural Electric Cooperatives'!$A$1:$S$1,", Inc.",""),0)),0))),0)</f>
        <v>2.4121417055995877</v>
      </c>
      <c r="K15" s="40" cm="1">
        <f t="array" ref="K15">IFERROR(SUMPRODUCT(--ISNUMBER(MATCH(Emp!$B$4:$DQ$4,INDEX('Rural Electric Cooperatives'!$A$3:$S$30,0,MATCH(SUBSTITUTE($B15,", Inc.",""),SUBSTITUTE('Rural Electric Cooperatives'!$A$1:$S$1,", Inc.",""),0)),0)),INDEX(Emp!$B$6:$DQ$15,MATCH(K$1,YEAR(Emp!$A$6:$A$15),0),0))/SUMPRODUCT(--ISNUMBER(MATCH(Emp!$B$4:$DQ$4,INDEX('Rural Electric Cooperatives'!$A$3:$S$30,0,MATCH(SUBSTITUTE($B15,", Inc.",""),SUBSTITUTE('Rural Electric Cooperatives'!$A$1:$S$1,", Inc.",""),0)),0))),0)</f>
        <v>2.3984627479808842</v>
      </c>
      <c r="L15" s="40" cm="1">
        <f t="array" ref="L15">IFERROR(SUMPRODUCT(--ISNUMBER(MATCH(Emp!$B$4:$DQ$4,INDEX('Rural Electric Cooperatives'!$A$3:$S$30,0,MATCH(SUBSTITUTE($B15,", Inc.",""),SUBSTITUTE('Rural Electric Cooperatives'!$A$1:$S$1,", Inc.",""),0)),0)),INDEX(Emp!$B$6:$DQ$15,MATCH(L$1,YEAR(Emp!$A$6:$A$15),0),0))/SUMPRODUCT(--ISNUMBER(MATCH(Emp!$B$4:$DQ$4,INDEX('Rural Electric Cooperatives'!$A$3:$S$30,0,MATCH(SUBSTITUTE($B15,", Inc.",""),SUBSTITUTE('Rural Electric Cooperatives'!$A$1:$S$1,", Inc.",""),0)),0))),0)</f>
        <v>2.3737840891876609</v>
      </c>
      <c r="M15" s="43">
        <f t="shared" si="0"/>
        <v>-7.2928288808995489E-3</v>
      </c>
    </row>
    <row r="16" spans="1:13" x14ac:dyDescent="0.25">
      <c r="A16" s="39"/>
      <c r="B16" s="39" t="s">
        <v>1142</v>
      </c>
      <c r="C16" s="40" cm="1">
        <f t="array" ref="C16">IFERROR(SUMPRODUCT(--ISNUMBER(MATCH(Emp!$B$4:$DQ$4,INDEX('Rural Electric Cooperatives'!$A$3:$S$30,0,MATCH(SUBSTITUTE($B16,", Inc.",""),SUBSTITUTE('Rural Electric Cooperatives'!$A$1:$S$1,", Inc.",""),0)),0)),INDEX(Emp!$B$6:$DQ$15,MATCH(C$1,YEAR(Emp!$A$6:$A$15),0),0))/SUMPRODUCT(--ISNUMBER(MATCH(Emp!$B$4:$DQ$4,INDEX('Rural Electric Cooperatives'!$A$3:$S$30,0,MATCH(SUBSTITUTE($B16,", Inc.",""),SUBSTITUTE('Rural Electric Cooperatives'!$A$1:$S$1,", Inc.",""),0)),0))),0)</f>
        <v>10.673520767759157</v>
      </c>
      <c r="D16" s="40" cm="1">
        <f t="array" ref="D16">IFERROR(SUMPRODUCT(--ISNUMBER(MATCH(Emp!$B$4:$DQ$4,INDEX('Rural Electric Cooperatives'!$A$3:$S$30,0,MATCH(SUBSTITUTE($B16,", Inc.",""),SUBSTITUTE('Rural Electric Cooperatives'!$A$1:$S$1,", Inc.",""),0)),0)),INDEX(Emp!$B$6:$DQ$15,MATCH(D$1,YEAR(Emp!$A$6:$A$15),0),0))/SUMPRODUCT(--ISNUMBER(MATCH(Emp!$B$4:$DQ$4,INDEX('Rural Electric Cooperatives'!$A$3:$S$30,0,MATCH(SUBSTITUTE($B16,", Inc.",""),SUBSTITUTE('Rural Electric Cooperatives'!$A$1:$S$1,", Inc.",""),0)),0))),0)</f>
        <v>10.569555527020198</v>
      </c>
      <c r="E16" s="40" cm="1">
        <f t="array" ref="E16">IFERROR(SUMPRODUCT(--ISNUMBER(MATCH(Emp!$B$4:$DQ$4,INDEX('Rural Electric Cooperatives'!$A$3:$S$30,0,MATCH(SUBSTITUTE($B16,", Inc.",""),SUBSTITUTE('Rural Electric Cooperatives'!$A$1:$S$1,", Inc.",""),0)),0)),INDEX(Emp!$B$6:$DQ$15,MATCH(E$1,YEAR(Emp!$A$6:$A$15),0),0))/SUMPRODUCT(--ISNUMBER(MATCH(Emp!$B$4:$DQ$4,INDEX('Rural Electric Cooperatives'!$A$3:$S$30,0,MATCH(SUBSTITUTE($B16,", Inc.",""),SUBSTITUTE('Rural Electric Cooperatives'!$A$1:$S$1,", Inc.",""),0)),0))),0)</f>
        <v>10.490119432610372</v>
      </c>
      <c r="F16" s="40" cm="1">
        <f t="array" ref="F16">IFERROR(SUMPRODUCT(--ISNUMBER(MATCH(Emp!$B$4:$DQ$4,INDEX('Rural Electric Cooperatives'!$A$3:$S$30,0,MATCH(SUBSTITUTE($B16,", Inc.",""),SUBSTITUTE('Rural Electric Cooperatives'!$A$1:$S$1,", Inc.",""),0)),0)),INDEX(Emp!$B$6:$DQ$15,MATCH(F$1,YEAR(Emp!$A$6:$A$15),0),0))/SUMPRODUCT(--ISNUMBER(MATCH(Emp!$B$4:$DQ$4,INDEX('Rural Electric Cooperatives'!$A$3:$S$30,0,MATCH(SUBSTITUTE($B16,", Inc.",""),SUBSTITUTE('Rural Electric Cooperatives'!$A$1:$S$1,", Inc.",""),0)),0))),0)</f>
        <v>10.514750533976922</v>
      </c>
      <c r="G16" s="40" cm="1">
        <f t="array" ref="G16">IFERROR(SUMPRODUCT(--ISNUMBER(MATCH(Emp!$B$4:$DQ$4,INDEX('Rural Electric Cooperatives'!$A$3:$S$30,0,MATCH(SUBSTITUTE($B16,", Inc.",""),SUBSTITUTE('Rural Electric Cooperatives'!$A$1:$S$1,", Inc.",""),0)),0)),INDEX(Emp!$B$6:$DQ$15,MATCH(G$1,YEAR(Emp!$A$6:$A$15),0),0))/SUMPRODUCT(--ISNUMBER(MATCH(Emp!$B$4:$DQ$4,INDEX('Rural Electric Cooperatives'!$A$3:$S$30,0,MATCH(SUBSTITUTE($B16,", Inc.",""),SUBSTITUTE('Rural Electric Cooperatives'!$A$1:$S$1,", Inc.",""),0)),0))),0)</f>
        <v>9.8675361351173461</v>
      </c>
      <c r="H16" s="40" cm="1">
        <f t="array" ref="H16">IFERROR(SUMPRODUCT(--ISNUMBER(MATCH(Emp!$B$4:$DQ$4,INDEX('Rural Electric Cooperatives'!$A$3:$S$30,0,MATCH(SUBSTITUTE($B16,", Inc.",""),SUBSTITUTE('Rural Electric Cooperatives'!$A$1:$S$1,", Inc.",""),0)),0)),INDEX(Emp!$B$6:$DQ$15,MATCH(H$1,YEAR(Emp!$A$6:$A$15),0),0))/SUMPRODUCT(--ISNUMBER(MATCH(Emp!$B$4:$DQ$4,INDEX('Rural Electric Cooperatives'!$A$3:$S$30,0,MATCH(SUBSTITUTE($B16,", Inc.",""),SUBSTITUTE('Rural Electric Cooperatives'!$A$1:$S$1,", Inc.",""),0)),0))),0)</f>
        <v>10.102240470084094</v>
      </c>
      <c r="I16" s="40" cm="1">
        <f t="array" ref="I16">IFERROR(SUMPRODUCT(--ISNUMBER(MATCH(Emp!$B$4:$DQ$4,INDEX('Rural Electric Cooperatives'!$A$3:$S$30,0,MATCH(SUBSTITUTE($B16,", Inc.",""),SUBSTITUTE('Rural Electric Cooperatives'!$A$1:$S$1,", Inc.",""),0)),0)),INDEX(Emp!$B$6:$DQ$15,MATCH(I$1,YEAR(Emp!$A$6:$A$15),0),0))/SUMPRODUCT(--ISNUMBER(MATCH(Emp!$B$4:$DQ$4,INDEX('Rural Electric Cooperatives'!$A$3:$S$30,0,MATCH(SUBSTITUTE($B16,", Inc.",""),SUBSTITUTE('Rural Electric Cooperatives'!$A$1:$S$1,", Inc.",""),0)),0))),0)</f>
        <v>10.325764370149447</v>
      </c>
      <c r="J16" s="40" cm="1">
        <f t="array" ref="J16">IFERROR(SUMPRODUCT(--ISNUMBER(MATCH(Emp!$B$4:$DQ$4,INDEX('Rural Electric Cooperatives'!$A$3:$S$30,0,MATCH(SUBSTITUTE($B16,", Inc.",""),SUBSTITUTE('Rural Electric Cooperatives'!$A$1:$S$1,", Inc.",""),0)),0)),INDEX(Emp!$B$6:$DQ$15,MATCH(J$1,YEAR(Emp!$A$6:$A$15),0),0))/SUMPRODUCT(--ISNUMBER(MATCH(Emp!$B$4:$DQ$4,INDEX('Rural Electric Cooperatives'!$A$3:$S$30,0,MATCH(SUBSTITUTE($B16,", Inc.",""),SUBSTITUTE('Rural Electric Cooperatives'!$A$1:$S$1,", Inc.",""),0)),0))),0)</f>
        <v>10.525708243457471</v>
      </c>
      <c r="K16" s="40" cm="1">
        <f t="array" ref="K16">IFERROR(SUMPRODUCT(--ISNUMBER(MATCH(Emp!$B$4:$DQ$4,INDEX('Rural Electric Cooperatives'!$A$3:$S$30,0,MATCH(SUBSTITUTE($B16,", Inc.",""),SUBSTITUTE('Rural Electric Cooperatives'!$A$1:$S$1,", Inc.",""),0)),0)),INDEX(Emp!$B$6:$DQ$15,MATCH(K$1,YEAR(Emp!$A$6:$A$15),0),0))/SUMPRODUCT(--ISNUMBER(MATCH(Emp!$B$4:$DQ$4,INDEX('Rural Electric Cooperatives'!$A$3:$S$30,0,MATCH(SUBSTITUTE($B16,", Inc.",""),SUBSTITUTE('Rural Electric Cooperatives'!$A$1:$S$1,", Inc.",""),0)),0))),0)</f>
        <v>10.629562604977297</v>
      </c>
      <c r="L16" s="40" cm="1">
        <f t="array" ref="L16">IFERROR(SUMPRODUCT(--ISNUMBER(MATCH(Emp!$B$4:$DQ$4,INDEX('Rural Electric Cooperatives'!$A$3:$S$30,0,MATCH(SUBSTITUTE($B16,", Inc.",""),SUBSTITUTE('Rural Electric Cooperatives'!$A$1:$S$1,", Inc.",""),0)),0)),INDEX(Emp!$B$6:$DQ$15,MATCH(L$1,YEAR(Emp!$A$6:$A$15),0),0))/SUMPRODUCT(--ISNUMBER(MATCH(Emp!$B$4:$DQ$4,INDEX('Rural Electric Cooperatives'!$A$3:$S$30,0,MATCH(SUBSTITUTE($B16,", Inc.",""),SUBSTITUTE('Rural Electric Cooperatives'!$A$1:$S$1,", Inc.",""),0)),0))),0)</f>
        <v>10.633822705907299</v>
      </c>
      <c r="M16" s="43">
        <f t="shared" si="0"/>
        <v>-4.1394065683375558E-4</v>
      </c>
    </row>
    <row r="17" spans="1:13" x14ac:dyDescent="0.25">
      <c r="A17" s="39"/>
      <c r="B17" s="39" t="s">
        <v>1143</v>
      </c>
      <c r="C17" s="40" cm="1">
        <f t="array" ref="C17">IFERROR(SUMPRODUCT(--ISNUMBER(MATCH(Emp!$B$4:$DQ$4,INDEX('Rural Electric Cooperatives'!$A$3:$S$30,0,MATCH(SUBSTITUTE($B17,", Inc.",""),SUBSTITUTE('Rural Electric Cooperatives'!$A$1:$S$1,", Inc.",""),0)),0)),INDEX(Emp!$B$6:$DQ$15,MATCH(C$1,YEAR(Emp!$A$6:$A$15),0),0))/SUMPRODUCT(--ISNUMBER(MATCH(Emp!$B$4:$DQ$4,INDEX('Rural Electric Cooperatives'!$A$3:$S$30,0,MATCH(SUBSTITUTE($B17,", Inc.",""),SUBSTITUTE('Rural Electric Cooperatives'!$A$1:$S$1,", Inc.",""),0)),0))),0)</f>
        <v>2.64802874274744</v>
      </c>
      <c r="D17" s="40" cm="1">
        <f t="array" ref="D17">IFERROR(SUMPRODUCT(--ISNUMBER(MATCH(Emp!$B$4:$DQ$4,INDEX('Rural Electric Cooperatives'!$A$3:$S$30,0,MATCH(SUBSTITUTE($B17,", Inc.",""),SUBSTITUTE('Rural Electric Cooperatives'!$A$1:$S$1,", Inc.",""),0)),0)),INDEX(Emp!$B$6:$DQ$15,MATCH(D$1,YEAR(Emp!$A$6:$A$15),0),0))/SUMPRODUCT(--ISNUMBER(MATCH(Emp!$B$4:$DQ$4,INDEX('Rural Electric Cooperatives'!$A$3:$S$30,0,MATCH(SUBSTITUTE($B17,", Inc.",""),SUBSTITUTE('Rural Electric Cooperatives'!$A$1:$S$1,", Inc.",""),0)),0))),0)</f>
        <v>2.6145942294970967</v>
      </c>
      <c r="E17" s="40" cm="1">
        <f t="array" ref="E17">IFERROR(SUMPRODUCT(--ISNUMBER(MATCH(Emp!$B$4:$DQ$4,INDEX('Rural Electric Cooperatives'!$A$3:$S$30,0,MATCH(SUBSTITUTE($B17,", Inc.",""),SUBSTITUTE('Rural Electric Cooperatives'!$A$1:$S$1,", Inc.",""),0)),0)),INDEX(Emp!$B$6:$DQ$15,MATCH(E$1,YEAR(Emp!$A$6:$A$15),0),0))/SUMPRODUCT(--ISNUMBER(MATCH(Emp!$B$4:$DQ$4,INDEX('Rural Electric Cooperatives'!$A$3:$S$30,0,MATCH(SUBSTITUTE($B17,", Inc.",""),SUBSTITUTE('Rural Electric Cooperatives'!$A$1:$S$1,", Inc.",""),0)),0))),0)</f>
        <v>2.5596074729737932</v>
      </c>
      <c r="F17" s="40" cm="1">
        <f t="array" ref="F17">IFERROR(SUMPRODUCT(--ISNUMBER(MATCH(Emp!$B$4:$DQ$4,INDEX('Rural Electric Cooperatives'!$A$3:$S$30,0,MATCH(SUBSTITUTE($B17,", Inc.",""),SUBSTITUTE('Rural Electric Cooperatives'!$A$1:$S$1,", Inc.",""),0)),0)),INDEX(Emp!$B$6:$DQ$15,MATCH(F$1,YEAR(Emp!$A$6:$A$15),0),0))/SUMPRODUCT(--ISNUMBER(MATCH(Emp!$B$4:$DQ$4,INDEX('Rural Electric Cooperatives'!$A$3:$S$30,0,MATCH(SUBSTITUTE($B17,", Inc.",""),SUBSTITUTE('Rural Electric Cooperatives'!$A$1:$S$1,", Inc.",""),0)),0))),0)</f>
        <v>2.6276362403182567</v>
      </c>
      <c r="G17" s="40" cm="1">
        <f t="array" ref="G17">IFERROR(SUMPRODUCT(--ISNUMBER(MATCH(Emp!$B$4:$DQ$4,INDEX('Rural Electric Cooperatives'!$A$3:$S$30,0,MATCH(SUBSTITUTE($B17,", Inc.",""),SUBSTITUTE('Rural Electric Cooperatives'!$A$1:$S$1,", Inc.",""),0)),0)),INDEX(Emp!$B$6:$DQ$15,MATCH(G$1,YEAR(Emp!$A$6:$A$15),0),0))/SUMPRODUCT(--ISNUMBER(MATCH(Emp!$B$4:$DQ$4,INDEX('Rural Electric Cooperatives'!$A$3:$S$30,0,MATCH(SUBSTITUTE($B17,", Inc.",""),SUBSTITUTE('Rural Electric Cooperatives'!$A$1:$S$1,", Inc.",""),0)),0))),0)</f>
        <v>2.4294266833219766</v>
      </c>
      <c r="H17" s="40" cm="1">
        <f t="array" ref="H17">IFERROR(SUMPRODUCT(--ISNUMBER(MATCH(Emp!$B$4:$DQ$4,INDEX('Rural Electric Cooperatives'!$A$3:$S$30,0,MATCH(SUBSTITUTE($B17,", Inc.",""),SUBSTITUTE('Rural Electric Cooperatives'!$A$1:$S$1,", Inc.",""),0)),0)),INDEX(Emp!$B$6:$DQ$15,MATCH(H$1,YEAR(Emp!$A$6:$A$15),0),0))/SUMPRODUCT(--ISNUMBER(MATCH(Emp!$B$4:$DQ$4,INDEX('Rural Electric Cooperatives'!$A$3:$S$30,0,MATCH(SUBSTITUTE($B17,", Inc.",""),SUBSTITUTE('Rural Electric Cooperatives'!$A$1:$S$1,", Inc.",""),0)),0))),0)</f>
        <v>2.4631189978700867</v>
      </c>
      <c r="I17" s="40" cm="1">
        <f t="array" ref="I17">IFERROR(SUMPRODUCT(--ISNUMBER(MATCH(Emp!$B$4:$DQ$4,INDEX('Rural Electric Cooperatives'!$A$3:$S$30,0,MATCH(SUBSTITUTE($B17,", Inc.",""),SUBSTITUTE('Rural Electric Cooperatives'!$A$1:$S$1,", Inc.",""),0)),0)),INDEX(Emp!$B$6:$DQ$15,MATCH(I$1,YEAR(Emp!$A$6:$A$15),0),0))/SUMPRODUCT(--ISNUMBER(MATCH(Emp!$B$4:$DQ$4,INDEX('Rural Electric Cooperatives'!$A$3:$S$30,0,MATCH(SUBSTITUTE($B17,", Inc.",""),SUBSTITUTE('Rural Electric Cooperatives'!$A$1:$S$1,", Inc.",""),0)),0))),0)</f>
        <v>2.5478746939864032</v>
      </c>
      <c r="J17" s="40" cm="1">
        <f t="array" ref="J17">IFERROR(SUMPRODUCT(--ISNUMBER(MATCH(Emp!$B$4:$DQ$4,INDEX('Rural Electric Cooperatives'!$A$3:$S$30,0,MATCH(SUBSTITUTE($B17,", Inc.",""),SUBSTITUTE('Rural Electric Cooperatives'!$A$1:$S$1,", Inc.",""),0)),0)),INDEX(Emp!$B$6:$DQ$15,MATCH(J$1,YEAR(Emp!$A$6:$A$15),0),0))/SUMPRODUCT(--ISNUMBER(MATCH(Emp!$B$4:$DQ$4,INDEX('Rural Electric Cooperatives'!$A$3:$S$30,0,MATCH(SUBSTITUTE($B17,", Inc.",""),SUBSTITUTE('Rural Electric Cooperatives'!$A$1:$S$1,", Inc.",""),0)),0))),0)</f>
        <v>2.5759391557125766</v>
      </c>
      <c r="K17" s="40" cm="1">
        <f t="array" ref="K17">IFERROR(SUMPRODUCT(--ISNUMBER(MATCH(Emp!$B$4:$DQ$4,INDEX('Rural Electric Cooperatives'!$A$3:$S$30,0,MATCH(SUBSTITUTE($B17,", Inc.",""),SUBSTITUTE('Rural Electric Cooperatives'!$A$1:$S$1,", Inc.",""),0)),0)),INDEX(Emp!$B$6:$DQ$15,MATCH(K$1,YEAR(Emp!$A$6:$A$15),0),0))/SUMPRODUCT(--ISNUMBER(MATCH(Emp!$B$4:$DQ$4,INDEX('Rural Electric Cooperatives'!$A$3:$S$30,0,MATCH(SUBSTITUTE($B17,", Inc.",""),SUBSTITUTE('Rural Electric Cooperatives'!$A$1:$S$1,", Inc.",""),0)),0))),0)</f>
        <v>2.5529485776425864</v>
      </c>
      <c r="L17" s="40" cm="1">
        <f t="array" ref="L17">IFERROR(SUMPRODUCT(--ISNUMBER(MATCH(Emp!$B$4:$DQ$4,INDEX('Rural Electric Cooperatives'!$A$3:$S$30,0,MATCH(SUBSTITUTE($B17,", Inc.",""),SUBSTITUTE('Rural Electric Cooperatives'!$A$1:$S$1,", Inc.",""),0)),0)),INDEX(Emp!$B$6:$DQ$15,MATCH(L$1,YEAR(Emp!$A$6:$A$15),0),0))/SUMPRODUCT(--ISNUMBER(MATCH(Emp!$B$4:$DQ$4,INDEX('Rural Electric Cooperatives'!$A$3:$S$30,0,MATCH(SUBSTITUTE($B17,", Inc.",""),SUBSTITUTE('Rural Electric Cooperatives'!$A$1:$S$1,", Inc.",""),0)),0))),0)</f>
        <v>2.5332546041335431</v>
      </c>
      <c r="M17" s="43">
        <f t="shared" si="0"/>
        <v>-4.9113012260441069E-3</v>
      </c>
    </row>
    <row r="18" spans="1:13" x14ac:dyDescent="0.25">
      <c r="A18" s="39"/>
      <c r="B18" s="39" t="s">
        <v>1149</v>
      </c>
      <c r="C18" s="40" cm="1">
        <f t="array" ref="C18">IFERROR(SUMPRODUCT(--ISNUMBER(MATCH(Emp!$B$4:$DQ$4,INDEX('Rural Electric Cooperatives'!$A$3:$S$30,0,MATCH(SUBSTITUTE($B18,", Inc.",""),SUBSTITUTE('Rural Electric Cooperatives'!$A$1:$S$1,", Inc.",""),0)),0)),INDEX(Emp!$B$6:$DQ$15,MATCH(C$1,YEAR(Emp!$A$6:$A$15),0),0))/SUMPRODUCT(--ISNUMBER(MATCH(Emp!$B$4:$DQ$4,INDEX('Rural Electric Cooperatives'!$A$3:$S$30,0,MATCH(SUBSTITUTE($B18,", Inc.",""),SUBSTITUTE('Rural Electric Cooperatives'!$A$1:$S$1,", Inc.",""),0)),0))),0)</f>
        <v>5.9467650910030176</v>
      </c>
      <c r="D18" s="40" cm="1">
        <f t="array" ref="D18">IFERROR(SUMPRODUCT(--ISNUMBER(MATCH(Emp!$B$4:$DQ$4,INDEX('Rural Electric Cooperatives'!$A$3:$S$30,0,MATCH(SUBSTITUTE($B18,", Inc.",""),SUBSTITUTE('Rural Electric Cooperatives'!$A$1:$S$1,", Inc.",""),0)),0)),INDEX(Emp!$B$6:$DQ$15,MATCH(D$1,YEAR(Emp!$A$6:$A$15),0),0))/SUMPRODUCT(--ISNUMBER(MATCH(Emp!$B$4:$DQ$4,INDEX('Rural Electric Cooperatives'!$A$3:$S$30,0,MATCH(SUBSTITUTE($B18,", Inc.",""),SUBSTITUTE('Rural Electric Cooperatives'!$A$1:$S$1,", Inc.",""),0)),0))),0)</f>
        <v>5.9542806200673848</v>
      </c>
      <c r="E18" s="40" cm="1">
        <f t="array" ref="E18">IFERROR(SUMPRODUCT(--ISNUMBER(MATCH(Emp!$B$4:$DQ$4,INDEX('Rural Electric Cooperatives'!$A$3:$S$30,0,MATCH(SUBSTITUTE($B18,", Inc.",""),SUBSTITUTE('Rural Electric Cooperatives'!$A$1:$S$1,", Inc.",""),0)),0)),INDEX(Emp!$B$6:$DQ$15,MATCH(E$1,YEAR(Emp!$A$6:$A$15),0),0))/SUMPRODUCT(--ISNUMBER(MATCH(Emp!$B$4:$DQ$4,INDEX('Rural Electric Cooperatives'!$A$3:$S$30,0,MATCH(SUBSTITUTE($B18,", Inc.",""),SUBSTITUTE('Rural Electric Cooperatives'!$A$1:$S$1,", Inc.",""),0)),0))),0)</f>
        <v>6.0645779330898897</v>
      </c>
      <c r="F18" s="40" cm="1">
        <f t="array" ref="F18">IFERROR(SUMPRODUCT(--ISNUMBER(MATCH(Emp!$B$4:$DQ$4,INDEX('Rural Electric Cooperatives'!$A$3:$S$30,0,MATCH(SUBSTITUTE($B18,", Inc.",""),SUBSTITUTE('Rural Electric Cooperatives'!$A$1:$S$1,", Inc.",""),0)),0)),INDEX(Emp!$B$6:$DQ$15,MATCH(F$1,YEAR(Emp!$A$6:$A$15),0),0))/SUMPRODUCT(--ISNUMBER(MATCH(Emp!$B$4:$DQ$4,INDEX('Rural Electric Cooperatives'!$A$3:$S$30,0,MATCH(SUBSTITUTE($B18,", Inc.",""),SUBSTITUTE('Rural Electric Cooperatives'!$A$1:$S$1,", Inc.",""),0)),0))),0)</f>
        <v>6.0538209442693871</v>
      </c>
      <c r="G18" s="40" cm="1">
        <f t="array" ref="G18">IFERROR(SUMPRODUCT(--ISNUMBER(MATCH(Emp!$B$4:$DQ$4,INDEX('Rural Electric Cooperatives'!$A$3:$S$30,0,MATCH(SUBSTITUTE($B18,", Inc.",""),SUBSTITUTE('Rural Electric Cooperatives'!$A$1:$S$1,", Inc.",""),0)),0)),INDEX(Emp!$B$6:$DQ$15,MATCH(G$1,YEAR(Emp!$A$6:$A$15),0),0))/SUMPRODUCT(--ISNUMBER(MATCH(Emp!$B$4:$DQ$4,INDEX('Rural Electric Cooperatives'!$A$3:$S$30,0,MATCH(SUBSTITUTE($B18,", Inc.",""),SUBSTITUTE('Rural Electric Cooperatives'!$A$1:$S$1,", Inc.",""),0)),0))),0)</f>
        <v>5.6455657190790145</v>
      </c>
      <c r="H18" s="40" cm="1">
        <f t="array" ref="H18">IFERROR(SUMPRODUCT(--ISNUMBER(MATCH(Emp!$B$4:$DQ$4,INDEX('Rural Electric Cooperatives'!$A$3:$S$30,0,MATCH(SUBSTITUTE($B18,", Inc.",""),SUBSTITUTE('Rural Electric Cooperatives'!$A$1:$S$1,", Inc.",""),0)),0)),INDEX(Emp!$B$6:$DQ$15,MATCH(H$1,YEAR(Emp!$A$6:$A$15),0),0))/SUMPRODUCT(--ISNUMBER(MATCH(Emp!$B$4:$DQ$4,INDEX('Rural Electric Cooperatives'!$A$3:$S$30,0,MATCH(SUBSTITUTE($B18,", Inc.",""),SUBSTITUTE('Rural Electric Cooperatives'!$A$1:$S$1,", Inc.",""),0)),0))),0)</f>
        <v>5.7078446390518547</v>
      </c>
      <c r="I18" s="40" cm="1">
        <f t="array" ref="I18">IFERROR(SUMPRODUCT(--ISNUMBER(MATCH(Emp!$B$4:$DQ$4,INDEX('Rural Electric Cooperatives'!$A$3:$S$30,0,MATCH(SUBSTITUTE($B18,", Inc.",""),SUBSTITUTE('Rural Electric Cooperatives'!$A$1:$S$1,", Inc.",""),0)),0)),INDEX(Emp!$B$6:$DQ$15,MATCH(I$1,YEAR(Emp!$A$6:$A$15),0),0))/SUMPRODUCT(--ISNUMBER(MATCH(Emp!$B$4:$DQ$4,INDEX('Rural Electric Cooperatives'!$A$3:$S$30,0,MATCH(SUBSTITUTE($B18,", Inc.",""),SUBSTITUTE('Rural Electric Cooperatives'!$A$1:$S$1,", Inc.",""),0)),0))),0)</f>
        <v>5.87948915182006</v>
      </c>
      <c r="J18" s="40" cm="1">
        <f t="array" ref="J18">IFERROR(SUMPRODUCT(--ISNUMBER(MATCH(Emp!$B$4:$DQ$4,INDEX('Rural Electric Cooperatives'!$A$3:$S$30,0,MATCH(SUBSTITUTE($B18,", Inc.",""),SUBSTITUTE('Rural Electric Cooperatives'!$A$1:$S$1,", Inc.",""),0)),0)),INDEX(Emp!$B$6:$DQ$15,MATCH(J$1,YEAR(Emp!$A$6:$A$15),0),0))/SUMPRODUCT(--ISNUMBER(MATCH(Emp!$B$4:$DQ$4,INDEX('Rural Electric Cooperatives'!$A$3:$S$30,0,MATCH(SUBSTITUTE($B18,", Inc.",""),SUBSTITUTE('Rural Electric Cooperatives'!$A$1:$S$1,", Inc.",""),0)),0))),0)</f>
        <v>6.029032187366143</v>
      </c>
      <c r="K18" s="40" cm="1">
        <f t="array" ref="K18">IFERROR(SUMPRODUCT(--ISNUMBER(MATCH(Emp!$B$4:$DQ$4,INDEX('Rural Electric Cooperatives'!$A$3:$S$30,0,MATCH(SUBSTITUTE($B18,", Inc.",""),SUBSTITUTE('Rural Electric Cooperatives'!$A$1:$S$1,", Inc.",""),0)),0)),INDEX(Emp!$B$6:$DQ$15,MATCH(K$1,YEAR(Emp!$A$6:$A$15),0),0))/SUMPRODUCT(--ISNUMBER(MATCH(Emp!$B$4:$DQ$4,INDEX('Rural Electric Cooperatives'!$A$3:$S$30,0,MATCH(SUBSTITUTE($B18,", Inc.",""),SUBSTITUTE('Rural Electric Cooperatives'!$A$1:$S$1,", Inc.",""),0)),0))),0)</f>
        <v>6.0847269418753926</v>
      </c>
      <c r="L18" s="40" cm="1">
        <f t="array" ref="L18">IFERROR(SUMPRODUCT(--ISNUMBER(MATCH(Emp!$B$4:$DQ$4,INDEX('Rural Electric Cooperatives'!$A$3:$S$30,0,MATCH(SUBSTITUTE($B18,", Inc.",""),SUBSTITUTE('Rural Electric Cooperatives'!$A$1:$S$1,", Inc.",""),0)),0)),INDEX(Emp!$B$6:$DQ$15,MATCH(L$1,YEAR(Emp!$A$6:$A$15),0),0))/SUMPRODUCT(--ISNUMBER(MATCH(Emp!$B$4:$DQ$4,INDEX('Rural Electric Cooperatives'!$A$3:$S$30,0,MATCH(SUBSTITUTE($B18,", Inc.",""),SUBSTITUTE('Rural Electric Cooperatives'!$A$1:$S$1,", Inc.",""),0)),0))),0)</f>
        <v>6.0785929417258178</v>
      </c>
      <c r="M18" s="43">
        <f t="shared" si="0"/>
        <v>2.4391761407880352E-3</v>
      </c>
    </row>
    <row r="19" spans="1:13" x14ac:dyDescent="0.25">
      <c r="A19" s="39"/>
      <c r="B19" s="39" t="s">
        <v>1144</v>
      </c>
      <c r="C19" s="40" cm="1">
        <f t="array" ref="C19">IFERROR(SUMPRODUCT(--ISNUMBER(MATCH(Emp!$B$4:$DQ$4,INDEX('Rural Electric Cooperatives'!$A$3:$S$30,0,MATCH(SUBSTITUTE($B19,", Inc.",""),SUBSTITUTE('Rural Electric Cooperatives'!$A$1:$S$1,", Inc.",""),0)),0)),INDEX(Emp!$B$6:$DQ$15,MATCH(C$1,YEAR(Emp!$A$6:$A$15),0),0))/SUMPRODUCT(--ISNUMBER(MATCH(Emp!$B$4:$DQ$4,INDEX('Rural Electric Cooperatives'!$A$3:$S$30,0,MATCH(SUBSTITUTE($B19,", Inc.",""),SUBSTITUTE('Rural Electric Cooperatives'!$A$1:$S$1,", Inc.",""),0)),0))),0)</f>
        <v>25.858333333333313</v>
      </c>
      <c r="D19" s="40" cm="1">
        <f t="array" ref="D19">IFERROR(SUMPRODUCT(--ISNUMBER(MATCH(Emp!$B$4:$DQ$4,INDEX('Rural Electric Cooperatives'!$A$3:$S$30,0,MATCH(SUBSTITUTE($B19,", Inc.",""),SUBSTITUTE('Rural Electric Cooperatives'!$A$1:$S$1,", Inc.",""),0)),0)),INDEX(Emp!$B$6:$DQ$15,MATCH(D$1,YEAR(Emp!$A$6:$A$15),0),0))/SUMPRODUCT(--ISNUMBER(MATCH(Emp!$B$4:$DQ$4,INDEX('Rural Electric Cooperatives'!$A$3:$S$30,0,MATCH(SUBSTITUTE($B19,", Inc.",""),SUBSTITUTE('Rural Electric Cooperatives'!$A$1:$S$1,", Inc.",""),0)),0))),0)</f>
        <v>25.825000000000031</v>
      </c>
      <c r="E19" s="40" cm="1">
        <f t="array" ref="E19">IFERROR(SUMPRODUCT(--ISNUMBER(MATCH(Emp!$B$4:$DQ$4,INDEX('Rural Electric Cooperatives'!$A$3:$S$30,0,MATCH(SUBSTITUTE($B19,", Inc.",""),SUBSTITUTE('Rural Electric Cooperatives'!$A$1:$S$1,", Inc.",""),0)),0)),INDEX(Emp!$B$6:$DQ$15,MATCH(E$1,YEAR(Emp!$A$6:$A$15),0),0))/SUMPRODUCT(--ISNUMBER(MATCH(Emp!$B$4:$DQ$4,INDEX('Rural Electric Cooperatives'!$A$3:$S$30,0,MATCH(SUBSTITUTE($B19,", Inc.",""),SUBSTITUTE('Rural Electric Cooperatives'!$A$1:$S$1,", Inc.",""),0)),0))),0)</f>
        <v>26.03749999999998</v>
      </c>
      <c r="F19" s="40" cm="1">
        <f t="array" ref="F19">IFERROR(SUMPRODUCT(--ISNUMBER(MATCH(Emp!$B$4:$DQ$4,INDEX('Rural Electric Cooperatives'!$A$3:$S$30,0,MATCH(SUBSTITUTE($B19,", Inc.",""),SUBSTITUTE('Rural Electric Cooperatives'!$A$1:$S$1,", Inc.",""),0)),0)),INDEX(Emp!$B$6:$DQ$15,MATCH(F$1,YEAR(Emp!$A$6:$A$15),0),0))/SUMPRODUCT(--ISNUMBER(MATCH(Emp!$B$4:$DQ$4,INDEX('Rural Electric Cooperatives'!$A$3:$S$30,0,MATCH(SUBSTITUTE($B19,", Inc.",""),SUBSTITUTE('Rural Electric Cooperatives'!$A$1:$S$1,", Inc.",""),0)),0))),0)</f>
        <v>26.029166666666651</v>
      </c>
      <c r="G19" s="40" cm="1">
        <f t="array" ref="G19">IFERROR(SUMPRODUCT(--ISNUMBER(MATCH(Emp!$B$4:$DQ$4,INDEX('Rural Electric Cooperatives'!$A$3:$S$30,0,MATCH(SUBSTITUTE($B19,", Inc.",""),SUBSTITUTE('Rural Electric Cooperatives'!$A$1:$S$1,", Inc.",""),0)),0)),INDEX(Emp!$B$6:$DQ$15,MATCH(G$1,YEAR(Emp!$A$6:$A$15),0),0))/SUMPRODUCT(--ISNUMBER(MATCH(Emp!$B$4:$DQ$4,INDEX('Rural Electric Cooperatives'!$A$3:$S$30,0,MATCH(SUBSTITUTE($B19,", Inc.",""),SUBSTITUTE('Rural Electric Cooperatives'!$A$1:$S$1,", Inc.",""),0)),0))),0)</f>
        <v>24.233333333333348</v>
      </c>
      <c r="H19" s="40" cm="1">
        <f t="array" ref="H19">IFERROR(SUMPRODUCT(--ISNUMBER(MATCH(Emp!$B$4:$DQ$4,INDEX('Rural Electric Cooperatives'!$A$3:$S$30,0,MATCH(SUBSTITUTE($B19,", Inc.",""),SUBSTITUTE('Rural Electric Cooperatives'!$A$1:$S$1,", Inc.",""),0)),0)),INDEX(Emp!$B$6:$DQ$15,MATCH(H$1,YEAR(Emp!$A$6:$A$15),0),0))/SUMPRODUCT(--ISNUMBER(MATCH(Emp!$B$4:$DQ$4,INDEX('Rural Electric Cooperatives'!$A$3:$S$30,0,MATCH(SUBSTITUTE($B19,", Inc.",""),SUBSTITUTE('Rural Electric Cooperatives'!$A$1:$S$1,", Inc.",""),0)),0))),0)</f>
        <v>24.44583333333334</v>
      </c>
      <c r="I19" s="40" cm="1">
        <f t="array" ref="I19">IFERROR(SUMPRODUCT(--ISNUMBER(MATCH(Emp!$B$4:$DQ$4,INDEX('Rural Electric Cooperatives'!$A$3:$S$30,0,MATCH(SUBSTITUTE($B19,", Inc.",""),SUBSTITUTE('Rural Electric Cooperatives'!$A$1:$S$1,", Inc.",""),0)),0)),INDEX(Emp!$B$6:$DQ$15,MATCH(I$1,YEAR(Emp!$A$6:$A$15),0),0))/SUMPRODUCT(--ISNUMBER(MATCH(Emp!$B$4:$DQ$4,INDEX('Rural Electric Cooperatives'!$A$3:$S$30,0,MATCH(SUBSTITUTE($B19,", Inc.",""),SUBSTITUTE('Rural Electric Cooperatives'!$A$1:$S$1,", Inc.",""),0)),0))),0)</f>
        <v>24.887500000000003</v>
      </c>
      <c r="J19" s="40" cm="1">
        <f t="array" ref="J19">IFERROR(SUMPRODUCT(--ISNUMBER(MATCH(Emp!$B$4:$DQ$4,INDEX('Rural Electric Cooperatives'!$A$3:$S$30,0,MATCH(SUBSTITUTE($B19,", Inc.",""),SUBSTITUTE('Rural Electric Cooperatives'!$A$1:$S$1,", Inc.",""),0)),0)),INDEX(Emp!$B$6:$DQ$15,MATCH(J$1,YEAR(Emp!$A$6:$A$15),0),0))/SUMPRODUCT(--ISNUMBER(MATCH(Emp!$B$4:$DQ$4,INDEX('Rural Electric Cooperatives'!$A$3:$S$30,0,MATCH(SUBSTITUTE($B19,", Inc.",""),SUBSTITUTE('Rural Electric Cooperatives'!$A$1:$S$1,", Inc.",""),0)),0))),0)</f>
        <v>25.966666666666644</v>
      </c>
      <c r="K19" s="40" cm="1">
        <f t="array" ref="K19">IFERROR(SUMPRODUCT(--ISNUMBER(MATCH(Emp!$B$4:$DQ$4,INDEX('Rural Electric Cooperatives'!$A$3:$S$30,0,MATCH(SUBSTITUTE($B19,", Inc.",""),SUBSTITUTE('Rural Electric Cooperatives'!$A$1:$S$1,", Inc.",""),0)),0)),INDEX(Emp!$B$6:$DQ$15,MATCH(K$1,YEAR(Emp!$A$6:$A$15),0),0))/SUMPRODUCT(--ISNUMBER(MATCH(Emp!$B$4:$DQ$4,INDEX('Rural Electric Cooperatives'!$A$3:$S$30,0,MATCH(SUBSTITUTE($B19,", Inc.",""),SUBSTITUTE('Rural Electric Cooperatives'!$A$1:$S$1,", Inc.",""),0)),0))),0)</f>
        <v>26.616666666666664</v>
      </c>
      <c r="L19" s="40" cm="1">
        <f t="array" ref="L19">IFERROR(SUMPRODUCT(--ISNUMBER(MATCH(Emp!$B$4:$DQ$4,INDEX('Rural Electric Cooperatives'!$A$3:$S$30,0,MATCH(SUBSTITUTE($B19,", Inc.",""),SUBSTITUTE('Rural Electric Cooperatives'!$A$1:$S$1,", Inc.",""),0)),0)),INDEX(Emp!$B$6:$DQ$15,MATCH(L$1,YEAR(Emp!$A$6:$A$15),0),0))/SUMPRODUCT(--ISNUMBER(MATCH(Emp!$B$4:$DQ$4,INDEX('Rural Electric Cooperatives'!$A$3:$S$30,0,MATCH(SUBSTITUTE($B19,", Inc.",""),SUBSTITUTE('Rural Electric Cooperatives'!$A$1:$S$1,", Inc.",""),0)),0))),0)</f>
        <v>26.575000000000024</v>
      </c>
      <c r="M19" s="43">
        <f t="shared" si="0"/>
        <v>3.0421738876027504E-3</v>
      </c>
    </row>
    <row r="20" spans="1:13" x14ac:dyDescent="0.25">
      <c r="A20" s="39"/>
      <c r="B20" s="39" t="s">
        <v>1168</v>
      </c>
      <c r="C20" s="40" cm="1">
        <f t="array" ref="C20">IFERROR(SUMPRODUCT(--ISNUMBER(MATCH(Emp!$B$4:$DQ$4,INDEX('Rural Electric Cooperatives'!$A$3:$S$30,0,MATCH(SUBSTITUTE($B20,", Inc.",""),SUBSTITUTE('Rural Electric Cooperatives'!$A$1:$S$1,", Inc.",""),0)),0)),INDEX(Emp!$B$6:$DQ$15,MATCH(C$1,YEAR(Emp!$A$6:$A$15),0),0))/SUMPRODUCT(--ISNUMBER(MATCH(Emp!$B$4:$DQ$4,INDEX('Rural Electric Cooperatives'!$A$3:$S$30,0,MATCH(SUBSTITUTE($B20,", Inc.",""),SUBSTITUTE('Rural Electric Cooperatives'!$A$1:$S$1,", Inc.",""),0)),0))),0)</f>
        <v>26.095934661049576</v>
      </c>
      <c r="D20" s="40" cm="1">
        <f t="array" ref="D20">IFERROR(SUMPRODUCT(--ISNUMBER(MATCH(Emp!$B$4:$DQ$4,INDEX('Rural Electric Cooperatives'!$A$3:$S$30,0,MATCH(SUBSTITUTE($B20,", Inc.",""),SUBSTITUTE('Rural Electric Cooperatives'!$A$1:$S$1,", Inc.",""),0)),0)),INDEX(Emp!$B$6:$DQ$15,MATCH(D$1,YEAR(Emp!$A$6:$A$15),0),0))/SUMPRODUCT(--ISNUMBER(MATCH(Emp!$B$4:$DQ$4,INDEX('Rural Electric Cooperatives'!$A$3:$S$30,0,MATCH(SUBSTITUTE($B20,", Inc.",""),SUBSTITUTE('Rural Electric Cooperatives'!$A$1:$S$1,", Inc.",""),0)),0))),0)</f>
        <v>26.521599836689191</v>
      </c>
      <c r="E20" s="40" cm="1">
        <f t="array" ref="E20">IFERROR(SUMPRODUCT(--ISNUMBER(MATCH(Emp!$B$4:$DQ$4,INDEX('Rural Electric Cooperatives'!$A$3:$S$30,0,MATCH(SUBSTITUTE($B20,", Inc.",""),SUBSTITUTE('Rural Electric Cooperatives'!$A$1:$S$1,", Inc.",""),0)),0)),INDEX(Emp!$B$6:$DQ$15,MATCH(E$1,YEAR(Emp!$A$6:$A$15),0),0))/SUMPRODUCT(--ISNUMBER(MATCH(Emp!$B$4:$DQ$4,INDEX('Rural Electric Cooperatives'!$A$3:$S$30,0,MATCH(SUBSTITUTE($B20,", Inc.",""),SUBSTITUTE('Rural Electric Cooperatives'!$A$1:$S$1,", Inc.",""),0)),0))),0)</f>
        <v>27.397947800325689</v>
      </c>
      <c r="F20" s="40" cm="1">
        <f t="array" ref="F20">IFERROR(SUMPRODUCT(--ISNUMBER(MATCH(Emp!$B$4:$DQ$4,INDEX('Rural Electric Cooperatives'!$A$3:$S$30,0,MATCH(SUBSTITUTE($B20,", Inc.",""),SUBSTITUTE('Rural Electric Cooperatives'!$A$1:$S$1,", Inc.",""),0)),0)),INDEX(Emp!$B$6:$DQ$15,MATCH(F$1,YEAR(Emp!$A$6:$A$15),0),0))/SUMPRODUCT(--ISNUMBER(MATCH(Emp!$B$4:$DQ$4,INDEX('Rural Electric Cooperatives'!$A$3:$S$30,0,MATCH(SUBSTITUTE($B20,", Inc.",""),SUBSTITUTE('Rural Electric Cooperatives'!$A$1:$S$1,", Inc.",""),0)),0))),0)</f>
        <v>27.810862173200054</v>
      </c>
      <c r="G20" s="40" cm="1">
        <f t="array" ref="G20">IFERROR(SUMPRODUCT(--ISNUMBER(MATCH(Emp!$B$4:$DQ$4,INDEX('Rural Electric Cooperatives'!$A$3:$S$30,0,MATCH(SUBSTITUTE($B20,", Inc.",""),SUBSTITUTE('Rural Electric Cooperatives'!$A$1:$S$1,", Inc.",""),0)),0)),INDEX(Emp!$B$6:$DQ$15,MATCH(G$1,YEAR(Emp!$A$6:$A$15),0),0))/SUMPRODUCT(--ISNUMBER(MATCH(Emp!$B$4:$DQ$4,INDEX('Rural Electric Cooperatives'!$A$3:$S$30,0,MATCH(SUBSTITUTE($B20,", Inc.",""),SUBSTITUTE('Rural Electric Cooperatives'!$A$1:$S$1,", Inc.",""),0)),0))),0)</f>
        <v>26.856806366005635</v>
      </c>
      <c r="H20" s="40" cm="1">
        <f t="array" ref="H20">IFERROR(SUMPRODUCT(--ISNUMBER(MATCH(Emp!$B$4:$DQ$4,INDEX('Rural Electric Cooperatives'!$A$3:$S$30,0,MATCH(SUBSTITUTE($B20,", Inc.",""),SUBSTITUTE('Rural Electric Cooperatives'!$A$1:$S$1,", Inc.",""),0)),0)),INDEX(Emp!$B$6:$DQ$15,MATCH(H$1,YEAR(Emp!$A$6:$A$15),0),0))/SUMPRODUCT(--ISNUMBER(MATCH(Emp!$B$4:$DQ$4,INDEX('Rural Electric Cooperatives'!$A$3:$S$30,0,MATCH(SUBSTITUTE($B20,", Inc.",""),SUBSTITUTE('Rural Electric Cooperatives'!$A$1:$S$1,", Inc.",""),0)),0))),0)</f>
        <v>28.727808795200531</v>
      </c>
      <c r="I20" s="40" cm="1">
        <f t="array" ref="I20">IFERROR(SUMPRODUCT(--ISNUMBER(MATCH(Emp!$B$4:$DQ$4,INDEX('Rural Electric Cooperatives'!$A$3:$S$30,0,MATCH(SUBSTITUTE($B20,", Inc.",""),SUBSTITUTE('Rural Electric Cooperatives'!$A$1:$S$1,", Inc.",""),0)),0)),INDEX(Emp!$B$6:$DQ$15,MATCH(I$1,YEAR(Emp!$A$6:$A$15),0),0))/SUMPRODUCT(--ISNUMBER(MATCH(Emp!$B$4:$DQ$4,INDEX('Rural Electric Cooperatives'!$A$3:$S$30,0,MATCH(SUBSTITUTE($B20,", Inc.",""),SUBSTITUTE('Rural Electric Cooperatives'!$A$1:$S$1,", Inc.",""),0)),0))),0)</f>
        <v>30.03015422821084</v>
      </c>
      <c r="J20" s="40" cm="1">
        <f t="array" ref="J20">IFERROR(SUMPRODUCT(--ISNUMBER(MATCH(Emp!$B$4:$DQ$4,INDEX('Rural Electric Cooperatives'!$A$3:$S$30,0,MATCH(SUBSTITUTE($B20,", Inc.",""),SUBSTITUTE('Rural Electric Cooperatives'!$A$1:$S$1,", Inc.",""),0)),0)),INDEX(Emp!$B$6:$DQ$15,MATCH(J$1,YEAR(Emp!$A$6:$A$15),0),0))/SUMPRODUCT(--ISNUMBER(MATCH(Emp!$B$4:$DQ$4,INDEX('Rural Electric Cooperatives'!$A$3:$S$30,0,MATCH(SUBSTITUTE($B20,", Inc.",""),SUBSTITUTE('Rural Electric Cooperatives'!$A$1:$S$1,", Inc.",""),0)),0))),0)</f>
        <v>30.88238971285195</v>
      </c>
      <c r="K20" s="40" cm="1">
        <f t="array" ref="K20">IFERROR(SUMPRODUCT(--ISNUMBER(MATCH(Emp!$B$4:$DQ$4,INDEX('Rural Electric Cooperatives'!$A$3:$S$30,0,MATCH(SUBSTITUTE($B20,", Inc.",""),SUBSTITUTE('Rural Electric Cooperatives'!$A$1:$S$1,", Inc.",""),0)),0)),INDEX(Emp!$B$6:$DQ$15,MATCH(K$1,YEAR(Emp!$A$6:$A$15),0),0))/SUMPRODUCT(--ISNUMBER(MATCH(Emp!$B$4:$DQ$4,INDEX('Rural Electric Cooperatives'!$A$3:$S$30,0,MATCH(SUBSTITUTE($B20,", Inc.",""),SUBSTITUTE('Rural Electric Cooperatives'!$A$1:$S$1,", Inc.",""),0)),0))),0)</f>
        <v>31.161818697625463</v>
      </c>
      <c r="L20" s="40" cm="1">
        <f t="array" ref="L20">IFERROR(SUMPRODUCT(--ISNUMBER(MATCH(Emp!$B$4:$DQ$4,INDEX('Rural Electric Cooperatives'!$A$3:$S$30,0,MATCH(SUBSTITUTE($B20,", Inc.",""),SUBSTITUTE('Rural Electric Cooperatives'!$A$1:$S$1,", Inc.",""),0)),0)),INDEX(Emp!$B$6:$DQ$15,MATCH(L$1,YEAR(Emp!$A$6:$A$15),0),0))/SUMPRODUCT(--ISNUMBER(MATCH(Emp!$B$4:$DQ$4,INDEX('Rural Electric Cooperatives'!$A$3:$S$30,0,MATCH(SUBSTITUTE($B20,", Inc.",""),SUBSTITUTE('Rural Electric Cooperatives'!$A$1:$S$1,", Inc.",""),0)),0))),0)</f>
        <v>31.384008421731533</v>
      </c>
      <c r="M20" s="43">
        <f t="shared" si="0"/>
        <v>2.0713715728258419E-2</v>
      </c>
    </row>
    <row r="21" spans="1:13" x14ac:dyDescent="0.25">
      <c r="A21" s="39"/>
      <c r="B21" s="39" t="s">
        <v>1145</v>
      </c>
      <c r="C21" s="40" cm="1">
        <f t="array" ref="C21">IFERROR(SUMPRODUCT(--ISNUMBER(MATCH(Emp!$B$4:$DQ$4,INDEX('Rural Electric Cooperatives'!$A$3:$S$30,0,MATCH(SUBSTITUTE($B21,", Inc.",""),SUBSTITUTE('Rural Electric Cooperatives'!$A$1:$S$1,", Inc.",""),0)),0)),INDEX(Emp!$B$6:$DQ$15,MATCH(C$1,YEAR(Emp!$A$6:$A$15),0),0))/SUMPRODUCT(--ISNUMBER(MATCH(Emp!$B$4:$DQ$4,INDEX('Rural Electric Cooperatives'!$A$3:$S$30,0,MATCH(SUBSTITUTE($B21,", Inc.",""),SUBSTITUTE('Rural Electric Cooperatives'!$A$1:$S$1,", Inc.",""),0)),0))),0)</f>
        <v>11.657625871474472</v>
      </c>
      <c r="D21" s="40" cm="1">
        <f t="array" ref="D21">IFERROR(SUMPRODUCT(--ISNUMBER(MATCH(Emp!$B$4:$DQ$4,INDEX('Rural Electric Cooperatives'!$A$3:$S$30,0,MATCH(SUBSTITUTE($B21,", Inc.",""),SUBSTITUTE('Rural Electric Cooperatives'!$A$1:$S$1,", Inc.",""),0)),0)),INDEX(Emp!$B$6:$DQ$15,MATCH(D$1,YEAR(Emp!$A$6:$A$15),0),0))/SUMPRODUCT(--ISNUMBER(MATCH(Emp!$B$4:$DQ$4,INDEX('Rural Electric Cooperatives'!$A$3:$S$30,0,MATCH(SUBSTITUTE($B21,", Inc.",""),SUBSTITUTE('Rural Electric Cooperatives'!$A$1:$S$1,", Inc.",""),0)),0))),0)</f>
        <v>12.019778231840723</v>
      </c>
      <c r="E21" s="40" cm="1">
        <f t="array" ref="E21">IFERROR(SUMPRODUCT(--ISNUMBER(MATCH(Emp!$B$4:$DQ$4,INDEX('Rural Electric Cooperatives'!$A$3:$S$30,0,MATCH(SUBSTITUTE($B21,", Inc.",""),SUBSTITUTE('Rural Electric Cooperatives'!$A$1:$S$1,", Inc.",""),0)),0)),INDEX(Emp!$B$6:$DQ$15,MATCH(E$1,YEAR(Emp!$A$6:$A$15),0),0))/SUMPRODUCT(--ISNUMBER(MATCH(Emp!$B$4:$DQ$4,INDEX('Rural Electric Cooperatives'!$A$3:$S$30,0,MATCH(SUBSTITUTE($B21,", Inc.",""),SUBSTITUTE('Rural Electric Cooperatives'!$A$1:$S$1,", Inc.",""),0)),0))),0)</f>
        <v>12.316138361231523</v>
      </c>
      <c r="F21" s="40" cm="1">
        <f t="array" ref="F21">IFERROR(SUMPRODUCT(--ISNUMBER(MATCH(Emp!$B$4:$DQ$4,INDEX('Rural Electric Cooperatives'!$A$3:$S$30,0,MATCH(SUBSTITUTE($B21,", Inc.",""),SUBSTITUTE('Rural Electric Cooperatives'!$A$1:$S$1,", Inc.",""),0)),0)),INDEX(Emp!$B$6:$DQ$15,MATCH(F$1,YEAR(Emp!$A$6:$A$15),0),0))/SUMPRODUCT(--ISNUMBER(MATCH(Emp!$B$4:$DQ$4,INDEX('Rural Electric Cooperatives'!$A$3:$S$30,0,MATCH(SUBSTITUTE($B21,", Inc.",""),SUBSTITUTE('Rural Electric Cooperatives'!$A$1:$S$1,", Inc.",""),0)),0))),0)</f>
        <v>12.48354281077501</v>
      </c>
      <c r="G21" s="40" cm="1">
        <f t="array" ref="G21">IFERROR(SUMPRODUCT(--ISNUMBER(MATCH(Emp!$B$4:$DQ$4,INDEX('Rural Electric Cooperatives'!$A$3:$S$30,0,MATCH(SUBSTITUTE($B21,", Inc.",""),SUBSTITUTE('Rural Electric Cooperatives'!$A$1:$S$1,", Inc.",""),0)),0)),INDEX(Emp!$B$6:$DQ$15,MATCH(G$1,YEAR(Emp!$A$6:$A$15),0),0))/SUMPRODUCT(--ISNUMBER(MATCH(Emp!$B$4:$DQ$4,INDEX('Rural Electric Cooperatives'!$A$3:$S$30,0,MATCH(SUBSTITUTE($B21,", Inc.",""),SUBSTITUTE('Rural Electric Cooperatives'!$A$1:$S$1,", Inc.",""),0)),0))),0)</f>
        <v>12.188068305088539</v>
      </c>
      <c r="H21" s="40" cm="1">
        <f t="array" ref="H21">IFERROR(SUMPRODUCT(--ISNUMBER(MATCH(Emp!$B$4:$DQ$4,INDEX('Rural Electric Cooperatives'!$A$3:$S$30,0,MATCH(SUBSTITUTE($B21,", Inc.",""),SUBSTITUTE('Rural Electric Cooperatives'!$A$1:$S$1,", Inc.",""),0)),0)),INDEX(Emp!$B$6:$DQ$15,MATCH(H$1,YEAR(Emp!$A$6:$A$15),0),0))/SUMPRODUCT(--ISNUMBER(MATCH(Emp!$B$4:$DQ$4,INDEX('Rural Electric Cooperatives'!$A$3:$S$30,0,MATCH(SUBSTITUTE($B21,", Inc.",""),SUBSTITUTE('Rural Electric Cooperatives'!$A$1:$S$1,", Inc.",""),0)),0))),0)</f>
        <v>12.67249739720695</v>
      </c>
      <c r="I21" s="40" cm="1">
        <f t="array" ref="I21">IFERROR(SUMPRODUCT(--ISNUMBER(MATCH(Emp!$B$4:$DQ$4,INDEX('Rural Electric Cooperatives'!$A$3:$S$30,0,MATCH(SUBSTITUTE($B21,", Inc.",""),SUBSTITUTE('Rural Electric Cooperatives'!$A$1:$S$1,", Inc.",""),0)),0)),INDEX(Emp!$B$6:$DQ$15,MATCH(I$1,YEAR(Emp!$A$6:$A$15),0),0))/SUMPRODUCT(--ISNUMBER(MATCH(Emp!$B$4:$DQ$4,INDEX('Rural Electric Cooperatives'!$A$3:$S$30,0,MATCH(SUBSTITUTE($B21,", Inc.",""),SUBSTITUTE('Rural Electric Cooperatives'!$A$1:$S$1,", Inc.",""),0)),0))),0)</f>
        <v>13.168123985533834</v>
      </c>
      <c r="J21" s="40" cm="1">
        <f t="array" ref="J21">IFERROR(SUMPRODUCT(--ISNUMBER(MATCH(Emp!$B$4:$DQ$4,INDEX('Rural Electric Cooperatives'!$A$3:$S$30,0,MATCH(SUBSTITUTE($B21,", Inc.",""),SUBSTITUTE('Rural Electric Cooperatives'!$A$1:$S$1,", Inc.",""),0)),0)),INDEX(Emp!$B$6:$DQ$15,MATCH(J$1,YEAR(Emp!$A$6:$A$15),0),0))/SUMPRODUCT(--ISNUMBER(MATCH(Emp!$B$4:$DQ$4,INDEX('Rural Electric Cooperatives'!$A$3:$S$30,0,MATCH(SUBSTITUTE($B21,", Inc.",""),SUBSTITUTE('Rural Electric Cooperatives'!$A$1:$S$1,", Inc.",""),0)),0))),0)</f>
        <v>13.505514509915789</v>
      </c>
      <c r="K21" s="40" cm="1">
        <f t="array" ref="K21">IFERROR(SUMPRODUCT(--ISNUMBER(MATCH(Emp!$B$4:$DQ$4,INDEX('Rural Electric Cooperatives'!$A$3:$S$30,0,MATCH(SUBSTITUTE($B21,", Inc.",""),SUBSTITUTE('Rural Electric Cooperatives'!$A$1:$S$1,", Inc.",""),0)),0)),INDEX(Emp!$B$6:$DQ$15,MATCH(K$1,YEAR(Emp!$A$6:$A$15),0),0))/SUMPRODUCT(--ISNUMBER(MATCH(Emp!$B$4:$DQ$4,INDEX('Rural Electric Cooperatives'!$A$3:$S$30,0,MATCH(SUBSTITUTE($B21,", Inc.",""),SUBSTITUTE('Rural Electric Cooperatives'!$A$1:$S$1,", Inc.",""),0)),0))),0)</f>
        <v>13.638064282234312</v>
      </c>
      <c r="L21" s="40" cm="1">
        <f t="array" ref="L21">IFERROR(SUMPRODUCT(--ISNUMBER(MATCH(Emp!$B$4:$DQ$4,INDEX('Rural Electric Cooperatives'!$A$3:$S$30,0,MATCH(SUBSTITUTE($B21,", Inc.",""),SUBSTITUTE('Rural Electric Cooperatives'!$A$1:$S$1,", Inc.",""),0)),0)),INDEX(Emp!$B$6:$DQ$15,MATCH(L$1,YEAR(Emp!$A$6:$A$15),0),0))/SUMPRODUCT(--ISNUMBER(MATCH(Emp!$B$4:$DQ$4,INDEX('Rural Electric Cooperatives'!$A$3:$S$30,0,MATCH(SUBSTITUTE($B21,", Inc.",""),SUBSTITUTE('Rural Electric Cooperatives'!$A$1:$S$1,", Inc.",""),0)),0))),0)</f>
        <v>13.605499318264366</v>
      </c>
      <c r="M21" s="43">
        <f t="shared" si="0"/>
        <v>1.7316389533520438E-2</v>
      </c>
    </row>
    <row r="22" spans="1:13" x14ac:dyDescent="0.25">
      <c r="A22" s="39"/>
      <c r="B22" s="39" t="s">
        <v>1146</v>
      </c>
      <c r="C22" s="40" cm="1">
        <f t="array" ref="C22">IFERROR(SUMPRODUCT(--ISNUMBER(MATCH(Emp!$B$4:$DQ$4,INDEX('Rural Electric Cooperatives'!$A$3:$S$30,0,MATCH(SUBSTITUTE($B22,", Inc.",""),SUBSTITUTE('Rural Electric Cooperatives'!$A$1:$S$1,", Inc.",""),0)),0)),INDEX(Emp!$B$6:$DQ$15,MATCH(C$1,YEAR(Emp!$A$6:$A$15),0),0))/SUMPRODUCT(--ISNUMBER(MATCH(Emp!$B$4:$DQ$4,INDEX('Rural Electric Cooperatives'!$A$3:$S$30,0,MATCH(SUBSTITUTE($B22,", Inc.",""),SUBSTITUTE('Rural Electric Cooperatives'!$A$1:$S$1,", Inc.",""),0)),0))),0)</f>
        <v>7.0064941505447269</v>
      </c>
      <c r="D22" s="40" cm="1">
        <f t="array" ref="D22">IFERROR(SUMPRODUCT(--ISNUMBER(MATCH(Emp!$B$4:$DQ$4,INDEX('Rural Electric Cooperatives'!$A$3:$S$30,0,MATCH(SUBSTITUTE($B22,", Inc.",""),SUBSTITUTE('Rural Electric Cooperatives'!$A$1:$S$1,", Inc.",""),0)),0)),INDEX(Emp!$B$6:$DQ$15,MATCH(D$1,YEAR(Emp!$A$6:$A$15),0),0))/SUMPRODUCT(--ISNUMBER(MATCH(Emp!$B$4:$DQ$4,INDEX('Rural Electric Cooperatives'!$A$3:$S$30,0,MATCH(SUBSTITUTE($B22,", Inc.",""),SUBSTITUTE('Rural Electric Cooperatives'!$A$1:$S$1,", Inc.",""),0)),0))),0)</f>
        <v>7.0322305823947131</v>
      </c>
      <c r="E22" s="40" cm="1">
        <f t="array" ref="E22">IFERROR(SUMPRODUCT(--ISNUMBER(MATCH(Emp!$B$4:$DQ$4,INDEX('Rural Electric Cooperatives'!$A$3:$S$30,0,MATCH(SUBSTITUTE($B22,", Inc.",""),SUBSTITUTE('Rural Electric Cooperatives'!$A$1:$S$1,", Inc.",""),0)),0)),INDEX(Emp!$B$6:$DQ$15,MATCH(E$1,YEAR(Emp!$A$6:$A$15),0),0))/SUMPRODUCT(--ISNUMBER(MATCH(Emp!$B$4:$DQ$4,INDEX('Rural Electric Cooperatives'!$A$3:$S$30,0,MATCH(SUBSTITUTE($B22,", Inc.",""),SUBSTITUTE('Rural Electric Cooperatives'!$A$1:$S$1,", Inc.",""),0)),0))),0)</f>
        <v>7.2609845206043069</v>
      </c>
      <c r="F22" s="40" cm="1">
        <f t="array" ref="F22">IFERROR(SUMPRODUCT(--ISNUMBER(MATCH(Emp!$B$4:$DQ$4,INDEX('Rural Electric Cooperatives'!$A$3:$S$30,0,MATCH(SUBSTITUTE($B22,", Inc.",""),SUBSTITUTE('Rural Electric Cooperatives'!$A$1:$S$1,", Inc.",""),0)),0)),INDEX(Emp!$B$6:$DQ$15,MATCH(F$1,YEAR(Emp!$A$6:$A$15),0),0))/SUMPRODUCT(--ISNUMBER(MATCH(Emp!$B$4:$DQ$4,INDEX('Rural Electric Cooperatives'!$A$3:$S$30,0,MATCH(SUBSTITUTE($B22,", Inc.",""),SUBSTITUTE('Rural Electric Cooperatives'!$A$1:$S$1,", Inc.",""),0)),0))),0)</f>
        <v>7.1499962303210642</v>
      </c>
      <c r="G22" s="40" cm="1">
        <f t="array" ref="G22">IFERROR(SUMPRODUCT(--ISNUMBER(MATCH(Emp!$B$4:$DQ$4,INDEX('Rural Electric Cooperatives'!$A$3:$S$30,0,MATCH(SUBSTITUTE($B22,", Inc.",""),SUBSTITUTE('Rural Electric Cooperatives'!$A$1:$S$1,", Inc.",""),0)),0)),INDEX(Emp!$B$6:$DQ$15,MATCH(G$1,YEAR(Emp!$A$6:$A$15),0),0))/SUMPRODUCT(--ISNUMBER(MATCH(Emp!$B$4:$DQ$4,INDEX('Rural Electric Cooperatives'!$A$3:$S$30,0,MATCH(SUBSTITUTE($B22,", Inc.",""),SUBSTITUTE('Rural Electric Cooperatives'!$A$1:$S$1,", Inc.",""),0)),0))),0)</f>
        <v>6.7012370213760502</v>
      </c>
      <c r="H22" s="40" cm="1">
        <f t="array" ref="H22">IFERROR(SUMPRODUCT(--ISNUMBER(MATCH(Emp!$B$4:$DQ$4,INDEX('Rural Electric Cooperatives'!$A$3:$S$30,0,MATCH(SUBSTITUTE($B22,", Inc.",""),SUBSTITUTE('Rural Electric Cooperatives'!$A$1:$S$1,", Inc.",""),0)),0)),INDEX(Emp!$B$6:$DQ$15,MATCH(H$1,YEAR(Emp!$A$6:$A$15),0),0))/SUMPRODUCT(--ISNUMBER(MATCH(Emp!$B$4:$DQ$4,INDEX('Rural Electric Cooperatives'!$A$3:$S$30,0,MATCH(SUBSTITUTE($B22,", Inc.",""),SUBSTITUTE('Rural Electric Cooperatives'!$A$1:$S$1,", Inc.",""),0)),0))),0)</f>
        <v>6.8889848042976229</v>
      </c>
      <c r="I22" s="40" cm="1">
        <f t="array" ref="I22">IFERROR(SUMPRODUCT(--ISNUMBER(MATCH(Emp!$B$4:$DQ$4,INDEX('Rural Electric Cooperatives'!$A$3:$S$30,0,MATCH(SUBSTITUTE($B22,", Inc.",""),SUBSTITUTE('Rural Electric Cooperatives'!$A$1:$S$1,", Inc.",""),0)),0)),INDEX(Emp!$B$6:$DQ$15,MATCH(I$1,YEAR(Emp!$A$6:$A$15),0),0))/SUMPRODUCT(--ISNUMBER(MATCH(Emp!$B$4:$DQ$4,INDEX('Rural Electric Cooperatives'!$A$3:$S$30,0,MATCH(SUBSTITUTE($B22,", Inc.",""),SUBSTITUTE('Rural Electric Cooperatives'!$A$1:$S$1,", Inc.",""),0)),0))),0)</f>
        <v>7.1352685722742404</v>
      </c>
      <c r="J22" s="40" cm="1">
        <f t="array" ref="J22">IFERROR(SUMPRODUCT(--ISNUMBER(MATCH(Emp!$B$4:$DQ$4,INDEX('Rural Electric Cooperatives'!$A$3:$S$30,0,MATCH(SUBSTITUTE($B22,", Inc.",""),SUBSTITUTE('Rural Electric Cooperatives'!$A$1:$S$1,", Inc.",""),0)),0)),INDEX(Emp!$B$6:$DQ$15,MATCH(J$1,YEAR(Emp!$A$6:$A$15),0),0))/SUMPRODUCT(--ISNUMBER(MATCH(Emp!$B$4:$DQ$4,INDEX('Rural Electric Cooperatives'!$A$3:$S$30,0,MATCH(SUBSTITUTE($B22,", Inc.",""),SUBSTITUTE('Rural Electric Cooperatives'!$A$1:$S$1,", Inc.",""),0)),0))),0)</f>
        <v>7.3308889756984197</v>
      </c>
      <c r="K22" s="40" cm="1">
        <f t="array" ref="K22">IFERROR(SUMPRODUCT(--ISNUMBER(MATCH(Emp!$B$4:$DQ$4,INDEX('Rural Electric Cooperatives'!$A$3:$S$30,0,MATCH(SUBSTITUTE($B22,", Inc.",""),SUBSTITUTE('Rural Electric Cooperatives'!$A$1:$S$1,", Inc.",""),0)),0)),INDEX(Emp!$B$6:$DQ$15,MATCH(K$1,YEAR(Emp!$A$6:$A$15),0),0))/SUMPRODUCT(--ISNUMBER(MATCH(Emp!$B$4:$DQ$4,INDEX('Rural Electric Cooperatives'!$A$3:$S$30,0,MATCH(SUBSTITUTE($B22,", Inc.",""),SUBSTITUTE('Rural Electric Cooperatives'!$A$1:$S$1,", Inc.",""),0)),0))),0)</f>
        <v>7.4299300694958328</v>
      </c>
      <c r="L22" s="40" cm="1">
        <f t="array" ref="L22">IFERROR(SUMPRODUCT(--ISNUMBER(MATCH(Emp!$B$4:$DQ$4,INDEX('Rural Electric Cooperatives'!$A$3:$S$30,0,MATCH(SUBSTITUTE($B22,", Inc.",""),SUBSTITUTE('Rural Electric Cooperatives'!$A$1:$S$1,", Inc.",""),0)),0)),INDEX(Emp!$B$6:$DQ$15,MATCH(L$1,YEAR(Emp!$A$6:$A$15),0),0))/SUMPRODUCT(--ISNUMBER(MATCH(Emp!$B$4:$DQ$4,INDEX('Rural Electric Cooperatives'!$A$3:$S$30,0,MATCH(SUBSTITUTE($B22,", Inc.",""),SUBSTITUTE('Rural Electric Cooperatives'!$A$1:$S$1,", Inc.",""),0)),0))),0)</f>
        <v>7.4434330120632266</v>
      </c>
      <c r="M22" s="43">
        <f t="shared" si="0"/>
        <v>6.744275776919384E-3</v>
      </c>
    </row>
    <row r="23" spans="1:13" x14ac:dyDescent="0.25">
      <c r="A23" s="39"/>
      <c r="B23" s="39" t="s">
        <v>1147</v>
      </c>
      <c r="C23" s="40" cm="1">
        <f t="array" ref="C23">IFERROR(SUMPRODUCT(--ISNUMBER(MATCH(Emp!$B$4:$DQ$4,INDEX('Rural Electric Cooperatives'!$A$3:$S$30,0,MATCH(SUBSTITUTE($B23,", Inc.",""),SUBSTITUTE('Rural Electric Cooperatives'!$A$1:$S$1,", Inc.",""),0)),0)),INDEX(Emp!$B$6:$DQ$15,MATCH(C$1,YEAR(Emp!$A$6:$A$15),0),0))/SUMPRODUCT(--ISNUMBER(MATCH(Emp!$B$4:$DQ$4,INDEX('Rural Electric Cooperatives'!$A$3:$S$30,0,MATCH(SUBSTITUTE($B23,", Inc.",""),SUBSTITUTE('Rural Electric Cooperatives'!$A$1:$S$1,", Inc.",""),0)),0))),0)</f>
        <v>7.5939235086649175</v>
      </c>
      <c r="D23" s="40" cm="1">
        <f t="array" ref="D23">IFERROR(SUMPRODUCT(--ISNUMBER(MATCH(Emp!$B$4:$DQ$4,INDEX('Rural Electric Cooperatives'!$A$3:$S$30,0,MATCH(SUBSTITUTE($B23,", Inc.",""),SUBSTITUTE('Rural Electric Cooperatives'!$A$1:$S$1,", Inc.",""),0)),0)),INDEX(Emp!$B$6:$DQ$15,MATCH(D$1,YEAR(Emp!$A$6:$A$15),0),0))/SUMPRODUCT(--ISNUMBER(MATCH(Emp!$B$4:$DQ$4,INDEX('Rural Electric Cooperatives'!$A$3:$S$30,0,MATCH(SUBSTITUTE($B23,", Inc.",""),SUBSTITUTE('Rural Electric Cooperatives'!$A$1:$S$1,", Inc.",""),0)),0))),0)</f>
        <v>7.4559642481677377</v>
      </c>
      <c r="E23" s="40" cm="1">
        <f t="array" ref="E23">IFERROR(SUMPRODUCT(--ISNUMBER(MATCH(Emp!$B$4:$DQ$4,INDEX('Rural Electric Cooperatives'!$A$3:$S$30,0,MATCH(SUBSTITUTE($B23,", Inc.",""),SUBSTITUTE('Rural Electric Cooperatives'!$A$1:$S$1,", Inc.",""),0)),0)),INDEX(Emp!$B$6:$DQ$15,MATCH(E$1,YEAR(Emp!$A$6:$A$15),0),0))/SUMPRODUCT(--ISNUMBER(MATCH(Emp!$B$4:$DQ$4,INDEX('Rural Electric Cooperatives'!$A$3:$S$30,0,MATCH(SUBSTITUTE($B23,", Inc.",""),SUBSTITUTE('Rural Electric Cooperatives'!$A$1:$S$1,", Inc.",""),0)),0))),0)</f>
        <v>7.5580063774616457</v>
      </c>
      <c r="F23" s="40" cm="1">
        <f t="array" ref="F23">IFERROR(SUMPRODUCT(--ISNUMBER(MATCH(Emp!$B$4:$DQ$4,INDEX('Rural Electric Cooperatives'!$A$3:$S$30,0,MATCH(SUBSTITUTE($B23,", Inc.",""),SUBSTITUTE('Rural Electric Cooperatives'!$A$1:$S$1,", Inc.",""),0)),0)),INDEX(Emp!$B$6:$DQ$15,MATCH(F$1,YEAR(Emp!$A$6:$A$15),0),0))/SUMPRODUCT(--ISNUMBER(MATCH(Emp!$B$4:$DQ$4,INDEX('Rural Electric Cooperatives'!$A$3:$S$30,0,MATCH(SUBSTITUTE($B23,", Inc.",""),SUBSTITUTE('Rural Electric Cooperatives'!$A$1:$S$1,", Inc.",""),0)),0))),0)</f>
        <v>7.740583522788647</v>
      </c>
      <c r="G23" s="40" cm="1">
        <f t="array" ref="G23">IFERROR(SUMPRODUCT(--ISNUMBER(MATCH(Emp!$B$4:$DQ$4,INDEX('Rural Electric Cooperatives'!$A$3:$S$30,0,MATCH(SUBSTITUTE($B23,", Inc.",""),SUBSTITUTE('Rural Electric Cooperatives'!$A$1:$S$1,", Inc.",""),0)),0)),INDEX(Emp!$B$6:$DQ$15,MATCH(G$1,YEAR(Emp!$A$6:$A$15),0),0))/SUMPRODUCT(--ISNUMBER(MATCH(Emp!$B$4:$DQ$4,INDEX('Rural Electric Cooperatives'!$A$3:$S$30,0,MATCH(SUBSTITUTE($B23,", Inc.",""),SUBSTITUTE('Rural Electric Cooperatives'!$A$1:$S$1,", Inc.",""),0)),0))),0)</f>
        <v>7.3094694253512946</v>
      </c>
      <c r="H23" s="40" cm="1">
        <f t="array" ref="H23">IFERROR(SUMPRODUCT(--ISNUMBER(MATCH(Emp!$B$4:$DQ$4,INDEX('Rural Electric Cooperatives'!$A$3:$S$30,0,MATCH(SUBSTITUTE($B23,", Inc.",""),SUBSTITUTE('Rural Electric Cooperatives'!$A$1:$S$1,", Inc.",""),0)),0)),INDEX(Emp!$B$6:$DQ$15,MATCH(H$1,YEAR(Emp!$A$6:$A$15),0),0))/SUMPRODUCT(--ISNUMBER(MATCH(Emp!$B$4:$DQ$4,INDEX('Rural Electric Cooperatives'!$A$3:$S$30,0,MATCH(SUBSTITUTE($B23,", Inc.",""),SUBSTITUTE('Rural Electric Cooperatives'!$A$1:$S$1,", Inc.",""),0)),0))),0)</f>
        <v>7.4754804633830547</v>
      </c>
      <c r="I23" s="40" cm="1">
        <f t="array" ref="I23">IFERROR(SUMPRODUCT(--ISNUMBER(MATCH(Emp!$B$4:$DQ$4,INDEX('Rural Electric Cooperatives'!$A$3:$S$30,0,MATCH(SUBSTITUTE($B23,", Inc.",""),SUBSTITUTE('Rural Electric Cooperatives'!$A$1:$S$1,", Inc.",""),0)),0)),INDEX(Emp!$B$6:$DQ$15,MATCH(I$1,YEAR(Emp!$A$6:$A$15),0),0))/SUMPRODUCT(--ISNUMBER(MATCH(Emp!$B$4:$DQ$4,INDEX('Rural Electric Cooperatives'!$A$3:$S$30,0,MATCH(SUBSTITUTE($B23,", Inc.",""),SUBSTITUTE('Rural Electric Cooperatives'!$A$1:$S$1,", Inc.",""),0)),0))),0)</f>
        <v>7.7152602216512003</v>
      </c>
      <c r="J23" s="40" cm="1">
        <f t="array" ref="J23">IFERROR(SUMPRODUCT(--ISNUMBER(MATCH(Emp!$B$4:$DQ$4,INDEX('Rural Electric Cooperatives'!$A$3:$S$30,0,MATCH(SUBSTITUTE($B23,", Inc.",""),SUBSTITUTE('Rural Electric Cooperatives'!$A$1:$S$1,", Inc.",""),0)),0)),INDEX(Emp!$B$6:$DQ$15,MATCH(J$1,YEAR(Emp!$A$6:$A$15),0),0))/SUMPRODUCT(--ISNUMBER(MATCH(Emp!$B$4:$DQ$4,INDEX('Rural Electric Cooperatives'!$A$3:$S$30,0,MATCH(SUBSTITUTE($B23,", Inc.",""),SUBSTITUTE('Rural Electric Cooperatives'!$A$1:$S$1,", Inc.",""),0)),0))),0)</f>
        <v>7.910267789629442</v>
      </c>
      <c r="K23" s="40" cm="1">
        <f t="array" ref="K23">IFERROR(SUMPRODUCT(--ISNUMBER(MATCH(Emp!$B$4:$DQ$4,INDEX('Rural Electric Cooperatives'!$A$3:$S$30,0,MATCH(SUBSTITUTE($B23,", Inc.",""),SUBSTITUTE('Rural Electric Cooperatives'!$A$1:$S$1,", Inc.",""),0)),0)),INDEX(Emp!$B$6:$DQ$15,MATCH(K$1,YEAR(Emp!$A$6:$A$15),0),0))/SUMPRODUCT(--ISNUMBER(MATCH(Emp!$B$4:$DQ$4,INDEX('Rural Electric Cooperatives'!$A$3:$S$30,0,MATCH(SUBSTITUTE($B23,", Inc.",""),SUBSTITUTE('Rural Electric Cooperatives'!$A$1:$S$1,", Inc.",""),0)),0))),0)</f>
        <v>7.9726678416501784</v>
      </c>
      <c r="L23" s="40" cm="1">
        <f t="array" ref="L23">IFERROR(SUMPRODUCT(--ISNUMBER(MATCH(Emp!$B$4:$DQ$4,INDEX('Rural Electric Cooperatives'!$A$3:$S$30,0,MATCH(SUBSTITUTE($B23,", Inc.",""),SUBSTITUTE('Rural Electric Cooperatives'!$A$1:$S$1,", Inc.",""),0)),0)),INDEX(Emp!$B$6:$DQ$15,MATCH(L$1,YEAR(Emp!$A$6:$A$15),0),0))/SUMPRODUCT(--ISNUMBER(MATCH(Emp!$B$4:$DQ$4,INDEX('Rural Electric Cooperatives'!$A$3:$S$30,0,MATCH(SUBSTITUTE($B23,", Inc.",""),SUBSTITUTE('Rural Electric Cooperatives'!$A$1:$S$1,", Inc.",""),0)),0))),0)</f>
        <v>7.9668288332055042</v>
      </c>
      <c r="M23" s="43">
        <f t="shared" si="0"/>
        <v>5.3406704211518274E-3</v>
      </c>
    </row>
    <row r="24" spans="1:13" x14ac:dyDescent="0.25">
      <c r="A24" s="39"/>
      <c r="B24" s="39" t="s">
        <v>1148</v>
      </c>
      <c r="C24" s="40" cm="1">
        <f t="array" ref="C24">IFERROR(SUMPRODUCT(--ISNUMBER(MATCH(Emp!$B$4:$DQ$4,INDEX('Rural Electric Cooperatives'!$A$3:$S$30,0,MATCH(SUBSTITUTE($B24,", Inc.",""),SUBSTITUTE('Rural Electric Cooperatives'!$A$1:$S$1,", Inc.",""),0)),0)),INDEX(Emp!$B$6:$DQ$15,MATCH(C$1,YEAR(Emp!$A$6:$A$15),0),0))/SUMPRODUCT(--ISNUMBER(MATCH(Emp!$B$4:$DQ$4,INDEX('Rural Electric Cooperatives'!$A$3:$S$30,0,MATCH(SUBSTITUTE($B24,", Inc.",""),SUBSTITUTE('Rural Electric Cooperatives'!$A$1:$S$1,", Inc.",""),0)),0))),0)</f>
        <v>5.7112398249943226</v>
      </c>
      <c r="D24" s="40" cm="1">
        <f t="array" ref="D24">IFERROR(SUMPRODUCT(--ISNUMBER(MATCH(Emp!$B$4:$DQ$4,INDEX('Rural Electric Cooperatives'!$A$3:$S$30,0,MATCH(SUBSTITUTE($B24,", Inc.",""),SUBSTITUTE('Rural Electric Cooperatives'!$A$1:$S$1,", Inc.",""),0)),0)),INDEX(Emp!$B$6:$DQ$15,MATCH(D$1,YEAR(Emp!$A$6:$A$15),0),0))/SUMPRODUCT(--ISNUMBER(MATCH(Emp!$B$4:$DQ$4,INDEX('Rural Electric Cooperatives'!$A$3:$S$30,0,MATCH(SUBSTITUTE($B24,", Inc.",""),SUBSTITUTE('Rural Electric Cooperatives'!$A$1:$S$1,", Inc.",""),0)),0))),0)</f>
        <v>5.7829062552678181</v>
      </c>
      <c r="E24" s="40" cm="1">
        <f t="array" ref="E24">IFERROR(SUMPRODUCT(--ISNUMBER(MATCH(Emp!$B$4:$DQ$4,INDEX('Rural Electric Cooperatives'!$A$3:$S$30,0,MATCH(SUBSTITUTE($B24,", Inc.",""),SUBSTITUTE('Rural Electric Cooperatives'!$A$1:$S$1,", Inc.",""),0)),0)),INDEX(Emp!$B$6:$DQ$15,MATCH(E$1,YEAR(Emp!$A$6:$A$15),0),0))/SUMPRODUCT(--ISNUMBER(MATCH(Emp!$B$4:$DQ$4,INDEX('Rural Electric Cooperatives'!$A$3:$S$30,0,MATCH(SUBSTITUTE($B24,", Inc.",""),SUBSTITUTE('Rural Electric Cooperatives'!$A$1:$S$1,", Inc.",""),0)),0))),0)</f>
        <v>5.672881449156673</v>
      </c>
      <c r="F24" s="40" cm="1">
        <f t="array" ref="F24">IFERROR(SUMPRODUCT(--ISNUMBER(MATCH(Emp!$B$4:$DQ$4,INDEX('Rural Electric Cooperatives'!$A$3:$S$30,0,MATCH(SUBSTITUTE($B24,", Inc.",""),SUBSTITUTE('Rural Electric Cooperatives'!$A$1:$S$1,", Inc.",""),0)),0)),INDEX(Emp!$B$6:$DQ$15,MATCH(F$1,YEAR(Emp!$A$6:$A$15),0),0))/SUMPRODUCT(--ISNUMBER(MATCH(Emp!$B$4:$DQ$4,INDEX('Rural Electric Cooperatives'!$A$3:$S$30,0,MATCH(SUBSTITUTE($B24,", Inc.",""),SUBSTITUTE('Rural Electric Cooperatives'!$A$1:$S$1,", Inc.",""),0)),0))),0)</f>
        <v>5.7223647126557751</v>
      </c>
      <c r="G24" s="40" cm="1">
        <f t="array" ref="G24">IFERROR(SUMPRODUCT(--ISNUMBER(MATCH(Emp!$B$4:$DQ$4,INDEX('Rural Electric Cooperatives'!$A$3:$S$30,0,MATCH(SUBSTITUTE($B24,", Inc.",""),SUBSTITUTE('Rural Electric Cooperatives'!$A$1:$S$1,", Inc.",""),0)),0)),INDEX(Emp!$B$6:$DQ$15,MATCH(G$1,YEAR(Emp!$A$6:$A$15),0),0))/SUMPRODUCT(--ISNUMBER(MATCH(Emp!$B$4:$DQ$4,INDEX('Rural Electric Cooperatives'!$A$3:$S$30,0,MATCH(SUBSTITUTE($B24,", Inc.",""),SUBSTITUTE('Rural Electric Cooperatives'!$A$1:$S$1,", Inc.",""),0)),0))),0)</f>
        <v>5.5530388677596276</v>
      </c>
      <c r="H24" s="40" cm="1">
        <f t="array" ref="H24">IFERROR(SUMPRODUCT(--ISNUMBER(MATCH(Emp!$B$4:$DQ$4,INDEX('Rural Electric Cooperatives'!$A$3:$S$30,0,MATCH(SUBSTITUTE($B24,", Inc.",""),SUBSTITUTE('Rural Electric Cooperatives'!$A$1:$S$1,", Inc.",""),0)),0)),INDEX(Emp!$B$6:$DQ$15,MATCH(H$1,YEAR(Emp!$A$6:$A$15),0),0))/SUMPRODUCT(--ISNUMBER(MATCH(Emp!$B$4:$DQ$4,INDEX('Rural Electric Cooperatives'!$A$3:$S$30,0,MATCH(SUBSTITUTE($B24,", Inc.",""),SUBSTITUTE('Rural Electric Cooperatives'!$A$1:$S$1,", Inc.",""),0)),0))),0)</f>
        <v>5.5748147736110925</v>
      </c>
      <c r="I24" s="40" cm="1">
        <f t="array" ref="I24">IFERROR(SUMPRODUCT(--ISNUMBER(MATCH(Emp!$B$4:$DQ$4,INDEX('Rural Electric Cooperatives'!$A$3:$S$30,0,MATCH(SUBSTITUTE($B24,", Inc.",""),SUBSTITUTE('Rural Electric Cooperatives'!$A$1:$S$1,", Inc.",""),0)),0)),INDEX(Emp!$B$6:$DQ$15,MATCH(I$1,YEAR(Emp!$A$6:$A$15),0),0))/SUMPRODUCT(--ISNUMBER(MATCH(Emp!$B$4:$DQ$4,INDEX('Rural Electric Cooperatives'!$A$3:$S$30,0,MATCH(SUBSTITUTE($B24,", Inc.",""),SUBSTITUTE('Rural Electric Cooperatives'!$A$1:$S$1,", Inc.",""),0)),0))),0)</f>
        <v>5.7817825332194746</v>
      </c>
      <c r="J24" s="40" cm="1">
        <f t="array" ref="J24">IFERROR(SUMPRODUCT(--ISNUMBER(MATCH(Emp!$B$4:$DQ$4,INDEX('Rural Electric Cooperatives'!$A$3:$S$30,0,MATCH(SUBSTITUTE($B24,", Inc.",""),SUBSTITUTE('Rural Electric Cooperatives'!$A$1:$S$1,", Inc.",""),0)),0)),INDEX(Emp!$B$6:$DQ$15,MATCH(J$1,YEAR(Emp!$A$6:$A$15),0),0))/SUMPRODUCT(--ISNUMBER(MATCH(Emp!$B$4:$DQ$4,INDEX('Rural Electric Cooperatives'!$A$3:$S$30,0,MATCH(SUBSTITUTE($B24,", Inc.",""),SUBSTITUTE('Rural Electric Cooperatives'!$A$1:$S$1,", Inc.",""),0)),0))),0)</f>
        <v>5.9202347194596499</v>
      </c>
      <c r="K24" s="40" cm="1">
        <f t="array" ref="K24">IFERROR(SUMPRODUCT(--ISNUMBER(MATCH(Emp!$B$4:$DQ$4,INDEX('Rural Electric Cooperatives'!$A$3:$S$30,0,MATCH(SUBSTITUTE($B24,", Inc.",""),SUBSTITUTE('Rural Electric Cooperatives'!$A$1:$S$1,", Inc.",""),0)),0)),INDEX(Emp!$B$6:$DQ$15,MATCH(K$1,YEAR(Emp!$A$6:$A$15),0),0))/SUMPRODUCT(--ISNUMBER(MATCH(Emp!$B$4:$DQ$4,INDEX('Rural Electric Cooperatives'!$A$3:$S$30,0,MATCH(SUBSTITUTE($B24,", Inc.",""),SUBSTITUTE('Rural Electric Cooperatives'!$A$1:$S$1,", Inc.",""),0)),0))),0)</f>
        <v>5.9632104914490895</v>
      </c>
      <c r="L24" s="40" cm="1">
        <f t="array" ref="L24">IFERROR(SUMPRODUCT(--ISNUMBER(MATCH(Emp!$B$4:$DQ$4,INDEX('Rural Electric Cooperatives'!$A$3:$S$30,0,MATCH(SUBSTITUTE($B24,", Inc.",""),SUBSTITUTE('Rural Electric Cooperatives'!$A$1:$S$1,", Inc.",""),0)),0)),INDEX(Emp!$B$6:$DQ$15,MATCH(L$1,YEAR(Emp!$A$6:$A$15),0),0))/SUMPRODUCT(--ISNUMBER(MATCH(Emp!$B$4:$DQ$4,INDEX('Rural Electric Cooperatives'!$A$3:$S$30,0,MATCH(SUBSTITUTE($B24,", Inc.",""),SUBSTITUTE('Rural Electric Cooperatives'!$A$1:$S$1,", Inc.",""),0)),0))),0)</f>
        <v>5.9452766457902149</v>
      </c>
      <c r="M24" s="43">
        <f t="shared" si="0"/>
        <v>4.4722966602368519E-3</v>
      </c>
    </row>
    <row r="25" spans="1:13" x14ac:dyDescent="0.25">
      <c r="A25" s="41" t="s">
        <v>1100</v>
      </c>
      <c r="B25" s="41" t="s">
        <v>1099</v>
      </c>
      <c r="C25" s="42" cm="1">
        <f t="array" ref="C25">AVERAGE(INDEX(Emp!$B$6:$DQ$15,MATCH(C$1,YEAR(Emp!$A$6:$A$15),0),0))</f>
        <v>15.90402777777777</v>
      </c>
      <c r="D25" s="42" cm="1">
        <f t="array" ref="D25">AVERAGE(INDEX(Emp!$B$6:$DQ$15,MATCH(D$1,YEAR(Emp!$A$6:$A$15),0),0))</f>
        <v>16.001111111111104</v>
      </c>
      <c r="E25" s="42" cm="1">
        <f t="array" ref="E25">AVERAGE(INDEX(Emp!$B$6:$DQ$15,MATCH(E$1,YEAR(Emp!$A$6:$A$15),0),0))</f>
        <v>16.087430555555549</v>
      </c>
      <c r="F25" s="42" cm="1">
        <f t="array" ref="F25">AVERAGE(INDEX(Emp!$B$6:$DQ$15,MATCH(F$1,YEAR(Emp!$A$6:$A$15),0),0))</f>
        <v>16.209583333333338</v>
      </c>
      <c r="G25" s="42" cm="1">
        <f t="array" ref="G25">AVERAGE(INDEX(Emp!$B$6:$DQ$15,MATCH(G$1,YEAR(Emp!$A$6:$A$15),0),0))</f>
        <v>15.315694444444443</v>
      </c>
      <c r="H25" s="42" cm="1">
        <f t="array" ref="H25">AVERAGE(INDEX(Emp!$B$6:$DQ$15,MATCH(H$1,YEAR(Emp!$A$6:$A$15),0),0))</f>
        <v>15.856805555555564</v>
      </c>
      <c r="I25" s="42" cm="1">
        <f t="array" ref="I25">AVERAGE(INDEX(Emp!$B$6:$DQ$15,MATCH(I$1,YEAR(Emp!$A$6:$A$15),0),0))</f>
        <v>16.413674176303871</v>
      </c>
      <c r="J25" s="42" cm="1">
        <f t="array" ref="J25">AVERAGE(INDEX(Emp!$B$6:$DQ$15,MATCH(J$1,YEAR(Emp!$A$6:$A$15),0),0))</f>
        <v>16.825613846492327</v>
      </c>
      <c r="K25" s="42" cm="1">
        <f t="array" ref="K25">AVERAGE(INDEX(Emp!$B$6:$DQ$15,MATCH(K$1,YEAR(Emp!$A$6:$A$15),0),0))</f>
        <v>16.996919746127897</v>
      </c>
      <c r="L25" s="42" cm="1">
        <f t="array" ref="L25">AVERAGE(INDEX(Emp!$B$6:$DQ$15,MATCH(L$1,YEAR(Emp!$A$6:$A$15),0),0))</f>
        <v>16.984094025851718</v>
      </c>
      <c r="M25" s="64">
        <f t="shared" si="0"/>
        <v>7.3272543617601826E-3</v>
      </c>
    </row>
    <row r="27" spans="1:13" x14ac:dyDescent="0.25">
      <c r="C27" t="s">
        <v>1189</v>
      </c>
    </row>
    <row r="28" spans="1:13" x14ac:dyDescent="0.25">
      <c r="A28" s="39">
        <v>10171</v>
      </c>
      <c r="B28" s="39" t="s">
        <v>6</v>
      </c>
      <c r="C28" s="40" cm="1">
        <f t="array" ref="C28">IFERROR(SUMPRODUCT(--ISNUMBER(MATCH(LFT!$B$4:$DQ$4,INDEX(Summary!$A$3:$D$80,0,MATCH($B28,Summary!$A$1:$D$1,0)),0)),INDEX(LFT!$B$6:$DQ$15,MATCH(C$1,YEAR(LFT!$A$6:$A$15),0),0))/SUMPRODUCT(--ISNUMBER(MATCH(LFT!$B$4:$DQ$4,INDEX(Summary!$A$3:$D$80,0,MATCH($B28,Summary!$A$1:$D$1,0)),0))),0)</f>
        <v>14.529961762006247</v>
      </c>
      <c r="D28" s="40" cm="1">
        <f t="array" ref="D28">IFERROR(SUMPRODUCT(--ISNUMBER(MATCH(LFT!$B$4:$DQ$4,INDEX(Summary!$A$3:$D$80,0,MATCH($B28,Summary!$A$1:$D$1,0)),0)),INDEX(LFT!$B$6:$DQ$15,MATCH(D$1,YEAR(LFT!$A$6:$A$15),0),0))/SUMPRODUCT(--ISNUMBER(MATCH(LFT!$B$4:$DQ$4,INDEX(Summary!$A$3:$D$80,0,MATCH($B28,Summary!$A$1:$D$1,0)),0))),0)</f>
        <v>14.740177697690815</v>
      </c>
      <c r="E28" s="40" cm="1">
        <f t="array" ref="E28">IFERROR(SUMPRODUCT(--ISNUMBER(MATCH(LFT!$B$4:$DQ$4,INDEX(Summary!$A$3:$D$80,0,MATCH($B28,Summary!$A$1:$D$1,0)),0)),INDEX(LFT!$B$6:$DQ$15,MATCH(E$1,YEAR(LFT!$A$6:$A$15),0),0))/SUMPRODUCT(--ISNUMBER(MATCH(LFT!$B$4:$DQ$4,INDEX(Summary!$A$3:$D$80,0,MATCH($B28,Summary!$A$1:$D$1,0)),0))),0)</f>
        <v>14.733941606855677</v>
      </c>
      <c r="F28" s="40" cm="1">
        <f t="array" ref="F28">IFERROR(SUMPRODUCT(--ISNUMBER(MATCH(LFT!$B$4:$DQ$4,INDEX(Summary!$A$3:$D$80,0,MATCH($B28,Summary!$A$1:$D$1,0)),0)),INDEX(LFT!$B$6:$DQ$15,MATCH(F$1,YEAR(LFT!$A$6:$A$15),0),0))/SUMPRODUCT(--ISNUMBER(MATCH(LFT!$B$4:$DQ$4,INDEX(Summary!$A$3:$D$80,0,MATCH($B28,Summary!$A$1:$D$1,0)),0))),0)</f>
        <v>14.858466132263722</v>
      </c>
      <c r="G28" s="40" cm="1">
        <f t="array" ref="G28">IFERROR(SUMPRODUCT(--ISNUMBER(MATCH(LFT!$B$4:$DQ$4,INDEX(Summary!$A$3:$D$80,0,MATCH($B28,Summary!$A$1:$D$1,0)),0)),INDEX(LFT!$B$6:$DQ$15,MATCH(G$1,YEAR(LFT!$A$6:$A$15),0),0))/SUMPRODUCT(--ISNUMBER(MATCH(LFT!$B$4:$DQ$4,INDEX(Summary!$A$3:$D$80,0,MATCH($B28,Summary!$A$1:$D$1,0)),0))),0)</f>
        <v>14.490011090067229</v>
      </c>
      <c r="H28" s="40" cm="1">
        <f t="array" ref="H28">IFERROR(SUMPRODUCT(--ISNUMBER(MATCH(LFT!$B$4:$DQ$4,INDEX(Summary!$A$3:$D$80,0,MATCH($B28,Summary!$A$1:$D$1,0)),0)),INDEX(LFT!$B$6:$DQ$15,MATCH(H$1,YEAR(LFT!$A$6:$A$15),0),0))/SUMPRODUCT(--ISNUMBER(MATCH(LFT!$B$4:$DQ$4,INDEX(Summary!$A$3:$D$80,0,MATCH($B28,Summary!$A$1:$D$1,0)),0))),0)</f>
        <v>14.572789332768938</v>
      </c>
      <c r="I28" s="40" cm="1">
        <f t="array" ref="I28">IFERROR(SUMPRODUCT(--ISNUMBER(MATCH(LFT!$B$4:$DQ$4,INDEX(Summary!$A$3:$D$80,0,MATCH($B28,Summary!$A$1:$D$1,0)),0)),INDEX(LFT!$B$6:$DQ$15,MATCH(I$1,YEAR(LFT!$A$6:$A$15),0),0))/SUMPRODUCT(--ISNUMBER(MATCH(LFT!$B$4:$DQ$4,INDEX(Summary!$A$3:$D$80,0,MATCH($B28,Summary!$A$1:$D$1,0)),0))),0)</f>
        <v>14.769053164116899</v>
      </c>
      <c r="J28" s="40" cm="1">
        <f t="array" ref="J28">IFERROR(SUMPRODUCT(--ISNUMBER(MATCH(LFT!$B$4:$DQ$4,INDEX(Summary!$A$3:$D$80,0,MATCH($B28,Summary!$A$1:$D$1,0)),0)),INDEX(LFT!$B$6:$DQ$15,MATCH(J$1,YEAR(LFT!$A$6:$A$15),0),0))/SUMPRODUCT(--ISNUMBER(MATCH(LFT!$B$4:$DQ$4,INDEX(Summary!$A$3:$D$80,0,MATCH($B28,Summary!$A$1:$D$1,0)),0))),0)</f>
        <v>14.844894150357884</v>
      </c>
      <c r="K28" s="40" cm="1">
        <f t="array" ref="K28">IFERROR(SUMPRODUCT(--ISNUMBER(MATCH(LFT!$B$4:$DQ$4,INDEX(Summary!$A$3:$D$80,0,MATCH($B28,Summary!$A$1:$D$1,0)),0)),INDEX(LFT!$B$6:$DQ$15,MATCH(K$1,YEAR(LFT!$A$6:$A$15),0),0))/SUMPRODUCT(--ISNUMBER(MATCH(LFT!$B$4:$DQ$4,INDEX(Summary!$A$3:$D$80,0,MATCH($B28,Summary!$A$1:$D$1,0)),0))),0)</f>
        <v>15.130907368428026</v>
      </c>
      <c r="L28" s="40" cm="1">
        <f t="array" ref="L28">IFERROR(SUMPRODUCT(--ISNUMBER(MATCH(LFT!$B$4:$DQ$4,INDEX(Summary!$A$3:$D$80,0,MATCH($B28,Summary!$A$1:$D$1,0)),0)),INDEX(LFT!$B$6:$DQ$15,MATCH(L$1,YEAR(LFT!$A$6:$A$15),0),0))/SUMPRODUCT(--ISNUMBER(MATCH(LFT!$B$4:$DQ$4,INDEX(Summary!$A$3:$D$80,0,MATCH($B28,Summary!$A$1:$D$1,0)),0))),0)</f>
        <v>15.311809093037231</v>
      </c>
      <c r="M28" s="43">
        <f>+(L28/C28)^(1/(COUNT(C28:L28)-1))-1</f>
        <v>5.8404918767409608E-3</v>
      </c>
    </row>
    <row r="29" spans="1:13" x14ac:dyDescent="0.25">
      <c r="A29" s="39">
        <v>19446</v>
      </c>
      <c r="B29" s="39" t="s">
        <v>0</v>
      </c>
      <c r="C29" s="40" cm="1">
        <f t="array" ref="C29">IFERROR(SUMPRODUCT(--ISNUMBER(MATCH(LFT!$B$4:$DQ$4,INDEX(Summary!$A$3:$D$80,0,MATCH($B29,Summary!$A$1:$D$1,0)),0)),INDEX(LFT!$B$6:$DQ$15,MATCH(C$1,YEAR(LFT!$A$6:$A$15),0),0))/SUMPRODUCT(--ISNUMBER(MATCH(LFT!$B$4:$DQ$4,INDEX(Summary!$A$3:$D$80,0,MATCH($B29,Summary!$A$1:$D$1,0)),0))),0)</f>
        <v>43.287521119392409</v>
      </c>
      <c r="D29" s="40" cm="1">
        <f t="array" ref="D29">IFERROR(SUMPRODUCT(--ISNUMBER(MATCH(LFT!$B$4:$DQ$4,INDEX(Summary!$A$3:$D$80,0,MATCH($B29,Summary!$A$1:$D$1,0)),0)),INDEX(LFT!$B$6:$DQ$15,MATCH(D$1,YEAR(LFT!$A$6:$A$15),0),0))/SUMPRODUCT(--ISNUMBER(MATCH(LFT!$B$4:$DQ$4,INDEX(Summary!$A$3:$D$80,0,MATCH($B29,Summary!$A$1:$D$1,0)),0))),0)</f>
        <v>44.385812511910132</v>
      </c>
      <c r="E29" s="40" cm="1">
        <f t="array" ref="E29">IFERROR(SUMPRODUCT(--ISNUMBER(MATCH(LFT!$B$4:$DQ$4,INDEX(Summary!$A$3:$D$80,0,MATCH($B29,Summary!$A$1:$D$1,0)),0)),INDEX(LFT!$B$6:$DQ$15,MATCH(E$1,YEAR(LFT!$A$6:$A$15),0),0))/SUMPRODUCT(--ISNUMBER(MATCH(LFT!$B$4:$DQ$4,INDEX(Summary!$A$3:$D$80,0,MATCH($B29,Summary!$A$1:$D$1,0)),0))),0)</f>
        <v>44.823287462410136</v>
      </c>
      <c r="F29" s="40" cm="1">
        <f t="array" ref="F29">IFERROR(SUMPRODUCT(--ISNUMBER(MATCH(LFT!$B$4:$DQ$4,INDEX(Summary!$A$3:$D$80,0,MATCH($B29,Summary!$A$1:$D$1,0)),0)),INDEX(LFT!$B$6:$DQ$15,MATCH(F$1,YEAR(LFT!$A$6:$A$15),0),0))/SUMPRODUCT(--ISNUMBER(MATCH(LFT!$B$4:$DQ$4,INDEX(Summary!$A$3:$D$80,0,MATCH($B29,Summary!$A$1:$D$1,0)),0))),0)</f>
        <v>45.433389467227812</v>
      </c>
      <c r="G29" s="40" cm="1">
        <f t="array" ref="G29">IFERROR(SUMPRODUCT(--ISNUMBER(MATCH(LFT!$B$4:$DQ$4,INDEX(Summary!$A$3:$D$80,0,MATCH($B29,Summary!$A$1:$D$1,0)),0)),INDEX(LFT!$B$6:$DQ$15,MATCH(G$1,YEAR(LFT!$A$6:$A$15),0),0))/SUMPRODUCT(--ISNUMBER(MATCH(LFT!$B$4:$DQ$4,INDEX(Summary!$A$3:$D$80,0,MATCH($B29,Summary!$A$1:$D$1,0)),0))),0)</f>
        <v>44.109060654301402</v>
      </c>
      <c r="H29" s="40" cm="1">
        <f t="array" ref="H29">IFERROR(SUMPRODUCT(--ISNUMBER(MATCH(LFT!$B$4:$DQ$4,INDEX(Summary!$A$3:$D$80,0,MATCH($B29,Summary!$A$1:$D$1,0)),0)),INDEX(LFT!$B$6:$DQ$15,MATCH(H$1,YEAR(LFT!$A$6:$A$15),0),0))/SUMPRODUCT(--ISNUMBER(MATCH(LFT!$B$4:$DQ$4,INDEX(Summary!$A$3:$D$80,0,MATCH($B29,Summary!$A$1:$D$1,0)),0))),0)</f>
        <v>44.818522272903081</v>
      </c>
      <c r="I29" s="40" cm="1">
        <f t="array" ref="I29">IFERROR(SUMPRODUCT(--ISNUMBER(MATCH(LFT!$B$4:$DQ$4,INDEX(Summary!$A$3:$D$80,0,MATCH($B29,Summary!$A$1:$D$1,0)),0)),INDEX(LFT!$B$6:$DQ$15,MATCH(I$1,YEAR(LFT!$A$6:$A$15),0),0))/SUMPRODUCT(--ISNUMBER(MATCH(LFT!$B$4:$DQ$4,INDEX(Summary!$A$3:$D$80,0,MATCH($B29,Summary!$A$1:$D$1,0)),0))),0)</f>
        <v>45.710780467804689</v>
      </c>
      <c r="J29" s="40" cm="1">
        <f t="array" ref="J29">IFERROR(SUMPRODUCT(--ISNUMBER(MATCH(LFT!$B$4:$DQ$4,INDEX(Summary!$A$3:$D$80,0,MATCH($B29,Summary!$A$1:$D$1,0)),0)),INDEX(LFT!$B$6:$DQ$15,MATCH(J$1,YEAR(LFT!$A$6:$A$15),0),0))/SUMPRODUCT(--ISNUMBER(MATCH(LFT!$B$4:$DQ$4,INDEX(Summary!$A$3:$D$80,0,MATCH($B29,Summary!$A$1:$D$1,0)),0))),0)</f>
        <v>45.89994930385582</v>
      </c>
      <c r="K29" s="40" cm="1">
        <f t="array" ref="K29">IFERROR(SUMPRODUCT(--ISNUMBER(MATCH(LFT!$B$4:$DQ$4,INDEX(Summary!$A$3:$D$80,0,MATCH($B29,Summary!$A$1:$D$1,0)),0)),INDEX(LFT!$B$6:$DQ$15,MATCH(K$1,YEAR(LFT!$A$6:$A$15),0),0))/SUMPRODUCT(--ISNUMBER(MATCH(LFT!$B$4:$DQ$4,INDEX(Summary!$A$3:$D$80,0,MATCH($B29,Summary!$A$1:$D$1,0)),0))),0)</f>
        <v>46.470165882568729</v>
      </c>
      <c r="L29" s="40" cm="1">
        <f t="array" ref="L29">IFERROR(SUMPRODUCT(--ISNUMBER(MATCH(LFT!$B$4:$DQ$4,INDEX(Summary!$A$3:$D$80,0,MATCH($B29,Summary!$A$1:$D$1,0)),0)),INDEX(LFT!$B$6:$DQ$15,MATCH(L$1,YEAR(LFT!$A$6:$A$15),0),0))/SUMPRODUCT(--ISNUMBER(MATCH(LFT!$B$4:$DQ$4,INDEX(Summary!$A$3:$D$80,0,MATCH($B29,Summary!$A$1:$D$1,0)),0))),0)</f>
        <v>47.025428918645993</v>
      </c>
      <c r="M29" s="43">
        <f t="shared" ref="M29:M49" si="1">+(L29/C29)^(1/(COUNT(C29:L29)-1))-1</f>
        <v>9.2451524548458064E-3</v>
      </c>
    </row>
    <row r="30" spans="1:13" x14ac:dyDescent="0.25">
      <c r="A30" s="39">
        <v>11249</v>
      </c>
      <c r="B30" s="39" t="s">
        <v>48</v>
      </c>
      <c r="C30" s="40" cm="1">
        <f t="array" ref="C30">IFERROR(SUMPRODUCT(--ISNUMBER(MATCH(LFT!$B$4:$DQ$4,INDEX(Summary!$A$3:$D$80,0,MATCH($B30,Summary!$A$1:$D$1,0)),0)),INDEX(LFT!$B$6:$DQ$15,MATCH(C$1,YEAR(LFT!$A$6:$A$15),0),0))/SUMPRODUCT(--ISNUMBER(MATCH(LFT!$B$4:$DQ$4,INDEX(Summary!$A$3:$D$80,0,MATCH($B30,Summary!$A$1:$D$1,0)),0))),0)</f>
        <v>62.095990513469864</v>
      </c>
      <c r="D30" s="40" cm="1">
        <f t="array" ref="D30">IFERROR(SUMPRODUCT(--ISNUMBER(MATCH(LFT!$B$4:$DQ$4,INDEX(Summary!$A$3:$D$80,0,MATCH($B30,Summary!$A$1:$D$1,0)),0)),INDEX(LFT!$B$6:$DQ$15,MATCH(D$1,YEAR(LFT!$A$6:$A$15),0),0))/SUMPRODUCT(--ISNUMBER(MATCH(LFT!$B$4:$DQ$4,INDEX(Summary!$A$3:$D$80,0,MATCH($B30,Summary!$A$1:$D$1,0)),0))),0)</f>
        <v>63.542491563417656</v>
      </c>
      <c r="E30" s="40" cm="1">
        <f t="array" ref="E30">IFERROR(SUMPRODUCT(--ISNUMBER(MATCH(LFT!$B$4:$DQ$4,INDEX(Summary!$A$3:$D$80,0,MATCH($B30,Summary!$A$1:$D$1,0)),0)),INDEX(LFT!$B$6:$DQ$15,MATCH(E$1,YEAR(LFT!$A$6:$A$15),0),0))/SUMPRODUCT(--ISNUMBER(MATCH(LFT!$B$4:$DQ$4,INDEX(Summary!$A$3:$D$80,0,MATCH($B30,Summary!$A$1:$D$1,0)),0))),0)</f>
        <v>64.086100801194334</v>
      </c>
      <c r="F30" s="40" cm="1">
        <f t="array" ref="F30">IFERROR(SUMPRODUCT(--ISNUMBER(MATCH(LFT!$B$4:$DQ$4,INDEX(Summary!$A$3:$D$80,0,MATCH($B30,Summary!$A$1:$D$1,0)),0)),INDEX(LFT!$B$6:$DQ$15,MATCH(F$1,YEAR(LFT!$A$6:$A$15),0),0))/SUMPRODUCT(--ISNUMBER(MATCH(LFT!$B$4:$DQ$4,INDEX(Summary!$A$3:$D$80,0,MATCH($B30,Summary!$A$1:$D$1,0)),0))),0)</f>
        <v>64.50419513728329</v>
      </c>
      <c r="G30" s="40" cm="1">
        <f t="array" ref="G30">IFERROR(SUMPRODUCT(--ISNUMBER(MATCH(LFT!$B$4:$DQ$4,INDEX(Summary!$A$3:$D$80,0,MATCH($B30,Summary!$A$1:$D$1,0)),0)),INDEX(LFT!$B$6:$DQ$15,MATCH(G$1,YEAR(LFT!$A$6:$A$15),0),0))/SUMPRODUCT(--ISNUMBER(MATCH(LFT!$B$4:$DQ$4,INDEX(Summary!$A$3:$D$80,0,MATCH($B30,Summary!$A$1:$D$1,0)),0))),0)</f>
        <v>62.826364591570609</v>
      </c>
      <c r="H30" s="40" cm="1">
        <f t="array" ref="H30">IFERROR(SUMPRODUCT(--ISNUMBER(MATCH(LFT!$B$4:$DQ$4,INDEX(Summary!$A$3:$D$80,0,MATCH($B30,Summary!$A$1:$D$1,0)),0)),INDEX(LFT!$B$6:$DQ$15,MATCH(H$1,YEAR(LFT!$A$6:$A$15),0),0))/SUMPRODUCT(--ISNUMBER(MATCH(LFT!$B$4:$DQ$4,INDEX(Summary!$A$3:$D$80,0,MATCH($B30,Summary!$A$1:$D$1,0)),0))),0)</f>
        <v>63.297662901281825</v>
      </c>
      <c r="I30" s="40" cm="1">
        <f t="array" ref="I30">IFERROR(SUMPRODUCT(--ISNUMBER(MATCH(LFT!$B$4:$DQ$4,INDEX(Summary!$A$3:$D$80,0,MATCH($B30,Summary!$A$1:$D$1,0)),0)),INDEX(LFT!$B$6:$DQ$15,MATCH(I$1,YEAR(LFT!$A$6:$A$15),0),0))/SUMPRODUCT(--ISNUMBER(MATCH(LFT!$B$4:$DQ$4,INDEX(Summary!$A$3:$D$80,0,MATCH($B30,Summary!$A$1:$D$1,0)),0))),0)</f>
        <v>64.022585905915136</v>
      </c>
      <c r="J30" s="40" cm="1">
        <f t="array" ref="J30">IFERROR(SUMPRODUCT(--ISNUMBER(MATCH(LFT!$B$4:$DQ$4,INDEX(Summary!$A$3:$D$80,0,MATCH($B30,Summary!$A$1:$D$1,0)),0)),INDEX(LFT!$B$6:$DQ$15,MATCH(J$1,YEAR(LFT!$A$6:$A$15),0),0))/SUMPRODUCT(--ISNUMBER(MATCH(LFT!$B$4:$DQ$4,INDEX(Summary!$A$3:$D$80,0,MATCH($B30,Summary!$A$1:$D$1,0)),0))),0)</f>
        <v>64.162407387882411</v>
      </c>
      <c r="K30" s="40" cm="1">
        <f t="array" ref="K30">IFERROR(SUMPRODUCT(--ISNUMBER(MATCH(LFT!$B$4:$DQ$4,INDEX(Summary!$A$3:$D$80,0,MATCH($B30,Summary!$A$1:$D$1,0)),0)),INDEX(LFT!$B$6:$DQ$15,MATCH(K$1,YEAR(LFT!$A$6:$A$15),0),0))/SUMPRODUCT(--ISNUMBER(MATCH(LFT!$B$4:$DQ$4,INDEX(Summary!$A$3:$D$80,0,MATCH($B30,Summary!$A$1:$D$1,0)),0))),0)</f>
        <v>65.180164887000686</v>
      </c>
      <c r="L30" s="40" cm="1">
        <f t="array" ref="L30">IFERROR(SUMPRODUCT(--ISNUMBER(MATCH(LFT!$B$4:$DQ$4,INDEX(Summary!$A$3:$D$80,0,MATCH($B30,Summary!$A$1:$D$1,0)),0)),INDEX(LFT!$B$6:$DQ$15,MATCH(L$1,YEAR(LFT!$A$6:$A$15),0),0))/SUMPRODUCT(--ISNUMBER(MATCH(LFT!$B$4:$DQ$4,INDEX(Summary!$A$3:$D$80,0,MATCH($B30,Summary!$A$1:$D$1,0)),0))),0)</f>
        <v>65.525819687916737</v>
      </c>
      <c r="M30" s="43">
        <f t="shared" si="1"/>
        <v>5.9915263549992215E-3</v>
      </c>
    </row>
    <row r="31" spans="1:13" x14ac:dyDescent="0.25">
      <c r="A31" s="39">
        <v>22053</v>
      </c>
      <c r="B31" s="39" t="s">
        <v>1095</v>
      </c>
      <c r="C31" s="40" cm="1">
        <f t="array" ref="C31">IFERROR(SUMPRODUCT(--ISNUMBER(MATCH(LFT!$B$4:$DQ$4,INDEX(Summary!$A$3:$D$80,0,MATCH($B31,Summary!$A$1:$D$1,0)),0)),INDEX(LFT!$B$6:$DQ$15,MATCH(C$1,YEAR(LFT!$A$6:$A$15),0),0))/SUMPRODUCT(--ISNUMBER(MATCH(LFT!$B$4:$DQ$4,INDEX(Summary!$A$3:$D$80,0,MATCH($B31,Summary!$A$1:$D$1,0)),0))),0)</f>
        <v>7.7876015851039808</v>
      </c>
      <c r="D31" s="40" cm="1">
        <f t="array" ref="D31">IFERROR(SUMPRODUCT(--ISNUMBER(MATCH(LFT!$B$4:$DQ$4,INDEX(Summary!$A$3:$D$80,0,MATCH($B31,Summary!$A$1:$D$1,0)),0)),INDEX(LFT!$B$6:$DQ$15,MATCH(D$1,YEAR(LFT!$A$6:$A$15),0),0))/SUMPRODUCT(--ISNUMBER(MATCH(LFT!$B$4:$DQ$4,INDEX(Summary!$A$3:$D$80,0,MATCH($B31,Summary!$A$1:$D$1,0)),0))),0)</f>
        <v>7.7602203433628016</v>
      </c>
      <c r="E31" s="40" cm="1">
        <f t="array" ref="E31">IFERROR(SUMPRODUCT(--ISNUMBER(MATCH(LFT!$B$4:$DQ$4,INDEX(Summary!$A$3:$D$80,0,MATCH($B31,Summary!$A$1:$D$1,0)),0)),INDEX(LFT!$B$6:$DQ$15,MATCH(E$1,YEAR(LFT!$A$6:$A$15),0),0))/SUMPRODUCT(--ISNUMBER(MATCH(LFT!$B$4:$DQ$4,INDEX(Summary!$A$3:$D$80,0,MATCH($B31,Summary!$A$1:$D$1,0)),0))),0)</f>
        <v>7.6273379880441459</v>
      </c>
      <c r="F31" s="40" cm="1">
        <f t="array" ref="F31">IFERROR(SUMPRODUCT(--ISNUMBER(MATCH(LFT!$B$4:$DQ$4,INDEX(Summary!$A$3:$D$80,0,MATCH($B31,Summary!$A$1:$D$1,0)),0)),INDEX(LFT!$B$6:$DQ$15,MATCH(F$1,YEAR(LFT!$A$6:$A$15),0),0))/SUMPRODUCT(--ISNUMBER(MATCH(LFT!$B$4:$DQ$4,INDEX(Summary!$A$3:$D$80,0,MATCH($B31,Summary!$A$1:$D$1,0)),0))),0)</f>
        <v>7.6617869666098519</v>
      </c>
      <c r="G31" s="40" cm="1">
        <f t="array" ref="G31">IFERROR(SUMPRODUCT(--ISNUMBER(MATCH(LFT!$B$4:$DQ$4,INDEX(Summary!$A$3:$D$80,0,MATCH($B31,Summary!$A$1:$D$1,0)),0)),INDEX(LFT!$B$6:$DQ$15,MATCH(G$1,YEAR(LFT!$A$6:$A$15),0),0))/SUMPRODUCT(--ISNUMBER(MATCH(LFT!$B$4:$DQ$4,INDEX(Summary!$A$3:$D$80,0,MATCH($B31,Summary!$A$1:$D$1,0)),0))),0)</f>
        <v>7.4205798757441315</v>
      </c>
      <c r="H31" s="40" cm="1">
        <f t="array" ref="H31">IFERROR(SUMPRODUCT(--ISNUMBER(MATCH(LFT!$B$4:$DQ$4,INDEX(Summary!$A$3:$D$80,0,MATCH($B31,Summary!$A$1:$D$1,0)),0)),INDEX(LFT!$B$6:$DQ$15,MATCH(H$1,YEAR(LFT!$A$6:$A$15),0),0))/SUMPRODUCT(--ISNUMBER(MATCH(LFT!$B$4:$DQ$4,INDEX(Summary!$A$3:$D$80,0,MATCH($B31,Summary!$A$1:$D$1,0)),0))),0)</f>
        <v>7.3777878098815055</v>
      </c>
      <c r="I31" s="40" cm="1">
        <f t="array" ref="I31">IFERROR(SUMPRODUCT(--ISNUMBER(MATCH(LFT!$B$4:$DQ$4,INDEX(Summary!$A$3:$D$80,0,MATCH($B31,Summary!$A$1:$D$1,0)),0)),INDEX(LFT!$B$6:$DQ$15,MATCH(I$1,YEAR(LFT!$A$6:$A$15),0),0))/SUMPRODUCT(--ISNUMBER(MATCH(LFT!$B$4:$DQ$4,INDEX(Summary!$A$3:$D$80,0,MATCH($B31,Summary!$A$1:$D$1,0)),0))),0)</f>
        <v>7.429570730899596</v>
      </c>
      <c r="J31" s="40" cm="1">
        <f t="array" ref="J31">IFERROR(SUMPRODUCT(--ISNUMBER(MATCH(LFT!$B$4:$DQ$4,INDEX(Summary!$A$3:$D$80,0,MATCH($B31,Summary!$A$1:$D$1,0)),0)),INDEX(LFT!$B$6:$DQ$15,MATCH(J$1,YEAR(LFT!$A$6:$A$15),0),0))/SUMPRODUCT(--ISNUMBER(MATCH(LFT!$B$4:$DQ$4,INDEX(Summary!$A$3:$D$80,0,MATCH($B31,Summary!$A$1:$D$1,0)),0))),0)</f>
        <v>7.4603790943333737</v>
      </c>
      <c r="K31" s="40" cm="1">
        <f t="array" ref="K31">IFERROR(SUMPRODUCT(--ISNUMBER(MATCH(LFT!$B$4:$DQ$4,INDEX(Summary!$A$3:$D$80,0,MATCH($B31,Summary!$A$1:$D$1,0)),0)),INDEX(LFT!$B$6:$DQ$15,MATCH(K$1,YEAR(LFT!$A$6:$A$15),0),0))/SUMPRODUCT(--ISNUMBER(MATCH(LFT!$B$4:$DQ$4,INDEX(Summary!$A$3:$D$80,0,MATCH($B31,Summary!$A$1:$D$1,0)),0))),0)</f>
        <v>7.5921364118219739</v>
      </c>
      <c r="L31" s="40" cm="1">
        <f t="array" ref="L31">IFERROR(SUMPRODUCT(--ISNUMBER(MATCH(LFT!$B$4:$DQ$4,INDEX(Summary!$A$3:$D$80,0,MATCH($B31,Summary!$A$1:$D$1,0)),0)),INDEX(LFT!$B$6:$DQ$15,MATCH(L$1,YEAR(LFT!$A$6:$A$15),0),0))/SUMPRODUCT(--ISNUMBER(MATCH(LFT!$B$4:$DQ$4,INDEX(Summary!$A$3:$D$80,0,MATCH($B31,Summary!$A$1:$D$1,0)),0))),0)</f>
        <v>7.5918158467859875</v>
      </c>
      <c r="M31" s="43">
        <f t="shared" si="1"/>
        <v>-2.8251266720393797E-3</v>
      </c>
    </row>
    <row r="32" spans="1:13" x14ac:dyDescent="0.25">
      <c r="A32" s="39"/>
      <c r="B32" s="39" t="s">
        <v>1134</v>
      </c>
      <c r="C32" s="40" cm="1">
        <f t="array" ref="C32">IFERROR(SUMPRODUCT(--ISNUMBER(MATCH(LFT!$B$4:$DQ$4,INDEX('Rural Electric Cooperatives'!$A$3:$S$30,0,MATCH(SUBSTITUTE($B32,", Inc.",""),SUBSTITUTE('Rural Electric Cooperatives'!$A$1:$S$1,", Inc.",""),0)),0)),INDEX(LFT!$B$6:$DQ$15,MATCH(C$1,YEAR(LFT!$A$6:$A$15),0),0))/SUMPRODUCT(--ISNUMBER(MATCH(LFT!$B$4:$DQ$4,INDEX('Rural Electric Cooperatives'!$A$3:$S$30,0,MATCH(SUBSTITUTE($B32,", Inc.",""),SUBSTITUTE('Rural Electric Cooperatives'!$A$1:$S$1,", Inc.",""),0)),0))),0)</f>
        <v>7.4695682904470946</v>
      </c>
      <c r="D32" s="40" cm="1">
        <f t="array" ref="D32">IFERROR(SUMPRODUCT(--ISNUMBER(MATCH(LFT!$B$4:$DQ$4,INDEX('Rural Electric Cooperatives'!$A$3:$S$30,0,MATCH(SUBSTITUTE($B32,", Inc.",""),SUBSTITUTE('Rural Electric Cooperatives'!$A$1:$S$1,", Inc.",""),0)),0)),INDEX(LFT!$B$6:$DQ$15,MATCH(D$1,YEAR(LFT!$A$6:$A$15),0),0))/SUMPRODUCT(--ISNUMBER(MATCH(LFT!$B$4:$DQ$4,INDEX('Rural Electric Cooperatives'!$A$3:$S$30,0,MATCH(SUBSTITUTE($B32,", Inc.",""),SUBSTITUTE('Rural Electric Cooperatives'!$A$1:$S$1,", Inc.",""),0)),0))),0)</f>
        <v>7.3582618422552573</v>
      </c>
      <c r="E32" s="40" cm="1">
        <f t="array" ref="E32">IFERROR(SUMPRODUCT(--ISNUMBER(MATCH(LFT!$B$4:$DQ$4,INDEX('Rural Electric Cooperatives'!$A$3:$S$30,0,MATCH(SUBSTITUTE($B32,", Inc.",""),SUBSTITUTE('Rural Electric Cooperatives'!$A$1:$S$1,", Inc.",""),0)),0)),INDEX(LFT!$B$6:$DQ$15,MATCH(E$1,YEAR(LFT!$A$6:$A$15),0),0))/SUMPRODUCT(--ISNUMBER(MATCH(LFT!$B$4:$DQ$4,INDEX('Rural Electric Cooperatives'!$A$3:$S$30,0,MATCH(SUBSTITUTE($B32,", Inc.",""),SUBSTITUTE('Rural Electric Cooperatives'!$A$1:$S$1,", Inc.",""),0)),0))),0)</f>
        <v>7.1929995948387582</v>
      </c>
      <c r="F32" s="40" cm="1">
        <f t="array" ref="F32">IFERROR(SUMPRODUCT(--ISNUMBER(MATCH(LFT!$B$4:$DQ$4,INDEX('Rural Electric Cooperatives'!$A$3:$S$30,0,MATCH(SUBSTITUTE($B32,", Inc.",""),SUBSTITUTE('Rural Electric Cooperatives'!$A$1:$S$1,", Inc.",""),0)),0)),INDEX(LFT!$B$6:$DQ$15,MATCH(F$1,YEAR(LFT!$A$6:$A$15),0),0))/SUMPRODUCT(--ISNUMBER(MATCH(LFT!$B$4:$DQ$4,INDEX('Rural Electric Cooperatives'!$A$3:$S$30,0,MATCH(SUBSTITUTE($B32,", Inc.",""),SUBSTITUTE('Rural Electric Cooperatives'!$A$1:$S$1,", Inc.",""),0)),0))),0)</f>
        <v>7.2335519064568832</v>
      </c>
      <c r="G32" s="40" cm="1">
        <f t="array" ref="G32">IFERROR(SUMPRODUCT(--ISNUMBER(MATCH(LFT!$B$4:$DQ$4,INDEX('Rural Electric Cooperatives'!$A$3:$S$30,0,MATCH(SUBSTITUTE($B32,", Inc.",""),SUBSTITUTE('Rural Electric Cooperatives'!$A$1:$S$1,", Inc.",""),0)),0)),INDEX(LFT!$B$6:$DQ$15,MATCH(G$1,YEAR(LFT!$A$6:$A$15),0),0))/SUMPRODUCT(--ISNUMBER(MATCH(LFT!$B$4:$DQ$4,INDEX('Rural Electric Cooperatives'!$A$3:$S$30,0,MATCH(SUBSTITUTE($B32,", Inc.",""),SUBSTITUTE('Rural Electric Cooperatives'!$A$1:$S$1,", Inc.",""),0)),0))),0)</f>
        <v>6.9847929518239225</v>
      </c>
      <c r="H32" s="40" cm="1">
        <f t="array" ref="H32">IFERROR(SUMPRODUCT(--ISNUMBER(MATCH(LFT!$B$4:$DQ$4,INDEX('Rural Electric Cooperatives'!$A$3:$S$30,0,MATCH(SUBSTITUTE($B32,", Inc.",""),SUBSTITUTE('Rural Electric Cooperatives'!$A$1:$S$1,", Inc.",""),0)),0)),INDEX(LFT!$B$6:$DQ$15,MATCH(H$1,YEAR(LFT!$A$6:$A$15),0),0))/SUMPRODUCT(--ISNUMBER(MATCH(LFT!$B$4:$DQ$4,INDEX('Rural Electric Cooperatives'!$A$3:$S$30,0,MATCH(SUBSTITUTE($B32,", Inc.",""),SUBSTITUTE('Rural Electric Cooperatives'!$A$1:$S$1,", Inc.",""),0)),0))),0)</f>
        <v>7.018805736829945</v>
      </c>
      <c r="I32" s="40" cm="1">
        <f t="array" ref="I32">IFERROR(SUMPRODUCT(--ISNUMBER(MATCH(LFT!$B$4:$DQ$4,INDEX('Rural Electric Cooperatives'!$A$3:$S$30,0,MATCH(SUBSTITUTE($B32,", Inc.",""),SUBSTITUTE('Rural Electric Cooperatives'!$A$1:$S$1,", Inc.",""),0)),0)),INDEX(LFT!$B$6:$DQ$15,MATCH(I$1,YEAR(LFT!$A$6:$A$15),0),0))/SUMPRODUCT(--ISNUMBER(MATCH(LFT!$B$4:$DQ$4,INDEX('Rural Electric Cooperatives'!$A$3:$S$30,0,MATCH(SUBSTITUTE($B32,", Inc.",""),SUBSTITUTE('Rural Electric Cooperatives'!$A$1:$S$1,", Inc.",""),0)),0))),0)</f>
        <v>7.0807701129066567</v>
      </c>
      <c r="J32" s="40" cm="1">
        <f t="array" ref="J32">IFERROR(SUMPRODUCT(--ISNUMBER(MATCH(LFT!$B$4:$DQ$4,INDEX('Rural Electric Cooperatives'!$A$3:$S$30,0,MATCH(SUBSTITUTE($B32,", Inc.",""),SUBSTITUTE('Rural Electric Cooperatives'!$A$1:$S$1,", Inc.",""),0)),0)),INDEX(LFT!$B$6:$DQ$15,MATCH(J$1,YEAR(LFT!$A$6:$A$15),0),0))/SUMPRODUCT(--ISNUMBER(MATCH(LFT!$B$4:$DQ$4,INDEX('Rural Electric Cooperatives'!$A$3:$S$30,0,MATCH(SUBSTITUTE($B32,", Inc.",""),SUBSTITUTE('Rural Electric Cooperatives'!$A$1:$S$1,", Inc.",""),0)),0))),0)</f>
        <v>7.1642034897720404</v>
      </c>
      <c r="K32" s="40" cm="1">
        <f t="array" ref="K32">IFERROR(SUMPRODUCT(--ISNUMBER(MATCH(LFT!$B$4:$DQ$4,INDEX('Rural Electric Cooperatives'!$A$3:$S$30,0,MATCH(SUBSTITUTE($B32,", Inc.",""),SUBSTITUTE('Rural Electric Cooperatives'!$A$1:$S$1,", Inc.",""),0)),0)),INDEX(LFT!$B$6:$DQ$15,MATCH(K$1,YEAR(LFT!$A$6:$A$15),0),0))/SUMPRODUCT(--ISNUMBER(MATCH(LFT!$B$4:$DQ$4,INDEX('Rural Electric Cooperatives'!$A$3:$S$30,0,MATCH(SUBSTITUTE($B32,", Inc.",""),SUBSTITUTE('Rural Electric Cooperatives'!$A$1:$S$1,", Inc.",""),0)),0))),0)</f>
        <v>7.2972241181565405</v>
      </c>
      <c r="L32" s="40" cm="1">
        <f t="array" ref="L32">IFERROR(SUMPRODUCT(--ISNUMBER(MATCH(LFT!$B$4:$DQ$4,INDEX('Rural Electric Cooperatives'!$A$3:$S$30,0,MATCH(SUBSTITUTE($B32,", Inc.",""),SUBSTITUTE('Rural Electric Cooperatives'!$A$1:$S$1,", Inc.",""),0)),0)),INDEX(LFT!$B$6:$DQ$15,MATCH(L$1,YEAR(LFT!$A$6:$A$15),0),0))/SUMPRODUCT(--ISNUMBER(MATCH(LFT!$B$4:$DQ$4,INDEX('Rural Electric Cooperatives'!$A$3:$S$30,0,MATCH(SUBSTITUTE($B32,", Inc.",""),SUBSTITUTE('Rural Electric Cooperatives'!$A$1:$S$1,", Inc.",""),0)),0))),0)</f>
        <v>7.2878935635822133</v>
      </c>
      <c r="M32" s="43">
        <f t="shared" si="1"/>
        <v>-2.7321109196185578E-3</v>
      </c>
    </row>
    <row r="33" spans="1:13" x14ac:dyDescent="0.25">
      <c r="A33" s="39"/>
      <c r="B33" s="39" t="s">
        <v>1135</v>
      </c>
      <c r="C33" s="40" cm="1">
        <f t="array" ref="C33">IFERROR(SUMPRODUCT(--ISNUMBER(MATCH(LFT!$B$4:$DQ$4,INDEX('Rural Electric Cooperatives'!$A$3:$S$30,0,MATCH(SUBSTITUTE($B33,", Inc.",""),SUBSTITUTE('Rural Electric Cooperatives'!$A$1:$S$1,", Inc.",""),0)),0)),INDEX(LFT!$B$6:$DQ$15,MATCH(C$1,YEAR(LFT!$A$6:$A$15),0),0))/SUMPRODUCT(--ISNUMBER(MATCH(LFT!$B$4:$DQ$4,INDEX('Rural Electric Cooperatives'!$A$3:$S$30,0,MATCH(SUBSTITUTE($B33,", Inc.",""),SUBSTITUTE('Rural Electric Cooperatives'!$A$1:$S$1,", Inc.",""),0)),0))),0)</f>
        <v>13.760458862467033</v>
      </c>
      <c r="D33" s="40" cm="1">
        <f t="array" ref="D33">IFERROR(SUMPRODUCT(--ISNUMBER(MATCH(LFT!$B$4:$DQ$4,INDEX('Rural Electric Cooperatives'!$A$3:$S$30,0,MATCH(SUBSTITUTE($B33,", Inc.",""),SUBSTITUTE('Rural Electric Cooperatives'!$A$1:$S$1,", Inc.",""),0)),0)),INDEX(LFT!$B$6:$DQ$15,MATCH(D$1,YEAR(LFT!$A$6:$A$15),0),0))/SUMPRODUCT(--ISNUMBER(MATCH(LFT!$B$4:$DQ$4,INDEX('Rural Electric Cooperatives'!$A$3:$S$30,0,MATCH(SUBSTITUTE($B33,", Inc.",""),SUBSTITUTE('Rural Electric Cooperatives'!$A$1:$S$1,", Inc.",""),0)),0))),0)</f>
        <v>14.009813214884806</v>
      </c>
      <c r="E33" s="40" cm="1">
        <f t="array" ref="E33">IFERROR(SUMPRODUCT(--ISNUMBER(MATCH(LFT!$B$4:$DQ$4,INDEX('Rural Electric Cooperatives'!$A$3:$S$30,0,MATCH(SUBSTITUTE($B33,", Inc.",""),SUBSTITUTE('Rural Electric Cooperatives'!$A$1:$S$1,", Inc.",""),0)),0)),INDEX(LFT!$B$6:$DQ$15,MATCH(E$1,YEAR(LFT!$A$6:$A$15),0),0))/SUMPRODUCT(--ISNUMBER(MATCH(LFT!$B$4:$DQ$4,INDEX('Rural Electric Cooperatives'!$A$3:$S$30,0,MATCH(SUBSTITUTE($B33,", Inc.",""),SUBSTITUTE('Rural Electric Cooperatives'!$A$1:$S$1,", Inc.",""),0)),0))),0)</f>
        <v>14.060403783798298</v>
      </c>
      <c r="F33" s="40" cm="1">
        <f t="array" ref="F33">IFERROR(SUMPRODUCT(--ISNUMBER(MATCH(LFT!$B$4:$DQ$4,INDEX('Rural Electric Cooperatives'!$A$3:$S$30,0,MATCH(SUBSTITUTE($B33,", Inc.",""),SUBSTITUTE('Rural Electric Cooperatives'!$A$1:$S$1,", Inc.",""),0)),0)),INDEX(LFT!$B$6:$DQ$15,MATCH(F$1,YEAR(LFT!$A$6:$A$15),0),0))/SUMPRODUCT(--ISNUMBER(MATCH(LFT!$B$4:$DQ$4,INDEX('Rural Electric Cooperatives'!$A$3:$S$30,0,MATCH(SUBSTITUTE($B33,", Inc.",""),SUBSTITUTE('Rural Electric Cooperatives'!$A$1:$S$1,", Inc.",""),0)),0))),0)</f>
        <v>14.262143432172321</v>
      </c>
      <c r="G33" s="40" cm="1">
        <f t="array" ref="G33">IFERROR(SUMPRODUCT(--ISNUMBER(MATCH(LFT!$B$4:$DQ$4,INDEX('Rural Electric Cooperatives'!$A$3:$S$30,0,MATCH(SUBSTITUTE($B33,", Inc.",""),SUBSTITUTE('Rural Electric Cooperatives'!$A$1:$S$1,", Inc.",""),0)),0)),INDEX(LFT!$B$6:$DQ$15,MATCH(G$1,YEAR(LFT!$A$6:$A$15),0),0))/SUMPRODUCT(--ISNUMBER(MATCH(LFT!$B$4:$DQ$4,INDEX('Rural Electric Cooperatives'!$A$3:$S$30,0,MATCH(SUBSTITUTE($B33,", Inc.",""),SUBSTITUTE('Rural Electric Cooperatives'!$A$1:$S$1,", Inc.",""),0)),0))),0)</f>
        <v>13.983146018370299</v>
      </c>
      <c r="H33" s="40" cm="1">
        <f t="array" ref="H33">IFERROR(SUMPRODUCT(--ISNUMBER(MATCH(LFT!$B$4:$DQ$4,INDEX('Rural Electric Cooperatives'!$A$3:$S$30,0,MATCH(SUBSTITUTE($B33,", Inc.",""),SUBSTITUTE('Rural Electric Cooperatives'!$A$1:$S$1,", Inc.",""),0)),0)),INDEX(LFT!$B$6:$DQ$15,MATCH(H$1,YEAR(LFT!$A$6:$A$15),0),0))/SUMPRODUCT(--ISNUMBER(MATCH(LFT!$B$4:$DQ$4,INDEX('Rural Electric Cooperatives'!$A$3:$S$30,0,MATCH(SUBSTITUTE($B33,", Inc.",""),SUBSTITUTE('Rural Electric Cooperatives'!$A$1:$S$1,", Inc.",""),0)),0))),0)</f>
        <v>14.180929476832555</v>
      </c>
      <c r="I33" s="40" cm="1">
        <f t="array" ref="I33">IFERROR(SUMPRODUCT(--ISNUMBER(MATCH(LFT!$B$4:$DQ$4,INDEX('Rural Electric Cooperatives'!$A$3:$S$30,0,MATCH(SUBSTITUTE($B33,", Inc.",""),SUBSTITUTE('Rural Electric Cooperatives'!$A$1:$S$1,", Inc.",""),0)),0)),INDEX(LFT!$B$6:$DQ$15,MATCH(I$1,YEAR(LFT!$A$6:$A$15),0),0))/SUMPRODUCT(--ISNUMBER(MATCH(LFT!$B$4:$DQ$4,INDEX('Rural Electric Cooperatives'!$A$3:$S$30,0,MATCH(SUBSTITUTE($B33,", Inc.",""),SUBSTITUTE('Rural Electric Cooperatives'!$A$1:$S$1,", Inc.",""),0)),0))),0)</f>
        <v>14.440877482196145</v>
      </c>
      <c r="J33" s="40" cm="1">
        <f t="array" ref="J33">IFERROR(SUMPRODUCT(--ISNUMBER(MATCH(LFT!$B$4:$DQ$4,INDEX('Rural Electric Cooperatives'!$A$3:$S$30,0,MATCH(SUBSTITUTE($B33,", Inc.",""),SUBSTITUTE('Rural Electric Cooperatives'!$A$1:$S$1,", Inc.",""),0)),0)),INDEX(LFT!$B$6:$DQ$15,MATCH(J$1,YEAR(LFT!$A$6:$A$15),0),0))/SUMPRODUCT(--ISNUMBER(MATCH(LFT!$B$4:$DQ$4,INDEX('Rural Electric Cooperatives'!$A$3:$S$30,0,MATCH(SUBSTITUTE($B33,", Inc.",""),SUBSTITUTE('Rural Electric Cooperatives'!$A$1:$S$1,", Inc.",""),0)),0))),0)</f>
        <v>14.634376685870501</v>
      </c>
      <c r="K33" s="40" cm="1">
        <f t="array" ref="K33">IFERROR(SUMPRODUCT(--ISNUMBER(MATCH(LFT!$B$4:$DQ$4,INDEX('Rural Electric Cooperatives'!$A$3:$S$30,0,MATCH(SUBSTITUTE($B33,", Inc.",""),SUBSTITUTE('Rural Electric Cooperatives'!$A$1:$S$1,", Inc.",""),0)),0)),INDEX(LFT!$B$6:$DQ$15,MATCH(K$1,YEAR(LFT!$A$6:$A$15),0),0))/SUMPRODUCT(--ISNUMBER(MATCH(LFT!$B$4:$DQ$4,INDEX('Rural Electric Cooperatives'!$A$3:$S$30,0,MATCH(SUBSTITUTE($B33,", Inc.",""),SUBSTITUTE('Rural Electric Cooperatives'!$A$1:$S$1,", Inc.",""),0)),0))),0)</f>
        <v>15.021645684299189</v>
      </c>
      <c r="L33" s="40" cm="1">
        <f t="array" ref="L33">IFERROR(SUMPRODUCT(--ISNUMBER(MATCH(LFT!$B$4:$DQ$4,INDEX('Rural Electric Cooperatives'!$A$3:$S$30,0,MATCH(SUBSTITUTE($B33,", Inc.",""),SUBSTITUTE('Rural Electric Cooperatives'!$A$1:$S$1,", Inc.",""),0)),0)),INDEX(LFT!$B$6:$DQ$15,MATCH(L$1,YEAR(LFT!$A$6:$A$15),0),0))/SUMPRODUCT(--ISNUMBER(MATCH(LFT!$B$4:$DQ$4,INDEX('Rural Electric Cooperatives'!$A$3:$S$30,0,MATCH(SUBSTITUTE($B33,", Inc.",""),SUBSTITUTE('Rural Electric Cooperatives'!$A$1:$S$1,", Inc.",""),0)),0))),0)</f>
        <v>15.269867611929584</v>
      </c>
      <c r="M33" s="43">
        <f t="shared" si="1"/>
        <v>1.163182628447279E-2</v>
      </c>
    </row>
    <row r="34" spans="1:13" x14ac:dyDescent="0.25">
      <c r="A34" s="39"/>
      <c r="B34" s="39" t="s">
        <v>1136</v>
      </c>
      <c r="C34" s="40" cm="1">
        <f t="array" ref="C34">IFERROR(SUMPRODUCT(--ISNUMBER(MATCH(LFT!$B$4:$DQ$4,INDEX('Rural Electric Cooperatives'!$A$3:$S$30,0,MATCH(SUBSTITUTE($B34,", Inc.",""),SUBSTITUTE('Rural Electric Cooperatives'!$A$1:$S$1,", Inc.",""),0)),0)),INDEX(LFT!$B$6:$DQ$15,MATCH(C$1,YEAR(LFT!$A$6:$A$15),0),0))/SUMPRODUCT(--ISNUMBER(MATCH(LFT!$B$4:$DQ$4,INDEX('Rural Electric Cooperatives'!$A$3:$S$30,0,MATCH(SUBSTITUTE($B34,", Inc.",""),SUBSTITUTE('Rural Electric Cooperatives'!$A$1:$S$1,", Inc.",""),0)),0))),0)</f>
        <v>13.187886434016184</v>
      </c>
      <c r="D34" s="40" cm="1">
        <f t="array" ref="D34">IFERROR(SUMPRODUCT(--ISNUMBER(MATCH(LFT!$B$4:$DQ$4,INDEX('Rural Electric Cooperatives'!$A$3:$S$30,0,MATCH(SUBSTITUTE($B34,", Inc.",""),SUBSTITUTE('Rural Electric Cooperatives'!$A$1:$S$1,", Inc.",""),0)),0)),INDEX(LFT!$B$6:$DQ$15,MATCH(D$1,YEAR(LFT!$A$6:$A$15),0),0))/SUMPRODUCT(--ISNUMBER(MATCH(LFT!$B$4:$DQ$4,INDEX('Rural Electric Cooperatives'!$A$3:$S$30,0,MATCH(SUBSTITUTE($B34,", Inc.",""),SUBSTITUTE('Rural Electric Cooperatives'!$A$1:$S$1,", Inc.",""),0)),0))),0)</f>
        <v>13.251792297627773</v>
      </c>
      <c r="E34" s="40" cm="1">
        <f t="array" ref="E34">IFERROR(SUMPRODUCT(--ISNUMBER(MATCH(LFT!$B$4:$DQ$4,INDEX('Rural Electric Cooperatives'!$A$3:$S$30,0,MATCH(SUBSTITUTE($B34,", Inc.",""),SUBSTITUTE('Rural Electric Cooperatives'!$A$1:$S$1,", Inc.",""),0)),0)),INDEX(LFT!$B$6:$DQ$15,MATCH(E$1,YEAR(LFT!$A$6:$A$15),0),0))/SUMPRODUCT(--ISNUMBER(MATCH(LFT!$B$4:$DQ$4,INDEX('Rural Electric Cooperatives'!$A$3:$S$30,0,MATCH(SUBSTITUTE($B34,", Inc.",""),SUBSTITUTE('Rural Electric Cooperatives'!$A$1:$S$1,", Inc.",""),0)),0))),0)</f>
        <v>13.240375158823269</v>
      </c>
      <c r="F34" s="40" cm="1">
        <f t="array" ref="F34">IFERROR(SUMPRODUCT(--ISNUMBER(MATCH(LFT!$B$4:$DQ$4,INDEX('Rural Electric Cooperatives'!$A$3:$S$30,0,MATCH(SUBSTITUTE($B34,", Inc.",""),SUBSTITUTE('Rural Electric Cooperatives'!$A$1:$S$1,", Inc.",""),0)),0)),INDEX(LFT!$B$6:$DQ$15,MATCH(F$1,YEAR(LFT!$A$6:$A$15),0),0))/SUMPRODUCT(--ISNUMBER(MATCH(LFT!$B$4:$DQ$4,INDEX('Rural Electric Cooperatives'!$A$3:$S$30,0,MATCH(SUBSTITUTE($B34,", Inc.",""),SUBSTITUTE('Rural Electric Cooperatives'!$A$1:$S$1,", Inc.",""),0)),0))),0)</f>
        <v>13.33770839769481</v>
      </c>
      <c r="G34" s="40" cm="1">
        <f t="array" ref="G34">IFERROR(SUMPRODUCT(--ISNUMBER(MATCH(LFT!$B$4:$DQ$4,INDEX('Rural Electric Cooperatives'!$A$3:$S$30,0,MATCH(SUBSTITUTE($B34,", Inc.",""),SUBSTITUTE('Rural Electric Cooperatives'!$A$1:$S$1,", Inc.",""),0)),0)),INDEX(LFT!$B$6:$DQ$15,MATCH(G$1,YEAR(LFT!$A$6:$A$15),0),0))/SUMPRODUCT(--ISNUMBER(MATCH(LFT!$B$4:$DQ$4,INDEX('Rural Electric Cooperatives'!$A$3:$S$30,0,MATCH(SUBSTITUTE($B34,", Inc.",""),SUBSTITUTE('Rural Electric Cooperatives'!$A$1:$S$1,", Inc.",""),0)),0))),0)</f>
        <v>12.970083965866522</v>
      </c>
      <c r="H34" s="40" cm="1">
        <f t="array" ref="H34">IFERROR(SUMPRODUCT(--ISNUMBER(MATCH(LFT!$B$4:$DQ$4,INDEX('Rural Electric Cooperatives'!$A$3:$S$30,0,MATCH(SUBSTITUTE($B34,", Inc.",""),SUBSTITUTE('Rural Electric Cooperatives'!$A$1:$S$1,", Inc.",""),0)),0)),INDEX(LFT!$B$6:$DQ$15,MATCH(H$1,YEAR(LFT!$A$6:$A$15),0),0))/SUMPRODUCT(--ISNUMBER(MATCH(LFT!$B$4:$DQ$4,INDEX('Rural Electric Cooperatives'!$A$3:$S$30,0,MATCH(SUBSTITUTE($B34,", Inc.",""),SUBSTITUTE('Rural Electric Cooperatives'!$A$1:$S$1,", Inc.",""),0)),0))),0)</f>
        <v>13.112459602927162</v>
      </c>
      <c r="I34" s="40" cm="1">
        <f t="array" ref="I34">IFERROR(SUMPRODUCT(--ISNUMBER(MATCH(LFT!$B$4:$DQ$4,INDEX('Rural Electric Cooperatives'!$A$3:$S$30,0,MATCH(SUBSTITUTE($B34,", Inc.",""),SUBSTITUTE('Rural Electric Cooperatives'!$A$1:$S$1,", Inc.",""),0)),0)),INDEX(LFT!$B$6:$DQ$15,MATCH(I$1,YEAR(LFT!$A$6:$A$15),0),0))/SUMPRODUCT(--ISNUMBER(MATCH(LFT!$B$4:$DQ$4,INDEX('Rural Electric Cooperatives'!$A$3:$S$30,0,MATCH(SUBSTITUTE($B34,", Inc.",""),SUBSTITUTE('Rural Electric Cooperatives'!$A$1:$S$1,", Inc.",""),0)),0))),0)</f>
        <v>13.352591699899394</v>
      </c>
      <c r="J34" s="40" cm="1">
        <f t="array" ref="J34">IFERROR(SUMPRODUCT(--ISNUMBER(MATCH(LFT!$B$4:$DQ$4,INDEX('Rural Electric Cooperatives'!$A$3:$S$30,0,MATCH(SUBSTITUTE($B34,", Inc.",""),SUBSTITUTE('Rural Electric Cooperatives'!$A$1:$S$1,", Inc.",""),0)),0)),INDEX(LFT!$B$6:$DQ$15,MATCH(J$1,YEAR(LFT!$A$6:$A$15),0),0))/SUMPRODUCT(--ISNUMBER(MATCH(LFT!$B$4:$DQ$4,INDEX('Rural Electric Cooperatives'!$A$3:$S$30,0,MATCH(SUBSTITUTE($B34,", Inc.",""),SUBSTITUTE('Rural Electric Cooperatives'!$A$1:$S$1,", Inc.",""),0)),0))),0)</f>
        <v>13.440490070349743</v>
      </c>
      <c r="K34" s="40" cm="1">
        <f t="array" ref="K34">IFERROR(SUMPRODUCT(--ISNUMBER(MATCH(LFT!$B$4:$DQ$4,INDEX('Rural Electric Cooperatives'!$A$3:$S$30,0,MATCH(SUBSTITUTE($B34,", Inc.",""),SUBSTITUTE('Rural Electric Cooperatives'!$A$1:$S$1,", Inc.",""),0)),0)),INDEX(LFT!$B$6:$DQ$15,MATCH(K$1,YEAR(LFT!$A$6:$A$15),0),0))/SUMPRODUCT(--ISNUMBER(MATCH(LFT!$B$4:$DQ$4,INDEX('Rural Electric Cooperatives'!$A$3:$S$30,0,MATCH(SUBSTITUTE($B34,", Inc.",""),SUBSTITUTE('Rural Electric Cooperatives'!$A$1:$S$1,", Inc.",""),0)),0))),0)</f>
        <v>13.730509521172856</v>
      </c>
      <c r="L34" s="40" cm="1">
        <f t="array" ref="L34">IFERROR(SUMPRODUCT(--ISNUMBER(MATCH(LFT!$B$4:$DQ$4,INDEX('Rural Electric Cooperatives'!$A$3:$S$30,0,MATCH(SUBSTITUTE($B34,", Inc.",""),SUBSTITUTE('Rural Electric Cooperatives'!$A$1:$S$1,", Inc.",""),0)),0)),INDEX(LFT!$B$6:$DQ$15,MATCH(L$1,YEAR(LFT!$A$6:$A$15),0),0))/SUMPRODUCT(--ISNUMBER(MATCH(LFT!$B$4:$DQ$4,INDEX('Rural Electric Cooperatives'!$A$3:$S$30,0,MATCH(SUBSTITUTE($B34,", Inc.",""),SUBSTITUTE('Rural Electric Cooperatives'!$A$1:$S$1,", Inc.",""),0)),0))),0)</f>
        <v>13.939093265417553</v>
      </c>
      <c r="M34" s="43">
        <f t="shared" si="1"/>
        <v>6.1743883052689519E-3</v>
      </c>
    </row>
    <row r="35" spans="1:13" x14ac:dyDescent="0.25">
      <c r="A35" s="39"/>
      <c r="B35" s="39" t="s">
        <v>1137</v>
      </c>
      <c r="C35" s="40" cm="1">
        <f t="array" ref="C35">IFERROR(SUMPRODUCT(--ISNUMBER(MATCH(LFT!$B$4:$DQ$4,INDEX('Rural Electric Cooperatives'!$A$3:$S$30,0,MATCH(SUBSTITUTE($B35,", Inc.",""),SUBSTITUTE('Rural Electric Cooperatives'!$A$1:$S$1,", Inc.",""),0)),0)),INDEX(LFT!$B$6:$DQ$15,MATCH(C$1,YEAR(LFT!$A$6:$A$15),0),0))/SUMPRODUCT(--ISNUMBER(MATCH(LFT!$B$4:$DQ$4,INDEX('Rural Electric Cooperatives'!$A$3:$S$30,0,MATCH(SUBSTITUTE($B35,", Inc.",""),SUBSTITUTE('Rural Electric Cooperatives'!$A$1:$S$1,", Inc.",""),0)),0))),0)</f>
        <v>6.5002481382885735</v>
      </c>
      <c r="D35" s="40" cm="1">
        <f t="array" ref="D35">IFERROR(SUMPRODUCT(--ISNUMBER(MATCH(LFT!$B$4:$DQ$4,INDEX('Rural Electric Cooperatives'!$A$3:$S$30,0,MATCH(SUBSTITUTE($B35,", Inc.",""),SUBSTITUTE('Rural Electric Cooperatives'!$A$1:$S$1,", Inc.",""),0)),0)),INDEX(LFT!$B$6:$DQ$15,MATCH(D$1,YEAR(LFT!$A$6:$A$15),0),0))/SUMPRODUCT(--ISNUMBER(MATCH(LFT!$B$4:$DQ$4,INDEX('Rural Electric Cooperatives'!$A$3:$S$30,0,MATCH(SUBSTITUTE($B35,", Inc.",""),SUBSTITUTE('Rural Electric Cooperatives'!$A$1:$S$1,", Inc.",""),0)),0))),0)</f>
        <v>6.3231517737702134</v>
      </c>
      <c r="E35" s="40" cm="1">
        <f t="array" ref="E35">IFERROR(SUMPRODUCT(--ISNUMBER(MATCH(LFT!$B$4:$DQ$4,INDEX('Rural Electric Cooperatives'!$A$3:$S$30,0,MATCH(SUBSTITUTE($B35,", Inc.",""),SUBSTITUTE('Rural Electric Cooperatives'!$A$1:$S$1,", Inc.",""),0)),0)),INDEX(LFT!$B$6:$DQ$15,MATCH(E$1,YEAR(LFT!$A$6:$A$15),0),0))/SUMPRODUCT(--ISNUMBER(MATCH(LFT!$B$4:$DQ$4,INDEX('Rural Electric Cooperatives'!$A$3:$S$30,0,MATCH(SUBSTITUTE($B35,", Inc.",""),SUBSTITUTE('Rural Electric Cooperatives'!$A$1:$S$1,", Inc.",""),0)),0))),0)</f>
        <v>6.3164789057016693</v>
      </c>
      <c r="F35" s="40" cm="1">
        <f t="array" ref="F35">IFERROR(SUMPRODUCT(--ISNUMBER(MATCH(LFT!$B$4:$DQ$4,INDEX('Rural Electric Cooperatives'!$A$3:$S$30,0,MATCH(SUBSTITUTE($B35,", Inc.",""),SUBSTITUTE('Rural Electric Cooperatives'!$A$1:$S$1,", Inc.",""),0)),0)),INDEX(LFT!$B$6:$DQ$15,MATCH(F$1,YEAR(LFT!$A$6:$A$15),0),0))/SUMPRODUCT(--ISNUMBER(MATCH(LFT!$B$4:$DQ$4,INDEX('Rural Electric Cooperatives'!$A$3:$S$30,0,MATCH(SUBSTITUTE($B35,", Inc.",""),SUBSTITUTE('Rural Electric Cooperatives'!$A$1:$S$1,", Inc.",""),0)),0))),0)</f>
        <v>6.4249102933872875</v>
      </c>
      <c r="G35" s="40" cm="1">
        <f t="array" ref="G35">IFERROR(SUMPRODUCT(--ISNUMBER(MATCH(LFT!$B$4:$DQ$4,INDEX('Rural Electric Cooperatives'!$A$3:$S$30,0,MATCH(SUBSTITUTE($B35,", Inc.",""),SUBSTITUTE('Rural Electric Cooperatives'!$A$1:$S$1,", Inc.",""),0)),0)),INDEX(LFT!$B$6:$DQ$15,MATCH(G$1,YEAR(LFT!$A$6:$A$15),0),0))/SUMPRODUCT(--ISNUMBER(MATCH(LFT!$B$4:$DQ$4,INDEX('Rural Electric Cooperatives'!$A$3:$S$30,0,MATCH(SUBSTITUTE($B35,", Inc.",""),SUBSTITUTE('Rural Electric Cooperatives'!$A$1:$S$1,", Inc.",""),0)),0))),0)</f>
        <v>6.1967140453153675</v>
      </c>
      <c r="H35" s="40" cm="1">
        <f t="array" ref="H35">IFERROR(SUMPRODUCT(--ISNUMBER(MATCH(LFT!$B$4:$DQ$4,INDEX('Rural Electric Cooperatives'!$A$3:$S$30,0,MATCH(SUBSTITUTE($B35,", Inc.",""),SUBSTITUTE('Rural Electric Cooperatives'!$A$1:$S$1,", Inc.",""),0)),0)),INDEX(LFT!$B$6:$DQ$15,MATCH(H$1,YEAR(LFT!$A$6:$A$15),0),0))/SUMPRODUCT(--ISNUMBER(MATCH(LFT!$B$4:$DQ$4,INDEX('Rural Electric Cooperatives'!$A$3:$S$30,0,MATCH(SUBSTITUTE($B35,", Inc.",""),SUBSTITUTE('Rural Electric Cooperatives'!$A$1:$S$1,", Inc.",""),0)),0))),0)</f>
        <v>6.138425472668267</v>
      </c>
      <c r="I35" s="40" cm="1">
        <f t="array" ref="I35">IFERROR(SUMPRODUCT(--ISNUMBER(MATCH(LFT!$B$4:$DQ$4,INDEX('Rural Electric Cooperatives'!$A$3:$S$30,0,MATCH(SUBSTITUTE($B35,", Inc.",""),SUBSTITUTE('Rural Electric Cooperatives'!$A$1:$S$1,", Inc.",""),0)),0)),INDEX(LFT!$B$6:$DQ$15,MATCH(I$1,YEAR(LFT!$A$6:$A$15),0),0))/SUMPRODUCT(--ISNUMBER(MATCH(LFT!$B$4:$DQ$4,INDEX('Rural Electric Cooperatives'!$A$3:$S$30,0,MATCH(SUBSTITUTE($B35,", Inc.",""),SUBSTITUTE('Rural Electric Cooperatives'!$A$1:$S$1,", Inc.",""),0)),0))),0)</f>
        <v>6.1189565046289767</v>
      </c>
      <c r="J35" s="40" cm="1">
        <f t="array" ref="J35">IFERROR(SUMPRODUCT(--ISNUMBER(MATCH(LFT!$B$4:$DQ$4,INDEX('Rural Electric Cooperatives'!$A$3:$S$30,0,MATCH(SUBSTITUTE($B35,", Inc.",""),SUBSTITUTE('Rural Electric Cooperatives'!$A$1:$S$1,", Inc.",""),0)),0)),INDEX(LFT!$B$6:$DQ$15,MATCH(J$1,YEAR(LFT!$A$6:$A$15),0),0))/SUMPRODUCT(--ISNUMBER(MATCH(LFT!$B$4:$DQ$4,INDEX('Rural Electric Cooperatives'!$A$3:$S$30,0,MATCH(SUBSTITUTE($B35,", Inc.",""),SUBSTITUTE('Rural Electric Cooperatives'!$A$1:$S$1,", Inc.",""),0)),0))),0)</f>
        <v>6.1692821268080271</v>
      </c>
      <c r="K35" s="40" cm="1">
        <f t="array" ref="K35">IFERROR(SUMPRODUCT(--ISNUMBER(MATCH(LFT!$B$4:$DQ$4,INDEX('Rural Electric Cooperatives'!$A$3:$S$30,0,MATCH(SUBSTITUTE($B35,", Inc.",""),SUBSTITUTE('Rural Electric Cooperatives'!$A$1:$S$1,", Inc.",""),0)),0)),INDEX(LFT!$B$6:$DQ$15,MATCH(K$1,YEAR(LFT!$A$6:$A$15),0),0))/SUMPRODUCT(--ISNUMBER(MATCH(LFT!$B$4:$DQ$4,INDEX('Rural Electric Cooperatives'!$A$3:$S$30,0,MATCH(SUBSTITUTE($B35,", Inc.",""),SUBSTITUTE('Rural Electric Cooperatives'!$A$1:$S$1,", Inc.",""),0)),0))),0)</f>
        <v>6.2222209268425468</v>
      </c>
      <c r="L35" s="40" cm="1">
        <f t="array" ref="L35">IFERROR(SUMPRODUCT(--ISNUMBER(MATCH(LFT!$B$4:$DQ$4,INDEX('Rural Electric Cooperatives'!$A$3:$S$30,0,MATCH(SUBSTITUTE($B35,", Inc.",""),SUBSTITUTE('Rural Electric Cooperatives'!$A$1:$S$1,", Inc.",""),0)),0)),INDEX(LFT!$B$6:$DQ$15,MATCH(L$1,YEAR(LFT!$A$6:$A$15),0),0))/SUMPRODUCT(--ISNUMBER(MATCH(LFT!$B$4:$DQ$4,INDEX('Rural Electric Cooperatives'!$A$3:$S$30,0,MATCH(SUBSTITUTE($B35,", Inc.",""),SUBSTITUTE('Rural Electric Cooperatives'!$A$1:$S$1,", Inc.",""),0)),0))),0)</f>
        <v>6.171311315039687</v>
      </c>
      <c r="M35" s="43">
        <f t="shared" si="1"/>
        <v>-5.7532756184849321E-3</v>
      </c>
    </row>
    <row r="36" spans="1:13" x14ac:dyDescent="0.25">
      <c r="A36" s="39"/>
      <c r="B36" s="39" t="s">
        <v>1139</v>
      </c>
      <c r="C36" s="40" cm="1">
        <f t="array" ref="C36">IFERROR(SUMPRODUCT(--ISNUMBER(MATCH(LFT!$B$4:$DQ$4,INDEX('Rural Electric Cooperatives'!$A$3:$S$30,0,MATCH(SUBSTITUTE($B36,", Inc.",""),SUBSTITUTE('Rural Electric Cooperatives'!$A$1:$S$1,", Inc.",""),0)),0)),INDEX(LFT!$B$6:$DQ$15,MATCH(C$1,YEAR(LFT!$A$6:$A$15),0),0))/SUMPRODUCT(--ISNUMBER(MATCH(LFT!$B$4:$DQ$4,INDEX('Rural Electric Cooperatives'!$A$3:$S$30,0,MATCH(SUBSTITUTE($B36,", Inc.",""),SUBSTITUTE('Rural Electric Cooperatives'!$A$1:$S$1,", Inc.",""),0)),0))),0)</f>
        <v>10.336321717122976</v>
      </c>
      <c r="D36" s="40" cm="1">
        <f t="array" ref="D36">IFERROR(SUMPRODUCT(--ISNUMBER(MATCH(LFT!$B$4:$DQ$4,INDEX('Rural Electric Cooperatives'!$A$3:$S$30,0,MATCH(SUBSTITUTE($B36,", Inc.",""),SUBSTITUTE('Rural Electric Cooperatives'!$A$1:$S$1,", Inc.",""),0)),0)),INDEX(LFT!$B$6:$DQ$15,MATCH(D$1,YEAR(LFT!$A$6:$A$15),0),0))/SUMPRODUCT(--ISNUMBER(MATCH(LFT!$B$4:$DQ$4,INDEX('Rural Electric Cooperatives'!$A$3:$S$30,0,MATCH(SUBSTITUTE($B36,", Inc.",""),SUBSTITUTE('Rural Electric Cooperatives'!$A$1:$S$1,", Inc.",""),0)),0))),0)</f>
        <v>10.439149660240817</v>
      </c>
      <c r="E36" s="40" cm="1">
        <f t="array" ref="E36">IFERROR(SUMPRODUCT(--ISNUMBER(MATCH(LFT!$B$4:$DQ$4,INDEX('Rural Electric Cooperatives'!$A$3:$S$30,0,MATCH(SUBSTITUTE($B36,", Inc.",""),SUBSTITUTE('Rural Electric Cooperatives'!$A$1:$S$1,", Inc.",""),0)),0)),INDEX(LFT!$B$6:$DQ$15,MATCH(E$1,YEAR(LFT!$A$6:$A$15),0),0))/SUMPRODUCT(--ISNUMBER(MATCH(LFT!$B$4:$DQ$4,INDEX('Rural Electric Cooperatives'!$A$3:$S$30,0,MATCH(SUBSTITUTE($B36,", Inc.",""),SUBSTITUTE('Rural Electric Cooperatives'!$A$1:$S$1,", Inc.",""),0)),0))),0)</f>
        <v>10.403234573202337</v>
      </c>
      <c r="F36" s="40" cm="1">
        <f t="array" ref="F36">IFERROR(SUMPRODUCT(--ISNUMBER(MATCH(LFT!$B$4:$DQ$4,INDEX('Rural Electric Cooperatives'!$A$3:$S$30,0,MATCH(SUBSTITUTE($B36,", Inc.",""),SUBSTITUTE('Rural Electric Cooperatives'!$A$1:$S$1,", Inc.",""),0)),0)),INDEX(LFT!$B$6:$DQ$15,MATCH(F$1,YEAR(LFT!$A$6:$A$15),0),0))/SUMPRODUCT(--ISNUMBER(MATCH(LFT!$B$4:$DQ$4,INDEX('Rural Electric Cooperatives'!$A$3:$S$30,0,MATCH(SUBSTITUTE($B36,", Inc.",""),SUBSTITUTE('Rural Electric Cooperatives'!$A$1:$S$1,", Inc.",""),0)),0))),0)</f>
        <v>10.312480095105723</v>
      </c>
      <c r="G36" s="40" cm="1">
        <f t="array" ref="G36">IFERROR(SUMPRODUCT(--ISNUMBER(MATCH(LFT!$B$4:$DQ$4,INDEX('Rural Electric Cooperatives'!$A$3:$S$30,0,MATCH(SUBSTITUTE($B36,", Inc.",""),SUBSTITUTE('Rural Electric Cooperatives'!$A$1:$S$1,", Inc.",""),0)),0)),INDEX(LFT!$B$6:$DQ$15,MATCH(G$1,YEAR(LFT!$A$6:$A$15),0),0))/SUMPRODUCT(--ISNUMBER(MATCH(LFT!$B$4:$DQ$4,INDEX('Rural Electric Cooperatives'!$A$3:$S$30,0,MATCH(SUBSTITUTE($B36,", Inc.",""),SUBSTITUTE('Rural Electric Cooperatives'!$A$1:$S$1,", Inc.",""),0)),0))),0)</f>
        <v>9.9112312733073065</v>
      </c>
      <c r="H36" s="40" cm="1">
        <f t="array" ref="H36">IFERROR(SUMPRODUCT(--ISNUMBER(MATCH(LFT!$B$4:$DQ$4,INDEX('Rural Electric Cooperatives'!$A$3:$S$30,0,MATCH(SUBSTITUTE($B36,", Inc.",""),SUBSTITUTE('Rural Electric Cooperatives'!$A$1:$S$1,", Inc.",""),0)),0)),INDEX(LFT!$B$6:$DQ$15,MATCH(H$1,YEAR(LFT!$A$6:$A$15),0),0))/SUMPRODUCT(--ISNUMBER(MATCH(LFT!$B$4:$DQ$4,INDEX('Rural Electric Cooperatives'!$A$3:$S$30,0,MATCH(SUBSTITUTE($B36,", Inc.",""),SUBSTITUTE('Rural Electric Cooperatives'!$A$1:$S$1,", Inc.",""),0)),0))),0)</f>
        <v>9.8402936827771477</v>
      </c>
      <c r="I36" s="40" cm="1">
        <f t="array" ref="I36">IFERROR(SUMPRODUCT(--ISNUMBER(MATCH(LFT!$B$4:$DQ$4,INDEX('Rural Electric Cooperatives'!$A$3:$S$30,0,MATCH(SUBSTITUTE($B36,", Inc.",""),SUBSTITUTE('Rural Electric Cooperatives'!$A$1:$S$1,", Inc.",""),0)),0)),INDEX(LFT!$B$6:$DQ$15,MATCH(I$1,YEAR(LFT!$A$6:$A$15),0),0))/SUMPRODUCT(--ISNUMBER(MATCH(LFT!$B$4:$DQ$4,INDEX('Rural Electric Cooperatives'!$A$3:$S$30,0,MATCH(SUBSTITUTE($B36,", Inc.",""),SUBSTITUTE('Rural Electric Cooperatives'!$A$1:$S$1,", Inc.",""),0)),0))),0)</f>
        <v>9.931147531110005</v>
      </c>
      <c r="J36" s="40" cm="1">
        <f t="array" ref="J36">IFERROR(SUMPRODUCT(--ISNUMBER(MATCH(LFT!$B$4:$DQ$4,INDEX('Rural Electric Cooperatives'!$A$3:$S$30,0,MATCH(SUBSTITUTE($B36,", Inc.",""),SUBSTITUTE('Rural Electric Cooperatives'!$A$1:$S$1,", Inc.",""),0)),0)),INDEX(LFT!$B$6:$DQ$15,MATCH(J$1,YEAR(LFT!$A$6:$A$15),0),0))/SUMPRODUCT(--ISNUMBER(MATCH(LFT!$B$4:$DQ$4,INDEX('Rural Electric Cooperatives'!$A$3:$S$30,0,MATCH(SUBSTITUTE($B36,", Inc.",""),SUBSTITUTE('Rural Electric Cooperatives'!$A$1:$S$1,", Inc.",""),0)),0))),0)</f>
        <v>9.9263472341263945</v>
      </c>
      <c r="K36" s="40" cm="1">
        <f t="array" ref="K36">IFERROR(SUMPRODUCT(--ISNUMBER(MATCH(LFT!$B$4:$DQ$4,INDEX('Rural Electric Cooperatives'!$A$3:$S$30,0,MATCH(SUBSTITUTE($B36,", Inc.",""),SUBSTITUTE('Rural Electric Cooperatives'!$A$1:$S$1,", Inc.",""),0)),0)),INDEX(LFT!$B$6:$DQ$15,MATCH(K$1,YEAR(LFT!$A$6:$A$15),0),0))/SUMPRODUCT(--ISNUMBER(MATCH(LFT!$B$4:$DQ$4,INDEX('Rural Electric Cooperatives'!$A$3:$S$30,0,MATCH(SUBSTITUTE($B36,", Inc.",""),SUBSTITUTE('Rural Electric Cooperatives'!$A$1:$S$1,", Inc.",""),0)),0))),0)</f>
        <v>10.197809803687731</v>
      </c>
      <c r="L36" s="40" cm="1">
        <f t="array" ref="L36">IFERROR(SUMPRODUCT(--ISNUMBER(MATCH(LFT!$B$4:$DQ$4,INDEX('Rural Electric Cooperatives'!$A$3:$S$30,0,MATCH(SUBSTITUTE($B36,", Inc.",""),SUBSTITUTE('Rural Electric Cooperatives'!$A$1:$S$1,", Inc.",""),0)),0)),INDEX(LFT!$B$6:$DQ$15,MATCH(L$1,YEAR(LFT!$A$6:$A$15),0),0))/SUMPRODUCT(--ISNUMBER(MATCH(LFT!$B$4:$DQ$4,INDEX('Rural Electric Cooperatives'!$A$3:$S$30,0,MATCH(SUBSTITUTE($B36,", Inc.",""),SUBSTITUTE('Rural Electric Cooperatives'!$A$1:$S$1,", Inc.",""),0)),0))),0)</f>
        <v>10.30938203731024</v>
      </c>
      <c r="M36" s="43">
        <f t="shared" si="1"/>
        <v>-2.899262289564053E-4</v>
      </c>
    </row>
    <row r="37" spans="1:13" x14ac:dyDescent="0.25">
      <c r="A37" s="39"/>
      <c r="B37" s="39" t="s">
        <v>1140</v>
      </c>
      <c r="C37" s="40" cm="1">
        <f t="array" ref="C37">IFERROR(SUMPRODUCT(--ISNUMBER(MATCH(LFT!$B$4:$DQ$4,INDEX('Rural Electric Cooperatives'!$A$3:$S$30,0,MATCH(SUBSTITUTE($B37,", Inc.",""),SUBSTITUTE('Rural Electric Cooperatives'!$A$1:$S$1,", Inc.",""),0)),0)),INDEX(LFT!$B$6:$DQ$15,MATCH(C$1,YEAR(LFT!$A$6:$A$15),0),0))/SUMPRODUCT(--ISNUMBER(MATCH(LFT!$B$4:$DQ$4,INDEX('Rural Electric Cooperatives'!$A$3:$S$30,0,MATCH(SUBSTITUTE($B37,", Inc.",""),SUBSTITUTE('Rural Electric Cooperatives'!$A$1:$S$1,", Inc.",""),0)),0))),0)</f>
        <v>4.4186123208280579</v>
      </c>
      <c r="D37" s="40" cm="1">
        <f t="array" ref="D37">IFERROR(SUMPRODUCT(--ISNUMBER(MATCH(LFT!$B$4:$DQ$4,INDEX('Rural Electric Cooperatives'!$A$3:$S$30,0,MATCH(SUBSTITUTE($B37,", Inc.",""),SUBSTITUTE('Rural Electric Cooperatives'!$A$1:$S$1,", Inc.",""),0)),0)),INDEX(LFT!$B$6:$DQ$15,MATCH(D$1,YEAR(LFT!$A$6:$A$15),0),0))/SUMPRODUCT(--ISNUMBER(MATCH(LFT!$B$4:$DQ$4,INDEX('Rural Electric Cooperatives'!$A$3:$S$30,0,MATCH(SUBSTITUTE($B37,", Inc.",""),SUBSTITUTE('Rural Electric Cooperatives'!$A$1:$S$1,", Inc.",""),0)),0))),0)</f>
        <v>4.4424430665078249</v>
      </c>
      <c r="E37" s="40" cm="1">
        <f t="array" ref="E37">IFERROR(SUMPRODUCT(--ISNUMBER(MATCH(LFT!$B$4:$DQ$4,INDEX('Rural Electric Cooperatives'!$A$3:$S$30,0,MATCH(SUBSTITUTE($B37,", Inc.",""),SUBSTITUTE('Rural Electric Cooperatives'!$A$1:$S$1,", Inc.",""),0)),0)),INDEX(LFT!$B$6:$DQ$15,MATCH(E$1,YEAR(LFT!$A$6:$A$15),0),0))/SUMPRODUCT(--ISNUMBER(MATCH(LFT!$B$4:$DQ$4,INDEX('Rural Electric Cooperatives'!$A$3:$S$30,0,MATCH(SUBSTITUTE($B37,", Inc.",""),SUBSTITUTE('Rural Electric Cooperatives'!$A$1:$S$1,", Inc.",""),0)),0))),0)</f>
        <v>4.4219200063744628</v>
      </c>
      <c r="F37" s="40" cm="1">
        <f t="array" ref="F37">IFERROR(SUMPRODUCT(--ISNUMBER(MATCH(LFT!$B$4:$DQ$4,INDEX('Rural Electric Cooperatives'!$A$3:$S$30,0,MATCH(SUBSTITUTE($B37,", Inc.",""),SUBSTITUTE('Rural Electric Cooperatives'!$A$1:$S$1,", Inc.",""),0)),0)),INDEX(LFT!$B$6:$DQ$15,MATCH(F$1,YEAR(LFT!$A$6:$A$15),0),0))/SUMPRODUCT(--ISNUMBER(MATCH(LFT!$B$4:$DQ$4,INDEX('Rural Electric Cooperatives'!$A$3:$S$30,0,MATCH(SUBSTITUTE($B37,", Inc.",""),SUBSTITUTE('Rural Electric Cooperatives'!$A$1:$S$1,", Inc.",""),0)),0))),0)</f>
        <v>4.4457838683277391</v>
      </c>
      <c r="G37" s="40" cm="1">
        <f t="array" ref="G37">IFERROR(SUMPRODUCT(--ISNUMBER(MATCH(LFT!$B$4:$DQ$4,INDEX('Rural Electric Cooperatives'!$A$3:$S$30,0,MATCH(SUBSTITUTE($B37,", Inc.",""),SUBSTITUTE('Rural Electric Cooperatives'!$A$1:$S$1,", Inc.",""),0)),0)),INDEX(LFT!$B$6:$DQ$15,MATCH(G$1,YEAR(LFT!$A$6:$A$15),0),0))/SUMPRODUCT(--ISNUMBER(MATCH(LFT!$B$4:$DQ$4,INDEX('Rural Electric Cooperatives'!$A$3:$S$30,0,MATCH(SUBSTITUTE($B37,", Inc.",""),SUBSTITUTE('Rural Electric Cooperatives'!$A$1:$S$1,", Inc.",""),0)),0))),0)</f>
        <v>4.3334928984723167</v>
      </c>
      <c r="H37" s="40" cm="1">
        <f t="array" ref="H37">IFERROR(SUMPRODUCT(--ISNUMBER(MATCH(LFT!$B$4:$DQ$4,INDEX('Rural Electric Cooperatives'!$A$3:$S$30,0,MATCH(SUBSTITUTE($B37,", Inc.",""),SUBSTITUTE('Rural Electric Cooperatives'!$A$1:$S$1,", Inc.",""),0)),0)),INDEX(LFT!$B$6:$DQ$15,MATCH(H$1,YEAR(LFT!$A$6:$A$15),0),0))/SUMPRODUCT(--ISNUMBER(MATCH(LFT!$B$4:$DQ$4,INDEX('Rural Electric Cooperatives'!$A$3:$S$30,0,MATCH(SUBSTITUTE($B37,", Inc.",""),SUBSTITUTE('Rural Electric Cooperatives'!$A$1:$S$1,", Inc.",""),0)),0))),0)</f>
        <v>4.3349765106073956</v>
      </c>
      <c r="I37" s="40" cm="1">
        <f t="array" ref="I37">IFERROR(SUMPRODUCT(--ISNUMBER(MATCH(LFT!$B$4:$DQ$4,INDEX('Rural Electric Cooperatives'!$A$3:$S$30,0,MATCH(SUBSTITUTE($B37,", Inc.",""),SUBSTITUTE('Rural Electric Cooperatives'!$A$1:$S$1,", Inc.",""),0)),0)),INDEX(LFT!$B$6:$DQ$15,MATCH(I$1,YEAR(LFT!$A$6:$A$15),0),0))/SUMPRODUCT(--ISNUMBER(MATCH(LFT!$B$4:$DQ$4,INDEX('Rural Electric Cooperatives'!$A$3:$S$30,0,MATCH(SUBSTITUTE($B37,", Inc.",""),SUBSTITUTE('Rural Electric Cooperatives'!$A$1:$S$1,", Inc.",""),0)),0))),0)</f>
        <v>4.3547857816264406</v>
      </c>
      <c r="J37" s="40" cm="1">
        <f t="array" ref="J37">IFERROR(SUMPRODUCT(--ISNUMBER(MATCH(LFT!$B$4:$DQ$4,INDEX('Rural Electric Cooperatives'!$A$3:$S$30,0,MATCH(SUBSTITUTE($B37,", Inc.",""),SUBSTITUTE('Rural Electric Cooperatives'!$A$1:$S$1,", Inc.",""),0)),0)),INDEX(LFT!$B$6:$DQ$15,MATCH(J$1,YEAR(LFT!$A$6:$A$15),0),0))/SUMPRODUCT(--ISNUMBER(MATCH(LFT!$B$4:$DQ$4,INDEX('Rural Electric Cooperatives'!$A$3:$S$30,0,MATCH(SUBSTITUTE($B37,", Inc.",""),SUBSTITUTE('Rural Electric Cooperatives'!$A$1:$S$1,", Inc.",""),0)),0))),0)</f>
        <v>4.3166504340028045</v>
      </c>
      <c r="K37" s="40" cm="1">
        <f t="array" ref="K37">IFERROR(SUMPRODUCT(--ISNUMBER(MATCH(LFT!$B$4:$DQ$4,INDEX('Rural Electric Cooperatives'!$A$3:$S$30,0,MATCH(SUBSTITUTE($B37,", Inc.",""),SUBSTITUTE('Rural Electric Cooperatives'!$A$1:$S$1,", Inc.",""),0)),0)),INDEX(LFT!$B$6:$DQ$15,MATCH(K$1,YEAR(LFT!$A$6:$A$15),0),0))/SUMPRODUCT(--ISNUMBER(MATCH(LFT!$B$4:$DQ$4,INDEX('Rural Electric Cooperatives'!$A$3:$S$30,0,MATCH(SUBSTITUTE($B37,", Inc.",""),SUBSTITUTE('Rural Electric Cooperatives'!$A$1:$S$1,", Inc.",""),0)),0))),0)</f>
        <v>4.4177011856018833</v>
      </c>
      <c r="L37" s="40" cm="1">
        <f t="array" ref="L37">IFERROR(SUMPRODUCT(--ISNUMBER(MATCH(LFT!$B$4:$DQ$4,INDEX('Rural Electric Cooperatives'!$A$3:$S$30,0,MATCH(SUBSTITUTE($B37,", Inc.",""),SUBSTITUTE('Rural Electric Cooperatives'!$A$1:$S$1,", Inc.",""),0)),0)),INDEX(LFT!$B$6:$DQ$15,MATCH(L$1,YEAR(LFT!$A$6:$A$15),0),0))/SUMPRODUCT(--ISNUMBER(MATCH(LFT!$B$4:$DQ$4,INDEX('Rural Electric Cooperatives'!$A$3:$S$30,0,MATCH(SUBSTITUTE($B37,", Inc.",""),SUBSTITUTE('Rural Electric Cooperatives'!$A$1:$S$1,", Inc.",""),0)),0))),0)</f>
        <v>4.4705354962201671</v>
      </c>
      <c r="M37" s="43">
        <f t="shared" si="1"/>
        <v>1.2988991765099378E-3</v>
      </c>
    </row>
    <row r="38" spans="1:13" x14ac:dyDescent="0.25">
      <c r="A38" s="39"/>
      <c r="B38" s="39" t="s">
        <v>1141</v>
      </c>
      <c r="C38" s="40" cm="1">
        <f t="array" ref="C38">IFERROR(SUMPRODUCT(--ISNUMBER(MATCH(LFT!$B$4:$DQ$4,INDEX('Rural Electric Cooperatives'!$A$3:$S$30,0,MATCH(SUBSTITUTE($B38,", Inc.",""),SUBSTITUTE('Rural Electric Cooperatives'!$A$1:$S$1,", Inc.",""),0)),0)),INDEX(LFT!$B$6:$DQ$15,MATCH(C$1,YEAR(LFT!$A$6:$A$15),0),0))/SUMPRODUCT(--ISNUMBER(MATCH(LFT!$B$4:$DQ$4,INDEX('Rural Electric Cooperatives'!$A$3:$S$30,0,MATCH(SUBSTITUTE($B38,", Inc.",""),SUBSTITUTE('Rural Electric Cooperatives'!$A$1:$S$1,", Inc.",""),0)),0))),0)</f>
        <v>8.903144870760606</v>
      </c>
      <c r="D38" s="40" cm="1">
        <f t="array" ref="D38">IFERROR(SUMPRODUCT(--ISNUMBER(MATCH(LFT!$B$4:$DQ$4,INDEX('Rural Electric Cooperatives'!$A$3:$S$30,0,MATCH(SUBSTITUTE($B38,", Inc.",""),SUBSTITUTE('Rural Electric Cooperatives'!$A$1:$S$1,", Inc.",""),0)),0)),INDEX(LFT!$B$6:$DQ$15,MATCH(D$1,YEAR(LFT!$A$6:$A$15),0),0))/SUMPRODUCT(--ISNUMBER(MATCH(LFT!$B$4:$DQ$4,INDEX('Rural Electric Cooperatives'!$A$3:$S$30,0,MATCH(SUBSTITUTE($B38,", Inc.",""),SUBSTITUTE('Rural Electric Cooperatives'!$A$1:$S$1,", Inc.",""),0)),0))),0)</f>
        <v>8.9336817091022631</v>
      </c>
      <c r="E38" s="40" cm="1">
        <f t="array" ref="E38">IFERROR(SUMPRODUCT(--ISNUMBER(MATCH(LFT!$B$4:$DQ$4,INDEX('Rural Electric Cooperatives'!$A$3:$S$30,0,MATCH(SUBSTITUTE($B38,", Inc.",""),SUBSTITUTE('Rural Electric Cooperatives'!$A$1:$S$1,", Inc.",""),0)),0)),INDEX(LFT!$B$6:$DQ$15,MATCH(E$1,YEAR(LFT!$A$6:$A$15),0),0))/SUMPRODUCT(--ISNUMBER(MATCH(LFT!$B$4:$DQ$4,INDEX('Rural Electric Cooperatives'!$A$3:$S$30,0,MATCH(SUBSTITUTE($B38,", Inc.",""),SUBSTITUTE('Rural Electric Cooperatives'!$A$1:$S$1,", Inc.",""),0)),0))),0)</f>
        <v>8.8291691149643636</v>
      </c>
      <c r="F38" s="40" cm="1">
        <f t="array" ref="F38">IFERROR(SUMPRODUCT(--ISNUMBER(MATCH(LFT!$B$4:$DQ$4,INDEX('Rural Electric Cooperatives'!$A$3:$S$30,0,MATCH(SUBSTITUTE($B38,", Inc.",""),SUBSTITUTE('Rural Electric Cooperatives'!$A$1:$S$1,", Inc.",""),0)),0)),INDEX(LFT!$B$6:$DQ$15,MATCH(F$1,YEAR(LFT!$A$6:$A$15),0),0))/SUMPRODUCT(--ISNUMBER(MATCH(LFT!$B$4:$DQ$4,INDEX('Rural Electric Cooperatives'!$A$3:$S$30,0,MATCH(SUBSTITUTE($B38,", Inc.",""),SUBSTITUTE('Rural Electric Cooperatives'!$A$1:$S$1,", Inc.",""),0)),0))),0)</f>
        <v>8.8156981189787675</v>
      </c>
      <c r="G38" s="40" cm="1">
        <f t="array" ref="G38">IFERROR(SUMPRODUCT(--ISNUMBER(MATCH(LFT!$B$4:$DQ$4,INDEX('Rural Electric Cooperatives'!$A$3:$S$30,0,MATCH(SUBSTITUTE($B38,", Inc.",""),SUBSTITUTE('Rural Electric Cooperatives'!$A$1:$S$1,", Inc.",""),0)),0)),INDEX(LFT!$B$6:$DQ$15,MATCH(G$1,YEAR(LFT!$A$6:$A$15),0),0))/SUMPRODUCT(--ISNUMBER(MATCH(LFT!$B$4:$DQ$4,INDEX('Rural Electric Cooperatives'!$A$3:$S$30,0,MATCH(SUBSTITUTE($B38,", Inc.",""),SUBSTITUTE('Rural Electric Cooperatives'!$A$1:$S$1,", Inc.",""),0)),0))),0)</f>
        <v>8.5382148393776873</v>
      </c>
      <c r="H38" s="40" cm="1">
        <f t="array" ref="H38">IFERROR(SUMPRODUCT(--ISNUMBER(MATCH(LFT!$B$4:$DQ$4,INDEX('Rural Electric Cooperatives'!$A$3:$S$30,0,MATCH(SUBSTITUTE($B38,", Inc.",""),SUBSTITUTE('Rural Electric Cooperatives'!$A$1:$S$1,", Inc.",""),0)),0)),INDEX(LFT!$B$6:$DQ$15,MATCH(H$1,YEAR(LFT!$A$6:$A$15),0),0))/SUMPRODUCT(--ISNUMBER(MATCH(LFT!$B$4:$DQ$4,INDEX('Rural Electric Cooperatives'!$A$3:$S$30,0,MATCH(SUBSTITUTE($B38,", Inc.",""),SUBSTITUTE('Rural Electric Cooperatives'!$A$1:$S$1,", Inc.",""),0)),0))),0)</f>
        <v>8.4942808571387403</v>
      </c>
      <c r="I38" s="40" cm="1">
        <f t="array" ref="I38">IFERROR(SUMPRODUCT(--ISNUMBER(MATCH(LFT!$B$4:$DQ$4,INDEX('Rural Electric Cooperatives'!$A$3:$S$30,0,MATCH(SUBSTITUTE($B38,", Inc.",""),SUBSTITUTE('Rural Electric Cooperatives'!$A$1:$S$1,", Inc.",""),0)),0)),INDEX(LFT!$B$6:$DQ$15,MATCH(I$1,YEAR(LFT!$A$6:$A$15),0),0))/SUMPRODUCT(--ISNUMBER(MATCH(LFT!$B$4:$DQ$4,INDEX('Rural Electric Cooperatives'!$A$3:$S$30,0,MATCH(SUBSTITUTE($B38,", Inc.",""),SUBSTITUTE('Rural Electric Cooperatives'!$A$1:$S$1,", Inc.",""),0)),0))),0)</f>
        <v>8.6152981778582234</v>
      </c>
      <c r="J38" s="40" cm="1">
        <f t="array" ref="J38">IFERROR(SUMPRODUCT(--ISNUMBER(MATCH(LFT!$B$4:$DQ$4,INDEX('Rural Electric Cooperatives'!$A$3:$S$30,0,MATCH(SUBSTITUTE($B38,", Inc.",""),SUBSTITUTE('Rural Electric Cooperatives'!$A$1:$S$1,", Inc.",""),0)),0)),INDEX(LFT!$B$6:$DQ$15,MATCH(J$1,YEAR(LFT!$A$6:$A$15),0),0))/SUMPRODUCT(--ISNUMBER(MATCH(LFT!$B$4:$DQ$4,INDEX('Rural Electric Cooperatives'!$A$3:$S$30,0,MATCH(SUBSTITUTE($B38,", Inc.",""),SUBSTITUTE('Rural Electric Cooperatives'!$A$1:$S$1,", Inc.",""),0)),0))),0)</f>
        <v>8.6678582268064162</v>
      </c>
      <c r="K38" s="40" cm="1">
        <f t="array" ref="K38">IFERROR(SUMPRODUCT(--ISNUMBER(MATCH(LFT!$B$4:$DQ$4,INDEX('Rural Electric Cooperatives'!$A$3:$S$30,0,MATCH(SUBSTITUTE($B38,", Inc.",""),SUBSTITUTE('Rural Electric Cooperatives'!$A$1:$S$1,", Inc.",""),0)),0)),INDEX(LFT!$B$6:$DQ$15,MATCH(K$1,YEAR(LFT!$A$6:$A$15),0),0))/SUMPRODUCT(--ISNUMBER(MATCH(LFT!$B$4:$DQ$4,INDEX('Rural Electric Cooperatives'!$A$3:$S$30,0,MATCH(SUBSTITUTE($B38,", Inc.",""),SUBSTITUTE('Rural Electric Cooperatives'!$A$1:$S$1,", Inc.",""),0)),0))),0)</f>
        <v>8.7661362524741993</v>
      </c>
      <c r="L38" s="40" cm="1">
        <f t="array" ref="L38">IFERROR(SUMPRODUCT(--ISNUMBER(MATCH(LFT!$B$4:$DQ$4,INDEX('Rural Electric Cooperatives'!$A$3:$S$30,0,MATCH(SUBSTITUTE($B38,", Inc.",""),SUBSTITUTE('Rural Electric Cooperatives'!$A$1:$S$1,", Inc.",""),0)),0)),INDEX(LFT!$B$6:$DQ$15,MATCH(L$1,YEAR(LFT!$A$6:$A$15),0),0))/SUMPRODUCT(--ISNUMBER(MATCH(LFT!$B$4:$DQ$4,INDEX('Rural Electric Cooperatives'!$A$3:$S$30,0,MATCH(SUBSTITUTE($B38,", Inc.",""),SUBSTITUTE('Rural Electric Cooperatives'!$A$1:$S$1,", Inc.",""),0)),0))),0)</f>
        <v>8.7970535914559775</v>
      </c>
      <c r="M38" s="43">
        <f t="shared" si="1"/>
        <v>-1.3310826914889606E-3</v>
      </c>
    </row>
    <row r="39" spans="1:13" x14ac:dyDescent="0.25">
      <c r="A39" s="39"/>
      <c r="B39" s="39" t="s">
        <v>1187</v>
      </c>
      <c r="C39" s="40" cm="1">
        <f t="array" ref="C39">IFERROR(SUMPRODUCT(--ISNUMBER(MATCH(LFT!$B$4:$DQ$4,INDEX('Rural Electric Cooperatives'!$A$3:$S$30,0,MATCH(SUBSTITUTE($B39,", Inc.",""),SUBSTITUTE('Rural Electric Cooperatives'!$A$1:$S$1,", Inc.",""),0)),0)),INDEX(LFT!$B$6:$DQ$15,MATCH(C$1,YEAR(LFT!$A$6:$A$15),0),0))/SUMPRODUCT(--ISNUMBER(MATCH(LFT!$B$4:$DQ$4,INDEX('Rural Electric Cooperatives'!$A$3:$S$30,0,MATCH(SUBSTITUTE($B39,", Inc.",""),SUBSTITUTE('Rural Electric Cooperatives'!$A$1:$S$1,", Inc.",""),0)),0))),0)</f>
        <v>3.7290854394987303</v>
      </c>
      <c r="D39" s="40" cm="1">
        <f t="array" ref="D39">IFERROR(SUMPRODUCT(--ISNUMBER(MATCH(LFT!$B$4:$DQ$4,INDEX('Rural Electric Cooperatives'!$A$3:$S$30,0,MATCH(SUBSTITUTE($B39,", Inc.",""),SUBSTITUTE('Rural Electric Cooperatives'!$A$1:$S$1,", Inc.",""),0)),0)),INDEX(LFT!$B$6:$DQ$15,MATCH(D$1,YEAR(LFT!$A$6:$A$15),0),0))/SUMPRODUCT(--ISNUMBER(MATCH(LFT!$B$4:$DQ$4,INDEX('Rural Electric Cooperatives'!$A$3:$S$30,0,MATCH(SUBSTITUTE($B39,", Inc.",""),SUBSTITUTE('Rural Electric Cooperatives'!$A$1:$S$1,", Inc.",""),0)),0))),0)</f>
        <v>3.6900576232781153</v>
      </c>
      <c r="E39" s="40" cm="1">
        <f t="array" ref="E39">IFERROR(SUMPRODUCT(--ISNUMBER(MATCH(LFT!$B$4:$DQ$4,INDEX('Rural Electric Cooperatives'!$A$3:$S$30,0,MATCH(SUBSTITUTE($B39,", Inc.",""),SUBSTITUTE('Rural Electric Cooperatives'!$A$1:$S$1,", Inc.",""),0)),0)),INDEX(LFT!$B$6:$DQ$15,MATCH(E$1,YEAR(LFT!$A$6:$A$15),0),0))/SUMPRODUCT(--ISNUMBER(MATCH(LFT!$B$4:$DQ$4,INDEX('Rural Electric Cooperatives'!$A$3:$S$30,0,MATCH(SUBSTITUTE($B39,", Inc.",""),SUBSTITUTE('Rural Electric Cooperatives'!$A$1:$S$1,", Inc.",""),0)),0))),0)</f>
        <v>3.6079417708175949</v>
      </c>
      <c r="F39" s="40" cm="1">
        <f t="array" ref="F39">IFERROR(SUMPRODUCT(--ISNUMBER(MATCH(LFT!$B$4:$DQ$4,INDEX('Rural Electric Cooperatives'!$A$3:$S$30,0,MATCH(SUBSTITUTE($B39,", Inc.",""),SUBSTITUTE('Rural Electric Cooperatives'!$A$1:$S$1,", Inc.",""),0)),0)),INDEX(LFT!$B$6:$DQ$15,MATCH(F$1,YEAR(LFT!$A$6:$A$15),0),0))/SUMPRODUCT(--ISNUMBER(MATCH(LFT!$B$4:$DQ$4,INDEX('Rural Electric Cooperatives'!$A$3:$S$30,0,MATCH(SUBSTITUTE($B39,", Inc.",""),SUBSTITUTE('Rural Electric Cooperatives'!$A$1:$S$1,", Inc.",""),0)),0))),0)</f>
        <v>3.5770362503412549</v>
      </c>
      <c r="G39" s="40" cm="1">
        <f t="array" ref="G39">IFERROR(SUMPRODUCT(--ISNUMBER(MATCH(LFT!$B$4:$DQ$4,INDEX('Rural Electric Cooperatives'!$A$3:$S$30,0,MATCH(SUBSTITUTE($B39,", Inc.",""),SUBSTITUTE('Rural Electric Cooperatives'!$A$1:$S$1,", Inc.",""),0)),0)),INDEX(LFT!$B$6:$DQ$15,MATCH(G$1,YEAR(LFT!$A$6:$A$15),0),0))/SUMPRODUCT(--ISNUMBER(MATCH(LFT!$B$4:$DQ$4,INDEX('Rural Electric Cooperatives'!$A$3:$S$30,0,MATCH(SUBSTITUTE($B39,", Inc.",""),SUBSTITUTE('Rural Electric Cooperatives'!$A$1:$S$1,", Inc.",""),0)),0))),0)</f>
        <v>3.5572632859953397</v>
      </c>
      <c r="H39" s="40" cm="1">
        <f t="array" ref="H39">IFERROR(SUMPRODUCT(--ISNUMBER(MATCH(LFT!$B$4:$DQ$4,INDEX('Rural Electric Cooperatives'!$A$3:$S$30,0,MATCH(SUBSTITUTE($B39,", Inc.",""),SUBSTITUTE('Rural Electric Cooperatives'!$A$1:$S$1,", Inc.",""),0)),0)),INDEX(LFT!$B$6:$DQ$15,MATCH(H$1,YEAR(LFT!$A$6:$A$15),0),0))/SUMPRODUCT(--ISNUMBER(MATCH(LFT!$B$4:$DQ$4,INDEX('Rural Electric Cooperatives'!$A$3:$S$30,0,MATCH(SUBSTITUTE($B39,", Inc.",""),SUBSTITUTE('Rural Electric Cooperatives'!$A$1:$S$1,", Inc.",""),0)),0))),0)</f>
        <v>3.548028965553395</v>
      </c>
      <c r="I39" s="40" cm="1">
        <f t="array" ref="I39">IFERROR(SUMPRODUCT(--ISNUMBER(MATCH(LFT!$B$4:$DQ$4,INDEX('Rural Electric Cooperatives'!$A$3:$S$30,0,MATCH(SUBSTITUTE($B39,", Inc.",""),SUBSTITUTE('Rural Electric Cooperatives'!$A$1:$S$1,", Inc.",""),0)),0)),INDEX(LFT!$B$6:$DQ$15,MATCH(I$1,YEAR(LFT!$A$6:$A$15),0),0))/SUMPRODUCT(--ISNUMBER(MATCH(LFT!$B$4:$DQ$4,INDEX('Rural Electric Cooperatives'!$A$3:$S$30,0,MATCH(SUBSTITUTE($B39,", Inc.",""),SUBSTITUTE('Rural Electric Cooperatives'!$A$1:$S$1,", Inc.",""),0)),0))),0)</f>
        <v>3.5170272898073747</v>
      </c>
      <c r="J39" s="40" cm="1">
        <f t="array" ref="J39">IFERROR(SUMPRODUCT(--ISNUMBER(MATCH(LFT!$B$4:$DQ$4,INDEX('Rural Electric Cooperatives'!$A$3:$S$30,0,MATCH(SUBSTITUTE($B39,", Inc.",""),SUBSTITUTE('Rural Electric Cooperatives'!$A$1:$S$1,", Inc.",""),0)),0)),INDEX(LFT!$B$6:$DQ$15,MATCH(J$1,YEAR(LFT!$A$6:$A$15),0),0))/SUMPRODUCT(--ISNUMBER(MATCH(LFT!$B$4:$DQ$4,INDEX('Rural Electric Cooperatives'!$A$3:$S$30,0,MATCH(SUBSTITUTE($B39,", Inc.",""),SUBSTITUTE('Rural Electric Cooperatives'!$A$1:$S$1,", Inc.",""),0)),0))),0)</f>
        <v>3.547632500127385</v>
      </c>
      <c r="K39" s="40" cm="1">
        <f t="array" ref="K39">IFERROR(SUMPRODUCT(--ISNUMBER(MATCH(LFT!$B$4:$DQ$4,INDEX('Rural Electric Cooperatives'!$A$3:$S$30,0,MATCH(SUBSTITUTE($B39,", Inc.",""),SUBSTITUTE('Rural Electric Cooperatives'!$A$1:$S$1,", Inc.",""),0)),0)),INDEX(LFT!$B$6:$DQ$15,MATCH(K$1,YEAR(LFT!$A$6:$A$15),0),0))/SUMPRODUCT(--ISNUMBER(MATCH(LFT!$B$4:$DQ$4,INDEX('Rural Electric Cooperatives'!$A$3:$S$30,0,MATCH(SUBSTITUTE($B39,", Inc.",""),SUBSTITUTE('Rural Electric Cooperatives'!$A$1:$S$1,", Inc.",""),0)),0))),0)</f>
        <v>3.6136892840349648</v>
      </c>
      <c r="L39" s="40" cm="1">
        <f t="array" ref="L39">IFERROR(SUMPRODUCT(--ISNUMBER(MATCH(LFT!$B$4:$DQ$4,INDEX('Rural Electric Cooperatives'!$A$3:$S$30,0,MATCH(SUBSTITUTE($B39,", Inc.",""),SUBSTITUTE('Rural Electric Cooperatives'!$A$1:$S$1,", Inc.",""),0)),0)),INDEX(LFT!$B$6:$DQ$15,MATCH(L$1,YEAR(LFT!$A$6:$A$15),0),0))/SUMPRODUCT(--ISNUMBER(MATCH(LFT!$B$4:$DQ$4,INDEX('Rural Electric Cooperatives'!$A$3:$S$30,0,MATCH(SUBSTITUTE($B39,", Inc.",""),SUBSTITUTE('Rural Electric Cooperatives'!$A$1:$S$1,", Inc.",""),0)),0))),0)</f>
        <v>3.6168440936648301</v>
      </c>
      <c r="M39" s="43">
        <f t="shared" si="1"/>
        <v>-3.3899261639162015E-3</v>
      </c>
    </row>
    <row r="40" spans="1:13" x14ac:dyDescent="0.25">
      <c r="A40" s="39"/>
      <c r="B40" s="39" t="s">
        <v>1142</v>
      </c>
      <c r="C40" s="40" cm="1">
        <f t="array" ref="C40">IFERROR(SUMPRODUCT(--ISNUMBER(MATCH(LFT!$B$4:$DQ$4,INDEX('Rural Electric Cooperatives'!$A$3:$S$30,0,MATCH(SUBSTITUTE($B40,", Inc.",""),SUBSTITUTE('Rural Electric Cooperatives'!$A$1:$S$1,", Inc.",""),0)),0)),INDEX(LFT!$B$6:$DQ$15,MATCH(C$1,YEAR(LFT!$A$6:$A$15),0),0))/SUMPRODUCT(--ISNUMBER(MATCH(LFT!$B$4:$DQ$4,INDEX('Rural Electric Cooperatives'!$A$3:$S$30,0,MATCH(SUBSTITUTE($B40,", Inc.",""),SUBSTITUTE('Rural Electric Cooperatives'!$A$1:$S$1,", Inc.",""),0)),0))),0)</f>
        <v>11.867642766908393</v>
      </c>
      <c r="D40" s="40" cm="1">
        <f t="array" ref="D40">IFERROR(SUMPRODUCT(--ISNUMBER(MATCH(LFT!$B$4:$DQ$4,INDEX('Rural Electric Cooperatives'!$A$3:$S$30,0,MATCH(SUBSTITUTE($B40,", Inc.",""),SUBSTITUTE('Rural Electric Cooperatives'!$A$1:$S$1,", Inc.",""),0)),0)),INDEX(LFT!$B$6:$DQ$15,MATCH(D$1,YEAR(LFT!$A$6:$A$15),0),0))/SUMPRODUCT(--ISNUMBER(MATCH(LFT!$B$4:$DQ$4,INDEX('Rural Electric Cooperatives'!$A$3:$S$30,0,MATCH(SUBSTITUTE($B40,", Inc.",""),SUBSTITUTE('Rural Electric Cooperatives'!$A$1:$S$1,", Inc.",""),0)),0))),0)</f>
        <v>11.952801518282108</v>
      </c>
      <c r="E40" s="40" cm="1">
        <f t="array" ref="E40">IFERROR(SUMPRODUCT(--ISNUMBER(MATCH(LFT!$B$4:$DQ$4,INDEX('Rural Electric Cooperatives'!$A$3:$S$30,0,MATCH(SUBSTITUTE($B40,", Inc.",""),SUBSTITUTE('Rural Electric Cooperatives'!$A$1:$S$1,", Inc.",""),0)),0)),INDEX(LFT!$B$6:$DQ$15,MATCH(E$1,YEAR(LFT!$A$6:$A$15),0),0))/SUMPRODUCT(--ISNUMBER(MATCH(LFT!$B$4:$DQ$4,INDEX('Rural Electric Cooperatives'!$A$3:$S$30,0,MATCH(SUBSTITUTE($B40,", Inc.",""),SUBSTITUTE('Rural Electric Cooperatives'!$A$1:$S$1,", Inc.",""),0)),0))),0)</f>
        <v>11.824640124299027</v>
      </c>
      <c r="F40" s="40" cm="1">
        <f t="array" ref="F40">IFERROR(SUMPRODUCT(--ISNUMBER(MATCH(LFT!$B$4:$DQ$4,INDEX('Rural Electric Cooperatives'!$A$3:$S$30,0,MATCH(SUBSTITUTE($B40,", Inc.",""),SUBSTITUTE('Rural Electric Cooperatives'!$A$1:$S$1,", Inc.",""),0)),0)),INDEX(LFT!$B$6:$DQ$15,MATCH(F$1,YEAR(LFT!$A$6:$A$15),0),0))/SUMPRODUCT(--ISNUMBER(MATCH(LFT!$B$4:$DQ$4,INDEX('Rural Electric Cooperatives'!$A$3:$S$30,0,MATCH(SUBSTITUTE($B40,", Inc.",""),SUBSTITUTE('Rural Electric Cooperatives'!$A$1:$S$1,", Inc.",""),0)),0))),0)</f>
        <v>11.838635712743166</v>
      </c>
      <c r="G40" s="40" cm="1">
        <f t="array" ref="G40">IFERROR(SUMPRODUCT(--ISNUMBER(MATCH(LFT!$B$4:$DQ$4,INDEX('Rural Electric Cooperatives'!$A$3:$S$30,0,MATCH(SUBSTITUTE($B40,", Inc.",""),SUBSTITUTE('Rural Electric Cooperatives'!$A$1:$S$1,", Inc.",""),0)),0)),INDEX(LFT!$B$6:$DQ$15,MATCH(G$1,YEAR(LFT!$A$6:$A$15),0),0))/SUMPRODUCT(--ISNUMBER(MATCH(LFT!$B$4:$DQ$4,INDEX('Rural Electric Cooperatives'!$A$3:$S$30,0,MATCH(SUBSTITUTE($B40,", Inc.",""),SUBSTITUTE('Rural Electric Cooperatives'!$A$1:$S$1,", Inc.",""),0)),0))),0)</f>
        <v>11.454546641130579</v>
      </c>
      <c r="H40" s="40" cm="1">
        <f t="array" ref="H40">IFERROR(SUMPRODUCT(--ISNUMBER(MATCH(LFT!$B$4:$DQ$4,INDEX('Rural Electric Cooperatives'!$A$3:$S$30,0,MATCH(SUBSTITUTE($B40,", Inc.",""),SUBSTITUTE('Rural Electric Cooperatives'!$A$1:$S$1,", Inc.",""),0)),0)),INDEX(LFT!$B$6:$DQ$15,MATCH(H$1,YEAR(LFT!$A$6:$A$15),0),0))/SUMPRODUCT(--ISNUMBER(MATCH(LFT!$B$4:$DQ$4,INDEX('Rural Electric Cooperatives'!$A$3:$S$30,0,MATCH(SUBSTITUTE($B40,", Inc.",""),SUBSTITUTE('Rural Electric Cooperatives'!$A$1:$S$1,", Inc.",""),0)),0))),0)</f>
        <v>11.495557588978496</v>
      </c>
      <c r="I40" s="40" cm="1">
        <f t="array" ref="I40">IFERROR(SUMPRODUCT(--ISNUMBER(MATCH(LFT!$B$4:$DQ$4,INDEX('Rural Electric Cooperatives'!$A$3:$S$30,0,MATCH(SUBSTITUTE($B40,", Inc.",""),SUBSTITUTE('Rural Electric Cooperatives'!$A$1:$S$1,", Inc.",""),0)),0)),INDEX(LFT!$B$6:$DQ$15,MATCH(I$1,YEAR(LFT!$A$6:$A$15),0),0))/SUMPRODUCT(--ISNUMBER(MATCH(LFT!$B$4:$DQ$4,INDEX('Rural Electric Cooperatives'!$A$3:$S$30,0,MATCH(SUBSTITUTE($B40,", Inc.",""),SUBSTITUTE('Rural Electric Cooperatives'!$A$1:$S$1,", Inc.",""),0)),0))),0)</f>
        <v>11.542052714317235</v>
      </c>
      <c r="J40" s="40" cm="1">
        <f t="array" ref="J40">IFERROR(SUMPRODUCT(--ISNUMBER(MATCH(LFT!$B$4:$DQ$4,INDEX('Rural Electric Cooperatives'!$A$3:$S$30,0,MATCH(SUBSTITUTE($B40,", Inc.",""),SUBSTITUTE('Rural Electric Cooperatives'!$A$1:$S$1,", Inc.",""),0)),0)),INDEX(LFT!$B$6:$DQ$15,MATCH(J$1,YEAR(LFT!$A$6:$A$15),0),0))/SUMPRODUCT(--ISNUMBER(MATCH(LFT!$B$4:$DQ$4,INDEX('Rural Electric Cooperatives'!$A$3:$S$30,0,MATCH(SUBSTITUTE($B40,", Inc.",""),SUBSTITUTE('Rural Electric Cooperatives'!$A$1:$S$1,", Inc.",""),0)),0))),0)</f>
        <v>11.495505309514582</v>
      </c>
      <c r="K40" s="40" cm="1">
        <f t="array" ref="K40">IFERROR(SUMPRODUCT(--ISNUMBER(MATCH(LFT!$B$4:$DQ$4,INDEX('Rural Electric Cooperatives'!$A$3:$S$30,0,MATCH(SUBSTITUTE($B40,", Inc.",""),SUBSTITUTE('Rural Electric Cooperatives'!$A$1:$S$1,", Inc.",""),0)),0)),INDEX(LFT!$B$6:$DQ$15,MATCH(K$1,YEAR(LFT!$A$6:$A$15),0),0))/SUMPRODUCT(--ISNUMBER(MATCH(LFT!$B$4:$DQ$4,INDEX('Rural Electric Cooperatives'!$A$3:$S$30,0,MATCH(SUBSTITUTE($B40,", Inc.",""),SUBSTITUTE('Rural Electric Cooperatives'!$A$1:$S$1,", Inc.",""),0)),0))),0)</f>
        <v>11.705036645018254</v>
      </c>
      <c r="L40" s="40" cm="1">
        <f t="array" ref="L40">IFERROR(SUMPRODUCT(--ISNUMBER(MATCH(LFT!$B$4:$DQ$4,INDEX('Rural Electric Cooperatives'!$A$3:$S$30,0,MATCH(SUBSTITUTE($B40,", Inc.",""),SUBSTITUTE('Rural Electric Cooperatives'!$A$1:$S$1,", Inc.",""),0)),0)),INDEX(LFT!$B$6:$DQ$15,MATCH(L$1,YEAR(LFT!$A$6:$A$15),0),0))/SUMPRODUCT(--ISNUMBER(MATCH(LFT!$B$4:$DQ$4,INDEX('Rural Electric Cooperatives'!$A$3:$S$30,0,MATCH(SUBSTITUTE($B40,", Inc.",""),SUBSTITUTE('Rural Electric Cooperatives'!$A$1:$S$1,", Inc.",""),0)),0))),0)</f>
        <v>11.804627283957519</v>
      </c>
      <c r="M40" s="43">
        <f t="shared" si="1"/>
        <v>-5.9138108005774015E-4</v>
      </c>
    </row>
    <row r="41" spans="1:13" x14ac:dyDescent="0.25">
      <c r="A41" s="39"/>
      <c r="B41" s="39" t="s">
        <v>1143</v>
      </c>
      <c r="C41" s="40" cm="1">
        <f t="array" ref="C41">IFERROR(SUMPRODUCT(--ISNUMBER(MATCH(LFT!$B$4:$DQ$4,INDEX('Rural Electric Cooperatives'!$A$3:$S$30,0,MATCH(SUBSTITUTE($B41,", Inc.",""),SUBSTITUTE('Rural Electric Cooperatives'!$A$1:$S$1,", Inc.",""),0)),0)),INDEX(LFT!$B$6:$DQ$15,MATCH(C$1,YEAR(LFT!$A$6:$A$15),0),0))/SUMPRODUCT(--ISNUMBER(MATCH(LFT!$B$4:$DQ$4,INDEX('Rural Electric Cooperatives'!$A$3:$S$30,0,MATCH(SUBSTITUTE($B41,", Inc.",""),SUBSTITUTE('Rural Electric Cooperatives'!$A$1:$S$1,", Inc.",""),0)),0))),0)</f>
        <v>4.2141977558757331</v>
      </c>
      <c r="D41" s="40" cm="1">
        <f t="array" ref="D41">IFERROR(SUMPRODUCT(--ISNUMBER(MATCH(LFT!$B$4:$DQ$4,INDEX('Rural Electric Cooperatives'!$A$3:$S$30,0,MATCH(SUBSTITUTE($B41,", Inc.",""),SUBSTITUTE('Rural Electric Cooperatives'!$A$1:$S$1,", Inc.",""),0)),0)),INDEX(LFT!$B$6:$DQ$15,MATCH(D$1,YEAR(LFT!$A$6:$A$15),0),0))/SUMPRODUCT(--ISNUMBER(MATCH(LFT!$B$4:$DQ$4,INDEX('Rural Electric Cooperatives'!$A$3:$S$30,0,MATCH(SUBSTITUTE($B41,", Inc.",""),SUBSTITUTE('Rural Electric Cooperatives'!$A$1:$S$1,", Inc.",""),0)),0))),0)</f>
        <v>4.1618472593663434</v>
      </c>
      <c r="E41" s="40" cm="1">
        <f t="array" ref="E41">IFERROR(SUMPRODUCT(--ISNUMBER(MATCH(LFT!$B$4:$DQ$4,INDEX('Rural Electric Cooperatives'!$A$3:$S$30,0,MATCH(SUBSTITUTE($B41,", Inc.",""),SUBSTITUTE('Rural Electric Cooperatives'!$A$1:$S$1,", Inc.",""),0)),0)),INDEX(LFT!$B$6:$DQ$15,MATCH(E$1,YEAR(LFT!$A$6:$A$15),0),0))/SUMPRODUCT(--ISNUMBER(MATCH(LFT!$B$4:$DQ$4,INDEX('Rural Electric Cooperatives'!$A$3:$S$30,0,MATCH(SUBSTITUTE($B41,", Inc.",""),SUBSTITUTE('Rural Electric Cooperatives'!$A$1:$S$1,", Inc.",""),0)),0))),0)</f>
        <v>4.0860132492531704</v>
      </c>
      <c r="F41" s="40" cm="1">
        <f t="array" ref="F41">IFERROR(SUMPRODUCT(--ISNUMBER(MATCH(LFT!$B$4:$DQ$4,INDEX('Rural Electric Cooperatives'!$A$3:$S$30,0,MATCH(SUBSTITUTE($B41,", Inc.",""),SUBSTITUTE('Rural Electric Cooperatives'!$A$1:$S$1,", Inc.",""),0)),0)),INDEX(LFT!$B$6:$DQ$15,MATCH(F$1,YEAR(LFT!$A$6:$A$15),0),0))/SUMPRODUCT(--ISNUMBER(MATCH(LFT!$B$4:$DQ$4,INDEX('Rural Electric Cooperatives'!$A$3:$S$30,0,MATCH(SUBSTITUTE($B41,", Inc.",""),SUBSTITUTE('Rural Electric Cooperatives'!$A$1:$S$1,", Inc.",""),0)),0))),0)</f>
        <v>4.1574950542083302</v>
      </c>
      <c r="G41" s="40" cm="1">
        <f t="array" ref="G41">IFERROR(SUMPRODUCT(--ISNUMBER(MATCH(LFT!$B$4:$DQ$4,INDEX('Rural Electric Cooperatives'!$A$3:$S$30,0,MATCH(SUBSTITUTE($B41,", Inc.",""),SUBSTITUTE('Rural Electric Cooperatives'!$A$1:$S$1,", Inc.",""),0)),0)),INDEX(LFT!$B$6:$DQ$15,MATCH(G$1,YEAR(LFT!$A$6:$A$15),0),0))/SUMPRODUCT(--ISNUMBER(MATCH(LFT!$B$4:$DQ$4,INDEX('Rural Electric Cooperatives'!$A$3:$S$30,0,MATCH(SUBSTITUTE($B41,", Inc.",""),SUBSTITUTE('Rural Electric Cooperatives'!$A$1:$S$1,", Inc.",""),0)),0))),0)</f>
        <v>4.029610377686577</v>
      </c>
      <c r="H41" s="40" cm="1">
        <f t="array" ref="H41">IFERROR(SUMPRODUCT(--ISNUMBER(MATCH(LFT!$B$4:$DQ$4,INDEX('Rural Electric Cooperatives'!$A$3:$S$30,0,MATCH(SUBSTITUTE($B41,", Inc.",""),SUBSTITUTE('Rural Electric Cooperatives'!$A$1:$S$1,", Inc.",""),0)),0)),INDEX(LFT!$B$6:$DQ$15,MATCH(H$1,YEAR(LFT!$A$6:$A$15),0),0))/SUMPRODUCT(--ISNUMBER(MATCH(LFT!$B$4:$DQ$4,INDEX('Rural Electric Cooperatives'!$A$3:$S$30,0,MATCH(SUBSTITUTE($B41,", Inc.",""),SUBSTITUTE('Rural Electric Cooperatives'!$A$1:$S$1,", Inc.",""),0)),0))),0)</f>
        <v>4.0003200356757063</v>
      </c>
      <c r="I41" s="40" cm="1">
        <f t="array" ref="I41">IFERROR(SUMPRODUCT(--ISNUMBER(MATCH(LFT!$B$4:$DQ$4,INDEX('Rural Electric Cooperatives'!$A$3:$S$30,0,MATCH(SUBSTITUTE($B41,", Inc.",""),SUBSTITUTE('Rural Electric Cooperatives'!$A$1:$S$1,", Inc.",""),0)),0)),INDEX(LFT!$B$6:$DQ$15,MATCH(I$1,YEAR(LFT!$A$6:$A$15),0),0))/SUMPRODUCT(--ISNUMBER(MATCH(LFT!$B$4:$DQ$4,INDEX('Rural Electric Cooperatives'!$A$3:$S$30,0,MATCH(SUBSTITUTE($B41,", Inc.",""),SUBSTITUTE('Rural Electric Cooperatives'!$A$1:$S$1,", Inc.",""),0)),0))),0)</f>
        <v>3.9911421098721731</v>
      </c>
      <c r="J41" s="40" cm="1">
        <f t="array" ref="J41">IFERROR(SUMPRODUCT(--ISNUMBER(MATCH(LFT!$B$4:$DQ$4,INDEX('Rural Electric Cooperatives'!$A$3:$S$30,0,MATCH(SUBSTITUTE($B41,", Inc.",""),SUBSTITUTE('Rural Electric Cooperatives'!$A$1:$S$1,", Inc.",""),0)),0)),INDEX(LFT!$B$6:$DQ$15,MATCH(J$1,YEAR(LFT!$A$6:$A$15),0),0))/SUMPRODUCT(--ISNUMBER(MATCH(LFT!$B$4:$DQ$4,INDEX('Rural Electric Cooperatives'!$A$3:$S$30,0,MATCH(SUBSTITUTE($B41,", Inc.",""),SUBSTITUTE('Rural Electric Cooperatives'!$A$1:$S$1,", Inc.",""),0)),0))),0)</f>
        <v>4.0567951517831498</v>
      </c>
      <c r="K41" s="40" cm="1">
        <f t="array" ref="K41">IFERROR(SUMPRODUCT(--ISNUMBER(MATCH(LFT!$B$4:$DQ$4,INDEX('Rural Electric Cooperatives'!$A$3:$S$30,0,MATCH(SUBSTITUTE($B41,", Inc.",""),SUBSTITUTE('Rural Electric Cooperatives'!$A$1:$S$1,", Inc.",""),0)),0)),INDEX(LFT!$B$6:$DQ$15,MATCH(K$1,YEAR(LFT!$A$6:$A$15),0),0))/SUMPRODUCT(--ISNUMBER(MATCH(LFT!$B$4:$DQ$4,INDEX('Rural Electric Cooperatives'!$A$3:$S$30,0,MATCH(SUBSTITUTE($B41,", Inc.",""),SUBSTITUTE('Rural Electric Cooperatives'!$A$1:$S$1,", Inc.",""),0)),0))),0)</f>
        <v>4.2353625796379069</v>
      </c>
      <c r="L41" s="40" cm="1">
        <f t="array" ref="L41">IFERROR(SUMPRODUCT(--ISNUMBER(MATCH(LFT!$B$4:$DQ$4,INDEX('Rural Electric Cooperatives'!$A$3:$S$30,0,MATCH(SUBSTITUTE($B41,", Inc.",""),SUBSTITUTE('Rural Electric Cooperatives'!$A$1:$S$1,", Inc.",""),0)),0)),INDEX(LFT!$B$6:$DQ$15,MATCH(L$1,YEAR(LFT!$A$6:$A$15),0),0))/SUMPRODUCT(--ISNUMBER(MATCH(LFT!$B$4:$DQ$4,INDEX('Rural Electric Cooperatives'!$A$3:$S$30,0,MATCH(SUBSTITUTE($B41,", Inc.",""),SUBSTITUTE('Rural Electric Cooperatives'!$A$1:$S$1,", Inc.",""),0)),0))),0)</f>
        <v>4.2467180078211362</v>
      </c>
      <c r="M41" s="43">
        <f t="shared" si="1"/>
        <v>8.5449916224300537E-4</v>
      </c>
    </row>
    <row r="42" spans="1:13" x14ac:dyDescent="0.25">
      <c r="A42" s="39"/>
      <c r="B42" s="39" t="s">
        <v>1149</v>
      </c>
      <c r="C42" s="40" cm="1">
        <f t="array" ref="C42">IFERROR(SUMPRODUCT(--ISNUMBER(MATCH(LFT!$B$4:$DQ$4,INDEX('Rural Electric Cooperatives'!$A$3:$S$30,0,MATCH(SUBSTITUTE($B42,", Inc.",""),SUBSTITUTE('Rural Electric Cooperatives'!$A$1:$S$1,", Inc.",""),0)),0)),INDEX(LFT!$B$6:$DQ$15,MATCH(C$1,YEAR(LFT!$A$6:$A$15),0),0))/SUMPRODUCT(--ISNUMBER(MATCH(LFT!$B$4:$DQ$4,INDEX('Rural Electric Cooperatives'!$A$3:$S$30,0,MATCH(SUBSTITUTE($B42,", Inc.",""),SUBSTITUTE('Rural Electric Cooperatives'!$A$1:$S$1,", Inc.",""),0)),0))),0)</f>
        <v>10.429653609947032</v>
      </c>
      <c r="D42" s="40" cm="1">
        <f t="array" ref="D42">IFERROR(SUMPRODUCT(--ISNUMBER(MATCH(LFT!$B$4:$DQ$4,INDEX('Rural Electric Cooperatives'!$A$3:$S$30,0,MATCH(SUBSTITUTE($B42,", Inc.",""),SUBSTITUTE('Rural Electric Cooperatives'!$A$1:$S$1,", Inc.",""),0)),0)),INDEX(LFT!$B$6:$DQ$15,MATCH(D$1,YEAR(LFT!$A$6:$A$15),0),0))/SUMPRODUCT(--ISNUMBER(MATCH(LFT!$B$4:$DQ$4,INDEX('Rural Electric Cooperatives'!$A$3:$S$30,0,MATCH(SUBSTITUTE($B42,", Inc.",""),SUBSTITUTE('Rural Electric Cooperatives'!$A$1:$S$1,", Inc.",""),0)),0))),0)</f>
        <v>10.67397883720357</v>
      </c>
      <c r="E42" s="40" cm="1">
        <f t="array" ref="E42">IFERROR(SUMPRODUCT(--ISNUMBER(MATCH(LFT!$B$4:$DQ$4,INDEX('Rural Electric Cooperatives'!$A$3:$S$30,0,MATCH(SUBSTITUTE($B42,", Inc.",""),SUBSTITUTE('Rural Electric Cooperatives'!$A$1:$S$1,", Inc.",""),0)),0)),INDEX(LFT!$B$6:$DQ$15,MATCH(E$1,YEAR(LFT!$A$6:$A$15),0),0))/SUMPRODUCT(--ISNUMBER(MATCH(LFT!$B$4:$DQ$4,INDEX('Rural Electric Cooperatives'!$A$3:$S$30,0,MATCH(SUBSTITUTE($B42,", Inc.",""),SUBSTITUTE('Rural Electric Cooperatives'!$A$1:$S$1,", Inc.",""),0)),0))),0)</f>
        <v>10.804158188723321</v>
      </c>
      <c r="F42" s="40" cm="1">
        <f t="array" ref="F42">IFERROR(SUMPRODUCT(--ISNUMBER(MATCH(LFT!$B$4:$DQ$4,INDEX('Rural Electric Cooperatives'!$A$3:$S$30,0,MATCH(SUBSTITUTE($B42,", Inc.",""),SUBSTITUTE('Rural Electric Cooperatives'!$A$1:$S$1,", Inc.",""),0)),0)),INDEX(LFT!$B$6:$DQ$15,MATCH(F$1,YEAR(LFT!$A$6:$A$15),0),0))/SUMPRODUCT(--ISNUMBER(MATCH(LFT!$B$4:$DQ$4,INDEX('Rural Electric Cooperatives'!$A$3:$S$30,0,MATCH(SUBSTITUTE($B42,", Inc.",""),SUBSTITUTE('Rural Electric Cooperatives'!$A$1:$S$1,", Inc.",""),0)),0))),0)</f>
        <v>10.819105392427382</v>
      </c>
      <c r="G42" s="40" cm="1">
        <f t="array" ref="G42">IFERROR(SUMPRODUCT(--ISNUMBER(MATCH(LFT!$B$4:$DQ$4,INDEX('Rural Electric Cooperatives'!$A$3:$S$30,0,MATCH(SUBSTITUTE($B42,", Inc.",""),SUBSTITUTE('Rural Electric Cooperatives'!$A$1:$S$1,", Inc.",""),0)),0)),INDEX(LFT!$B$6:$DQ$15,MATCH(G$1,YEAR(LFT!$A$6:$A$15),0),0))/SUMPRODUCT(--ISNUMBER(MATCH(LFT!$B$4:$DQ$4,INDEX('Rural Electric Cooperatives'!$A$3:$S$30,0,MATCH(SUBSTITUTE($B42,", Inc.",""),SUBSTITUTE('Rural Electric Cooperatives'!$A$1:$S$1,", Inc.",""),0)),0))),0)</f>
        <v>10.481664586350774</v>
      </c>
      <c r="H42" s="40" cm="1">
        <f t="array" ref="H42">IFERROR(SUMPRODUCT(--ISNUMBER(MATCH(LFT!$B$4:$DQ$4,INDEX('Rural Electric Cooperatives'!$A$3:$S$30,0,MATCH(SUBSTITUTE($B42,", Inc.",""),SUBSTITUTE('Rural Electric Cooperatives'!$A$1:$S$1,", Inc.",""),0)),0)),INDEX(LFT!$B$6:$DQ$15,MATCH(H$1,YEAR(LFT!$A$6:$A$15),0),0))/SUMPRODUCT(--ISNUMBER(MATCH(LFT!$B$4:$DQ$4,INDEX('Rural Electric Cooperatives'!$A$3:$S$30,0,MATCH(SUBSTITUTE($B42,", Inc.",""),SUBSTITUTE('Rural Electric Cooperatives'!$A$1:$S$1,", Inc.",""),0)),0))),0)</f>
        <v>10.498255808779163</v>
      </c>
      <c r="I42" s="40" cm="1">
        <f t="array" ref="I42">IFERROR(SUMPRODUCT(--ISNUMBER(MATCH(LFT!$B$4:$DQ$4,INDEX('Rural Electric Cooperatives'!$A$3:$S$30,0,MATCH(SUBSTITUTE($B42,", Inc.",""),SUBSTITUTE('Rural Electric Cooperatives'!$A$1:$S$1,", Inc.",""),0)),0)),INDEX(LFT!$B$6:$DQ$15,MATCH(I$1,YEAR(LFT!$A$6:$A$15),0),0))/SUMPRODUCT(--ISNUMBER(MATCH(LFT!$B$4:$DQ$4,INDEX('Rural Electric Cooperatives'!$A$3:$S$30,0,MATCH(SUBSTITUTE($B42,", Inc.",""),SUBSTITUTE('Rural Electric Cooperatives'!$A$1:$S$1,", Inc.",""),0)),0))),0)</f>
        <v>10.565765924893483</v>
      </c>
      <c r="J42" s="40" cm="1">
        <f t="array" ref="J42">IFERROR(SUMPRODUCT(--ISNUMBER(MATCH(LFT!$B$4:$DQ$4,INDEX('Rural Electric Cooperatives'!$A$3:$S$30,0,MATCH(SUBSTITUTE($B42,", Inc.",""),SUBSTITUTE('Rural Electric Cooperatives'!$A$1:$S$1,", Inc.",""),0)),0)),INDEX(LFT!$B$6:$DQ$15,MATCH(J$1,YEAR(LFT!$A$6:$A$15),0),0))/SUMPRODUCT(--ISNUMBER(MATCH(LFT!$B$4:$DQ$4,INDEX('Rural Electric Cooperatives'!$A$3:$S$30,0,MATCH(SUBSTITUTE($B42,", Inc.",""),SUBSTITUTE('Rural Electric Cooperatives'!$A$1:$S$1,", Inc.",""),0)),0))),0)</f>
        <v>10.537320979859253</v>
      </c>
      <c r="K42" s="40" cm="1">
        <f t="array" ref="K42">IFERROR(SUMPRODUCT(--ISNUMBER(MATCH(LFT!$B$4:$DQ$4,INDEX('Rural Electric Cooperatives'!$A$3:$S$30,0,MATCH(SUBSTITUTE($B42,", Inc.",""),SUBSTITUTE('Rural Electric Cooperatives'!$A$1:$S$1,", Inc.",""),0)),0)),INDEX(LFT!$B$6:$DQ$15,MATCH(K$1,YEAR(LFT!$A$6:$A$15),0),0))/SUMPRODUCT(--ISNUMBER(MATCH(LFT!$B$4:$DQ$4,INDEX('Rural Electric Cooperatives'!$A$3:$S$30,0,MATCH(SUBSTITUTE($B42,", Inc.",""),SUBSTITUTE('Rural Electric Cooperatives'!$A$1:$S$1,", Inc.",""),0)),0))),0)</f>
        <v>10.704680527928042</v>
      </c>
      <c r="L42" s="40" cm="1">
        <f t="array" ref="L42">IFERROR(SUMPRODUCT(--ISNUMBER(MATCH(LFT!$B$4:$DQ$4,INDEX('Rural Electric Cooperatives'!$A$3:$S$30,0,MATCH(SUBSTITUTE($B42,", Inc.",""),SUBSTITUTE('Rural Electric Cooperatives'!$A$1:$S$1,", Inc.",""),0)),0)),INDEX(LFT!$B$6:$DQ$15,MATCH(L$1,YEAR(LFT!$A$6:$A$15),0),0))/SUMPRODUCT(--ISNUMBER(MATCH(LFT!$B$4:$DQ$4,INDEX('Rural Electric Cooperatives'!$A$3:$S$30,0,MATCH(SUBSTITUTE($B42,", Inc.",""),SUBSTITUTE('Rural Electric Cooperatives'!$A$1:$S$1,", Inc.",""),0)),0))),0)</f>
        <v>10.813973626237299</v>
      </c>
      <c r="M42" s="43">
        <f t="shared" si="1"/>
        <v>4.0287709415514072E-3</v>
      </c>
    </row>
    <row r="43" spans="1:13" x14ac:dyDescent="0.25">
      <c r="A43" s="39"/>
      <c r="B43" s="39" t="s">
        <v>1144</v>
      </c>
      <c r="C43" s="40" cm="1">
        <f t="array" ref="C43">IFERROR(SUMPRODUCT(--ISNUMBER(MATCH(LFT!$B$4:$DQ$4,INDEX('Rural Electric Cooperatives'!$A$3:$S$30,0,MATCH(SUBSTITUTE($B43,", Inc.",""),SUBSTITUTE('Rural Electric Cooperatives'!$A$1:$S$1,", Inc.",""),0)),0)),INDEX(LFT!$B$6:$DQ$15,MATCH(C$1,YEAR(LFT!$A$6:$A$15),0),0))/SUMPRODUCT(--ISNUMBER(MATCH(LFT!$B$4:$DQ$4,INDEX('Rural Electric Cooperatives'!$A$3:$S$30,0,MATCH(SUBSTITUTE($B43,", Inc.",""),SUBSTITUTE('Rural Electric Cooperatives'!$A$1:$S$1,", Inc.",""),0)),0))),0)</f>
        <v>27.141344161423646</v>
      </c>
      <c r="D43" s="40" cm="1">
        <f t="array" ref="D43">IFERROR(SUMPRODUCT(--ISNUMBER(MATCH(LFT!$B$4:$DQ$4,INDEX('Rural Electric Cooperatives'!$A$3:$S$30,0,MATCH(SUBSTITUTE($B43,", Inc.",""),SUBSTITUTE('Rural Electric Cooperatives'!$A$1:$S$1,", Inc.",""),0)),0)),INDEX(LFT!$B$6:$DQ$15,MATCH(D$1,YEAR(LFT!$A$6:$A$15),0),0))/SUMPRODUCT(--ISNUMBER(MATCH(LFT!$B$4:$DQ$4,INDEX('Rural Electric Cooperatives'!$A$3:$S$30,0,MATCH(SUBSTITUTE($B43,", Inc.",""),SUBSTITUTE('Rural Electric Cooperatives'!$A$1:$S$1,", Inc.",""),0)),0))),0)</f>
        <v>27.580790870028572</v>
      </c>
      <c r="E43" s="40" cm="1">
        <f t="array" ref="E43">IFERROR(SUMPRODUCT(--ISNUMBER(MATCH(LFT!$B$4:$DQ$4,INDEX('Rural Electric Cooperatives'!$A$3:$S$30,0,MATCH(SUBSTITUTE($B43,", Inc.",""),SUBSTITUTE('Rural Electric Cooperatives'!$A$1:$S$1,", Inc.",""),0)),0)),INDEX(LFT!$B$6:$DQ$15,MATCH(E$1,YEAR(LFT!$A$6:$A$15),0),0))/SUMPRODUCT(--ISNUMBER(MATCH(LFT!$B$4:$DQ$4,INDEX('Rural Electric Cooperatives'!$A$3:$S$30,0,MATCH(SUBSTITUTE($B43,", Inc.",""),SUBSTITUTE('Rural Electric Cooperatives'!$A$1:$S$1,", Inc.",""),0)),0))),0)</f>
        <v>27.788731943808088</v>
      </c>
      <c r="F43" s="40" cm="1">
        <f t="array" ref="F43">IFERROR(SUMPRODUCT(--ISNUMBER(MATCH(LFT!$B$4:$DQ$4,INDEX('Rural Electric Cooperatives'!$A$3:$S$30,0,MATCH(SUBSTITUTE($B43,", Inc.",""),SUBSTITUTE('Rural Electric Cooperatives'!$A$1:$S$1,", Inc.",""),0)),0)),INDEX(LFT!$B$6:$DQ$15,MATCH(F$1,YEAR(LFT!$A$6:$A$15),0),0))/SUMPRODUCT(--ISNUMBER(MATCH(LFT!$B$4:$DQ$4,INDEX('Rural Electric Cooperatives'!$A$3:$S$30,0,MATCH(SUBSTITUTE($B43,", Inc.",""),SUBSTITUTE('Rural Electric Cooperatives'!$A$1:$S$1,", Inc.",""),0)),0))),0)</f>
        <v>27.912427057987834</v>
      </c>
      <c r="G43" s="40" cm="1">
        <f t="array" ref="G43">IFERROR(SUMPRODUCT(--ISNUMBER(MATCH(LFT!$B$4:$DQ$4,INDEX('Rural Electric Cooperatives'!$A$3:$S$30,0,MATCH(SUBSTITUTE($B43,", Inc.",""),SUBSTITUTE('Rural Electric Cooperatives'!$A$1:$S$1,", Inc.",""),0)),0)),INDEX(LFT!$B$6:$DQ$15,MATCH(G$1,YEAR(LFT!$A$6:$A$15),0),0))/SUMPRODUCT(--ISNUMBER(MATCH(LFT!$B$4:$DQ$4,INDEX('Rural Electric Cooperatives'!$A$3:$S$30,0,MATCH(SUBSTITUTE($B43,", Inc.",""),SUBSTITUTE('Rural Electric Cooperatives'!$A$1:$S$1,", Inc.",""),0)),0))),0)</f>
        <v>26.964137444694614</v>
      </c>
      <c r="H43" s="40" cm="1">
        <f t="array" ref="H43">IFERROR(SUMPRODUCT(--ISNUMBER(MATCH(LFT!$B$4:$DQ$4,INDEX('Rural Electric Cooperatives'!$A$3:$S$30,0,MATCH(SUBSTITUTE($B43,", Inc.",""),SUBSTITUTE('Rural Electric Cooperatives'!$A$1:$S$1,", Inc.",""),0)),0)),INDEX(LFT!$B$6:$DQ$15,MATCH(H$1,YEAR(LFT!$A$6:$A$15),0),0))/SUMPRODUCT(--ISNUMBER(MATCH(LFT!$B$4:$DQ$4,INDEX('Rural Electric Cooperatives'!$A$3:$S$30,0,MATCH(SUBSTITUTE($B43,", Inc.",""),SUBSTITUTE('Rural Electric Cooperatives'!$A$1:$S$1,", Inc.",""),0)),0))),0)</f>
        <v>26.627977174829802</v>
      </c>
      <c r="I43" s="40" cm="1">
        <f t="array" ref="I43">IFERROR(SUMPRODUCT(--ISNUMBER(MATCH(LFT!$B$4:$DQ$4,INDEX('Rural Electric Cooperatives'!$A$3:$S$30,0,MATCH(SUBSTITUTE($B43,", Inc.",""),SUBSTITUTE('Rural Electric Cooperatives'!$A$1:$S$1,", Inc.",""),0)),0)),INDEX(LFT!$B$6:$DQ$15,MATCH(I$1,YEAR(LFT!$A$6:$A$15),0),0))/SUMPRODUCT(--ISNUMBER(MATCH(LFT!$B$4:$DQ$4,INDEX('Rural Electric Cooperatives'!$A$3:$S$30,0,MATCH(SUBSTITUTE($B43,", Inc.",""),SUBSTITUTE('Rural Electric Cooperatives'!$A$1:$S$1,", Inc.",""),0)),0))),0)</f>
        <v>26.750361236914991</v>
      </c>
      <c r="J43" s="40" cm="1">
        <f t="array" ref="J43">IFERROR(SUMPRODUCT(--ISNUMBER(MATCH(LFT!$B$4:$DQ$4,INDEX('Rural Electric Cooperatives'!$A$3:$S$30,0,MATCH(SUBSTITUTE($B43,", Inc.",""),SUBSTITUTE('Rural Electric Cooperatives'!$A$1:$S$1,", Inc.",""),0)),0)),INDEX(LFT!$B$6:$DQ$15,MATCH(J$1,YEAR(LFT!$A$6:$A$15),0),0))/SUMPRODUCT(--ISNUMBER(MATCH(LFT!$B$4:$DQ$4,INDEX('Rural Electric Cooperatives'!$A$3:$S$30,0,MATCH(SUBSTITUTE($B43,", Inc.",""),SUBSTITUTE('Rural Electric Cooperatives'!$A$1:$S$1,", Inc.",""),0)),0))),0)</f>
        <v>27.197781981238009</v>
      </c>
      <c r="K43" s="40" cm="1">
        <f t="array" ref="K43">IFERROR(SUMPRODUCT(--ISNUMBER(MATCH(LFT!$B$4:$DQ$4,INDEX('Rural Electric Cooperatives'!$A$3:$S$30,0,MATCH(SUBSTITUTE($B43,", Inc.",""),SUBSTITUTE('Rural Electric Cooperatives'!$A$1:$S$1,", Inc.",""),0)),0)),INDEX(LFT!$B$6:$DQ$15,MATCH(K$1,YEAR(LFT!$A$6:$A$15),0),0))/SUMPRODUCT(--ISNUMBER(MATCH(LFT!$B$4:$DQ$4,INDEX('Rural Electric Cooperatives'!$A$3:$S$30,0,MATCH(SUBSTITUTE($B43,", Inc.",""),SUBSTITUTE('Rural Electric Cooperatives'!$A$1:$S$1,", Inc.",""),0)),0))),0)</f>
        <v>27.881058276865275</v>
      </c>
      <c r="L43" s="40" cm="1">
        <f t="array" ref="L43">IFERROR(SUMPRODUCT(--ISNUMBER(MATCH(LFT!$B$4:$DQ$4,INDEX('Rural Electric Cooperatives'!$A$3:$S$30,0,MATCH(SUBSTITUTE($B43,", Inc.",""),SUBSTITUTE('Rural Electric Cooperatives'!$A$1:$S$1,", Inc.",""),0)),0)),INDEX(LFT!$B$6:$DQ$15,MATCH(L$1,YEAR(LFT!$A$6:$A$15),0),0))/SUMPRODUCT(--ISNUMBER(MATCH(LFT!$B$4:$DQ$4,INDEX('Rural Electric Cooperatives'!$A$3:$S$30,0,MATCH(SUBSTITUTE($B43,", Inc.",""),SUBSTITUTE('Rural Electric Cooperatives'!$A$1:$S$1,", Inc.",""),0)),0))),0)</f>
        <v>28.19679829127017</v>
      </c>
      <c r="M43" s="43">
        <f t="shared" si="1"/>
        <v>4.2479142064064668E-3</v>
      </c>
    </row>
    <row r="44" spans="1:13" x14ac:dyDescent="0.25">
      <c r="A44" s="39"/>
      <c r="B44" s="39" t="s">
        <v>1168</v>
      </c>
      <c r="C44" s="40" cm="1">
        <f t="array" ref="C44">IFERROR(SUMPRODUCT(--ISNUMBER(MATCH(LFT!$B$4:$DQ$4,INDEX('Rural Electric Cooperatives'!$A$3:$S$30,0,MATCH(SUBSTITUTE($B44,", Inc.",""),SUBSTITUTE('Rural Electric Cooperatives'!$A$1:$S$1,", Inc.",""),0)),0)),INDEX(LFT!$B$6:$DQ$15,MATCH(C$1,YEAR(LFT!$A$6:$A$15),0),0))/SUMPRODUCT(--ISNUMBER(MATCH(LFT!$B$4:$DQ$4,INDEX('Rural Electric Cooperatives'!$A$3:$S$30,0,MATCH(SUBSTITUTE($B44,", Inc.",""),SUBSTITUTE('Rural Electric Cooperatives'!$A$1:$S$1,", Inc.",""),0)),0))),0)</f>
        <v>28.541945987713127</v>
      </c>
      <c r="D44" s="40" cm="1">
        <f t="array" ref="D44">IFERROR(SUMPRODUCT(--ISNUMBER(MATCH(LFT!$B$4:$DQ$4,INDEX('Rural Electric Cooperatives'!$A$3:$S$30,0,MATCH(SUBSTITUTE($B44,", Inc.",""),SUBSTITUTE('Rural Electric Cooperatives'!$A$1:$S$1,", Inc.",""),0)),0)),INDEX(LFT!$B$6:$DQ$15,MATCH(D$1,YEAR(LFT!$A$6:$A$15),0),0))/SUMPRODUCT(--ISNUMBER(MATCH(LFT!$B$4:$DQ$4,INDEX('Rural Electric Cooperatives'!$A$3:$S$30,0,MATCH(SUBSTITUTE($B44,", Inc.",""),SUBSTITUTE('Rural Electric Cooperatives'!$A$1:$S$1,", Inc.",""),0)),0))),0)</f>
        <v>29.230455633036414</v>
      </c>
      <c r="E44" s="40" cm="1">
        <f t="array" ref="E44">IFERROR(SUMPRODUCT(--ISNUMBER(MATCH(LFT!$B$4:$DQ$4,INDEX('Rural Electric Cooperatives'!$A$3:$S$30,0,MATCH(SUBSTITUTE($B44,", Inc.",""),SUBSTITUTE('Rural Electric Cooperatives'!$A$1:$S$1,", Inc.",""),0)),0)),INDEX(LFT!$B$6:$DQ$15,MATCH(E$1,YEAR(LFT!$A$6:$A$15),0),0))/SUMPRODUCT(--ISNUMBER(MATCH(LFT!$B$4:$DQ$4,INDEX('Rural Electric Cooperatives'!$A$3:$S$30,0,MATCH(SUBSTITUTE($B44,", Inc.",""),SUBSTITUTE('Rural Electric Cooperatives'!$A$1:$S$1,", Inc.",""),0)),0))),0)</f>
        <v>29.510084693829217</v>
      </c>
      <c r="F44" s="40" cm="1">
        <f t="array" ref="F44">IFERROR(SUMPRODUCT(--ISNUMBER(MATCH(LFT!$B$4:$DQ$4,INDEX('Rural Electric Cooperatives'!$A$3:$S$30,0,MATCH(SUBSTITUTE($B44,", Inc.",""),SUBSTITUTE('Rural Electric Cooperatives'!$A$1:$S$1,", Inc.",""),0)),0)),INDEX(LFT!$B$6:$DQ$15,MATCH(F$1,YEAR(LFT!$A$6:$A$15),0),0))/SUMPRODUCT(--ISNUMBER(MATCH(LFT!$B$4:$DQ$4,INDEX('Rural Electric Cooperatives'!$A$3:$S$30,0,MATCH(SUBSTITUTE($B44,", Inc.",""),SUBSTITUTE('Rural Electric Cooperatives'!$A$1:$S$1,", Inc.",""),0)),0))),0)</f>
        <v>29.942275300041096</v>
      </c>
      <c r="G44" s="40" cm="1">
        <f t="array" ref="G44">IFERROR(SUMPRODUCT(--ISNUMBER(MATCH(LFT!$B$4:$DQ$4,INDEX('Rural Electric Cooperatives'!$A$3:$S$30,0,MATCH(SUBSTITUTE($B44,", Inc.",""),SUBSTITUTE('Rural Electric Cooperatives'!$A$1:$S$1,", Inc.",""),0)),0)),INDEX(LFT!$B$6:$DQ$15,MATCH(G$1,YEAR(LFT!$A$6:$A$15),0),0))/SUMPRODUCT(--ISNUMBER(MATCH(LFT!$B$4:$DQ$4,INDEX('Rural Electric Cooperatives'!$A$3:$S$30,0,MATCH(SUBSTITUTE($B44,", Inc.",""),SUBSTITUTE('Rural Electric Cooperatives'!$A$1:$S$1,", Inc.",""),0)),0))),0)</f>
        <v>29.183929488185711</v>
      </c>
      <c r="H44" s="40" cm="1">
        <f t="array" ref="H44">IFERROR(SUMPRODUCT(--ISNUMBER(MATCH(LFT!$B$4:$DQ$4,INDEX('Rural Electric Cooperatives'!$A$3:$S$30,0,MATCH(SUBSTITUTE($B44,", Inc.",""),SUBSTITUTE('Rural Electric Cooperatives'!$A$1:$S$1,", Inc.",""),0)),0)),INDEX(LFT!$B$6:$DQ$15,MATCH(H$1,YEAR(LFT!$A$6:$A$15),0),0))/SUMPRODUCT(--ISNUMBER(MATCH(LFT!$B$4:$DQ$4,INDEX('Rural Electric Cooperatives'!$A$3:$S$30,0,MATCH(SUBSTITUTE($B44,", Inc.",""),SUBSTITUTE('Rural Electric Cooperatives'!$A$1:$S$1,", Inc.",""),0)),0))),0)</f>
        <v>29.646653318883711</v>
      </c>
      <c r="I44" s="40" cm="1">
        <f t="array" ref="I44">IFERROR(SUMPRODUCT(--ISNUMBER(MATCH(LFT!$B$4:$DQ$4,INDEX('Rural Electric Cooperatives'!$A$3:$S$30,0,MATCH(SUBSTITUTE($B44,", Inc.",""),SUBSTITUTE('Rural Electric Cooperatives'!$A$1:$S$1,", Inc.",""),0)),0)),INDEX(LFT!$B$6:$DQ$15,MATCH(I$1,YEAR(LFT!$A$6:$A$15),0),0))/SUMPRODUCT(--ISNUMBER(MATCH(LFT!$B$4:$DQ$4,INDEX('Rural Electric Cooperatives'!$A$3:$S$30,0,MATCH(SUBSTITUTE($B44,", Inc.",""),SUBSTITUTE('Rural Electric Cooperatives'!$A$1:$S$1,", Inc.",""),0)),0))),0)</f>
        <v>30.312956052944724</v>
      </c>
      <c r="J44" s="40" cm="1">
        <f t="array" ref="J44">IFERROR(SUMPRODUCT(--ISNUMBER(MATCH(LFT!$B$4:$DQ$4,INDEX('Rural Electric Cooperatives'!$A$3:$S$30,0,MATCH(SUBSTITUTE($B44,", Inc.",""),SUBSTITUTE('Rural Electric Cooperatives'!$A$1:$S$1,", Inc.",""),0)),0)),INDEX(LFT!$B$6:$DQ$15,MATCH(J$1,YEAR(LFT!$A$6:$A$15),0),0))/SUMPRODUCT(--ISNUMBER(MATCH(LFT!$B$4:$DQ$4,INDEX('Rural Electric Cooperatives'!$A$3:$S$30,0,MATCH(SUBSTITUTE($B44,", Inc.",""),SUBSTITUTE('Rural Electric Cooperatives'!$A$1:$S$1,", Inc.",""),0)),0))),0)</f>
        <v>30.482911060272052</v>
      </c>
      <c r="K44" s="40" cm="1">
        <f t="array" ref="K44">IFERROR(SUMPRODUCT(--ISNUMBER(MATCH(LFT!$B$4:$DQ$4,INDEX('Rural Electric Cooperatives'!$A$3:$S$30,0,MATCH(SUBSTITUTE($B44,", Inc.",""),SUBSTITUTE('Rural Electric Cooperatives'!$A$1:$S$1,", Inc.",""),0)),0)),INDEX(LFT!$B$6:$DQ$15,MATCH(K$1,YEAR(LFT!$A$6:$A$15),0),0))/SUMPRODUCT(--ISNUMBER(MATCH(LFT!$B$4:$DQ$4,INDEX('Rural Electric Cooperatives'!$A$3:$S$30,0,MATCH(SUBSTITUTE($B44,", Inc.",""),SUBSTITUTE('Rural Electric Cooperatives'!$A$1:$S$1,", Inc.",""),0)),0))),0)</f>
        <v>30.898121833362168</v>
      </c>
      <c r="L44" s="40" cm="1">
        <f t="array" ref="L44">IFERROR(SUMPRODUCT(--ISNUMBER(MATCH(LFT!$B$4:$DQ$4,INDEX('Rural Electric Cooperatives'!$A$3:$S$30,0,MATCH(SUBSTITUTE($B44,", Inc.",""),SUBSTITUTE('Rural Electric Cooperatives'!$A$1:$S$1,", Inc.",""),0)),0)),INDEX(LFT!$B$6:$DQ$15,MATCH(L$1,YEAR(LFT!$A$6:$A$15),0),0))/SUMPRODUCT(--ISNUMBER(MATCH(LFT!$B$4:$DQ$4,INDEX('Rural Electric Cooperatives'!$A$3:$S$30,0,MATCH(SUBSTITUTE($B44,", Inc.",""),SUBSTITUTE('Rural Electric Cooperatives'!$A$1:$S$1,", Inc.",""),0)),0))),0)</f>
        <v>31.279640570142892</v>
      </c>
      <c r="M44" s="43">
        <f t="shared" si="1"/>
        <v>1.0228920321146751E-2</v>
      </c>
    </row>
    <row r="45" spans="1:13" x14ac:dyDescent="0.25">
      <c r="A45" s="39"/>
      <c r="B45" s="39" t="s">
        <v>1145</v>
      </c>
      <c r="C45" s="40" cm="1">
        <f t="array" ref="C45">IFERROR(SUMPRODUCT(--ISNUMBER(MATCH(LFT!$B$4:$DQ$4,INDEX('Rural Electric Cooperatives'!$A$3:$S$30,0,MATCH(SUBSTITUTE($B45,", Inc.",""),SUBSTITUTE('Rural Electric Cooperatives'!$A$1:$S$1,", Inc.",""),0)),0)),INDEX(LFT!$B$6:$DQ$15,MATCH(C$1,YEAR(LFT!$A$6:$A$15),0),0))/SUMPRODUCT(--ISNUMBER(MATCH(LFT!$B$4:$DQ$4,INDEX('Rural Electric Cooperatives'!$A$3:$S$30,0,MATCH(SUBSTITUTE($B45,", Inc.",""),SUBSTITUTE('Rural Electric Cooperatives'!$A$1:$S$1,", Inc.",""),0)),0))),0)</f>
        <v>19.10571248012473</v>
      </c>
      <c r="D45" s="40" cm="1">
        <f t="array" ref="D45">IFERROR(SUMPRODUCT(--ISNUMBER(MATCH(LFT!$B$4:$DQ$4,INDEX('Rural Electric Cooperatives'!$A$3:$S$30,0,MATCH(SUBSTITUTE($B45,", Inc.",""),SUBSTITUTE('Rural Electric Cooperatives'!$A$1:$S$1,", Inc.",""),0)),0)),INDEX(LFT!$B$6:$DQ$15,MATCH(D$1,YEAR(LFT!$A$6:$A$15),0),0))/SUMPRODUCT(--ISNUMBER(MATCH(LFT!$B$4:$DQ$4,INDEX('Rural Electric Cooperatives'!$A$3:$S$30,0,MATCH(SUBSTITUTE($B45,", Inc.",""),SUBSTITUTE('Rural Electric Cooperatives'!$A$1:$S$1,", Inc.",""),0)),0))),0)</f>
        <v>19.600562948465594</v>
      </c>
      <c r="E45" s="40" cm="1">
        <f t="array" ref="E45">IFERROR(SUMPRODUCT(--ISNUMBER(MATCH(LFT!$B$4:$DQ$4,INDEX('Rural Electric Cooperatives'!$A$3:$S$30,0,MATCH(SUBSTITUTE($B45,", Inc.",""),SUBSTITUTE('Rural Electric Cooperatives'!$A$1:$S$1,", Inc.",""),0)),0)),INDEX(LFT!$B$6:$DQ$15,MATCH(E$1,YEAR(LFT!$A$6:$A$15),0),0))/SUMPRODUCT(--ISNUMBER(MATCH(LFT!$B$4:$DQ$4,INDEX('Rural Electric Cooperatives'!$A$3:$S$30,0,MATCH(SUBSTITUTE($B45,", Inc.",""),SUBSTITUTE('Rural Electric Cooperatives'!$A$1:$S$1,", Inc.",""),0)),0))),0)</f>
        <v>19.882766085947395</v>
      </c>
      <c r="F45" s="40" cm="1">
        <f t="array" ref="F45">IFERROR(SUMPRODUCT(--ISNUMBER(MATCH(LFT!$B$4:$DQ$4,INDEX('Rural Electric Cooperatives'!$A$3:$S$30,0,MATCH(SUBSTITUTE($B45,", Inc.",""),SUBSTITUTE('Rural Electric Cooperatives'!$A$1:$S$1,", Inc.",""),0)),0)),INDEX(LFT!$B$6:$DQ$15,MATCH(F$1,YEAR(LFT!$A$6:$A$15),0),0))/SUMPRODUCT(--ISNUMBER(MATCH(LFT!$B$4:$DQ$4,INDEX('Rural Electric Cooperatives'!$A$3:$S$30,0,MATCH(SUBSTITUTE($B45,", Inc.",""),SUBSTITUTE('Rural Electric Cooperatives'!$A$1:$S$1,", Inc.",""),0)),0))),0)</f>
        <v>20.217392046416876</v>
      </c>
      <c r="G45" s="40" cm="1">
        <f t="array" ref="G45">IFERROR(SUMPRODUCT(--ISNUMBER(MATCH(LFT!$B$4:$DQ$4,INDEX('Rural Electric Cooperatives'!$A$3:$S$30,0,MATCH(SUBSTITUTE($B45,", Inc.",""),SUBSTITUTE('Rural Electric Cooperatives'!$A$1:$S$1,", Inc.",""),0)),0)),INDEX(LFT!$B$6:$DQ$15,MATCH(G$1,YEAR(LFT!$A$6:$A$15),0),0))/SUMPRODUCT(--ISNUMBER(MATCH(LFT!$B$4:$DQ$4,INDEX('Rural Electric Cooperatives'!$A$3:$S$30,0,MATCH(SUBSTITUTE($B45,", Inc.",""),SUBSTITUTE('Rural Electric Cooperatives'!$A$1:$S$1,", Inc.",""),0)),0))),0)</f>
        <v>19.713231799601171</v>
      </c>
      <c r="H45" s="40" cm="1">
        <f t="array" ref="H45">IFERROR(SUMPRODUCT(--ISNUMBER(MATCH(LFT!$B$4:$DQ$4,INDEX('Rural Electric Cooperatives'!$A$3:$S$30,0,MATCH(SUBSTITUTE($B45,", Inc.",""),SUBSTITUTE('Rural Electric Cooperatives'!$A$1:$S$1,", Inc.",""),0)),0)),INDEX(LFT!$B$6:$DQ$15,MATCH(H$1,YEAR(LFT!$A$6:$A$15),0),0))/SUMPRODUCT(--ISNUMBER(MATCH(LFT!$B$4:$DQ$4,INDEX('Rural Electric Cooperatives'!$A$3:$S$30,0,MATCH(SUBSTITUTE($B45,", Inc.",""),SUBSTITUTE('Rural Electric Cooperatives'!$A$1:$S$1,", Inc.",""),0)),0))),0)</f>
        <v>20.114321443842382</v>
      </c>
      <c r="I45" s="40" cm="1">
        <f t="array" ref="I45">IFERROR(SUMPRODUCT(--ISNUMBER(MATCH(LFT!$B$4:$DQ$4,INDEX('Rural Electric Cooperatives'!$A$3:$S$30,0,MATCH(SUBSTITUTE($B45,", Inc.",""),SUBSTITUTE('Rural Electric Cooperatives'!$A$1:$S$1,", Inc.",""),0)),0)),INDEX(LFT!$B$6:$DQ$15,MATCH(I$1,YEAR(LFT!$A$6:$A$15),0),0))/SUMPRODUCT(--ISNUMBER(MATCH(LFT!$B$4:$DQ$4,INDEX('Rural Electric Cooperatives'!$A$3:$S$30,0,MATCH(SUBSTITUTE($B45,", Inc.",""),SUBSTITUTE('Rural Electric Cooperatives'!$A$1:$S$1,", Inc.",""),0)),0))),0)</f>
        <v>20.550343300782611</v>
      </c>
      <c r="J45" s="40" cm="1">
        <f t="array" ref="J45">IFERROR(SUMPRODUCT(--ISNUMBER(MATCH(LFT!$B$4:$DQ$4,INDEX('Rural Electric Cooperatives'!$A$3:$S$30,0,MATCH(SUBSTITUTE($B45,", Inc.",""),SUBSTITUTE('Rural Electric Cooperatives'!$A$1:$S$1,", Inc.",""),0)),0)),INDEX(LFT!$B$6:$DQ$15,MATCH(J$1,YEAR(LFT!$A$6:$A$15),0),0))/SUMPRODUCT(--ISNUMBER(MATCH(LFT!$B$4:$DQ$4,INDEX('Rural Electric Cooperatives'!$A$3:$S$30,0,MATCH(SUBSTITUTE($B45,", Inc.",""),SUBSTITUTE('Rural Electric Cooperatives'!$A$1:$S$1,", Inc.",""),0)),0))),0)</f>
        <v>20.621563149422656</v>
      </c>
      <c r="K45" s="40" cm="1">
        <f t="array" ref="K45">IFERROR(SUMPRODUCT(--ISNUMBER(MATCH(LFT!$B$4:$DQ$4,INDEX('Rural Electric Cooperatives'!$A$3:$S$30,0,MATCH(SUBSTITUTE($B45,", Inc.",""),SUBSTITUTE('Rural Electric Cooperatives'!$A$1:$S$1,", Inc.",""),0)),0)),INDEX(LFT!$B$6:$DQ$15,MATCH(K$1,YEAR(LFT!$A$6:$A$15),0),0))/SUMPRODUCT(--ISNUMBER(MATCH(LFT!$B$4:$DQ$4,INDEX('Rural Electric Cooperatives'!$A$3:$S$30,0,MATCH(SUBSTITUTE($B45,", Inc.",""),SUBSTITUTE('Rural Electric Cooperatives'!$A$1:$S$1,", Inc.",""),0)),0))),0)</f>
        <v>20.941988842293654</v>
      </c>
      <c r="L45" s="40" cm="1">
        <f t="array" ref="L45">IFERROR(SUMPRODUCT(--ISNUMBER(MATCH(LFT!$B$4:$DQ$4,INDEX('Rural Electric Cooperatives'!$A$3:$S$30,0,MATCH(SUBSTITUTE($B45,", Inc.",""),SUBSTITUTE('Rural Electric Cooperatives'!$A$1:$S$1,", Inc.",""),0)),0)),INDEX(LFT!$B$6:$DQ$15,MATCH(L$1,YEAR(LFT!$A$6:$A$15),0),0))/SUMPRODUCT(--ISNUMBER(MATCH(LFT!$B$4:$DQ$4,INDEX('Rural Electric Cooperatives'!$A$3:$S$30,0,MATCH(SUBSTITUTE($B45,", Inc.",""),SUBSTITUTE('Rural Electric Cooperatives'!$A$1:$S$1,", Inc.",""),0)),0))),0)</f>
        <v>21.156421417476832</v>
      </c>
      <c r="M45" s="43">
        <f t="shared" si="1"/>
        <v>1.1392865440054578E-2</v>
      </c>
    </row>
    <row r="46" spans="1:13" x14ac:dyDescent="0.25">
      <c r="A46" s="39"/>
      <c r="B46" s="39" t="s">
        <v>1146</v>
      </c>
      <c r="C46" s="40" cm="1">
        <f t="array" ref="C46">IFERROR(SUMPRODUCT(--ISNUMBER(MATCH(LFT!$B$4:$DQ$4,INDEX('Rural Electric Cooperatives'!$A$3:$S$30,0,MATCH(SUBSTITUTE($B46,", Inc.",""),SUBSTITUTE('Rural Electric Cooperatives'!$A$1:$S$1,", Inc.",""),0)),0)),INDEX(LFT!$B$6:$DQ$15,MATCH(C$1,YEAR(LFT!$A$6:$A$15),0),0))/SUMPRODUCT(--ISNUMBER(MATCH(LFT!$B$4:$DQ$4,INDEX('Rural Electric Cooperatives'!$A$3:$S$30,0,MATCH(SUBSTITUTE($B46,", Inc.",""),SUBSTITUTE('Rural Electric Cooperatives'!$A$1:$S$1,", Inc.",""),0)),0))),0)</f>
        <v>9.6232952020611151</v>
      </c>
      <c r="D46" s="40" cm="1">
        <f t="array" ref="D46">IFERROR(SUMPRODUCT(--ISNUMBER(MATCH(LFT!$B$4:$DQ$4,INDEX('Rural Electric Cooperatives'!$A$3:$S$30,0,MATCH(SUBSTITUTE($B46,", Inc.",""),SUBSTITUTE('Rural Electric Cooperatives'!$A$1:$S$1,", Inc.",""),0)),0)),INDEX(LFT!$B$6:$DQ$15,MATCH(D$1,YEAR(LFT!$A$6:$A$15),0),0))/SUMPRODUCT(--ISNUMBER(MATCH(LFT!$B$4:$DQ$4,INDEX('Rural Electric Cooperatives'!$A$3:$S$30,0,MATCH(SUBSTITUTE($B46,", Inc.",""),SUBSTITUTE('Rural Electric Cooperatives'!$A$1:$S$1,", Inc.",""),0)),0))),0)</f>
        <v>9.7631724330764218</v>
      </c>
      <c r="E46" s="40" cm="1">
        <f t="array" ref="E46">IFERROR(SUMPRODUCT(--ISNUMBER(MATCH(LFT!$B$4:$DQ$4,INDEX('Rural Electric Cooperatives'!$A$3:$S$30,0,MATCH(SUBSTITUTE($B46,", Inc.",""),SUBSTITUTE('Rural Electric Cooperatives'!$A$1:$S$1,", Inc.",""),0)),0)),INDEX(LFT!$B$6:$DQ$15,MATCH(E$1,YEAR(LFT!$A$6:$A$15),0),0))/SUMPRODUCT(--ISNUMBER(MATCH(LFT!$B$4:$DQ$4,INDEX('Rural Electric Cooperatives'!$A$3:$S$30,0,MATCH(SUBSTITUTE($B46,", Inc.",""),SUBSTITUTE('Rural Electric Cooperatives'!$A$1:$S$1,", Inc.",""),0)),0))),0)</f>
        <v>9.9732614225030645</v>
      </c>
      <c r="F46" s="40" cm="1">
        <f t="array" ref="F46">IFERROR(SUMPRODUCT(--ISNUMBER(MATCH(LFT!$B$4:$DQ$4,INDEX('Rural Electric Cooperatives'!$A$3:$S$30,0,MATCH(SUBSTITUTE($B46,", Inc.",""),SUBSTITUTE('Rural Electric Cooperatives'!$A$1:$S$1,", Inc.",""),0)),0)),INDEX(LFT!$B$6:$DQ$15,MATCH(F$1,YEAR(LFT!$A$6:$A$15),0),0))/SUMPRODUCT(--ISNUMBER(MATCH(LFT!$B$4:$DQ$4,INDEX('Rural Electric Cooperatives'!$A$3:$S$30,0,MATCH(SUBSTITUTE($B46,", Inc.",""),SUBSTITUTE('Rural Electric Cooperatives'!$A$1:$S$1,", Inc.",""),0)),0))),0)</f>
        <v>10.128696532620143</v>
      </c>
      <c r="G46" s="40" cm="1">
        <f t="array" ref="G46">IFERROR(SUMPRODUCT(--ISNUMBER(MATCH(LFT!$B$4:$DQ$4,INDEX('Rural Electric Cooperatives'!$A$3:$S$30,0,MATCH(SUBSTITUTE($B46,", Inc.",""),SUBSTITUTE('Rural Electric Cooperatives'!$A$1:$S$1,", Inc.",""),0)),0)),INDEX(LFT!$B$6:$DQ$15,MATCH(G$1,YEAR(LFT!$A$6:$A$15),0),0))/SUMPRODUCT(--ISNUMBER(MATCH(LFT!$B$4:$DQ$4,INDEX('Rural Electric Cooperatives'!$A$3:$S$30,0,MATCH(SUBSTITUTE($B46,", Inc.",""),SUBSTITUTE('Rural Electric Cooperatives'!$A$1:$S$1,", Inc.",""),0)),0))),0)</f>
        <v>9.9516874943751024</v>
      </c>
      <c r="H46" s="40" cm="1">
        <f t="array" ref="H46">IFERROR(SUMPRODUCT(--ISNUMBER(MATCH(LFT!$B$4:$DQ$4,INDEX('Rural Electric Cooperatives'!$A$3:$S$30,0,MATCH(SUBSTITUTE($B46,", Inc.",""),SUBSTITUTE('Rural Electric Cooperatives'!$A$1:$S$1,", Inc.",""),0)),0)),INDEX(LFT!$B$6:$DQ$15,MATCH(H$1,YEAR(LFT!$A$6:$A$15),0),0))/SUMPRODUCT(--ISNUMBER(MATCH(LFT!$B$4:$DQ$4,INDEX('Rural Electric Cooperatives'!$A$3:$S$30,0,MATCH(SUBSTITUTE($B46,", Inc.",""),SUBSTITUTE('Rural Electric Cooperatives'!$A$1:$S$1,", Inc.",""),0)),0))),0)</f>
        <v>10.143091393590415</v>
      </c>
      <c r="I46" s="40" cm="1">
        <f t="array" ref="I46">IFERROR(SUMPRODUCT(--ISNUMBER(MATCH(LFT!$B$4:$DQ$4,INDEX('Rural Electric Cooperatives'!$A$3:$S$30,0,MATCH(SUBSTITUTE($B46,", Inc.",""),SUBSTITUTE('Rural Electric Cooperatives'!$A$1:$S$1,", Inc.",""),0)),0)),INDEX(LFT!$B$6:$DQ$15,MATCH(I$1,YEAR(LFT!$A$6:$A$15),0),0))/SUMPRODUCT(--ISNUMBER(MATCH(LFT!$B$4:$DQ$4,INDEX('Rural Electric Cooperatives'!$A$3:$S$30,0,MATCH(SUBSTITUTE($B46,", Inc.",""),SUBSTITUTE('Rural Electric Cooperatives'!$A$1:$S$1,", Inc.",""),0)),0))),0)</f>
        <v>10.321912771167158</v>
      </c>
      <c r="J46" s="40" cm="1">
        <f t="array" ref="J46">IFERROR(SUMPRODUCT(--ISNUMBER(MATCH(LFT!$B$4:$DQ$4,INDEX('Rural Electric Cooperatives'!$A$3:$S$30,0,MATCH(SUBSTITUTE($B46,", Inc.",""),SUBSTITUTE('Rural Electric Cooperatives'!$A$1:$S$1,", Inc.",""),0)),0)),INDEX(LFT!$B$6:$DQ$15,MATCH(J$1,YEAR(LFT!$A$6:$A$15),0),0))/SUMPRODUCT(--ISNUMBER(MATCH(LFT!$B$4:$DQ$4,INDEX('Rural Electric Cooperatives'!$A$3:$S$30,0,MATCH(SUBSTITUTE($B46,", Inc.",""),SUBSTITUTE('Rural Electric Cooperatives'!$A$1:$S$1,", Inc.",""),0)),0))),0)</f>
        <v>10.301311365892808</v>
      </c>
      <c r="K46" s="40" cm="1">
        <f t="array" ref="K46">IFERROR(SUMPRODUCT(--ISNUMBER(MATCH(LFT!$B$4:$DQ$4,INDEX('Rural Electric Cooperatives'!$A$3:$S$30,0,MATCH(SUBSTITUTE($B46,", Inc.",""),SUBSTITUTE('Rural Electric Cooperatives'!$A$1:$S$1,", Inc.",""),0)),0)),INDEX(LFT!$B$6:$DQ$15,MATCH(K$1,YEAR(LFT!$A$6:$A$15),0),0))/SUMPRODUCT(--ISNUMBER(MATCH(LFT!$B$4:$DQ$4,INDEX('Rural Electric Cooperatives'!$A$3:$S$30,0,MATCH(SUBSTITUTE($B46,", Inc.",""),SUBSTITUTE('Rural Electric Cooperatives'!$A$1:$S$1,", Inc.",""),0)),0))),0)</f>
        <v>10.451269369771435</v>
      </c>
      <c r="L46" s="40" cm="1">
        <f t="array" ref="L46">IFERROR(SUMPRODUCT(--ISNUMBER(MATCH(LFT!$B$4:$DQ$4,INDEX('Rural Electric Cooperatives'!$A$3:$S$30,0,MATCH(SUBSTITUTE($B46,", Inc.",""),SUBSTITUTE('Rural Electric Cooperatives'!$A$1:$S$1,", Inc.",""),0)),0)),INDEX(LFT!$B$6:$DQ$15,MATCH(L$1,YEAR(LFT!$A$6:$A$15),0),0))/SUMPRODUCT(--ISNUMBER(MATCH(LFT!$B$4:$DQ$4,INDEX('Rural Electric Cooperatives'!$A$3:$S$30,0,MATCH(SUBSTITUTE($B46,", Inc.",""),SUBSTITUTE('Rural Electric Cooperatives'!$A$1:$S$1,", Inc.",""),0)),0))),0)</f>
        <v>10.606709621498997</v>
      </c>
      <c r="M46" s="43">
        <f t="shared" si="1"/>
        <v>1.0869766994713537E-2</v>
      </c>
    </row>
    <row r="47" spans="1:13" x14ac:dyDescent="0.25">
      <c r="A47" s="39"/>
      <c r="B47" s="39" t="s">
        <v>1147</v>
      </c>
      <c r="C47" s="40" cm="1">
        <f t="array" ref="C47">IFERROR(SUMPRODUCT(--ISNUMBER(MATCH(LFT!$B$4:$DQ$4,INDEX('Rural Electric Cooperatives'!$A$3:$S$30,0,MATCH(SUBSTITUTE($B47,", Inc.",""),SUBSTITUTE('Rural Electric Cooperatives'!$A$1:$S$1,", Inc.",""),0)),0)),INDEX(LFT!$B$6:$DQ$15,MATCH(C$1,YEAR(LFT!$A$6:$A$15),0),0))/SUMPRODUCT(--ISNUMBER(MATCH(LFT!$B$4:$DQ$4,INDEX('Rural Electric Cooperatives'!$A$3:$S$30,0,MATCH(SUBSTITUTE($B47,", Inc.",""),SUBSTITUTE('Rural Electric Cooperatives'!$A$1:$S$1,", Inc.",""),0)),0))),0)</f>
        <v>9.4305093126821955</v>
      </c>
      <c r="D47" s="40" cm="1">
        <f t="array" ref="D47">IFERROR(SUMPRODUCT(--ISNUMBER(MATCH(LFT!$B$4:$DQ$4,INDEX('Rural Electric Cooperatives'!$A$3:$S$30,0,MATCH(SUBSTITUTE($B47,", Inc.",""),SUBSTITUTE('Rural Electric Cooperatives'!$A$1:$S$1,", Inc.",""),0)),0)),INDEX(LFT!$B$6:$DQ$15,MATCH(D$1,YEAR(LFT!$A$6:$A$15),0),0))/SUMPRODUCT(--ISNUMBER(MATCH(LFT!$B$4:$DQ$4,INDEX('Rural Electric Cooperatives'!$A$3:$S$30,0,MATCH(SUBSTITUTE($B47,", Inc.",""),SUBSTITUTE('Rural Electric Cooperatives'!$A$1:$S$1,", Inc.",""),0)),0))),0)</f>
        <v>9.4712560737233158</v>
      </c>
      <c r="E47" s="40" cm="1">
        <f t="array" ref="E47">IFERROR(SUMPRODUCT(--ISNUMBER(MATCH(LFT!$B$4:$DQ$4,INDEX('Rural Electric Cooperatives'!$A$3:$S$30,0,MATCH(SUBSTITUTE($B47,", Inc.",""),SUBSTITUTE('Rural Electric Cooperatives'!$A$1:$S$1,", Inc.",""),0)),0)),INDEX(LFT!$B$6:$DQ$15,MATCH(E$1,YEAR(LFT!$A$6:$A$15),0),0))/SUMPRODUCT(--ISNUMBER(MATCH(LFT!$B$4:$DQ$4,INDEX('Rural Electric Cooperatives'!$A$3:$S$30,0,MATCH(SUBSTITUTE($B47,", Inc.",""),SUBSTITUTE('Rural Electric Cooperatives'!$A$1:$S$1,", Inc.",""),0)),0))),0)</f>
        <v>9.5886094846246586</v>
      </c>
      <c r="F47" s="40" cm="1">
        <f t="array" ref="F47">IFERROR(SUMPRODUCT(--ISNUMBER(MATCH(LFT!$B$4:$DQ$4,INDEX('Rural Electric Cooperatives'!$A$3:$S$30,0,MATCH(SUBSTITUTE($B47,", Inc.",""),SUBSTITUTE('Rural Electric Cooperatives'!$A$1:$S$1,", Inc.",""),0)),0)),INDEX(LFT!$B$6:$DQ$15,MATCH(F$1,YEAR(LFT!$A$6:$A$15),0),0))/SUMPRODUCT(--ISNUMBER(MATCH(LFT!$B$4:$DQ$4,INDEX('Rural Electric Cooperatives'!$A$3:$S$30,0,MATCH(SUBSTITUTE($B47,", Inc.",""),SUBSTITUTE('Rural Electric Cooperatives'!$A$1:$S$1,", Inc.",""),0)),0))),0)</f>
        <v>9.7051924519642849</v>
      </c>
      <c r="G47" s="40" cm="1">
        <f t="array" ref="G47">IFERROR(SUMPRODUCT(--ISNUMBER(MATCH(LFT!$B$4:$DQ$4,INDEX('Rural Electric Cooperatives'!$A$3:$S$30,0,MATCH(SUBSTITUTE($B47,", Inc.",""),SUBSTITUTE('Rural Electric Cooperatives'!$A$1:$S$1,", Inc.",""),0)),0)),INDEX(LFT!$B$6:$DQ$15,MATCH(G$1,YEAR(LFT!$A$6:$A$15),0),0))/SUMPRODUCT(--ISNUMBER(MATCH(LFT!$B$4:$DQ$4,INDEX('Rural Electric Cooperatives'!$A$3:$S$30,0,MATCH(SUBSTITUTE($B47,", Inc.",""),SUBSTITUTE('Rural Electric Cooperatives'!$A$1:$S$1,", Inc.",""),0)),0))),0)</f>
        <v>9.4979255471427955</v>
      </c>
      <c r="H47" s="40" cm="1">
        <f t="array" ref="H47">IFERROR(SUMPRODUCT(--ISNUMBER(MATCH(LFT!$B$4:$DQ$4,INDEX('Rural Electric Cooperatives'!$A$3:$S$30,0,MATCH(SUBSTITUTE($B47,", Inc.",""),SUBSTITUTE('Rural Electric Cooperatives'!$A$1:$S$1,", Inc.",""),0)),0)),INDEX(LFT!$B$6:$DQ$15,MATCH(H$1,YEAR(LFT!$A$6:$A$15),0),0))/SUMPRODUCT(--ISNUMBER(MATCH(LFT!$B$4:$DQ$4,INDEX('Rural Electric Cooperatives'!$A$3:$S$30,0,MATCH(SUBSTITUTE($B47,", Inc.",""),SUBSTITUTE('Rural Electric Cooperatives'!$A$1:$S$1,", Inc.",""),0)),0))),0)</f>
        <v>9.5220904811092133</v>
      </c>
      <c r="I47" s="40" cm="1">
        <f t="array" ref="I47">IFERROR(SUMPRODUCT(--ISNUMBER(MATCH(LFT!$B$4:$DQ$4,INDEX('Rural Electric Cooperatives'!$A$3:$S$30,0,MATCH(SUBSTITUTE($B47,", Inc.",""),SUBSTITUTE('Rural Electric Cooperatives'!$A$1:$S$1,", Inc.",""),0)),0)),INDEX(LFT!$B$6:$DQ$15,MATCH(I$1,YEAR(LFT!$A$6:$A$15),0),0))/SUMPRODUCT(--ISNUMBER(MATCH(LFT!$B$4:$DQ$4,INDEX('Rural Electric Cooperatives'!$A$3:$S$30,0,MATCH(SUBSTITUTE($B47,", Inc.",""),SUBSTITUTE('Rural Electric Cooperatives'!$A$1:$S$1,", Inc.",""),0)),0))),0)</f>
        <v>9.4381111065432748</v>
      </c>
      <c r="J47" s="40" cm="1">
        <f t="array" ref="J47">IFERROR(SUMPRODUCT(--ISNUMBER(MATCH(LFT!$B$4:$DQ$4,INDEX('Rural Electric Cooperatives'!$A$3:$S$30,0,MATCH(SUBSTITUTE($B47,", Inc.",""),SUBSTITUTE('Rural Electric Cooperatives'!$A$1:$S$1,", Inc.",""),0)),0)),INDEX(LFT!$B$6:$DQ$15,MATCH(J$1,YEAR(LFT!$A$6:$A$15),0),0))/SUMPRODUCT(--ISNUMBER(MATCH(LFT!$B$4:$DQ$4,INDEX('Rural Electric Cooperatives'!$A$3:$S$30,0,MATCH(SUBSTITUTE($B47,", Inc.",""),SUBSTITUTE('Rural Electric Cooperatives'!$A$1:$S$1,", Inc.",""),0)),0))),0)</f>
        <v>9.378381525344663</v>
      </c>
      <c r="K47" s="40" cm="1">
        <f t="array" ref="K47">IFERROR(SUMPRODUCT(--ISNUMBER(MATCH(LFT!$B$4:$DQ$4,INDEX('Rural Electric Cooperatives'!$A$3:$S$30,0,MATCH(SUBSTITUTE($B47,", Inc.",""),SUBSTITUTE('Rural Electric Cooperatives'!$A$1:$S$1,", Inc.",""),0)),0)),INDEX(LFT!$B$6:$DQ$15,MATCH(K$1,YEAR(LFT!$A$6:$A$15),0),0))/SUMPRODUCT(--ISNUMBER(MATCH(LFT!$B$4:$DQ$4,INDEX('Rural Electric Cooperatives'!$A$3:$S$30,0,MATCH(SUBSTITUTE($B47,", Inc.",""),SUBSTITUTE('Rural Electric Cooperatives'!$A$1:$S$1,", Inc.",""),0)),0))),0)</f>
        <v>9.5911794259418013</v>
      </c>
      <c r="L47" s="40" cm="1">
        <f t="array" ref="L47">IFERROR(SUMPRODUCT(--ISNUMBER(MATCH(LFT!$B$4:$DQ$4,INDEX('Rural Electric Cooperatives'!$A$3:$S$30,0,MATCH(SUBSTITUTE($B47,", Inc.",""),SUBSTITUTE('Rural Electric Cooperatives'!$A$1:$S$1,", Inc.",""),0)),0)),INDEX(LFT!$B$6:$DQ$15,MATCH(L$1,YEAR(LFT!$A$6:$A$15),0),0))/SUMPRODUCT(--ISNUMBER(MATCH(LFT!$B$4:$DQ$4,INDEX('Rural Electric Cooperatives'!$A$3:$S$30,0,MATCH(SUBSTITUTE($B47,", Inc.",""),SUBSTITUTE('Rural Electric Cooperatives'!$A$1:$S$1,", Inc.",""),0)),0))),0)</f>
        <v>9.6975288551742693</v>
      </c>
      <c r="M47" s="43">
        <f t="shared" si="1"/>
        <v>3.1071495286252304E-3</v>
      </c>
    </row>
    <row r="48" spans="1:13" x14ac:dyDescent="0.25">
      <c r="A48" s="39"/>
      <c r="B48" s="39" t="s">
        <v>1148</v>
      </c>
      <c r="C48" s="40" cm="1">
        <f t="array" ref="C48">IFERROR(SUMPRODUCT(--ISNUMBER(MATCH(LFT!$B$4:$DQ$4,INDEX('Rural Electric Cooperatives'!$A$3:$S$30,0,MATCH(SUBSTITUTE($B48,", Inc.",""),SUBSTITUTE('Rural Electric Cooperatives'!$A$1:$S$1,", Inc.",""),0)),0)),INDEX(LFT!$B$6:$DQ$15,MATCH(C$1,YEAR(LFT!$A$6:$A$15),0),0))/SUMPRODUCT(--ISNUMBER(MATCH(LFT!$B$4:$DQ$4,INDEX('Rural Electric Cooperatives'!$A$3:$S$30,0,MATCH(SUBSTITUTE($B48,", Inc.",""),SUBSTITUTE('Rural Electric Cooperatives'!$A$1:$S$1,", Inc.",""),0)),0))),0)</f>
        <v>7.2484686616715361</v>
      </c>
      <c r="D48" s="40" cm="1">
        <f t="array" ref="D48">IFERROR(SUMPRODUCT(--ISNUMBER(MATCH(LFT!$B$4:$DQ$4,INDEX('Rural Electric Cooperatives'!$A$3:$S$30,0,MATCH(SUBSTITUTE($B48,", Inc.",""),SUBSTITUTE('Rural Electric Cooperatives'!$A$1:$S$1,", Inc.",""),0)),0)),INDEX(LFT!$B$6:$DQ$15,MATCH(D$1,YEAR(LFT!$A$6:$A$15),0),0))/SUMPRODUCT(--ISNUMBER(MATCH(LFT!$B$4:$DQ$4,INDEX('Rural Electric Cooperatives'!$A$3:$S$30,0,MATCH(SUBSTITUTE($B48,", Inc.",""),SUBSTITUTE('Rural Electric Cooperatives'!$A$1:$S$1,", Inc.",""),0)),0))),0)</f>
        <v>7.4446524727177881</v>
      </c>
      <c r="E48" s="40" cm="1">
        <f t="array" ref="E48">IFERROR(SUMPRODUCT(--ISNUMBER(MATCH(LFT!$B$4:$DQ$4,INDEX('Rural Electric Cooperatives'!$A$3:$S$30,0,MATCH(SUBSTITUTE($B48,", Inc.",""),SUBSTITUTE('Rural Electric Cooperatives'!$A$1:$S$1,", Inc.",""),0)),0)),INDEX(LFT!$B$6:$DQ$15,MATCH(E$1,YEAR(LFT!$A$6:$A$15),0),0))/SUMPRODUCT(--ISNUMBER(MATCH(LFT!$B$4:$DQ$4,INDEX('Rural Electric Cooperatives'!$A$3:$S$30,0,MATCH(SUBSTITUTE($B48,", Inc.",""),SUBSTITUTE('Rural Electric Cooperatives'!$A$1:$S$1,", Inc.",""),0)),0))),0)</f>
        <v>7.3728268544502846</v>
      </c>
      <c r="F48" s="40" cm="1">
        <f t="array" ref="F48">IFERROR(SUMPRODUCT(--ISNUMBER(MATCH(LFT!$B$4:$DQ$4,INDEX('Rural Electric Cooperatives'!$A$3:$S$30,0,MATCH(SUBSTITUTE($B48,", Inc.",""),SUBSTITUTE('Rural Electric Cooperatives'!$A$1:$S$1,", Inc.",""),0)),0)),INDEX(LFT!$B$6:$DQ$15,MATCH(F$1,YEAR(LFT!$A$6:$A$15),0),0))/SUMPRODUCT(--ISNUMBER(MATCH(LFT!$B$4:$DQ$4,INDEX('Rural Electric Cooperatives'!$A$3:$S$30,0,MATCH(SUBSTITUTE($B48,", Inc.",""),SUBSTITUTE('Rural Electric Cooperatives'!$A$1:$S$1,", Inc.",""),0)),0))),0)</f>
        <v>7.4516956076167382</v>
      </c>
      <c r="G48" s="40" cm="1">
        <f t="array" ref="G48">IFERROR(SUMPRODUCT(--ISNUMBER(MATCH(LFT!$B$4:$DQ$4,INDEX('Rural Electric Cooperatives'!$A$3:$S$30,0,MATCH(SUBSTITUTE($B48,", Inc.",""),SUBSTITUTE('Rural Electric Cooperatives'!$A$1:$S$1,", Inc.",""),0)),0)),INDEX(LFT!$B$6:$DQ$15,MATCH(G$1,YEAR(LFT!$A$6:$A$15),0),0))/SUMPRODUCT(--ISNUMBER(MATCH(LFT!$B$4:$DQ$4,INDEX('Rural Electric Cooperatives'!$A$3:$S$30,0,MATCH(SUBSTITUTE($B48,", Inc.",""),SUBSTITUTE('Rural Electric Cooperatives'!$A$1:$S$1,", Inc.",""),0)),0))),0)</f>
        <v>7.4548287363588432</v>
      </c>
      <c r="H48" s="40" cm="1">
        <f t="array" ref="H48">IFERROR(SUMPRODUCT(--ISNUMBER(MATCH(LFT!$B$4:$DQ$4,INDEX('Rural Electric Cooperatives'!$A$3:$S$30,0,MATCH(SUBSTITUTE($B48,", Inc.",""),SUBSTITUTE('Rural Electric Cooperatives'!$A$1:$S$1,", Inc.",""),0)),0)),INDEX(LFT!$B$6:$DQ$15,MATCH(H$1,YEAR(LFT!$A$6:$A$15),0),0))/SUMPRODUCT(--ISNUMBER(MATCH(LFT!$B$4:$DQ$4,INDEX('Rural Electric Cooperatives'!$A$3:$S$30,0,MATCH(SUBSTITUTE($B48,", Inc.",""),SUBSTITUTE('Rural Electric Cooperatives'!$A$1:$S$1,", Inc.",""),0)),0))),0)</f>
        <v>7.3328823466634798</v>
      </c>
      <c r="I48" s="40" cm="1">
        <f t="array" ref="I48">IFERROR(SUMPRODUCT(--ISNUMBER(MATCH(LFT!$B$4:$DQ$4,INDEX('Rural Electric Cooperatives'!$A$3:$S$30,0,MATCH(SUBSTITUTE($B48,", Inc.",""),SUBSTITUTE('Rural Electric Cooperatives'!$A$1:$S$1,", Inc.",""),0)),0)),INDEX(LFT!$B$6:$DQ$15,MATCH(I$1,YEAR(LFT!$A$6:$A$15),0),0))/SUMPRODUCT(--ISNUMBER(MATCH(LFT!$B$4:$DQ$4,INDEX('Rural Electric Cooperatives'!$A$3:$S$30,0,MATCH(SUBSTITUTE($B48,", Inc.",""),SUBSTITUTE('Rural Electric Cooperatives'!$A$1:$S$1,", Inc.",""),0)),0))),0)</f>
        <v>7.3406429430457649</v>
      </c>
      <c r="J48" s="40" cm="1">
        <f t="array" ref="J48">IFERROR(SUMPRODUCT(--ISNUMBER(MATCH(LFT!$B$4:$DQ$4,INDEX('Rural Electric Cooperatives'!$A$3:$S$30,0,MATCH(SUBSTITUTE($B48,", Inc.",""),SUBSTITUTE('Rural Electric Cooperatives'!$A$1:$S$1,", Inc.",""),0)),0)),INDEX(LFT!$B$6:$DQ$15,MATCH(J$1,YEAR(LFT!$A$6:$A$15),0),0))/SUMPRODUCT(--ISNUMBER(MATCH(LFT!$B$4:$DQ$4,INDEX('Rural Electric Cooperatives'!$A$3:$S$30,0,MATCH(SUBSTITUTE($B48,", Inc.",""),SUBSTITUTE('Rural Electric Cooperatives'!$A$1:$S$1,", Inc.",""),0)),0))),0)</f>
        <v>7.3361488344082879</v>
      </c>
      <c r="K48" s="40" cm="1">
        <f t="array" ref="K48">IFERROR(SUMPRODUCT(--ISNUMBER(MATCH(LFT!$B$4:$DQ$4,INDEX('Rural Electric Cooperatives'!$A$3:$S$30,0,MATCH(SUBSTITUTE($B48,", Inc.",""),SUBSTITUTE('Rural Electric Cooperatives'!$A$1:$S$1,", Inc.",""),0)),0)),INDEX(LFT!$B$6:$DQ$15,MATCH(K$1,YEAR(LFT!$A$6:$A$15),0),0))/SUMPRODUCT(--ISNUMBER(MATCH(LFT!$B$4:$DQ$4,INDEX('Rural Electric Cooperatives'!$A$3:$S$30,0,MATCH(SUBSTITUTE($B48,", Inc.",""),SUBSTITUTE('Rural Electric Cooperatives'!$A$1:$S$1,", Inc.",""),0)),0))),0)</f>
        <v>7.4496372571026175</v>
      </c>
      <c r="L48" s="40" cm="1">
        <f t="array" ref="L48">IFERROR(SUMPRODUCT(--ISNUMBER(MATCH(LFT!$B$4:$DQ$4,INDEX('Rural Electric Cooperatives'!$A$3:$S$30,0,MATCH(SUBSTITUTE($B48,", Inc.",""),SUBSTITUTE('Rural Electric Cooperatives'!$A$1:$S$1,", Inc.",""),0)),0)),INDEX(LFT!$B$6:$DQ$15,MATCH(L$1,YEAR(LFT!$A$6:$A$15),0),0))/SUMPRODUCT(--ISNUMBER(MATCH(LFT!$B$4:$DQ$4,INDEX('Rural Electric Cooperatives'!$A$3:$S$30,0,MATCH(SUBSTITUTE($B48,", Inc.",""),SUBSTITUTE('Rural Electric Cooperatives'!$A$1:$S$1,", Inc.",""),0)),0))),0)</f>
        <v>7.5223190685487875</v>
      </c>
      <c r="M48" s="43">
        <f t="shared" si="1"/>
        <v>4.1289730082685328E-3</v>
      </c>
    </row>
    <row r="49" spans="1:13" x14ac:dyDescent="0.25">
      <c r="A49" s="41" t="s">
        <v>1100</v>
      </c>
      <c r="B49" s="41" t="s">
        <v>1099</v>
      </c>
      <c r="C49" s="42" cm="1">
        <f t="array" ref="C49">AVERAGE(INDEX(LFT!$B$6:$DQ$15,MATCH(C$1,YEAR(LFT!$A$6:$A$15),0),0))</f>
        <v>16.779202777777773</v>
      </c>
      <c r="D49" s="42" cm="1">
        <f t="array" ref="D49">AVERAGE(INDEX(LFT!$B$6:$DQ$15,MATCH(D$1,YEAR(LFT!$A$6:$A$15),0),0))</f>
        <v>17.046928472222227</v>
      </c>
      <c r="E49" s="42" cm="1">
        <f t="array" ref="E49">AVERAGE(INDEX(LFT!$B$6:$DQ$15,MATCH(E$1,YEAR(LFT!$A$6:$A$15),0),0))</f>
        <v>17.059286111111124</v>
      </c>
      <c r="F49" s="42" cm="1">
        <f t="array" ref="F49">AVERAGE(INDEX(LFT!$B$6:$DQ$15,MATCH(F$1,YEAR(LFT!$A$6:$A$15),0),0))</f>
        <v>17.198939583333335</v>
      </c>
      <c r="G49" s="42" cm="1">
        <f t="array" ref="G49">AVERAGE(INDEX(LFT!$B$6:$DQ$15,MATCH(G$1,YEAR(LFT!$A$6:$A$15),0),0))</f>
        <v>16.751522222222217</v>
      </c>
      <c r="H49" s="42" cm="1">
        <f t="array" ref="H49">AVERAGE(INDEX(LFT!$B$6:$DQ$15,MATCH(H$1,YEAR(LFT!$A$6:$A$15),0),0))</f>
        <v>16.856484722222223</v>
      </c>
      <c r="I49" s="42" cm="1">
        <f t="array" ref="I49">AVERAGE(INDEX(LFT!$B$6:$DQ$15,MATCH(I$1,YEAR(LFT!$A$6:$A$15),0),0))</f>
        <v>17.064861111111117</v>
      </c>
      <c r="J49" s="42" cm="1">
        <f t="array" ref="J49">AVERAGE(INDEX(LFT!$B$6:$DQ$15,MATCH(J$1,YEAR(LFT!$A$6:$A$15),0),0))</f>
        <v>17.143593749999994</v>
      </c>
      <c r="K49" s="42" cm="1">
        <f t="array" ref="K49">AVERAGE(INDEX(LFT!$B$6:$DQ$15,MATCH(K$1,YEAR(LFT!$A$6:$A$15),0),0))</f>
        <v>17.461820833333331</v>
      </c>
      <c r="L49" s="42" cm="1">
        <f t="array" ref="L49">AVERAGE(INDEX(LFT!$B$6:$DQ$15,MATCH(L$1,YEAR(LFT!$A$6:$A$15),0),0))</f>
        <v>17.629347269558661</v>
      </c>
      <c r="M49" s="64">
        <f t="shared" si="1"/>
        <v>5.5067491793363565E-3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66029-7723-4A89-8FC4-52ED4131D75D}">
  <dimension ref="A1:M49"/>
  <sheetViews>
    <sheetView workbookViewId="0">
      <selection activeCell="Q27" sqref="Q27"/>
    </sheetView>
  </sheetViews>
  <sheetFormatPr defaultRowHeight="15" x14ac:dyDescent="0.25"/>
  <cols>
    <col min="2" max="2" width="20.140625" customWidth="1"/>
  </cols>
  <sheetData>
    <row r="1" spans="1:13" x14ac:dyDescent="0.25">
      <c r="C1">
        <v>2016</v>
      </c>
      <c r="D1">
        <v>2017</v>
      </c>
      <c r="E1">
        <v>2018</v>
      </c>
      <c r="F1">
        <v>2019</v>
      </c>
      <c r="G1">
        <v>2020</v>
      </c>
      <c r="H1">
        <v>2021</v>
      </c>
      <c r="I1">
        <v>2022</v>
      </c>
      <c r="J1">
        <v>2023</v>
      </c>
      <c r="K1">
        <v>2024</v>
      </c>
      <c r="L1">
        <v>2025</v>
      </c>
      <c r="M1" s="63" t="s">
        <v>1184</v>
      </c>
    </row>
    <row r="3" spans="1:13" x14ac:dyDescent="0.25">
      <c r="C3" t="s">
        <v>1190</v>
      </c>
    </row>
    <row r="4" spans="1:13" x14ac:dyDescent="0.25">
      <c r="A4" s="39">
        <v>10171</v>
      </c>
      <c r="B4" s="39" t="s">
        <v>6</v>
      </c>
      <c r="C4" s="40" cm="1">
        <f t="array" ref="C4">IFERROR(SUMPRODUCT(--ISNUMBER(MATCH(POP!$B$4:$DQ$4,INDEX(Summary!$A$3:$D$80,0,MATCH($B4,Summary!$A$1:$D$1,0)),0)),INDEX(POP!$B$6:$DQ$15,MATCH(C$1,YEAR(POP!$A$6:$A$15),0),0))/SUMPRODUCT(--ISNUMBER(MATCH(POP!$B$4:$DQ$4,INDEX(Summary!$A$3:$D$80,0,MATCH($B4,Summary!$A$1:$D$1,0)),0))),0)</f>
        <v>32.288415584415588</v>
      </c>
      <c r="D4" s="40" cm="1">
        <f t="array" ref="D4">IFERROR(SUMPRODUCT(--ISNUMBER(MATCH(POP!$B$4:$DQ$4,INDEX(Summary!$A$3:$D$80,0,MATCH($B4,Summary!$A$1:$D$1,0)),0)),INDEX(POP!$B$6:$DQ$15,MATCH(D$1,YEAR(POP!$A$6:$A$15),0),0))/SUMPRODUCT(--ISNUMBER(MATCH(POP!$B$4:$DQ$4,INDEX(Summary!$A$3:$D$80,0,MATCH($B4,Summary!$A$1:$D$1,0)),0))),0)</f>
        <v>32.456363636363633</v>
      </c>
      <c r="E4" s="40" cm="1">
        <f t="array" ref="E4">IFERROR(SUMPRODUCT(--ISNUMBER(MATCH(POP!$B$4:$DQ$4,INDEX(Summary!$A$3:$D$80,0,MATCH($B4,Summary!$A$1:$D$1,0)),0)),INDEX(POP!$B$6:$DQ$15,MATCH(E$1,YEAR(POP!$A$6:$A$15),0),0))/SUMPRODUCT(--ISNUMBER(MATCH(POP!$B$4:$DQ$4,INDEX(Summary!$A$3:$D$80,0,MATCH($B4,Summary!$A$1:$D$1,0)),0))),0)</f>
        <v>32.579571428571434</v>
      </c>
      <c r="F4" s="40" cm="1">
        <f t="array" ref="F4">IFERROR(SUMPRODUCT(--ISNUMBER(MATCH(POP!$B$4:$DQ$4,INDEX(Summary!$A$3:$D$80,0,MATCH($B4,Summary!$A$1:$D$1,0)),0)),INDEX(POP!$B$6:$DQ$15,MATCH(F$1,YEAR(POP!$A$6:$A$15),0),0))/SUMPRODUCT(--ISNUMBER(MATCH(POP!$B$4:$DQ$4,INDEX(Summary!$A$3:$D$80,0,MATCH($B4,Summary!$A$1:$D$1,0)),0))),0)</f>
        <v>32.694077922077916</v>
      </c>
      <c r="G4" s="40" cm="1">
        <f t="array" ref="G4">IFERROR(SUMPRODUCT(--ISNUMBER(MATCH(POP!$B$4:$DQ$4,INDEX(Summary!$A$3:$D$80,0,MATCH($B4,Summary!$A$1:$D$1,0)),0)),INDEX(POP!$B$6:$DQ$15,MATCH(G$1,YEAR(POP!$A$6:$A$15),0),0))/SUMPRODUCT(--ISNUMBER(MATCH(POP!$B$4:$DQ$4,INDEX(Summary!$A$3:$D$80,0,MATCH($B4,Summary!$A$1:$D$1,0)),0))),0)</f>
        <v>32.788311688311673</v>
      </c>
      <c r="H4" s="40" cm="1">
        <f t="array" ref="H4">IFERROR(SUMPRODUCT(--ISNUMBER(MATCH(POP!$B$4:$DQ$4,INDEX(Summary!$A$3:$D$80,0,MATCH($B4,Summary!$A$1:$D$1,0)),0)),INDEX(POP!$B$6:$DQ$15,MATCH(H$1,YEAR(POP!$A$6:$A$15),0),0))/SUMPRODUCT(--ISNUMBER(MATCH(POP!$B$4:$DQ$4,INDEX(Summary!$A$3:$D$80,0,MATCH($B4,Summary!$A$1:$D$1,0)),0))),0)</f>
        <v>32.834441558441569</v>
      </c>
      <c r="I4" s="40" cm="1">
        <f t="array" ref="I4">IFERROR(SUMPRODUCT(--ISNUMBER(MATCH(POP!$B$4:$DQ$4,INDEX(Summary!$A$3:$D$80,0,MATCH($B4,Summary!$A$1:$D$1,0)),0)),INDEX(POP!$B$6:$DQ$15,MATCH(I$1,YEAR(POP!$A$6:$A$15),0),0))/SUMPRODUCT(--ISNUMBER(MATCH(POP!$B$4:$DQ$4,INDEX(Summary!$A$3:$D$80,0,MATCH($B4,Summary!$A$1:$D$1,0)),0))),0)</f>
        <v>32.93654545454546</v>
      </c>
      <c r="J4" s="40" cm="1">
        <f t="array" ref="J4">IFERROR(SUMPRODUCT(--ISNUMBER(MATCH(POP!$B$4:$DQ$4,INDEX(Summary!$A$3:$D$80,0,MATCH($B4,Summary!$A$1:$D$1,0)),0)),INDEX(POP!$B$6:$DQ$15,MATCH(J$1,YEAR(POP!$A$6:$A$15),0),0))/SUMPRODUCT(--ISNUMBER(MATCH(POP!$B$4:$DQ$4,INDEX(Summary!$A$3:$D$80,0,MATCH($B4,Summary!$A$1:$D$1,0)),0))),0)</f>
        <v>33.157363636363627</v>
      </c>
      <c r="K4" s="40" cm="1">
        <f t="array" ref="K4">IFERROR(SUMPRODUCT(--ISNUMBER(MATCH(POP!$B$4:$DQ$4,INDEX(Summary!$A$3:$D$80,0,MATCH($B4,Summary!$A$1:$D$1,0)),0)),INDEX(POP!$B$6:$DQ$15,MATCH(K$1,YEAR(POP!$A$6:$A$15),0),0))/SUMPRODUCT(--ISNUMBER(MATCH(POP!$B$4:$DQ$4,INDEX(Summary!$A$3:$D$80,0,MATCH($B4,Summary!$A$1:$D$1,0)),0))),0)</f>
        <v>33.386779220779225</v>
      </c>
      <c r="L4" s="40" cm="1">
        <f t="array" ref="L4">IFERROR(SUMPRODUCT(--ISNUMBER(MATCH(POP!$B$4:$DQ$4,INDEX(Summary!$A$3:$D$80,0,MATCH($B4,Summary!$A$1:$D$1,0)),0)),INDEX(POP!$B$6:$DQ$15,MATCH(L$1,YEAR(POP!$A$6:$A$15),0),0))/SUMPRODUCT(--ISNUMBER(MATCH(POP!$B$4:$DQ$4,INDEX(Summary!$A$3:$D$80,0,MATCH($B4,Summary!$A$1:$D$1,0)),0))),0)</f>
        <v>33.58496103896104</v>
      </c>
      <c r="M4" s="43">
        <f>+(L4/C4)^(1/(COUNT(C4:L4)-1))-1</f>
        <v>4.3840110471824456E-3</v>
      </c>
    </row>
    <row r="5" spans="1:13" x14ac:dyDescent="0.25">
      <c r="A5" s="39">
        <v>19446</v>
      </c>
      <c r="B5" s="39" t="s">
        <v>0</v>
      </c>
      <c r="C5" s="40" cm="1">
        <f t="array" ref="C5">IFERROR(SUMPRODUCT(--ISNUMBER(MATCH(POP!$B$4:$DQ$4,INDEX(Summary!$A$3:$D$80,0,MATCH($B5,Summary!$A$1:$D$1,0)),0)),INDEX(POP!$B$6:$DQ$15,MATCH(C$1,YEAR(POP!$A$6:$A$15),0),0))/SUMPRODUCT(--ISNUMBER(MATCH(POP!$B$4:$DQ$4,INDEX(Summary!$A$3:$D$80,0,MATCH($B5,Summary!$A$1:$D$1,0)),0))),0)</f>
        <v>85.528800000000004</v>
      </c>
      <c r="D5" s="40" cm="1">
        <f t="array" ref="D5">IFERROR(SUMPRODUCT(--ISNUMBER(MATCH(POP!$B$4:$DQ$4,INDEX(Summary!$A$3:$D$80,0,MATCH($B5,Summary!$A$1:$D$1,0)),0)),INDEX(POP!$B$6:$DQ$15,MATCH(D$1,YEAR(POP!$A$6:$A$15),0),0))/SUMPRODUCT(--ISNUMBER(MATCH(POP!$B$4:$DQ$4,INDEX(Summary!$A$3:$D$80,0,MATCH($B5,Summary!$A$1:$D$1,0)),0))),0)</f>
        <v>86.11039999999997</v>
      </c>
      <c r="E5" s="40" cm="1">
        <f t="array" ref="E5">IFERROR(SUMPRODUCT(--ISNUMBER(MATCH(POP!$B$4:$DQ$4,INDEX(Summary!$A$3:$D$80,0,MATCH($B5,Summary!$A$1:$D$1,0)),0)),INDEX(POP!$B$6:$DQ$15,MATCH(E$1,YEAR(POP!$A$6:$A$15),0),0))/SUMPRODUCT(--ISNUMBER(MATCH(POP!$B$4:$DQ$4,INDEX(Summary!$A$3:$D$80,0,MATCH($B5,Summary!$A$1:$D$1,0)),0))),0)</f>
        <v>86.564400000000006</v>
      </c>
      <c r="F5" s="40" cm="1">
        <f t="array" ref="F5">IFERROR(SUMPRODUCT(--ISNUMBER(MATCH(POP!$B$4:$DQ$4,INDEX(Summary!$A$3:$D$80,0,MATCH($B5,Summary!$A$1:$D$1,0)),0)),INDEX(POP!$B$6:$DQ$15,MATCH(F$1,YEAR(POP!$A$6:$A$15),0),0))/SUMPRODUCT(--ISNUMBER(MATCH(POP!$B$4:$DQ$4,INDEX(Summary!$A$3:$D$80,0,MATCH($B5,Summary!$A$1:$D$1,0)),0))),0)</f>
        <v>87.057199999999995</v>
      </c>
      <c r="G5" s="40" cm="1">
        <f t="array" ref="G5">IFERROR(SUMPRODUCT(--ISNUMBER(MATCH(POP!$B$4:$DQ$4,INDEX(Summary!$A$3:$D$80,0,MATCH($B5,Summary!$A$1:$D$1,0)),0)),INDEX(POP!$B$6:$DQ$15,MATCH(G$1,YEAR(POP!$A$6:$A$15),0),0))/SUMPRODUCT(--ISNUMBER(MATCH(POP!$B$4:$DQ$4,INDEX(Summary!$A$3:$D$80,0,MATCH($B5,Summary!$A$1:$D$1,0)),0))),0)</f>
        <v>87.706199999999995</v>
      </c>
      <c r="H5" s="40" cm="1">
        <f t="array" ref="H5">IFERROR(SUMPRODUCT(--ISNUMBER(MATCH(POP!$B$4:$DQ$4,INDEX(Summary!$A$3:$D$80,0,MATCH($B5,Summary!$A$1:$D$1,0)),0)),INDEX(POP!$B$6:$DQ$15,MATCH(H$1,YEAR(POP!$A$6:$A$15),0),0))/SUMPRODUCT(--ISNUMBER(MATCH(POP!$B$4:$DQ$4,INDEX(Summary!$A$3:$D$80,0,MATCH($B5,Summary!$A$1:$D$1,0)),0))),0)</f>
        <v>88.024000000000001</v>
      </c>
      <c r="I5" s="40" cm="1">
        <f t="array" ref="I5">IFERROR(SUMPRODUCT(--ISNUMBER(MATCH(POP!$B$4:$DQ$4,INDEX(Summary!$A$3:$D$80,0,MATCH($B5,Summary!$A$1:$D$1,0)),0)),INDEX(POP!$B$6:$DQ$15,MATCH(I$1,YEAR(POP!$A$6:$A$15),0),0))/SUMPRODUCT(--ISNUMBER(MATCH(POP!$B$4:$DQ$4,INDEX(Summary!$A$3:$D$80,0,MATCH($B5,Summary!$A$1:$D$1,0)),0))),0)</f>
        <v>88.666000000000011</v>
      </c>
      <c r="J5" s="40" cm="1">
        <f t="array" ref="J5">IFERROR(SUMPRODUCT(--ISNUMBER(MATCH(POP!$B$4:$DQ$4,INDEX(Summary!$A$3:$D$80,0,MATCH($B5,Summary!$A$1:$D$1,0)),0)),INDEX(POP!$B$6:$DQ$15,MATCH(J$1,YEAR(POP!$A$6:$A$15),0),0))/SUMPRODUCT(--ISNUMBER(MATCH(POP!$B$4:$DQ$4,INDEX(Summary!$A$3:$D$80,0,MATCH($B5,Summary!$A$1:$D$1,0)),0))),0)</f>
        <v>89.568000000000012</v>
      </c>
      <c r="K5" s="40" cm="1">
        <f t="array" ref="K5">IFERROR(SUMPRODUCT(--ISNUMBER(MATCH(POP!$B$4:$DQ$4,INDEX(Summary!$A$3:$D$80,0,MATCH($B5,Summary!$A$1:$D$1,0)),0)),INDEX(POP!$B$6:$DQ$15,MATCH(K$1,YEAR(POP!$A$6:$A$15),0),0))/SUMPRODUCT(--ISNUMBER(MATCH(POP!$B$4:$DQ$4,INDEX(Summary!$A$3:$D$80,0,MATCH($B5,Summary!$A$1:$D$1,0)),0))),0)</f>
        <v>90.503599999999992</v>
      </c>
      <c r="L5" s="40" cm="1">
        <f t="array" ref="L5">IFERROR(SUMPRODUCT(--ISNUMBER(MATCH(POP!$B$4:$DQ$4,INDEX(Summary!$A$3:$D$80,0,MATCH($B5,Summary!$A$1:$D$1,0)),0)),INDEX(POP!$B$6:$DQ$15,MATCH(L$1,YEAR(POP!$A$6:$A$15),0),0))/SUMPRODUCT(--ISNUMBER(MATCH(POP!$B$4:$DQ$4,INDEX(Summary!$A$3:$D$80,0,MATCH($B5,Summary!$A$1:$D$1,0)),0))),0)</f>
        <v>91.503399999999999</v>
      </c>
      <c r="M5" s="43">
        <f t="shared" ref="M5:M25" si="0">+(L5/C5)^(1/(COUNT(C5:L5)-1))-1</f>
        <v>7.530766741676187E-3</v>
      </c>
    </row>
    <row r="6" spans="1:13" x14ac:dyDescent="0.25">
      <c r="A6" s="39">
        <v>11249</v>
      </c>
      <c r="B6" s="39" t="s">
        <v>48</v>
      </c>
      <c r="C6" s="40" cm="1">
        <f t="array" ref="C6">IFERROR(SUMPRODUCT(--ISNUMBER(MATCH(POP!$B$4:$DQ$4,INDEX(Summary!$A$3:$D$80,0,MATCH($B6,Summary!$A$1:$D$1,0)),0)),INDEX(POP!$B$6:$DQ$15,MATCH(C$1,YEAR(POP!$A$6:$A$15),0),0))/SUMPRODUCT(--ISNUMBER(MATCH(POP!$B$4:$DQ$4,INDEX(Summary!$A$3:$D$80,0,MATCH($B6,Summary!$A$1:$D$1,0)),0))),0)</f>
        <v>127.34866666666666</v>
      </c>
      <c r="D6" s="40" cm="1">
        <f t="array" ref="D6">IFERROR(SUMPRODUCT(--ISNUMBER(MATCH(POP!$B$4:$DQ$4,INDEX(Summary!$A$3:$D$80,0,MATCH($B6,Summary!$A$1:$D$1,0)),0)),INDEX(POP!$B$6:$DQ$15,MATCH(D$1,YEAR(POP!$A$6:$A$15),0),0))/SUMPRODUCT(--ISNUMBER(MATCH(POP!$B$4:$DQ$4,INDEX(Summary!$A$3:$D$80,0,MATCH($B6,Summary!$A$1:$D$1,0)),0))),0)</f>
        <v>128.29766666666666</v>
      </c>
      <c r="E6" s="40" cm="1">
        <f t="array" ref="E6">IFERROR(SUMPRODUCT(--ISNUMBER(MATCH(POP!$B$4:$DQ$4,INDEX(Summary!$A$3:$D$80,0,MATCH($B6,Summary!$A$1:$D$1,0)),0)),INDEX(POP!$B$6:$DQ$15,MATCH(E$1,YEAR(POP!$A$6:$A$15),0),0))/SUMPRODUCT(--ISNUMBER(MATCH(POP!$B$4:$DQ$4,INDEX(Summary!$A$3:$D$80,0,MATCH($B6,Summary!$A$1:$D$1,0)),0))),0)</f>
        <v>128.80200000000002</v>
      </c>
      <c r="F6" s="40" cm="1">
        <f t="array" ref="F6">IFERROR(SUMPRODUCT(--ISNUMBER(MATCH(POP!$B$4:$DQ$4,INDEX(Summary!$A$3:$D$80,0,MATCH($B6,Summary!$A$1:$D$1,0)),0)),INDEX(POP!$B$6:$DQ$15,MATCH(F$1,YEAR(POP!$A$6:$A$15),0),0))/SUMPRODUCT(--ISNUMBER(MATCH(POP!$B$4:$DQ$4,INDEX(Summary!$A$3:$D$80,0,MATCH($B6,Summary!$A$1:$D$1,0)),0))),0)</f>
        <v>129.17266666666669</v>
      </c>
      <c r="G6" s="40" cm="1">
        <f t="array" ref="G6">IFERROR(SUMPRODUCT(--ISNUMBER(MATCH(POP!$B$4:$DQ$4,INDEX(Summary!$A$3:$D$80,0,MATCH($B6,Summary!$A$1:$D$1,0)),0)),INDEX(POP!$B$6:$DQ$15,MATCH(G$1,YEAR(POP!$A$6:$A$15),0),0))/SUMPRODUCT(--ISNUMBER(MATCH(POP!$B$4:$DQ$4,INDEX(Summary!$A$3:$D$80,0,MATCH($B6,Summary!$A$1:$D$1,0)),0))),0)</f>
        <v>129.52211111111109</v>
      </c>
      <c r="H6" s="40" cm="1">
        <f t="array" ref="H6">IFERROR(SUMPRODUCT(--ISNUMBER(MATCH(POP!$B$4:$DQ$4,INDEX(Summary!$A$3:$D$80,0,MATCH($B6,Summary!$A$1:$D$1,0)),0)),INDEX(POP!$B$6:$DQ$15,MATCH(H$1,YEAR(POP!$A$6:$A$15),0),0))/SUMPRODUCT(--ISNUMBER(MATCH(POP!$B$4:$DQ$4,INDEX(Summary!$A$3:$D$80,0,MATCH($B6,Summary!$A$1:$D$1,0)),0))),0)</f>
        <v>129.3231111111111</v>
      </c>
      <c r="I6" s="40" cm="1">
        <f t="array" ref="I6">IFERROR(SUMPRODUCT(--ISNUMBER(MATCH(POP!$B$4:$DQ$4,INDEX(Summary!$A$3:$D$80,0,MATCH($B6,Summary!$A$1:$D$1,0)),0)),INDEX(POP!$B$6:$DQ$15,MATCH(I$1,YEAR(POP!$A$6:$A$15),0),0))/SUMPRODUCT(--ISNUMBER(MATCH(POP!$B$4:$DQ$4,INDEX(Summary!$A$3:$D$80,0,MATCH($B6,Summary!$A$1:$D$1,0)),0))),0)</f>
        <v>129.74144444444445</v>
      </c>
      <c r="J6" s="40" cm="1">
        <f t="array" ref="J6">IFERROR(SUMPRODUCT(--ISNUMBER(MATCH(POP!$B$4:$DQ$4,INDEX(Summary!$A$3:$D$80,0,MATCH($B6,Summary!$A$1:$D$1,0)),0)),INDEX(POP!$B$6:$DQ$15,MATCH(J$1,YEAR(POP!$A$6:$A$15),0),0))/SUMPRODUCT(--ISNUMBER(MATCH(POP!$B$4:$DQ$4,INDEX(Summary!$A$3:$D$80,0,MATCH($B6,Summary!$A$1:$D$1,0)),0))),0)</f>
        <v>130.80822222222224</v>
      </c>
      <c r="K6" s="40" cm="1">
        <f t="array" ref="K6">IFERROR(SUMPRODUCT(--ISNUMBER(MATCH(POP!$B$4:$DQ$4,INDEX(Summary!$A$3:$D$80,0,MATCH($B6,Summary!$A$1:$D$1,0)),0)),INDEX(POP!$B$6:$DQ$15,MATCH(K$1,YEAR(POP!$A$6:$A$15),0),0))/SUMPRODUCT(--ISNUMBER(MATCH(POP!$B$4:$DQ$4,INDEX(Summary!$A$3:$D$80,0,MATCH($B6,Summary!$A$1:$D$1,0)),0))),0)</f>
        <v>132.1891111111112</v>
      </c>
      <c r="L6" s="40" cm="1">
        <f t="array" ref="L6">IFERROR(SUMPRODUCT(--ISNUMBER(MATCH(POP!$B$4:$DQ$4,INDEX(Summary!$A$3:$D$80,0,MATCH($B6,Summary!$A$1:$D$1,0)),0)),INDEX(POP!$B$6:$DQ$15,MATCH(L$1,YEAR(POP!$A$6:$A$15),0),0))/SUMPRODUCT(--ISNUMBER(MATCH(POP!$B$4:$DQ$4,INDEX(Summary!$A$3:$D$80,0,MATCH($B6,Summary!$A$1:$D$1,0)),0))),0)</f>
        <v>132.69244444444448</v>
      </c>
      <c r="M6" s="43">
        <f t="shared" si="0"/>
        <v>4.5776981340339695E-3</v>
      </c>
    </row>
    <row r="7" spans="1:13" x14ac:dyDescent="0.25">
      <c r="A7" s="39">
        <v>22053</v>
      </c>
      <c r="B7" s="39" t="s">
        <v>1095</v>
      </c>
      <c r="C7" s="40" cm="1">
        <f t="array" ref="C7">IFERROR(SUMPRODUCT(--ISNUMBER(MATCH(POP!$B$4:$DQ$4,INDEX(Summary!$A$3:$D$80,0,MATCH($B7,Summary!$A$1:$D$1,0)),0)),INDEX(POP!$B$6:$DQ$15,MATCH(C$1,YEAR(POP!$A$6:$A$15),0),0))/SUMPRODUCT(--ISNUMBER(MATCH(POP!$B$4:$DQ$4,INDEX(Summary!$A$3:$D$80,0,MATCH($B7,Summary!$A$1:$D$1,0)),0))),0)</f>
        <v>22.242047619047622</v>
      </c>
      <c r="D7" s="40" cm="1">
        <f t="array" ref="D7">IFERROR(SUMPRODUCT(--ISNUMBER(MATCH(POP!$B$4:$DQ$4,INDEX(Summary!$A$3:$D$80,0,MATCH($B7,Summary!$A$1:$D$1,0)),0)),INDEX(POP!$B$6:$DQ$15,MATCH(D$1,YEAR(POP!$A$6:$A$15),0),0))/SUMPRODUCT(--ISNUMBER(MATCH(POP!$B$4:$DQ$4,INDEX(Summary!$A$3:$D$80,0,MATCH($B7,Summary!$A$1:$D$1,0)),0))),0)</f>
        <v>22.007095238095236</v>
      </c>
      <c r="E7" s="40" cm="1">
        <f t="array" ref="E7">IFERROR(SUMPRODUCT(--ISNUMBER(MATCH(POP!$B$4:$DQ$4,INDEX(Summary!$A$3:$D$80,0,MATCH($B7,Summary!$A$1:$D$1,0)),0)),INDEX(POP!$B$6:$DQ$15,MATCH(E$1,YEAR(POP!$A$6:$A$15),0),0))/SUMPRODUCT(--ISNUMBER(MATCH(POP!$B$4:$DQ$4,INDEX(Summary!$A$3:$D$80,0,MATCH($B7,Summary!$A$1:$D$1,0)),0))),0)</f>
        <v>21.884333333333331</v>
      </c>
      <c r="F7" s="40" cm="1">
        <f t="array" ref="F7">IFERROR(SUMPRODUCT(--ISNUMBER(MATCH(POP!$B$4:$DQ$4,INDEX(Summary!$A$3:$D$80,0,MATCH($B7,Summary!$A$1:$D$1,0)),0)),INDEX(POP!$B$6:$DQ$15,MATCH(F$1,YEAR(POP!$A$6:$A$15),0),0))/SUMPRODUCT(--ISNUMBER(MATCH(POP!$B$4:$DQ$4,INDEX(Summary!$A$3:$D$80,0,MATCH($B7,Summary!$A$1:$D$1,0)),0))),0)</f>
        <v>21.740238095238094</v>
      </c>
      <c r="G7" s="40" cm="1">
        <f t="array" ref="G7">IFERROR(SUMPRODUCT(--ISNUMBER(MATCH(POP!$B$4:$DQ$4,INDEX(Summary!$A$3:$D$80,0,MATCH($B7,Summary!$A$1:$D$1,0)),0)),INDEX(POP!$B$6:$DQ$15,MATCH(G$1,YEAR(POP!$A$6:$A$15),0),0))/SUMPRODUCT(--ISNUMBER(MATCH(POP!$B$4:$DQ$4,INDEX(Summary!$A$3:$D$80,0,MATCH($B7,Summary!$A$1:$D$1,0)),0))),0)</f>
        <v>21.58314285714286</v>
      </c>
      <c r="H7" s="40" cm="1">
        <f t="array" ref="H7">IFERROR(SUMPRODUCT(--ISNUMBER(MATCH(POP!$B$4:$DQ$4,INDEX(Summary!$A$3:$D$80,0,MATCH($B7,Summary!$A$1:$D$1,0)),0)),INDEX(POP!$B$6:$DQ$15,MATCH(H$1,YEAR(POP!$A$6:$A$15),0),0))/SUMPRODUCT(--ISNUMBER(MATCH(POP!$B$4:$DQ$4,INDEX(Summary!$A$3:$D$80,0,MATCH($B7,Summary!$A$1:$D$1,0)),0))),0)</f>
        <v>21.387761904761906</v>
      </c>
      <c r="I7" s="40" cm="1">
        <f t="array" ref="I7">IFERROR(SUMPRODUCT(--ISNUMBER(MATCH(POP!$B$4:$DQ$4,INDEX(Summary!$A$3:$D$80,0,MATCH($B7,Summary!$A$1:$D$1,0)),0)),INDEX(POP!$B$6:$DQ$15,MATCH(I$1,YEAR(POP!$A$6:$A$15),0),0))/SUMPRODUCT(--ISNUMBER(MATCH(POP!$B$4:$DQ$4,INDEX(Summary!$A$3:$D$80,0,MATCH($B7,Summary!$A$1:$D$1,0)),0))),0)</f>
        <v>21.218142857142855</v>
      </c>
      <c r="J7" s="40" cm="1">
        <f t="array" ref="J7">IFERROR(SUMPRODUCT(--ISNUMBER(MATCH(POP!$B$4:$DQ$4,INDEX(Summary!$A$3:$D$80,0,MATCH($B7,Summary!$A$1:$D$1,0)),0)),INDEX(POP!$B$6:$DQ$15,MATCH(J$1,YEAR(POP!$A$6:$A$15),0),0))/SUMPRODUCT(--ISNUMBER(MATCH(POP!$B$4:$DQ$4,INDEX(Summary!$A$3:$D$80,0,MATCH($B7,Summary!$A$1:$D$1,0)),0))),0)</f>
        <v>21.091142857142859</v>
      </c>
      <c r="K7" s="40" cm="1">
        <f t="array" ref="K7">IFERROR(SUMPRODUCT(--ISNUMBER(MATCH(POP!$B$4:$DQ$4,INDEX(Summary!$A$3:$D$80,0,MATCH($B7,Summary!$A$1:$D$1,0)),0)),INDEX(POP!$B$6:$DQ$15,MATCH(K$1,YEAR(POP!$A$6:$A$15),0),0))/SUMPRODUCT(--ISNUMBER(MATCH(POP!$B$4:$DQ$4,INDEX(Summary!$A$3:$D$80,0,MATCH($B7,Summary!$A$1:$D$1,0)),0))),0)</f>
        <v>20.963904761904764</v>
      </c>
      <c r="L7" s="40" cm="1">
        <f t="array" ref="L7">IFERROR(SUMPRODUCT(--ISNUMBER(MATCH(POP!$B$4:$DQ$4,INDEX(Summary!$A$3:$D$80,0,MATCH($B7,Summary!$A$1:$D$1,0)),0)),INDEX(POP!$B$6:$DQ$15,MATCH(L$1,YEAR(POP!$A$6:$A$15),0),0))/SUMPRODUCT(--ISNUMBER(MATCH(POP!$B$4:$DQ$4,INDEX(Summary!$A$3:$D$80,0,MATCH($B7,Summary!$A$1:$D$1,0)),0))),0)</f>
        <v>20.862476190476194</v>
      </c>
      <c r="M7" s="43">
        <f t="shared" si="0"/>
        <v>-7.0894599944658632E-3</v>
      </c>
    </row>
    <row r="8" spans="1:13" x14ac:dyDescent="0.25">
      <c r="A8" s="39"/>
      <c r="B8" s="39" t="s">
        <v>1134</v>
      </c>
      <c r="C8" s="40" cm="1">
        <f t="array" ref="C8">IFERROR(SUMPRODUCT(--ISNUMBER(MATCH(POP!$B$4:$DQ$4,INDEX('Rural Electric Cooperatives'!$A$3:$S$30,0,MATCH(SUBSTITUTE($B8,", Inc.",""),SUBSTITUTE('Rural Electric Cooperatives'!$A$1:$S$1,", Inc.",""),0)),0)),INDEX(POP!$B$6:$DQ$15,MATCH(C$1,YEAR(POP!$A$6:$A$15),0),0))/SUMPRODUCT(--ISNUMBER(MATCH(POP!$B$4:$DQ$4,INDEX('Rural Electric Cooperatives'!$A$3:$S$30,0,MATCH(SUBSTITUTE($B8,", Inc.",""),SUBSTITUTE('Rural Electric Cooperatives'!$A$1:$S$1,", Inc.",""),0)),0))),0)</f>
        <v>23.113750000000003</v>
      </c>
      <c r="D8" s="40" cm="1">
        <f t="array" ref="D8">IFERROR(SUMPRODUCT(--ISNUMBER(MATCH(POP!$B$4:$DQ$4,INDEX('Rural Electric Cooperatives'!$A$3:$S$30,0,MATCH(SUBSTITUTE($B8,", Inc.",""),SUBSTITUTE('Rural Electric Cooperatives'!$A$1:$S$1,", Inc.",""),0)),0)),INDEX(POP!$B$6:$DQ$15,MATCH(D$1,YEAR(POP!$A$6:$A$15),0),0))/SUMPRODUCT(--ISNUMBER(MATCH(POP!$B$4:$DQ$4,INDEX('Rural Electric Cooperatives'!$A$3:$S$30,0,MATCH(SUBSTITUTE($B8,", Inc.",""),SUBSTITUTE('Rural Electric Cooperatives'!$A$1:$S$1,", Inc.",""),0)),0))),0)</f>
        <v>22.832250000000002</v>
      </c>
      <c r="E8" s="40" cm="1">
        <f t="array" ref="E8">IFERROR(SUMPRODUCT(--ISNUMBER(MATCH(POP!$B$4:$DQ$4,INDEX('Rural Electric Cooperatives'!$A$3:$S$30,0,MATCH(SUBSTITUTE($B8,", Inc.",""),SUBSTITUTE('Rural Electric Cooperatives'!$A$1:$S$1,", Inc.",""),0)),0)),INDEX(POP!$B$6:$DQ$15,MATCH(E$1,YEAR(POP!$A$6:$A$15),0),0))/SUMPRODUCT(--ISNUMBER(MATCH(POP!$B$4:$DQ$4,INDEX('Rural Electric Cooperatives'!$A$3:$S$30,0,MATCH(SUBSTITUTE($B8,", Inc.",""),SUBSTITUTE('Rural Electric Cooperatives'!$A$1:$S$1,", Inc.",""),0)),0))),0)</f>
        <v>22.643749999999997</v>
      </c>
      <c r="F8" s="40" cm="1">
        <f t="array" ref="F8">IFERROR(SUMPRODUCT(--ISNUMBER(MATCH(POP!$B$4:$DQ$4,INDEX('Rural Electric Cooperatives'!$A$3:$S$30,0,MATCH(SUBSTITUTE($B8,", Inc.",""),SUBSTITUTE('Rural Electric Cooperatives'!$A$1:$S$1,", Inc.",""),0)),0)),INDEX(POP!$B$6:$DQ$15,MATCH(F$1,YEAR(POP!$A$6:$A$15),0),0))/SUMPRODUCT(--ISNUMBER(MATCH(POP!$B$4:$DQ$4,INDEX('Rural Electric Cooperatives'!$A$3:$S$30,0,MATCH(SUBSTITUTE($B8,", Inc.",""),SUBSTITUTE('Rural Electric Cooperatives'!$A$1:$S$1,", Inc.",""),0)),0))),0)</f>
        <v>22.439500000000002</v>
      </c>
      <c r="G8" s="40" cm="1">
        <f t="array" ref="G8">IFERROR(SUMPRODUCT(--ISNUMBER(MATCH(POP!$B$4:$DQ$4,INDEX('Rural Electric Cooperatives'!$A$3:$S$30,0,MATCH(SUBSTITUTE($B8,", Inc.",""),SUBSTITUTE('Rural Electric Cooperatives'!$A$1:$S$1,", Inc.",""),0)),0)),INDEX(POP!$B$6:$DQ$15,MATCH(G$1,YEAR(POP!$A$6:$A$15),0),0))/SUMPRODUCT(--ISNUMBER(MATCH(POP!$B$4:$DQ$4,INDEX('Rural Electric Cooperatives'!$A$3:$S$30,0,MATCH(SUBSTITUTE($B8,", Inc.",""),SUBSTITUTE('Rural Electric Cooperatives'!$A$1:$S$1,", Inc.",""),0)),0))),0)</f>
        <v>22.228999999999999</v>
      </c>
      <c r="H8" s="40" cm="1">
        <f t="array" ref="H8">IFERROR(SUMPRODUCT(--ISNUMBER(MATCH(POP!$B$4:$DQ$4,INDEX('Rural Electric Cooperatives'!$A$3:$S$30,0,MATCH(SUBSTITUTE($B8,", Inc.",""),SUBSTITUTE('Rural Electric Cooperatives'!$A$1:$S$1,", Inc.",""),0)),0)),INDEX(POP!$B$6:$DQ$15,MATCH(H$1,YEAR(POP!$A$6:$A$15),0),0))/SUMPRODUCT(--ISNUMBER(MATCH(POP!$B$4:$DQ$4,INDEX('Rural Electric Cooperatives'!$A$3:$S$30,0,MATCH(SUBSTITUTE($B8,", Inc.",""),SUBSTITUTE('Rural Electric Cooperatives'!$A$1:$S$1,", Inc.",""),0)),0))),0)</f>
        <v>22.036499999999997</v>
      </c>
      <c r="I8" s="40" cm="1">
        <f t="array" ref="I8">IFERROR(SUMPRODUCT(--ISNUMBER(MATCH(POP!$B$4:$DQ$4,INDEX('Rural Electric Cooperatives'!$A$3:$S$30,0,MATCH(SUBSTITUTE($B8,", Inc.",""),SUBSTITUTE('Rural Electric Cooperatives'!$A$1:$S$1,", Inc.",""),0)),0)),INDEX(POP!$B$6:$DQ$15,MATCH(I$1,YEAR(POP!$A$6:$A$15),0),0))/SUMPRODUCT(--ISNUMBER(MATCH(POP!$B$4:$DQ$4,INDEX('Rural Electric Cooperatives'!$A$3:$S$30,0,MATCH(SUBSTITUTE($B8,", Inc.",""),SUBSTITUTE('Rural Electric Cooperatives'!$A$1:$S$1,", Inc.",""),0)),0))),0)</f>
        <v>21.908999999999999</v>
      </c>
      <c r="J8" s="40" cm="1">
        <f t="array" ref="J8">IFERROR(SUMPRODUCT(--ISNUMBER(MATCH(POP!$B$4:$DQ$4,INDEX('Rural Electric Cooperatives'!$A$3:$S$30,0,MATCH(SUBSTITUTE($B8,", Inc.",""),SUBSTITUTE('Rural Electric Cooperatives'!$A$1:$S$1,", Inc.",""),0)),0)),INDEX(POP!$B$6:$DQ$15,MATCH(J$1,YEAR(POP!$A$6:$A$15),0),0))/SUMPRODUCT(--ISNUMBER(MATCH(POP!$B$4:$DQ$4,INDEX('Rural Electric Cooperatives'!$A$3:$S$30,0,MATCH(SUBSTITUTE($B8,", Inc.",""),SUBSTITUTE('Rural Electric Cooperatives'!$A$1:$S$1,", Inc.",""),0)),0))),0)</f>
        <v>21.69275</v>
      </c>
      <c r="K8" s="40" cm="1">
        <f t="array" ref="K8">IFERROR(SUMPRODUCT(--ISNUMBER(MATCH(POP!$B$4:$DQ$4,INDEX('Rural Electric Cooperatives'!$A$3:$S$30,0,MATCH(SUBSTITUTE($B8,", Inc.",""),SUBSTITUTE('Rural Electric Cooperatives'!$A$1:$S$1,", Inc.",""),0)),0)),INDEX(POP!$B$6:$DQ$15,MATCH(K$1,YEAR(POP!$A$6:$A$15),0),0))/SUMPRODUCT(--ISNUMBER(MATCH(POP!$B$4:$DQ$4,INDEX('Rural Electric Cooperatives'!$A$3:$S$30,0,MATCH(SUBSTITUTE($B8,", Inc.",""),SUBSTITUTE('Rural Electric Cooperatives'!$A$1:$S$1,", Inc.",""),0)),0))),0)</f>
        <v>21.51275</v>
      </c>
      <c r="L8" s="40" cm="1">
        <f t="array" ref="L8">IFERROR(SUMPRODUCT(--ISNUMBER(MATCH(POP!$B$4:$DQ$4,INDEX('Rural Electric Cooperatives'!$A$3:$S$30,0,MATCH(SUBSTITUTE($B8,", Inc.",""),SUBSTITUTE('Rural Electric Cooperatives'!$A$1:$S$1,", Inc.",""),0)),0)),INDEX(POP!$B$6:$DQ$15,MATCH(L$1,YEAR(POP!$A$6:$A$15),0),0))/SUMPRODUCT(--ISNUMBER(MATCH(POP!$B$4:$DQ$4,INDEX('Rural Electric Cooperatives'!$A$3:$S$30,0,MATCH(SUBSTITUTE($B8,", Inc.",""),SUBSTITUTE('Rural Electric Cooperatives'!$A$1:$S$1,", Inc.",""),0)),0))),0)</f>
        <v>21.384499999999999</v>
      </c>
      <c r="M8" s="43">
        <f t="shared" si="0"/>
        <v>-8.6029276491164097E-3</v>
      </c>
    </row>
    <row r="9" spans="1:13" x14ac:dyDescent="0.25">
      <c r="A9" s="39"/>
      <c r="B9" s="39" t="s">
        <v>1135</v>
      </c>
      <c r="C9" s="40" cm="1">
        <f t="array" ref="C9">IFERROR(SUMPRODUCT(--ISNUMBER(MATCH(POP!$B$4:$DQ$4,INDEX('Rural Electric Cooperatives'!$A$3:$S$30,0,MATCH(SUBSTITUTE($B9,", Inc.",""),SUBSTITUTE('Rural Electric Cooperatives'!$A$1:$S$1,", Inc.",""),0)),0)),INDEX(POP!$B$6:$DQ$15,MATCH(C$1,YEAR(POP!$A$6:$A$15),0),0))/SUMPRODUCT(--ISNUMBER(MATCH(POP!$B$4:$DQ$4,INDEX('Rural Electric Cooperatives'!$A$3:$S$30,0,MATCH(SUBSTITUTE($B9,", Inc.",""),SUBSTITUTE('Rural Electric Cooperatives'!$A$1:$S$1,", Inc.",""),0)),0))),0)</f>
        <v>28.607533333333329</v>
      </c>
      <c r="D9" s="40" cm="1">
        <f t="array" ref="D9">IFERROR(SUMPRODUCT(--ISNUMBER(MATCH(POP!$B$4:$DQ$4,INDEX('Rural Electric Cooperatives'!$A$3:$S$30,0,MATCH(SUBSTITUTE($B9,", Inc.",""),SUBSTITUTE('Rural Electric Cooperatives'!$A$1:$S$1,", Inc.",""),0)),0)),INDEX(POP!$B$6:$DQ$15,MATCH(D$1,YEAR(POP!$A$6:$A$15),0),0))/SUMPRODUCT(--ISNUMBER(MATCH(POP!$B$4:$DQ$4,INDEX('Rural Electric Cooperatives'!$A$3:$S$30,0,MATCH(SUBSTITUTE($B9,", Inc.",""),SUBSTITUTE('Rural Electric Cooperatives'!$A$1:$S$1,", Inc.",""),0)),0))),0)</f>
        <v>28.963399999999982</v>
      </c>
      <c r="E9" s="40" cm="1">
        <f t="array" ref="E9">IFERROR(SUMPRODUCT(--ISNUMBER(MATCH(POP!$B$4:$DQ$4,INDEX('Rural Electric Cooperatives'!$A$3:$S$30,0,MATCH(SUBSTITUTE($B9,", Inc.",""),SUBSTITUTE('Rural Electric Cooperatives'!$A$1:$S$1,", Inc.",""),0)),0)),INDEX(POP!$B$6:$DQ$15,MATCH(E$1,YEAR(POP!$A$6:$A$15),0),0))/SUMPRODUCT(--ISNUMBER(MATCH(POP!$B$4:$DQ$4,INDEX('Rural Electric Cooperatives'!$A$3:$S$30,0,MATCH(SUBSTITUTE($B9,", Inc.",""),SUBSTITUTE('Rural Electric Cooperatives'!$A$1:$S$1,", Inc.",""),0)),0))),0)</f>
        <v>29.198933333333333</v>
      </c>
      <c r="F9" s="40" cm="1">
        <f t="array" ref="F9">IFERROR(SUMPRODUCT(--ISNUMBER(MATCH(POP!$B$4:$DQ$4,INDEX('Rural Electric Cooperatives'!$A$3:$S$30,0,MATCH(SUBSTITUTE($B9,", Inc.",""),SUBSTITUTE('Rural Electric Cooperatives'!$A$1:$S$1,", Inc.",""),0)),0)),INDEX(POP!$B$6:$DQ$15,MATCH(F$1,YEAR(POP!$A$6:$A$15),0),0))/SUMPRODUCT(--ISNUMBER(MATCH(POP!$B$4:$DQ$4,INDEX('Rural Electric Cooperatives'!$A$3:$S$30,0,MATCH(SUBSTITUTE($B9,", Inc.",""),SUBSTITUTE('Rural Electric Cooperatives'!$A$1:$S$1,", Inc.",""),0)),0))),0)</f>
        <v>29.398466666666664</v>
      </c>
      <c r="G9" s="40" cm="1">
        <f t="array" ref="G9">IFERROR(SUMPRODUCT(--ISNUMBER(MATCH(POP!$B$4:$DQ$4,INDEX('Rural Electric Cooperatives'!$A$3:$S$30,0,MATCH(SUBSTITUTE($B9,", Inc.",""),SUBSTITUTE('Rural Electric Cooperatives'!$A$1:$S$1,", Inc.",""),0)),0)),INDEX(POP!$B$6:$DQ$15,MATCH(G$1,YEAR(POP!$A$6:$A$15),0),0))/SUMPRODUCT(--ISNUMBER(MATCH(POP!$B$4:$DQ$4,INDEX('Rural Electric Cooperatives'!$A$3:$S$30,0,MATCH(SUBSTITUTE($B9,", Inc.",""),SUBSTITUTE('Rural Electric Cooperatives'!$A$1:$S$1,", Inc.",""),0)),0))),0)</f>
        <v>29.661333333333332</v>
      </c>
      <c r="H9" s="40" cm="1">
        <f t="array" ref="H9">IFERROR(SUMPRODUCT(--ISNUMBER(MATCH(POP!$B$4:$DQ$4,INDEX('Rural Electric Cooperatives'!$A$3:$S$30,0,MATCH(SUBSTITUTE($B9,", Inc.",""),SUBSTITUTE('Rural Electric Cooperatives'!$A$1:$S$1,", Inc.",""),0)),0)),INDEX(POP!$B$6:$DQ$15,MATCH(H$1,YEAR(POP!$A$6:$A$15),0),0))/SUMPRODUCT(--ISNUMBER(MATCH(POP!$B$4:$DQ$4,INDEX('Rural Electric Cooperatives'!$A$3:$S$30,0,MATCH(SUBSTITUTE($B9,", Inc.",""),SUBSTITUTE('Rural Electric Cooperatives'!$A$1:$S$1,", Inc.",""),0)),0))),0)</f>
        <v>29.925400000000003</v>
      </c>
      <c r="I9" s="40" cm="1">
        <f t="array" ref="I9">IFERROR(SUMPRODUCT(--ISNUMBER(MATCH(POP!$B$4:$DQ$4,INDEX('Rural Electric Cooperatives'!$A$3:$S$30,0,MATCH(SUBSTITUTE($B9,", Inc.",""),SUBSTITUTE('Rural Electric Cooperatives'!$A$1:$S$1,", Inc.",""),0)),0)),INDEX(POP!$B$6:$DQ$15,MATCH(I$1,YEAR(POP!$A$6:$A$15),0),0))/SUMPRODUCT(--ISNUMBER(MATCH(POP!$B$4:$DQ$4,INDEX('Rural Electric Cooperatives'!$A$3:$S$30,0,MATCH(SUBSTITUTE($B9,", Inc.",""),SUBSTITUTE('Rural Electric Cooperatives'!$A$1:$S$1,", Inc.",""),0)),0))),0)</f>
        <v>30.216466666666669</v>
      </c>
      <c r="J9" s="40" cm="1">
        <f t="array" ref="J9">IFERROR(SUMPRODUCT(--ISNUMBER(MATCH(POP!$B$4:$DQ$4,INDEX('Rural Electric Cooperatives'!$A$3:$S$30,0,MATCH(SUBSTITUTE($B9,", Inc.",""),SUBSTITUTE('Rural Electric Cooperatives'!$A$1:$S$1,", Inc.",""),0)),0)),INDEX(POP!$B$6:$DQ$15,MATCH(J$1,YEAR(POP!$A$6:$A$15),0),0))/SUMPRODUCT(--ISNUMBER(MATCH(POP!$B$4:$DQ$4,INDEX('Rural Electric Cooperatives'!$A$3:$S$30,0,MATCH(SUBSTITUTE($B9,", Inc.",""),SUBSTITUTE('Rural Electric Cooperatives'!$A$1:$S$1,", Inc.",""),0)),0))),0)</f>
        <v>30.651066666666672</v>
      </c>
      <c r="K9" s="40" cm="1">
        <f t="array" ref="K9">IFERROR(SUMPRODUCT(--ISNUMBER(MATCH(POP!$B$4:$DQ$4,INDEX('Rural Electric Cooperatives'!$A$3:$S$30,0,MATCH(SUBSTITUTE($B9,", Inc.",""),SUBSTITUTE('Rural Electric Cooperatives'!$A$1:$S$1,", Inc.",""),0)),0)),INDEX(POP!$B$6:$DQ$15,MATCH(K$1,YEAR(POP!$A$6:$A$15),0),0))/SUMPRODUCT(--ISNUMBER(MATCH(POP!$B$4:$DQ$4,INDEX('Rural Electric Cooperatives'!$A$3:$S$30,0,MATCH(SUBSTITUTE($B9,", Inc.",""),SUBSTITUTE('Rural Electric Cooperatives'!$A$1:$S$1,", Inc.",""),0)),0))),0)</f>
        <v>31.05253333333334</v>
      </c>
      <c r="L9" s="40" cm="1">
        <f t="array" ref="L9">IFERROR(SUMPRODUCT(--ISNUMBER(MATCH(POP!$B$4:$DQ$4,INDEX('Rural Electric Cooperatives'!$A$3:$S$30,0,MATCH(SUBSTITUTE($B9,", Inc.",""),SUBSTITUTE('Rural Electric Cooperatives'!$A$1:$S$1,", Inc.",""),0)),0)),INDEX(POP!$B$6:$DQ$15,MATCH(L$1,YEAR(POP!$A$6:$A$15),0),0))/SUMPRODUCT(--ISNUMBER(MATCH(POP!$B$4:$DQ$4,INDEX('Rural Electric Cooperatives'!$A$3:$S$30,0,MATCH(SUBSTITUTE($B9,", Inc.",""),SUBSTITUTE('Rural Electric Cooperatives'!$A$1:$S$1,", Inc.",""),0)),0))),0)</f>
        <v>31.415266666666664</v>
      </c>
      <c r="M9" s="43">
        <f t="shared" si="0"/>
        <v>1.0456949931460846E-2</v>
      </c>
    </row>
    <row r="10" spans="1:13" x14ac:dyDescent="0.25">
      <c r="A10" s="39"/>
      <c r="B10" s="39" t="s">
        <v>1136</v>
      </c>
      <c r="C10" s="40" cm="1">
        <f t="array" ref="C10">IFERROR(SUMPRODUCT(--ISNUMBER(MATCH(POP!$B$4:$DQ$4,INDEX('Rural Electric Cooperatives'!$A$3:$S$30,0,MATCH(SUBSTITUTE($B10,", Inc.",""),SUBSTITUTE('Rural Electric Cooperatives'!$A$1:$S$1,", Inc.",""),0)),0)),INDEX(POP!$B$6:$DQ$15,MATCH(C$1,YEAR(POP!$A$6:$A$15),0),0))/SUMPRODUCT(--ISNUMBER(MATCH(POP!$B$4:$DQ$4,INDEX('Rural Electric Cooperatives'!$A$3:$S$30,0,MATCH(SUBSTITUTE($B10,", Inc.",""),SUBSTITUTE('Rural Electric Cooperatives'!$A$1:$S$1,", Inc.",""),0)),0))),0)</f>
        <v>28.613374999999998</v>
      </c>
      <c r="D10" s="40" cm="1">
        <f t="array" ref="D10">IFERROR(SUMPRODUCT(--ISNUMBER(MATCH(POP!$B$4:$DQ$4,INDEX('Rural Electric Cooperatives'!$A$3:$S$30,0,MATCH(SUBSTITUTE($B10,", Inc.",""),SUBSTITUTE('Rural Electric Cooperatives'!$A$1:$S$1,", Inc.",""),0)),0)),INDEX(POP!$B$6:$DQ$15,MATCH(D$1,YEAR(POP!$A$6:$A$15),0),0))/SUMPRODUCT(--ISNUMBER(MATCH(POP!$B$4:$DQ$4,INDEX('Rural Electric Cooperatives'!$A$3:$S$30,0,MATCH(SUBSTITUTE($B10,", Inc.",""),SUBSTITUTE('Rural Electric Cooperatives'!$A$1:$S$1,", Inc.",""),0)),0))),0)</f>
        <v>28.891124999999988</v>
      </c>
      <c r="E10" s="40" cm="1">
        <f t="array" ref="E10">IFERROR(SUMPRODUCT(--ISNUMBER(MATCH(POP!$B$4:$DQ$4,INDEX('Rural Electric Cooperatives'!$A$3:$S$30,0,MATCH(SUBSTITUTE($B10,", Inc.",""),SUBSTITUTE('Rural Electric Cooperatives'!$A$1:$S$1,", Inc.",""),0)),0)),INDEX(POP!$B$6:$DQ$15,MATCH(E$1,YEAR(POP!$A$6:$A$15),0),0))/SUMPRODUCT(--ISNUMBER(MATCH(POP!$B$4:$DQ$4,INDEX('Rural Electric Cooperatives'!$A$3:$S$30,0,MATCH(SUBSTITUTE($B10,", Inc.",""),SUBSTITUTE('Rural Electric Cooperatives'!$A$1:$S$1,", Inc.",""),0)),0))),0)</f>
        <v>29.074250000000003</v>
      </c>
      <c r="F10" s="40" cm="1">
        <f t="array" ref="F10">IFERROR(SUMPRODUCT(--ISNUMBER(MATCH(POP!$B$4:$DQ$4,INDEX('Rural Electric Cooperatives'!$A$3:$S$30,0,MATCH(SUBSTITUTE($B10,", Inc.",""),SUBSTITUTE('Rural Electric Cooperatives'!$A$1:$S$1,", Inc.",""),0)),0)),INDEX(POP!$B$6:$DQ$15,MATCH(F$1,YEAR(POP!$A$6:$A$15),0),0))/SUMPRODUCT(--ISNUMBER(MATCH(POP!$B$4:$DQ$4,INDEX('Rural Electric Cooperatives'!$A$3:$S$30,0,MATCH(SUBSTITUTE($B10,", Inc.",""),SUBSTITUTE('Rural Electric Cooperatives'!$A$1:$S$1,", Inc.",""),0)),0))),0)</f>
        <v>29.180374999999998</v>
      </c>
      <c r="G10" s="40" cm="1">
        <f t="array" ref="G10">IFERROR(SUMPRODUCT(--ISNUMBER(MATCH(POP!$B$4:$DQ$4,INDEX('Rural Electric Cooperatives'!$A$3:$S$30,0,MATCH(SUBSTITUTE($B10,", Inc.",""),SUBSTITUTE('Rural Electric Cooperatives'!$A$1:$S$1,", Inc.",""),0)),0)),INDEX(POP!$B$6:$DQ$15,MATCH(G$1,YEAR(POP!$A$6:$A$15),0),0))/SUMPRODUCT(--ISNUMBER(MATCH(POP!$B$4:$DQ$4,INDEX('Rural Electric Cooperatives'!$A$3:$S$30,0,MATCH(SUBSTITUTE($B10,", Inc.",""),SUBSTITUTE('Rural Electric Cooperatives'!$A$1:$S$1,", Inc.",""),0)),0))),0)</f>
        <v>29.389250000000001</v>
      </c>
      <c r="H10" s="40" cm="1">
        <f t="array" ref="H10">IFERROR(SUMPRODUCT(--ISNUMBER(MATCH(POP!$B$4:$DQ$4,INDEX('Rural Electric Cooperatives'!$A$3:$S$30,0,MATCH(SUBSTITUTE($B10,", Inc.",""),SUBSTITUTE('Rural Electric Cooperatives'!$A$1:$S$1,", Inc.",""),0)),0)),INDEX(POP!$B$6:$DQ$15,MATCH(H$1,YEAR(POP!$A$6:$A$15),0),0))/SUMPRODUCT(--ISNUMBER(MATCH(POP!$B$4:$DQ$4,INDEX('Rural Electric Cooperatives'!$A$3:$S$30,0,MATCH(SUBSTITUTE($B10,", Inc.",""),SUBSTITUTE('Rural Electric Cooperatives'!$A$1:$S$1,", Inc.",""),0)),0))),0)</f>
        <v>29.433999999999997</v>
      </c>
      <c r="I10" s="40" cm="1">
        <f t="array" ref="I10">IFERROR(SUMPRODUCT(--ISNUMBER(MATCH(POP!$B$4:$DQ$4,INDEX('Rural Electric Cooperatives'!$A$3:$S$30,0,MATCH(SUBSTITUTE($B10,", Inc.",""),SUBSTITUTE('Rural Electric Cooperatives'!$A$1:$S$1,", Inc.",""),0)),0)),INDEX(POP!$B$6:$DQ$15,MATCH(I$1,YEAR(POP!$A$6:$A$15),0),0))/SUMPRODUCT(--ISNUMBER(MATCH(POP!$B$4:$DQ$4,INDEX('Rural Electric Cooperatives'!$A$3:$S$30,0,MATCH(SUBSTITUTE($B10,", Inc.",""),SUBSTITUTE('Rural Electric Cooperatives'!$A$1:$S$1,", Inc.",""),0)),0))),0)</f>
        <v>29.656500000000001</v>
      </c>
      <c r="J10" s="40" cm="1">
        <f t="array" ref="J10">IFERROR(SUMPRODUCT(--ISNUMBER(MATCH(POP!$B$4:$DQ$4,INDEX('Rural Electric Cooperatives'!$A$3:$S$30,0,MATCH(SUBSTITUTE($B10,", Inc.",""),SUBSTITUTE('Rural Electric Cooperatives'!$A$1:$S$1,", Inc.",""),0)),0)),INDEX(POP!$B$6:$DQ$15,MATCH(J$1,YEAR(POP!$A$6:$A$15),0),0))/SUMPRODUCT(--ISNUMBER(MATCH(POP!$B$4:$DQ$4,INDEX('Rural Electric Cooperatives'!$A$3:$S$30,0,MATCH(SUBSTITUTE($B10,", Inc.",""),SUBSTITUTE('Rural Electric Cooperatives'!$A$1:$S$1,", Inc.",""),0)),0))),0)</f>
        <v>30.046124999999996</v>
      </c>
      <c r="K10" s="40" cm="1">
        <f t="array" ref="K10">IFERROR(SUMPRODUCT(--ISNUMBER(MATCH(POP!$B$4:$DQ$4,INDEX('Rural Electric Cooperatives'!$A$3:$S$30,0,MATCH(SUBSTITUTE($B10,", Inc.",""),SUBSTITUTE('Rural Electric Cooperatives'!$A$1:$S$1,", Inc.",""),0)),0)),INDEX(POP!$B$6:$DQ$15,MATCH(K$1,YEAR(POP!$A$6:$A$15),0),0))/SUMPRODUCT(--ISNUMBER(MATCH(POP!$B$4:$DQ$4,INDEX('Rural Electric Cooperatives'!$A$3:$S$30,0,MATCH(SUBSTITUTE($B10,", Inc.",""),SUBSTITUTE('Rural Electric Cooperatives'!$A$1:$S$1,", Inc.",""),0)),0))),0)</f>
        <v>30.390000000000011</v>
      </c>
      <c r="L10" s="40" cm="1">
        <f t="array" ref="L10">IFERROR(SUMPRODUCT(--ISNUMBER(MATCH(POP!$B$4:$DQ$4,INDEX('Rural Electric Cooperatives'!$A$3:$S$30,0,MATCH(SUBSTITUTE($B10,", Inc.",""),SUBSTITUTE('Rural Electric Cooperatives'!$A$1:$S$1,", Inc.",""),0)),0)),INDEX(POP!$B$6:$DQ$15,MATCH(L$1,YEAR(POP!$A$6:$A$15),0),0))/SUMPRODUCT(--ISNUMBER(MATCH(POP!$B$4:$DQ$4,INDEX('Rural Electric Cooperatives'!$A$3:$S$30,0,MATCH(SUBSTITUTE($B10,", Inc.",""),SUBSTITUTE('Rural Electric Cooperatives'!$A$1:$S$1,", Inc.",""),0)),0))),0)</f>
        <v>30.692875000000001</v>
      </c>
      <c r="M10" s="43">
        <f t="shared" si="0"/>
        <v>7.8256031187986519E-3</v>
      </c>
    </row>
    <row r="11" spans="1:13" x14ac:dyDescent="0.25">
      <c r="A11" s="39"/>
      <c r="B11" s="39" t="s">
        <v>1137</v>
      </c>
      <c r="C11" s="40" cm="1">
        <f t="array" ref="C11">IFERROR(SUMPRODUCT(--ISNUMBER(MATCH(POP!$B$4:$DQ$4,INDEX('Rural Electric Cooperatives'!$A$3:$S$30,0,MATCH(SUBSTITUTE($B11,", Inc.",""),SUBSTITUTE('Rural Electric Cooperatives'!$A$1:$S$1,", Inc.",""),0)),0)),INDEX(POP!$B$6:$DQ$15,MATCH(C$1,YEAR(POP!$A$6:$A$15),0),0))/SUMPRODUCT(--ISNUMBER(MATCH(POP!$B$4:$DQ$4,INDEX('Rural Electric Cooperatives'!$A$3:$S$30,0,MATCH(SUBSTITUTE($B11,", Inc.",""),SUBSTITUTE('Rural Electric Cooperatives'!$A$1:$S$1,", Inc.",""),0)),0))),0)</f>
        <v>20.524000000000001</v>
      </c>
      <c r="D11" s="40" cm="1">
        <f t="array" ref="D11">IFERROR(SUMPRODUCT(--ISNUMBER(MATCH(POP!$B$4:$DQ$4,INDEX('Rural Electric Cooperatives'!$A$3:$S$30,0,MATCH(SUBSTITUTE($B11,", Inc.",""),SUBSTITUTE('Rural Electric Cooperatives'!$A$1:$S$1,", Inc.",""),0)),0)),INDEX(POP!$B$6:$DQ$15,MATCH(D$1,YEAR(POP!$A$6:$A$15),0),0))/SUMPRODUCT(--ISNUMBER(MATCH(POP!$B$4:$DQ$4,INDEX('Rural Electric Cooperatives'!$A$3:$S$30,0,MATCH(SUBSTITUTE($B11,", Inc.",""),SUBSTITUTE('Rural Electric Cooperatives'!$A$1:$S$1,", Inc.",""),0)),0))),0)</f>
        <v>20.307000000000002</v>
      </c>
      <c r="E11" s="40" cm="1">
        <f t="array" ref="E11">IFERROR(SUMPRODUCT(--ISNUMBER(MATCH(POP!$B$4:$DQ$4,INDEX('Rural Electric Cooperatives'!$A$3:$S$30,0,MATCH(SUBSTITUTE($B11,", Inc.",""),SUBSTITUTE('Rural Electric Cooperatives'!$A$1:$S$1,", Inc.",""),0)),0)),INDEX(POP!$B$6:$DQ$15,MATCH(E$1,YEAR(POP!$A$6:$A$15),0),0))/SUMPRODUCT(--ISNUMBER(MATCH(POP!$B$4:$DQ$4,INDEX('Rural Electric Cooperatives'!$A$3:$S$30,0,MATCH(SUBSTITUTE($B11,", Inc.",""),SUBSTITUTE('Rural Electric Cooperatives'!$A$1:$S$1,", Inc.",""),0)),0))),0)</f>
        <v>20.052000000000003</v>
      </c>
      <c r="F11" s="40" cm="1">
        <f t="array" ref="F11">IFERROR(SUMPRODUCT(--ISNUMBER(MATCH(POP!$B$4:$DQ$4,INDEX('Rural Electric Cooperatives'!$A$3:$S$30,0,MATCH(SUBSTITUTE($B11,", Inc.",""),SUBSTITUTE('Rural Electric Cooperatives'!$A$1:$S$1,", Inc.",""),0)),0)),INDEX(POP!$B$6:$DQ$15,MATCH(F$1,YEAR(POP!$A$6:$A$15),0),0))/SUMPRODUCT(--ISNUMBER(MATCH(POP!$B$4:$DQ$4,INDEX('Rural Electric Cooperatives'!$A$3:$S$30,0,MATCH(SUBSTITUTE($B11,", Inc.",""),SUBSTITUTE('Rural Electric Cooperatives'!$A$1:$S$1,", Inc.",""),0)),0))),0)</f>
        <v>19.819666666666667</v>
      </c>
      <c r="G11" s="40" cm="1">
        <f t="array" ref="G11">IFERROR(SUMPRODUCT(--ISNUMBER(MATCH(POP!$B$4:$DQ$4,INDEX('Rural Electric Cooperatives'!$A$3:$S$30,0,MATCH(SUBSTITUTE($B11,", Inc.",""),SUBSTITUTE('Rural Electric Cooperatives'!$A$1:$S$1,", Inc.",""),0)),0)),INDEX(POP!$B$6:$DQ$15,MATCH(G$1,YEAR(POP!$A$6:$A$15),0),0))/SUMPRODUCT(--ISNUMBER(MATCH(POP!$B$4:$DQ$4,INDEX('Rural Electric Cooperatives'!$A$3:$S$30,0,MATCH(SUBSTITUTE($B11,", Inc.",""),SUBSTITUTE('Rural Electric Cooperatives'!$A$1:$S$1,", Inc.",""),0)),0))),0)</f>
        <v>19.562333333333331</v>
      </c>
      <c r="H11" s="40" cm="1">
        <f t="array" ref="H11">IFERROR(SUMPRODUCT(--ISNUMBER(MATCH(POP!$B$4:$DQ$4,INDEX('Rural Electric Cooperatives'!$A$3:$S$30,0,MATCH(SUBSTITUTE($B11,", Inc.",""),SUBSTITUTE('Rural Electric Cooperatives'!$A$1:$S$1,", Inc.",""),0)),0)),INDEX(POP!$B$6:$DQ$15,MATCH(H$1,YEAR(POP!$A$6:$A$15),0),0))/SUMPRODUCT(--ISNUMBER(MATCH(POP!$B$4:$DQ$4,INDEX('Rural Electric Cooperatives'!$A$3:$S$30,0,MATCH(SUBSTITUTE($B11,", Inc.",""),SUBSTITUTE('Rural Electric Cooperatives'!$A$1:$S$1,", Inc.",""),0)),0))),0)</f>
        <v>19.217333333333332</v>
      </c>
      <c r="I11" s="40" cm="1">
        <f t="array" ref="I11">IFERROR(SUMPRODUCT(--ISNUMBER(MATCH(POP!$B$4:$DQ$4,INDEX('Rural Electric Cooperatives'!$A$3:$S$30,0,MATCH(SUBSTITUTE($B11,", Inc.",""),SUBSTITUTE('Rural Electric Cooperatives'!$A$1:$S$1,", Inc.",""),0)),0)),INDEX(POP!$B$6:$DQ$15,MATCH(I$1,YEAR(POP!$A$6:$A$15),0),0))/SUMPRODUCT(--ISNUMBER(MATCH(POP!$B$4:$DQ$4,INDEX('Rural Electric Cooperatives'!$A$3:$S$30,0,MATCH(SUBSTITUTE($B11,", Inc.",""),SUBSTITUTE('Rural Electric Cooperatives'!$A$1:$S$1,", Inc.",""),0)),0))),0)</f>
        <v>18.814666666666668</v>
      </c>
      <c r="J11" s="40" cm="1">
        <f t="array" ref="J11">IFERROR(SUMPRODUCT(--ISNUMBER(MATCH(POP!$B$4:$DQ$4,INDEX('Rural Electric Cooperatives'!$A$3:$S$30,0,MATCH(SUBSTITUTE($B11,", Inc.",""),SUBSTITUTE('Rural Electric Cooperatives'!$A$1:$S$1,", Inc.",""),0)),0)),INDEX(POP!$B$6:$DQ$15,MATCH(J$1,YEAR(POP!$A$6:$A$15),0),0))/SUMPRODUCT(--ISNUMBER(MATCH(POP!$B$4:$DQ$4,INDEX('Rural Electric Cooperatives'!$A$3:$S$30,0,MATCH(SUBSTITUTE($B11,", Inc.",""),SUBSTITUTE('Rural Electric Cooperatives'!$A$1:$S$1,", Inc.",""),0)),0))),0)</f>
        <v>18.542000000000002</v>
      </c>
      <c r="K11" s="40" cm="1">
        <f t="array" ref="K11">IFERROR(SUMPRODUCT(--ISNUMBER(MATCH(POP!$B$4:$DQ$4,INDEX('Rural Electric Cooperatives'!$A$3:$S$30,0,MATCH(SUBSTITUTE($B11,", Inc.",""),SUBSTITUTE('Rural Electric Cooperatives'!$A$1:$S$1,", Inc.",""),0)),0)),INDEX(POP!$B$6:$DQ$15,MATCH(K$1,YEAR(POP!$A$6:$A$15),0),0))/SUMPRODUCT(--ISNUMBER(MATCH(POP!$B$4:$DQ$4,INDEX('Rural Electric Cooperatives'!$A$3:$S$30,0,MATCH(SUBSTITUTE($B11,", Inc.",""),SUBSTITUTE('Rural Electric Cooperatives'!$A$1:$S$1,", Inc.",""),0)),0))),0)</f>
        <v>18.334</v>
      </c>
      <c r="L11" s="40" cm="1">
        <f t="array" ref="L11">IFERROR(SUMPRODUCT(--ISNUMBER(MATCH(POP!$B$4:$DQ$4,INDEX('Rural Electric Cooperatives'!$A$3:$S$30,0,MATCH(SUBSTITUTE($B11,", Inc.",""),SUBSTITUTE('Rural Electric Cooperatives'!$A$1:$S$1,", Inc.",""),0)),0)),INDEX(POP!$B$6:$DQ$15,MATCH(L$1,YEAR(POP!$A$6:$A$15),0),0))/SUMPRODUCT(--ISNUMBER(MATCH(POP!$B$4:$DQ$4,INDEX('Rural Electric Cooperatives'!$A$3:$S$30,0,MATCH(SUBSTITUTE($B11,", Inc.",""),SUBSTITUTE('Rural Electric Cooperatives'!$A$1:$S$1,", Inc.",""),0)),0))),0)</f>
        <v>18.101333333333333</v>
      </c>
      <c r="M11" s="43">
        <f t="shared" si="0"/>
        <v>-1.3859650800441381E-2</v>
      </c>
    </row>
    <row r="12" spans="1:13" x14ac:dyDescent="0.25">
      <c r="A12" s="39"/>
      <c r="B12" s="39" t="s">
        <v>1139</v>
      </c>
      <c r="C12" s="40" cm="1">
        <f t="array" ref="C12">IFERROR(SUMPRODUCT(--ISNUMBER(MATCH(POP!$B$4:$DQ$4,INDEX('Rural Electric Cooperatives'!$A$3:$S$30,0,MATCH(SUBSTITUTE($B12,", Inc.",""),SUBSTITUTE('Rural Electric Cooperatives'!$A$1:$S$1,", Inc.",""),0)),0)),INDEX(POP!$B$6:$DQ$15,MATCH(C$1,YEAR(POP!$A$6:$A$15),0),0))/SUMPRODUCT(--ISNUMBER(MATCH(POP!$B$4:$DQ$4,INDEX('Rural Electric Cooperatives'!$A$3:$S$30,0,MATCH(SUBSTITUTE($B12,", Inc.",""),SUBSTITUTE('Rural Electric Cooperatives'!$A$1:$S$1,", Inc.",""),0)),0))),0)</f>
        <v>24.241333333333333</v>
      </c>
      <c r="D12" s="40" cm="1">
        <f t="array" ref="D12">IFERROR(SUMPRODUCT(--ISNUMBER(MATCH(POP!$B$4:$DQ$4,INDEX('Rural Electric Cooperatives'!$A$3:$S$30,0,MATCH(SUBSTITUTE($B12,", Inc.",""),SUBSTITUTE('Rural Electric Cooperatives'!$A$1:$S$1,", Inc.",""),0)),0)),INDEX(POP!$B$6:$DQ$15,MATCH(D$1,YEAR(POP!$A$6:$A$15),0),0))/SUMPRODUCT(--ISNUMBER(MATCH(POP!$B$4:$DQ$4,INDEX('Rural Electric Cooperatives'!$A$3:$S$30,0,MATCH(SUBSTITUTE($B12,", Inc.",""),SUBSTITUTE('Rural Electric Cooperatives'!$A$1:$S$1,", Inc.",""),0)),0))),0)</f>
        <v>24.355000000000004</v>
      </c>
      <c r="E12" s="40" cm="1">
        <f t="array" ref="E12">IFERROR(SUMPRODUCT(--ISNUMBER(MATCH(POP!$B$4:$DQ$4,INDEX('Rural Electric Cooperatives'!$A$3:$S$30,0,MATCH(SUBSTITUTE($B12,", Inc.",""),SUBSTITUTE('Rural Electric Cooperatives'!$A$1:$S$1,", Inc.",""),0)),0)),INDEX(POP!$B$6:$DQ$15,MATCH(E$1,YEAR(POP!$A$6:$A$15),0),0))/SUMPRODUCT(--ISNUMBER(MATCH(POP!$B$4:$DQ$4,INDEX('Rural Electric Cooperatives'!$A$3:$S$30,0,MATCH(SUBSTITUTE($B12,", Inc.",""),SUBSTITUTE('Rural Electric Cooperatives'!$A$1:$S$1,", Inc.",""),0)),0))),0)</f>
        <v>24.510333333333335</v>
      </c>
      <c r="F12" s="40" cm="1">
        <f t="array" ref="F12">IFERROR(SUMPRODUCT(--ISNUMBER(MATCH(POP!$B$4:$DQ$4,INDEX('Rural Electric Cooperatives'!$A$3:$S$30,0,MATCH(SUBSTITUTE($B12,", Inc.",""),SUBSTITUTE('Rural Electric Cooperatives'!$A$1:$S$1,", Inc.",""),0)),0)),INDEX(POP!$B$6:$DQ$15,MATCH(F$1,YEAR(POP!$A$6:$A$15),0),0))/SUMPRODUCT(--ISNUMBER(MATCH(POP!$B$4:$DQ$4,INDEX('Rural Electric Cooperatives'!$A$3:$S$30,0,MATCH(SUBSTITUTE($B12,", Inc.",""),SUBSTITUTE('Rural Electric Cooperatives'!$A$1:$S$1,", Inc.",""),0)),0))),0)</f>
        <v>24.620999999999999</v>
      </c>
      <c r="G12" s="40" cm="1">
        <f t="array" ref="G12">IFERROR(SUMPRODUCT(--ISNUMBER(MATCH(POP!$B$4:$DQ$4,INDEX('Rural Electric Cooperatives'!$A$3:$S$30,0,MATCH(SUBSTITUTE($B12,", Inc.",""),SUBSTITUTE('Rural Electric Cooperatives'!$A$1:$S$1,", Inc.",""),0)),0)),INDEX(POP!$B$6:$DQ$15,MATCH(G$1,YEAR(POP!$A$6:$A$15),0),0))/SUMPRODUCT(--ISNUMBER(MATCH(POP!$B$4:$DQ$4,INDEX('Rural Electric Cooperatives'!$A$3:$S$30,0,MATCH(SUBSTITUTE($B12,", Inc.",""),SUBSTITUTE('Rural Electric Cooperatives'!$A$1:$S$1,", Inc.",""),0)),0))),0)</f>
        <v>24.694000000000003</v>
      </c>
      <c r="H12" s="40" cm="1">
        <f t="array" ref="H12">IFERROR(SUMPRODUCT(--ISNUMBER(MATCH(POP!$B$4:$DQ$4,INDEX('Rural Electric Cooperatives'!$A$3:$S$30,0,MATCH(SUBSTITUTE($B12,", Inc.",""),SUBSTITUTE('Rural Electric Cooperatives'!$A$1:$S$1,", Inc.",""),0)),0)),INDEX(POP!$B$6:$DQ$15,MATCH(H$1,YEAR(POP!$A$6:$A$15),0),0))/SUMPRODUCT(--ISNUMBER(MATCH(POP!$B$4:$DQ$4,INDEX('Rural Electric Cooperatives'!$A$3:$S$30,0,MATCH(SUBSTITUTE($B12,", Inc.",""),SUBSTITUTE('Rural Electric Cooperatives'!$A$1:$S$1,", Inc.",""),0)),0))),0)</f>
        <v>24.822333333333333</v>
      </c>
      <c r="I12" s="40" cm="1">
        <f t="array" ref="I12">IFERROR(SUMPRODUCT(--ISNUMBER(MATCH(POP!$B$4:$DQ$4,INDEX('Rural Electric Cooperatives'!$A$3:$S$30,0,MATCH(SUBSTITUTE($B12,", Inc.",""),SUBSTITUTE('Rural Electric Cooperatives'!$A$1:$S$1,", Inc.",""),0)),0)),INDEX(POP!$B$6:$DQ$15,MATCH(I$1,YEAR(POP!$A$6:$A$15),0),0))/SUMPRODUCT(--ISNUMBER(MATCH(POP!$B$4:$DQ$4,INDEX('Rural Electric Cooperatives'!$A$3:$S$30,0,MATCH(SUBSTITUTE($B12,", Inc.",""),SUBSTITUTE('Rural Electric Cooperatives'!$A$1:$S$1,", Inc.",""),0)),0))),0)</f>
        <v>24.945333333333334</v>
      </c>
      <c r="J12" s="40" cm="1">
        <f t="array" ref="J12">IFERROR(SUMPRODUCT(--ISNUMBER(MATCH(POP!$B$4:$DQ$4,INDEX('Rural Electric Cooperatives'!$A$3:$S$30,0,MATCH(SUBSTITUTE($B12,", Inc.",""),SUBSTITUTE('Rural Electric Cooperatives'!$A$1:$S$1,", Inc.",""),0)),0)),INDEX(POP!$B$6:$DQ$15,MATCH(J$1,YEAR(POP!$A$6:$A$15),0),0))/SUMPRODUCT(--ISNUMBER(MATCH(POP!$B$4:$DQ$4,INDEX('Rural Electric Cooperatives'!$A$3:$S$30,0,MATCH(SUBSTITUTE($B12,", Inc.",""),SUBSTITUTE('Rural Electric Cooperatives'!$A$1:$S$1,", Inc.",""),0)),0))),0)</f>
        <v>25.105999999999998</v>
      </c>
      <c r="K12" s="40" cm="1">
        <f t="array" ref="K12">IFERROR(SUMPRODUCT(--ISNUMBER(MATCH(POP!$B$4:$DQ$4,INDEX('Rural Electric Cooperatives'!$A$3:$S$30,0,MATCH(SUBSTITUTE($B12,", Inc.",""),SUBSTITUTE('Rural Electric Cooperatives'!$A$1:$S$1,", Inc.",""),0)),0)),INDEX(POP!$B$6:$DQ$15,MATCH(K$1,YEAR(POP!$A$6:$A$15),0),0))/SUMPRODUCT(--ISNUMBER(MATCH(POP!$B$4:$DQ$4,INDEX('Rural Electric Cooperatives'!$A$3:$S$30,0,MATCH(SUBSTITUTE($B12,", Inc.",""),SUBSTITUTE('Rural Electric Cooperatives'!$A$1:$S$1,", Inc.",""),0)),0))),0)</f>
        <v>25.286333333333335</v>
      </c>
      <c r="L12" s="40" cm="1">
        <f t="array" ref="L12">IFERROR(SUMPRODUCT(--ISNUMBER(MATCH(POP!$B$4:$DQ$4,INDEX('Rural Electric Cooperatives'!$A$3:$S$30,0,MATCH(SUBSTITUTE($B12,", Inc.",""),SUBSTITUTE('Rural Electric Cooperatives'!$A$1:$S$1,", Inc.",""),0)),0)),INDEX(POP!$B$6:$DQ$15,MATCH(L$1,YEAR(POP!$A$6:$A$15),0),0))/SUMPRODUCT(--ISNUMBER(MATCH(POP!$B$4:$DQ$4,INDEX('Rural Electric Cooperatives'!$A$3:$S$30,0,MATCH(SUBSTITUTE($B12,", Inc.",""),SUBSTITUTE('Rural Electric Cooperatives'!$A$1:$S$1,", Inc.",""),0)),0))),0)</f>
        <v>25.446999999999999</v>
      </c>
      <c r="M12" s="43">
        <f t="shared" si="0"/>
        <v>5.4077574929978223E-3</v>
      </c>
    </row>
    <row r="13" spans="1:13" x14ac:dyDescent="0.25">
      <c r="A13" s="39"/>
      <c r="B13" s="39" t="s">
        <v>1140</v>
      </c>
      <c r="C13" s="40" cm="1">
        <f t="array" ref="C13">IFERROR(SUMPRODUCT(--ISNUMBER(MATCH(POP!$B$4:$DQ$4,INDEX('Rural Electric Cooperatives'!$A$3:$S$30,0,MATCH(SUBSTITUTE($B13,", Inc.",""),SUBSTITUTE('Rural Electric Cooperatives'!$A$1:$S$1,", Inc.",""),0)),0)),INDEX(POP!$B$6:$DQ$15,MATCH(C$1,YEAR(POP!$A$6:$A$15),0),0))/SUMPRODUCT(--ISNUMBER(MATCH(POP!$B$4:$DQ$4,INDEX('Rural Electric Cooperatives'!$A$3:$S$30,0,MATCH(SUBSTITUTE($B13,", Inc.",""),SUBSTITUTE('Rural Electric Cooperatives'!$A$1:$S$1,", Inc.",""),0)),0))),0)</f>
        <v>10.816857142857144</v>
      </c>
      <c r="D13" s="40" cm="1">
        <f t="array" ref="D13">IFERROR(SUMPRODUCT(--ISNUMBER(MATCH(POP!$B$4:$DQ$4,INDEX('Rural Electric Cooperatives'!$A$3:$S$30,0,MATCH(SUBSTITUTE($B13,", Inc.",""),SUBSTITUTE('Rural Electric Cooperatives'!$A$1:$S$1,", Inc.",""),0)),0)),INDEX(POP!$B$6:$DQ$15,MATCH(D$1,YEAR(POP!$A$6:$A$15),0),0))/SUMPRODUCT(--ISNUMBER(MATCH(POP!$B$4:$DQ$4,INDEX('Rural Electric Cooperatives'!$A$3:$S$30,0,MATCH(SUBSTITUTE($B13,", Inc.",""),SUBSTITUTE('Rural Electric Cooperatives'!$A$1:$S$1,", Inc.",""),0)),0))),0)</f>
        <v>10.825142857142856</v>
      </c>
      <c r="E13" s="40" cm="1">
        <f t="array" ref="E13">IFERROR(SUMPRODUCT(--ISNUMBER(MATCH(POP!$B$4:$DQ$4,INDEX('Rural Electric Cooperatives'!$A$3:$S$30,0,MATCH(SUBSTITUTE($B13,", Inc.",""),SUBSTITUTE('Rural Electric Cooperatives'!$A$1:$S$1,", Inc.",""),0)),0)),INDEX(POP!$B$6:$DQ$15,MATCH(E$1,YEAR(POP!$A$6:$A$15),0),0))/SUMPRODUCT(--ISNUMBER(MATCH(POP!$B$4:$DQ$4,INDEX('Rural Electric Cooperatives'!$A$3:$S$30,0,MATCH(SUBSTITUTE($B13,", Inc.",""),SUBSTITUTE('Rural Electric Cooperatives'!$A$1:$S$1,", Inc.",""),0)),0))),0)</f>
        <v>10.829142857142857</v>
      </c>
      <c r="F13" s="40" cm="1">
        <f t="array" ref="F13">IFERROR(SUMPRODUCT(--ISNUMBER(MATCH(POP!$B$4:$DQ$4,INDEX('Rural Electric Cooperatives'!$A$3:$S$30,0,MATCH(SUBSTITUTE($B13,", Inc.",""),SUBSTITUTE('Rural Electric Cooperatives'!$A$1:$S$1,", Inc.",""),0)),0)),INDEX(POP!$B$6:$DQ$15,MATCH(F$1,YEAR(POP!$A$6:$A$15),0),0))/SUMPRODUCT(--ISNUMBER(MATCH(POP!$B$4:$DQ$4,INDEX('Rural Electric Cooperatives'!$A$3:$S$30,0,MATCH(SUBSTITUTE($B13,", Inc.",""),SUBSTITUTE('Rural Electric Cooperatives'!$A$1:$S$1,", Inc.",""),0)),0))),0)</f>
        <v>10.882</v>
      </c>
      <c r="G13" s="40" cm="1">
        <f t="array" ref="G13">IFERROR(SUMPRODUCT(--ISNUMBER(MATCH(POP!$B$4:$DQ$4,INDEX('Rural Electric Cooperatives'!$A$3:$S$30,0,MATCH(SUBSTITUTE($B13,", Inc.",""),SUBSTITUTE('Rural Electric Cooperatives'!$A$1:$S$1,", Inc.",""),0)),0)),INDEX(POP!$B$6:$DQ$15,MATCH(G$1,YEAR(POP!$A$6:$A$15),0),0))/SUMPRODUCT(--ISNUMBER(MATCH(POP!$B$4:$DQ$4,INDEX('Rural Electric Cooperatives'!$A$3:$S$30,0,MATCH(SUBSTITUTE($B13,", Inc.",""),SUBSTITUTE('Rural Electric Cooperatives'!$A$1:$S$1,", Inc.",""),0)),0))),0)</f>
        <v>10.87857142857143</v>
      </c>
      <c r="H13" s="40" cm="1">
        <f t="array" ref="H13">IFERROR(SUMPRODUCT(--ISNUMBER(MATCH(POP!$B$4:$DQ$4,INDEX('Rural Electric Cooperatives'!$A$3:$S$30,0,MATCH(SUBSTITUTE($B13,", Inc.",""),SUBSTITUTE('Rural Electric Cooperatives'!$A$1:$S$1,", Inc.",""),0)),0)),INDEX(POP!$B$6:$DQ$15,MATCH(H$1,YEAR(POP!$A$6:$A$15),0),0))/SUMPRODUCT(--ISNUMBER(MATCH(POP!$B$4:$DQ$4,INDEX('Rural Electric Cooperatives'!$A$3:$S$30,0,MATCH(SUBSTITUTE($B13,", Inc.",""),SUBSTITUTE('Rural Electric Cooperatives'!$A$1:$S$1,", Inc.",""),0)),0))),0)</f>
        <v>10.915571428571429</v>
      </c>
      <c r="I13" s="40" cm="1">
        <f t="array" ref="I13">IFERROR(SUMPRODUCT(--ISNUMBER(MATCH(POP!$B$4:$DQ$4,INDEX('Rural Electric Cooperatives'!$A$3:$S$30,0,MATCH(SUBSTITUTE($B13,", Inc.",""),SUBSTITUTE('Rural Electric Cooperatives'!$A$1:$S$1,", Inc.",""),0)),0)),INDEX(POP!$B$6:$DQ$15,MATCH(I$1,YEAR(POP!$A$6:$A$15),0),0))/SUMPRODUCT(--ISNUMBER(MATCH(POP!$B$4:$DQ$4,INDEX('Rural Electric Cooperatives'!$A$3:$S$30,0,MATCH(SUBSTITUTE($B13,", Inc.",""),SUBSTITUTE('Rural Electric Cooperatives'!$A$1:$S$1,", Inc.",""),0)),0))),0)</f>
        <v>10.898285714285715</v>
      </c>
      <c r="J13" s="40" cm="1">
        <f t="array" ref="J13">IFERROR(SUMPRODUCT(--ISNUMBER(MATCH(POP!$B$4:$DQ$4,INDEX('Rural Electric Cooperatives'!$A$3:$S$30,0,MATCH(SUBSTITUTE($B13,", Inc.",""),SUBSTITUTE('Rural Electric Cooperatives'!$A$1:$S$1,", Inc.",""),0)),0)),INDEX(POP!$B$6:$DQ$15,MATCH(J$1,YEAR(POP!$A$6:$A$15),0),0))/SUMPRODUCT(--ISNUMBER(MATCH(POP!$B$4:$DQ$4,INDEX('Rural Electric Cooperatives'!$A$3:$S$30,0,MATCH(SUBSTITUTE($B13,", Inc.",""),SUBSTITUTE('Rural Electric Cooperatives'!$A$1:$S$1,", Inc.",""),0)),0))),0)</f>
        <v>10.95542857142857</v>
      </c>
      <c r="K13" s="40" cm="1">
        <f t="array" ref="K13">IFERROR(SUMPRODUCT(--ISNUMBER(MATCH(POP!$B$4:$DQ$4,INDEX('Rural Electric Cooperatives'!$A$3:$S$30,0,MATCH(SUBSTITUTE($B13,", Inc.",""),SUBSTITUTE('Rural Electric Cooperatives'!$A$1:$S$1,", Inc.",""),0)),0)),INDEX(POP!$B$6:$DQ$15,MATCH(K$1,YEAR(POP!$A$6:$A$15),0),0))/SUMPRODUCT(--ISNUMBER(MATCH(POP!$B$4:$DQ$4,INDEX('Rural Electric Cooperatives'!$A$3:$S$30,0,MATCH(SUBSTITUTE($B13,", Inc.",""),SUBSTITUTE('Rural Electric Cooperatives'!$A$1:$S$1,", Inc.",""),0)),0))),0)</f>
        <v>11.001428571428573</v>
      </c>
      <c r="L13" s="40" cm="1">
        <f t="array" ref="L13">IFERROR(SUMPRODUCT(--ISNUMBER(MATCH(POP!$B$4:$DQ$4,INDEX('Rural Electric Cooperatives'!$A$3:$S$30,0,MATCH(SUBSTITUTE($B13,", Inc.",""),SUBSTITUTE('Rural Electric Cooperatives'!$A$1:$S$1,", Inc.",""),0)),0)),INDEX(POP!$B$6:$DQ$15,MATCH(L$1,YEAR(POP!$A$6:$A$15),0),0))/SUMPRODUCT(--ISNUMBER(MATCH(POP!$B$4:$DQ$4,INDEX('Rural Electric Cooperatives'!$A$3:$S$30,0,MATCH(SUBSTITUTE($B13,", Inc.",""),SUBSTITUTE('Rural Electric Cooperatives'!$A$1:$S$1,", Inc.",""),0)),0))),0)</f>
        <v>11.08357142857143</v>
      </c>
      <c r="M13" s="43">
        <f t="shared" si="0"/>
        <v>2.7101320800466677E-3</v>
      </c>
    </row>
    <row r="14" spans="1:13" x14ac:dyDescent="0.25">
      <c r="A14" s="39"/>
      <c r="B14" s="39" t="s">
        <v>1141</v>
      </c>
      <c r="C14" s="40" cm="1">
        <f t="array" ref="C14">IFERROR(SUMPRODUCT(--ISNUMBER(MATCH(POP!$B$4:$DQ$4,INDEX('Rural Electric Cooperatives'!$A$3:$S$30,0,MATCH(SUBSTITUTE($B14,", Inc.",""),SUBSTITUTE('Rural Electric Cooperatives'!$A$1:$S$1,", Inc.",""),0)),0)),INDEX(POP!$B$6:$DQ$15,MATCH(C$1,YEAR(POP!$A$6:$A$15),0),0))/SUMPRODUCT(--ISNUMBER(MATCH(POP!$B$4:$DQ$4,INDEX('Rural Electric Cooperatives'!$A$3:$S$30,0,MATCH(SUBSTITUTE($B14,", Inc.",""),SUBSTITUTE('Rural Electric Cooperatives'!$A$1:$S$1,", Inc.",""),0)),0))),0)</f>
        <v>22.788</v>
      </c>
      <c r="D14" s="40" cm="1">
        <f t="array" ref="D14">IFERROR(SUMPRODUCT(--ISNUMBER(MATCH(POP!$B$4:$DQ$4,INDEX('Rural Electric Cooperatives'!$A$3:$S$30,0,MATCH(SUBSTITUTE($B14,", Inc.",""),SUBSTITUTE('Rural Electric Cooperatives'!$A$1:$S$1,", Inc.",""),0)),0)),INDEX(POP!$B$6:$DQ$15,MATCH(D$1,YEAR(POP!$A$6:$A$15),0),0))/SUMPRODUCT(--ISNUMBER(MATCH(POP!$B$4:$DQ$4,INDEX('Rural Electric Cooperatives'!$A$3:$S$30,0,MATCH(SUBSTITUTE($B14,", Inc.",""),SUBSTITUTE('Rural Electric Cooperatives'!$A$1:$S$1,", Inc.",""),0)),0))),0)</f>
        <v>22.754000000000001</v>
      </c>
      <c r="E14" s="40" cm="1">
        <f t="array" ref="E14">IFERROR(SUMPRODUCT(--ISNUMBER(MATCH(POP!$B$4:$DQ$4,INDEX('Rural Electric Cooperatives'!$A$3:$S$30,0,MATCH(SUBSTITUTE($B14,", Inc.",""),SUBSTITUTE('Rural Electric Cooperatives'!$A$1:$S$1,", Inc.",""),0)),0)),INDEX(POP!$B$6:$DQ$15,MATCH(E$1,YEAR(POP!$A$6:$A$15),0),0))/SUMPRODUCT(--ISNUMBER(MATCH(POP!$B$4:$DQ$4,INDEX('Rural Electric Cooperatives'!$A$3:$S$30,0,MATCH(SUBSTITUTE($B14,", Inc.",""),SUBSTITUTE('Rural Electric Cooperatives'!$A$1:$S$1,", Inc.",""),0)),0))),0)</f>
        <v>22.702333333333332</v>
      </c>
      <c r="F14" s="40" cm="1">
        <f t="array" ref="F14">IFERROR(SUMPRODUCT(--ISNUMBER(MATCH(POP!$B$4:$DQ$4,INDEX('Rural Electric Cooperatives'!$A$3:$S$30,0,MATCH(SUBSTITUTE($B14,", Inc.",""),SUBSTITUTE('Rural Electric Cooperatives'!$A$1:$S$1,", Inc.",""),0)),0)),INDEX(POP!$B$6:$DQ$15,MATCH(F$1,YEAR(POP!$A$6:$A$15),0),0))/SUMPRODUCT(--ISNUMBER(MATCH(POP!$B$4:$DQ$4,INDEX('Rural Electric Cooperatives'!$A$3:$S$30,0,MATCH(SUBSTITUTE($B14,", Inc.",""),SUBSTITUTE('Rural Electric Cooperatives'!$A$1:$S$1,", Inc.",""),0)),0))),0)</f>
        <v>22.679999999999996</v>
      </c>
      <c r="G14" s="40" cm="1">
        <f t="array" ref="G14">IFERROR(SUMPRODUCT(--ISNUMBER(MATCH(POP!$B$4:$DQ$4,INDEX('Rural Electric Cooperatives'!$A$3:$S$30,0,MATCH(SUBSTITUTE($B14,", Inc.",""),SUBSTITUTE('Rural Electric Cooperatives'!$A$1:$S$1,", Inc.",""),0)),0)),INDEX(POP!$B$6:$DQ$15,MATCH(G$1,YEAR(POP!$A$6:$A$15),0),0))/SUMPRODUCT(--ISNUMBER(MATCH(POP!$B$4:$DQ$4,INDEX('Rural Electric Cooperatives'!$A$3:$S$30,0,MATCH(SUBSTITUTE($B14,", Inc.",""),SUBSTITUTE('Rural Electric Cooperatives'!$A$1:$S$1,", Inc.",""),0)),0))),0)</f>
        <v>22.643999999999995</v>
      </c>
      <c r="H14" s="40" cm="1">
        <f t="array" ref="H14">IFERROR(SUMPRODUCT(--ISNUMBER(MATCH(POP!$B$4:$DQ$4,INDEX('Rural Electric Cooperatives'!$A$3:$S$30,0,MATCH(SUBSTITUTE($B14,", Inc.",""),SUBSTITUTE('Rural Electric Cooperatives'!$A$1:$S$1,", Inc.",""),0)),0)),INDEX(POP!$B$6:$DQ$15,MATCH(H$1,YEAR(POP!$A$6:$A$15),0),0))/SUMPRODUCT(--ISNUMBER(MATCH(POP!$B$4:$DQ$4,INDEX('Rural Electric Cooperatives'!$A$3:$S$30,0,MATCH(SUBSTITUTE($B14,", Inc.",""),SUBSTITUTE('Rural Electric Cooperatives'!$A$1:$S$1,", Inc.",""),0)),0))),0)</f>
        <v>22.528000000000002</v>
      </c>
      <c r="I14" s="40" cm="1">
        <f t="array" ref="I14">IFERROR(SUMPRODUCT(--ISNUMBER(MATCH(POP!$B$4:$DQ$4,INDEX('Rural Electric Cooperatives'!$A$3:$S$30,0,MATCH(SUBSTITUTE($B14,", Inc.",""),SUBSTITUTE('Rural Electric Cooperatives'!$A$1:$S$1,", Inc.",""),0)),0)),INDEX(POP!$B$6:$DQ$15,MATCH(I$1,YEAR(POP!$A$6:$A$15),0),0))/SUMPRODUCT(--ISNUMBER(MATCH(POP!$B$4:$DQ$4,INDEX('Rural Electric Cooperatives'!$A$3:$S$30,0,MATCH(SUBSTITUTE($B14,", Inc.",""),SUBSTITUTE('Rural Electric Cooperatives'!$A$1:$S$1,", Inc.",""),0)),0))),0)</f>
        <v>22.361666666666668</v>
      </c>
      <c r="J14" s="40" cm="1">
        <f t="array" ref="J14">IFERROR(SUMPRODUCT(--ISNUMBER(MATCH(POP!$B$4:$DQ$4,INDEX('Rural Electric Cooperatives'!$A$3:$S$30,0,MATCH(SUBSTITUTE($B14,", Inc.",""),SUBSTITUTE('Rural Electric Cooperatives'!$A$1:$S$1,", Inc.",""),0)),0)),INDEX(POP!$B$6:$DQ$15,MATCH(J$1,YEAR(POP!$A$6:$A$15),0),0))/SUMPRODUCT(--ISNUMBER(MATCH(POP!$B$4:$DQ$4,INDEX('Rural Electric Cooperatives'!$A$3:$S$30,0,MATCH(SUBSTITUTE($B14,", Inc.",""),SUBSTITUTE('Rural Electric Cooperatives'!$A$1:$S$1,", Inc.",""),0)),0))),0)</f>
        <v>22.349</v>
      </c>
      <c r="K14" s="40" cm="1">
        <f t="array" ref="K14">IFERROR(SUMPRODUCT(--ISNUMBER(MATCH(POP!$B$4:$DQ$4,INDEX('Rural Electric Cooperatives'!$A$3:$S$30,0,MATCH(SUBSTITUTE($B14,", Inc.",""),SUBSTITUTE('Rural Electric Cooperatives'!$A$1:$S$1,", Inc.",""),0)),0)),INDEX(POP!$B$6:$DQ$15,MATCH(K$1,YEAR(POP!$A$6:$A$15),0),0))/SUMPRODUCT(--ISNUMBER(MATCH(POP!$B$4:$DQ$4,INDEX('Rural Electric Cooperatives'!$A$3:$S$30,0,MATCH(SUBSTITUTE($B14,", Inc.",""),SUBSTITUTE('Rural Electric Cooperatives'!$A$1:$S$1,", Inc.",""),0)),0))),0)</f>
        <v>22.348666666666663</v>
      </c>
      <c r="L14" s="40" cm="1">
        <f t="array" ref="L14">IFERROR(SUMPRODUCT(--ISNUMBER(MATCH(POP!$B$4:$DQ$4,INDEX('Rural Electric Cooperatives'!$A$3:$S$30,0,MATCH(SUBSTITUTE($B14,", Inc.",""),SUBSTITUTE('Rural Electric Cooperatives'!$A$1:$S$1,", Inc.",""),0)),0)),INDEX(POP!$B$6:$DQ$15,MATCH(L$1,YEAR(POP!$A$6:$A$15),0),0))/SUMPRODUCT(--ISNUMBER(MATCH(POP!$B$4:$DQ$4,INDEX('Rural Electric Cooperatives'!$A$3:$S$30,0,MATCH(SUBSTITUTE($B14,", Inc.",""),SUBSTITUTE('Rural Electric Cooperatives'!$A$1:$S$1,", Inc.",""),0)),0))),0)</f>
        <v>22.318000000000001</v>
      </c>
      <c r="M14" s="43">
        <f t="shared" si="0"/>
        <v>-2.312938121918906E-3</v>
      </c>
    </row>
    <row r="15" spans="1:13" x14ac:dyDescent="0.25">
      <c r="A15" s="39"/>
      <c r="B15" s="39" t="s">
        <v>1187</v>
      </c>
      <c r="C15" s="40" cm="1">
        <f t="array" ref="C15">IFERROR(SUMPRODUCT(--ISNUMBER(MATCH(POP!$B$4:$DQ$4,INDEX('Rural Electric Cooperatives'!$A$3:$S$30,0,MATCH(SUBSTITUTE($B15,", Inc.",""),SUBSTITUTE('Rural Electric Cooperatives'!$A$1:$S$1,", Inc.",""),0)),0)),INDEX(POP!$B$6:$DQ$15,MATCH(C$1,YEAR(POP!$A$6:$A$15),0),0))/SUMPRODUCT(--ISNUMBER(MATCH(POP!$B$4:$DQ$4,INDEX('Rural Electric Cooperatives'!$A$3:$S$30,0,MATCH(SUBSTITUTE($B15,", Inc.",""),SUBSTITUTE('Rural Electric Cooperatives'!$A$1:$S$1,", Inc.",""),0)),0))),0)</f>
        <v>12.657499999999999</v>
      </c>
      <c r="D15" s="40" cm="1">
        <f t="array" ref="D15">IFERROR(SUMPRODUCT(--ISNUMBER(MATCH(POP!$B$4:$DQ$4,INDEX('Rural Electric Cooperatives'!$A$3:$S$30,0,MATCH(SUBSTITUTE($B15,", Inc.",""),SUBSTITUTE('Rural Electric Cooperatives'!$A$1:$S$1,", Inc.",""),0)),0)),INDEX(POP!$B$6:$DQ$15,MATCH(D$1,YEAR(POP!$A$6:$A$15),0),0))/SUMPRODUCT(--ISNUMBER(MATCH(POP!$B$4:$DQ$4,INDEX('Rural Electric Cooperatives'!$A$3:$S$30,0,MATCH(SUBSTITUTE($B15,", Inc.",""),SUBSTITUTE('Rural Electric Cooperatives'!$A$1:$S$1,", Inc.",""),0)),0))),0)</f>
        <v>12.455500000000001</v>
      </c>
      <c r="E15" s="40" cm="1">
        <f t="array" ref="E15">IFERROR(SUMPRODUCT(--ISNUMBER(MATCH(POP!$B$4:$DQ$4,INDEX('Rural Electric Cooperatives'!$A$3:$S$30,0,MATCH(SUBSTITUTE($B15,", Inc.",""),SUBSTITUTE('Rural Electric Cooperatives'!$A$1:$S$1,", Inc.",""),0)),0)),INDEX(POP!$B$6:$DQ$15,MATCH(E$1,YEAR(POP!$A$6:$A$15),0),0))/SUMPRODUCT(--ISNUMBER(MATCH(POP!$B$4:$DQ$4,INDEX('Rural Electric Cooperatives'!$A$3:$S$30,0,MATCH(SUBSTITUTE($B15,", Inc.",""),SUBSTITUTE('Rural Electric Cooperatives'!$A$1:$S$1,", Inc.",""),0)),0))),0)</f>
        <v>12.422499999999999</v>
      </c>
      <c r="F15" s="40" cm="1">
        <f t="array" ref="F15">IFERROR(SUMPRODUCT(--ISNUMBER(MATCH(POP!$B$4:$DQ$4,INDEX('Rural Electric Cooperatives'!$A$3:$S$30,0,MATCH(SUBSTITUTE($B15,", Inc.",""),SUBSTITUTE('Rural Electric Cooperatives'!$A$1:$S$1,", Inc.",""),0)),0)),INDEX(POP!$B$6:$DQ$15,MATCH(F$1,YEAR(POP!$A$6:$A$15),0),0))/SUMPRODUCT(--ISNUMBER(MATCH(POP!$B$4:$DQ$4,INDEX('Rural Electric Cooperatives'!$A$3:$S$30,0,MATCH(SUBSTITUTE($B15,", Inc.",""),SUBSTITUTE('Rural Electric Cooperatives'!$A$1:$S$1,", Inc.",""),0)),0))),0)</f>
        <v>12.3165</v>
      </c>
      <c r="G15" s="40" cm="1">
        <f t="array" ref="G15">IFERROR(SUMPRODUCT(--ISNUMBER(MATCH(POP!$B$4:$DQ$4,INDEX('Rural Electric Cooperatives'!$A$3:$S$30,0,MATCH(SUBSTITUTE($B15,", Inc.",""),SUBSTITUTE('Rural Electric Cooperatives'!$A$1:$S$1,", Inc.",""),0)),0)),INDEX(POP!$B$6:$DQ$15,MATCH(G$1,YEAR(POP!$A$6:$A$15),0),0))/SUMPRODUCT(--ISNUMBER(MATCH(POP!$B$4:$DQ$4,INDEX('Rural Electric Cooperatives'!$A$3:$S$30,0,MATCH(SUBSTITUTE($B15,", Inc.",""),SUBSTITUTE('Rural Electric Cooperatives'!$A$1:$S$1,", Inc.",""),0)),0))),0)</f>
        <v>12.170999999999999</v>
      </c>
      <c r="H15" s="40" cm="1">
        <f t="array" ref="H15">IFERROR(SUMPRODUCT(--ISNUMBER(MATCH(POP!$B$4:$DQ$4,INDEX('Rural Electric Cooperatives'!$A$3:$S$30,0,MATCH(SUBSTITUTE($B15,", Inc.",""),SUBSTITUTE('Rural Electric Cooperatives'!$A$1:$S$1,", Inc.",""),0)),0)),INDEX(POP!$B$6:$DQ$15,MATCH(H$1,YEAR(POP!$A$6:$A$15),0),0))/SUMPRODUCT(--ISNUMBER(MATCH(POP!$B$4:$DQ$4,INDEX('Rural Electric Cooperatives'!$A$3:$S$30,0,MATCH(SUBSTITUTE($B15,", Inc.",""),SUBSTITUTE('Rural Electric Cooperatives'!$A$1:$S$1,", Inc.",""),0)),0))),0)</f>
        <v>12.068</v>
      </c>
      <c r="I15" s="40" cm="1">
        <f t="array" ref="I15">IFERROR(SUMPRODUCT(--ISNUMBER(MATCH(POP!$B$4:$DQ$4,INDEX('Rural Electric Cooperatives'!$A$3:$S$30,0,MATCH(SUBSTITUTE($B15,", Inc.",""),SUBSTITUTE('Rural Electric Cooperatives'!$A$1:$S$1,", Inc.",""),0)),0)),INDEX(POP!$B$6:$DQ$15,MATCH(I$1,YEAR(POP!$A$6:$A$15),0),0))/SUMPRODUCT(--ISNUMBER(MATCH(POP!$B$4:$DQ$4,INDEX('Rural Electric Cooperatives'!$A$3:$S$30,0,MATCH(SUBSTITUTE($B15,", Inc.",""),SUBSTITUTE('Rural Electric Cooperatives'!$A$1:$S$1,", Inc.",""),0)),0))),0)</f>
        <v>11.9115</v>
      </c>
      <c r="J15" s="40" cm="1">
        <f t="array" ref="J15">IFERROR(SUMPRODUCT(--ISNUMBER(MATCH(POP!$B$4:$DQ$4,INDEX('Rural Electric Cooperatives'!$A$3:$S$30,0,MATCH(SUBSTITUTE($B15,", Inc.",""),SUBSTITUTE('Rural Electric Cooperatives'!$A$1:$S$1,", Inc.",""),0)),0)),INDEX(POP!$B$6:$DQ$15,MATCH(J$1,YEAR(POP!$A$6:$A$15),0),0))/SUMPRODUCT(--ISNUMBER(MATCH(POP!$B$4:$DQ$4,INDEX('Rural Electric Cooperatives'!$A$3:$S$30,0,MATCH(SUBSTITUTE($B15,", Inc.",""),SUBSTITUTE('Rural Electric Cooperatives'!$A$1:$S$1,", Inc.",""),0)),0))),0)</f>
        <v>11.823499999999999</v>
      </c>
      <c r="K15" s="40" cm="1">
        <f t="array" ref="K15">IFERROR(SUMPRODUCT(--ISNUMBER(MATCH(POP!$B$4:$DQ$4,INDEX('Rural Electric Cooperatives'!$A$3:$S$30,0,MATCH(SUBSTITUTE($B15,", Inc.",""),SUBSTITUTE('Rural Electric Cooperatives'!$A$1:$S$1,", Inc.",""),0)),0)),INDEX(POP!$B$6:$DQ$15,MATCH(K$1,YEAR(POP!$A$6:$A$15),0),0))/SUMPRODUCT(--ISNUMBER(MATCH(POP!$B$4:$DQ$4,INDEX('Rural Electric Cooperatives'!$A$3:$S$30,0,MATCH(SUBSTITUTE($B15,", Inc.",""),SUBSTITUTE('Rural Electric Cooperatives'!$A$1:$S$1,", Inc.",""),0)),0))),0)</f>
        <v>11.7425</v>
      </c>
      <c r="L15" s="40" cm="1">
        <f t="array" ref="L15">IFERROR(SUMPRODUCT(--ISNUMBER(MATCH(POP!$B$4:$DQ$4,INDEX('Rural Electric Cooperatives'!$A$3:$S$30,0,MATCH(SUBSTITUTE($B15,", Inc.",""),SUBSTITUTE('Rural Electric Cooperatives'!$A$1:$S$1,", Inc.",""),0)),0)),INDEX(POP!$B$6:$DQ$15,MATCH(L$1,YEAR(POP!$A$6:$A$15),0),0))/SUMPRODUCT(--ISNUMBER(MATCH(POP!$B$4:$DQ$4,INDEX('Rural Electric Cooperatives'!$A$3:$S$30,0,MATCH(SUBSTITUTE($B15,", Inc.",""),SUBSTITUTE('Rural Electric Cooperatives'!$A$1:$S$1,", Inc.",""),0)),0))),0)</f>
        <v>11.698499999999999</v>
      </c>
      <c r="M15" s="43">
        <f t="shared" si="0"/>
        <v>-8.7161583794691522E-3</v>
      </c>
    </row>
    <row r="16" spans="1:13" x14ac:dyDescent="0.25">
      <c r="A16" s="39"/>
      <c r="B16" s="39" t="s">
        <v>1142</v>
      </c>
      <c r="C16" s="40" cm="1">
        <f t="array" ref="C16">IFERROR(SUMPRODUCT(--ISNUMBER(MATCH(POP!$B$4:$DQ$4,INDEX('Rural Electric Cooperatives'!$A$3:$S$30,0,MATCH(SUBSTITUTE($B16,", Inc.",""),SUBSTITUTE('Rural Electric Cooperatives'!$A$1:$S$1,", Inc.",""),0)),0)),INDEX(POP!$B$6:$DQ$15,MATCH(C$1,YEAR(POP!$A$6:$A$15),0),0))/SUMPRODUCT(--ISNUMBER(MATCH(POP!$B$4:$DQ$4,INDEX('Rural Electric Cooperatives'!$A$3:$S$30,0,MATCH(SUBSTITUTE($B16,", Inc.",""),SUBSTITUTE('Rural Electric Cooperatives'!$A$1:$S$1,", Inc.",""),0)),0))),0)</f>
        <v>26.689999999999998</v>
      </c>
      <c r="D16" s="40" cm="1">
        <f t="array" ref="D16">IFERROR(SUMPRODUCT(--ISNUMBER(MATCH(POP!$B$4:$DQ$4,INDEX('Rural Electric Cooperatives'!$A$3:$S$30,0,MATCH(SUBSTITUTE($B16,", Inc.",""),SUBSTITUTE('Rural Electric Cooperatives'!$A$1:$S$1,", Inc.",""),0)),0)),INDEX(POP!$B$6:$DQ$15,MATCH(D$1,YEAR(POP!$A$6:$A$15),0),0))/SUMPRODUCT(--ISNUMBER(MATCH(POP!$B$4:$DQ$4,INDEX('Rural Electric Cooperatives'!$A$3:$S$30,0,MATCH(SUBSTITUTE($B16,", Inc.",""),SUBSTITUTE('Rural Electric Cooperatives'!$A$1:$S$1,", Inc.",""),0)),0))),0)</f>
        <v>26.643000000000004</v>
      </c>
      <c r="E16" s="40" cm="1">
        <f t="array" ref="E16">IFERROR(SUMPRODUCT(--ISNUMBER(MATCH(POP!$B$4:$DQ$4,INDEX('Rural Electric Cooperatives'!$A$3:$S$30,0,MATCH(SUBSTITUTE($B16,", Inc.",""),SUBSTITUTE('Rural Electric Cooperatives'!$A$1:$S$1,", Inc.",""),0)),0)),INDEX(POP!$B$6:$DQ$15,MATCH(E$1,YEAR(POP!$A$6:$A$15),0),0))/SUMPRODUCT(--ISNUMBER(MATCH(POP!$B$4:$DQ$4,INDEX('Rural Electric Cooperatives'!$A$3:$S$30,0,MATCH(SUBSTITUTE($B16,", Inc.",""),SUBSTITUTE('Rural Electric Cooperatives'!$A$1:$S$1,", Inc.",""),0)),0))),0)</f>
        <v>26.609090909090909</v>
      </c>
      <c r="F16" s="40" cm="1">
        <f t="array" ref="F16">IFERROR(SUMPRODUCT(--ISNUMBER(MATCH(POP!$B$4:$DQ$4,INDEX('Rural Electric Cooperatives'!$A$3:$S$30,0,MATCH(SUBSTITUTE($B16,", Inc.",""),SUBSTITUTE('Rural Electric Cooperatives'!$A$1:$S$1,", Inc.",""),0)),0)),INDEX(POP!$B$6:$DQ$15,MATCH(F$1,YEAR(POP!$A$6:$A$15),0),0))/SUMPRODUCT(--ISNUMBER(MATCH(POP!$B$4:$DQ$4,INDEX('Rural Electric Cooperatives'!$A$3:$S$30,0,MATCH(SUBSTITUTE($B16,", Inc.",""),SUBSTITUTE('Rural Electric Cooperatives'!$A$1:$S$1,", Inc.",""),0)),0))),0)</f>
        <v>26.606999999999996</v>
      </c>
      <c r="G16" s="40" cm="1">
        <f t="array" ref="G16">IFERROR(SUMPRODUCT(--ISNUMBER(MATCH(POP!$B$4:$DQ$4,INDEX('Rural Electric Cooperatives'!$A$3:$S$30,0,MATCH(SUBSTITUTE($B16,", Inc.",""),SUBSTITUTE('Rural Electric Cooperatives'!$A$1:$S$1,", Inc.",""),0)),0)),INDEX(POP!$B$6:$DQ$15,MATCH(G$1,YEAR(POP!$A$6:$A$15),0),0))/SUMPRODUCT(--ISNUMBER(MATCH(POP!$B$4:$DQ$4,INDEX('Rural Electric Cooperatives'!$A$3:$S$30,0,MATCH(SUBSTITUTE($B16,", Inc.",""),SUBSTITUTE('Rural Electric Cooperatives'!$A$1:$S$1,", Inc.",""),0)),0))),0)</f>
        <v>26.582818181818187</v>
      </c>
      <c r="H16" s="40" cm="1">
        <f t="array" ref="H16">IFERROR(SUMPRODUCT(--ISNUMBER(MATCH(POP!$B$4:$DQ$4,INDEX('Rural Electric Cooperatives'!$A$3:$S$30,0,MATCH(SUBSTITUTE($B16,", Inc.",""),SUBSTITUTE('Rural Electric Cooperatives'!$A$1:$S$1,", Inc.",""),0)),0)),INDEX(POP!$B$6:$DQ$15,MATCH(H$1,YEAR(POP!$A$6:$A$15),0),0))/SUMPRODUCT(--ISNUMBER(MATCH(POP!$B$4:$DQ$4,INDEX('Rural Electric Cooperatives'!$A$3:$S$30,0,MATCH(SUBSTITUTE($B16,", Inc.",""),SUBSTITUTE('Rural Electric Cooperatives'!$A$1:$S$1,", Inc.",""),0)),0))),0)</f>
        <v>26.435545454545455</v>
      </c>
      <c r="I16" s="40" cm="1">
        <f t="array" ref="I16">IFERROR(SUMPRODUCT(--ISNUMBER(MATCH(POP!$B$4:$DQ$4,INDEX('Rural Electric Cooperatives'!$A$3:$S$30,0,MATCH(SUBSTITUTE($B16,", Inc.",""),SUBSTITUTE('Rural Electric Cooperatives'!$A$1:$S$1,", Inc.",""),0)),0)),INDEX(POP!$B$6:$DQ$15,MATCH(I$1,YEAR(POP!$A$6:$A$15),0),0))/SUMPRODUCT(--ISNUMBER(MATCH(POP!$B$4:$DQ$4,INDEX('Rural Electric Cooperatives'!$A$3:$S$30,0,MATCH(SUBSTITUTE($B16,", Inc.",""),SUBSTITUTE('Rural Electric Cooperatives'!$A$1:$S$1,", Inc.",""),0)),0))),0)</f>
        <v>26.412818181818182</v>
      </c>
      <c r="J16" s="40" cm="1">
        <f t="array" ref="J16">IFERROR(SUMPRODUCT(--ISNUMBER(MATCH(POP!$B$4:$DQ$4,INDEX('Rural Electric Cooperatives'!$A$3:$S$30,0,MATCH(SUBSTITUTE($B16,", Inc.",""),SUBSTITUTE('Rural Electric Cooperatives'!$A$1:$S$1,", Inc.",""),0)),0)),INDEX(POP!$B$6:$DQ$15,MATCH(J$1,YEAR(POP!$A$6:$A$15),0),0))/SUMPRODUCT(--ISNUMBER(MATCH(POP!$B$4:$DQ$4,INDEX('Rural Electric Cooperatives'!$A$3:$S$30,0,MATCH(SUBSTITUTE($B16,", Inc.",""),SUBSTITUTE('Rural Electric Cooperatives'!$A$1:$S$1,", Inc.",""),0)),0))),0)</f>
        <v>26.478181818181813</v>
      </c>
      <c r="K16" s="40" cm="1">
        <f t="array" ref="K16">IFERROR(SUMPRODUCT(--ISNUMBER(MATCH(POP!$B$4:$DQ$4,INDEX('Rural Electric Cooperatives'!$A$3:$S$30,0,MATCH(SUBSTITUTE($B16,", Inc.",""),SUBSTITUTE('Rural Electric Cooperatives'!$A$1:$S$1,", Inc.",""),0)),0)),INDEX(POP!$B$6:$DQ$15,MATCH(K$1,YEAR(POP!$A$6:$A$15),0),0))/SUMPRODUCT(--ISNUMBER(MATCH(POP!$B$4:$DQ$4,INDEX('Rural Electric Cooperatives'!$A$3:$S$30,0,MATCH(SUBSTITUTE($B16,", Inc.",""),SUBSTITUTE('Rural Electric Cooperatives'!$A$1:$S$1,", Inc.",""),0)),0))),0)</f>
        <v>26.571090909090913</v>
      </c>
      <c r="L16" s="40" cm="1">
        <f t="array" ref="L16">IFERROR(SUMPRODUCT(--ISNUMBER(MATCH(POP!$B$4:$DQ$4,INDEX('Rural Electric Cooperatives'!$A$3:$S$30,0,MATCH(SUBSTITUTE($B16,", Inc.",""),SUBSTITUTE('Rural Electric Cooperatives'!$A$1:$S$1,", Inc.",""),0)),0)),INDEX(POP!$B$6:$DQ$15,MATCH(L$1,YEAR(POP!$A$6:$A$15),0),0))/SUMPRODUCT(--ISNUMBER(MATCH(POP!$B$4:$DQ$4,INDEX('Rural Electric Cooperatives'!$A$3:$S$30,0,MATCH(SUBSTITUTE($B16,", Inc.",""),SUBSTITUTE('Rural Electric Cooperatives'!$A$1:$S$1,", Inc.",""),0)),0))),0)</f>
        <v>26.603181818181817</v>
      </c>
      <c r="M16" s="43">
        <f t="shared" si="0"/>
        <v>-3.6194976453685079E-4</v>
      </c>
    </row>
    <row r="17" spans="1:13" x14ac:dyDescent="0.25">
      <c r="A17" s="39"/>
      <c r="B17" s="39" t="s">
        <v>1143</v>
      </c>
      <c r="C17" s="40" cm="1">
        <f t="array" ref="C17">IFERROR(SUMPRODUCT(--ISNUMBER(MATCH(POP!$B$4:$DQ$4,INDEX('Rural Electric Cooperatives'!$A$3:$S$30,0,MATCH(SUBSTITUTE($B17,", Inc.",""),SUBSTITUTE('Rural Electric Cooperatives'!$A$1:$S$1,", Inc.",""),0)),0)),INDEX(POP!$B$6:$DQ$15,MATCH(C$1,YEAR(POP!$A$6:$A$15),0),0))/SUMPRODUCT(--ISNUMBER(MATCH(POP!$B$4:$DQ$4,INDEX('Rural Electric Cooperatives'!$A$3:$S$30,0,MATCH(SUBSTITUTE($B17,", Inc.",""),SUBSTITUTE('Rural Electric Cooperatives'!$A$1:$S$1,", Inc.",""),0)),0))),0)</f>
        <v>13.302333333333335</v>
      </c>
      <c r="D17" s="40" cm="1">
        <f t="array" ref="D17">IFERROR(SUMPRODUCT(--ISNUMBER(MATCH(POP!$B$4:$DQ$4,INDEX('Rural Electric Cooperatives'!$A$3:$S$30,0,MATCH(SUBSTITUTE($B17,", Inc.",""),SUBSTITUTE('Rural Electric Cooperatives'!$A$1:$S$1,", Inc.",""),0)),0)),INDEX(POP!$B$6:$DQ$15,MATCH(D$1,YEAR(POP!$A$6:$A$15),0),0))/SUMPRODUCT(--ISNUMBER(MATCH(POP!$B$4:$DQ$4,INDEX('Rural Electric Cooperatives'!$A$3:$S$30,0,MATCH(SUBSTITUTE($B17,", Inc.",""),SUBSTITUTE('Rural Electric Cooperatives'!$A$1:$S$1,", Inc.",""),0)),0))),0)</f>
        <v>13.206000000000001</v>
      </c>
      <c r="E17" s="40" cm="1">
        <f t="array" ref="E17">IFERROR(SUMPRODUCT(--ISNUMBER(MATCH(POP!$B$4:$DQ$4,INDEX('Rural Electric Cooperatives'!$A$3:$S$30,0,MATCH(SUBSTITUTE($B17,", Inc.",""),SUBSTITUTE('Rural Electric Cooperatives'!$A$1:$S$1,", Inc.",""),0)),0)),INDEX(POP!$B$6:$DQ$15,MATCH(E$1,YEAR(POP!$A$6:$A$15),0),0))/SUMPRODUCT(--ISNUMBER(MATCH(POP!$B$4:$DQ$4,INDEX('Rural Electric Cooperatives'!$A$3:$S$30,0,MATCH(SUBSTITUTE($B17,", Inc.",""),SUBSTITUTE('Rural Electric Cooperatives'!$A$1:$S$1,", Inc.",""),0)),0))),0)</f>
        <v>13.163333333333332</v>
      </c>
      <c r="F17" s="40" cm="1">
        <f t="array" ref="F17">IFERROR(SUMPRODUCT(--ISNUMBER(MATCH(POP!$B$4:$DQ$4,INDEX('Rural Electric Cooperatives'!$A$3:$S$30,0,MATCH(SUBSTITUTE($B17,", Inc.",""),SUBSTITUTE('Rural Electric Cooperatives'!$A$1:$S$1,", Inc.",""),0)),0)),INDEX(POP!$B$6:$DQ$15,MATCH(F$1,YEAR(POP!$A$6:$A$15),0),0))/SUMPRODUCT(--ISNUMBER(MATCH(POP!$B$4:$DQ$4,INDEX('Rural Electric Cooperatives'!$A$3:$S$30,0,MATCH(SUBSTITUTE($B17,", Inc.",""),SUBSTITUTE('Rural Electric Cooperatives'!$A$1:$S$1,", Inc.",""),0)),0))),0)</f>
        <v>13.083999999999998</v>
      </c>
      <c r="G17" s="40" cm="1">
        <f t="array" ref="G17">IFERROR(SUMPRODUCT(--ISNUMBER(MATCH(POP!$B$4:$DQ$4,INDEX('Rural Electric Cooperatives'!$A$3:$S$30,0,MATCH(SUBSTITUTE($B17,", Inc.",""),SUBSTITUTE('Rural Electric Cooperatives'!$A$1:$S$1,", Inc.",""),0)),0)),INDEX(POP!$B$6:$DQ$15,MATCH(G$1,YEAR(POP!$A$6:$A$15),0),0))/SUMPRODUCT(--ISNUMBER(MATCH(POP!$B$4:$DQ$4,INDEX('Rural Electric Cooperatives'!$A$3:$S$30,0,MATCH(SUBSTITUTE($B17,", Inc.",""),SUBSTITUTE('Rural Electric Cooperatives'!$A$1:$S$1,", Inc.",""),0)),0))),0)</f>
        <v>13.013333333333335</v>
      </c>
      <c r="H17" s="40" cm="1">
        <f t="array" ref="H17">IFERROR(SUMPRODUCT(--ISNUMBER(MATCH(POP!$B$4:$DQ$4,INDEX('Rural Electric Cooperatives'!$A$3:$S$30,0,MATCH(SUBSTITUTE($B17,", Inc.",""),SUBSTITUTE('Rural Electric Cooperatives'!$A$1:$S$1,", Inc.",""),0)),0)),INDEX(POP!$B$6:$DQ$15,MATCH(H$1,YEAR(POP!$A$6:$A$15),0),0))/SUMPRODUCT(--ISNUMBER(MATCH(POP!$B$4:$DQ$4,INDEX('Rural Electric Cooperatives'!$A$3:$S$30,0,MATCH(SUBSTITUTE($B17,", Inc.",""),SUBSTITUTE('Rural Electric Cooperatives'!$A$1:$S$1,", Inc.",""),0)),0))),0)</f>
        <v>12.912666666666667</v>
      </c>
      <c r="I17" s="40" cm="1">
        <f t="array" ref="I17">IFERROR(SUMPRODUCT(--ISNUMBER(MATCH(POP!$B$4:$DQ$4,INDEX('Rural Electric Cooperatives'!$A$3:$S$30,0,MATCH(SUBSTITUTE($B17,", Inc.",""),SUBSTITUTE('Rural Electric Cooperatives'!$A$1:$S$1,", Inc.",""),0)),0)),INDEX(POP!$B$6:$DQ$15,MATCH(I$1,YEAR(POP!$A$6:$A$15),0),0))/SUMPRODUCT(--ISNUMBER(MATCH(POP!$B$4:$DQ$4,INDEX('Rural Electric Cooperatives'!$A$3:$S$30,0,MATCH(SUBSTITUTE($B17,", Inc.",""),SUBSTITUTE('Rural Electric Cooperatives'!$A$1:$S$1,", Inc.",""),0)),0))),0)</f>
        <v>12.941666666666668</v>
      </c>
      <c r="J17" s="40" cm="1">
        <f t="array" ref="J17">IFERROR(SUMPRODUCT(--ISNUMBER(MATCH(POP!$B$4:$DQ$4,INDEX('Rural Electric Cooperatives'!$A$3:$S$30,0,MATCH(SUBSTITUTE($B17,", Inc.",""),SUBSTITUTE('Rural Electric Cooperatives'!$A$1:$S$1,", Inc.",""),0)),0)),INDEX(POP!$B$6:$DQ$15,MATCH(J$1,YEAR(POP!$A$6:$A$15),0),0))/SUMPRODUCT(--ISNUMBER(MATCH(POP!$B$4:$DQ$4,INDEX('Rural Electric Cooperatives'!$A$3:$S$30,0,MATCH(SUBSTITUTE($B17,", Inc.",""),SUBSTITUTE('Rural Electric Cooperatives'!$A$1:$S$1,", Inc.",""),0)),0))),0)</f>
        <v>12.842333333333334</v>
      </c>
      <c r="K17" s="40" cm="1">
        <f t="array" ref="K17">IFERROR(SUMPRODUCT(--ISNUMBER(MATCH(POP!$B$4:$DQ$4,INDEX('Rural Electric Cooperatives'!$A$3:$S$30,0,MATCH(SUBSTITUTE($B17,", Inc.",""),SUBSTITUTE('Rural Electric Cooperatives'!$A$1:$S$1,", Inc.",""),0)),0)),INDEX(POP!$B$6:$DQ$15,MATCH(K$1,YEAR(POP!$A$6:$A$15),0),0))/SUMPRODUCT(--ISNUMBER(MATCH(POP!$B$4:$DQ$4,INDEX('Rural Electric Cooperatives'!$A$3:$S$30,0,MATCH(SUBSTITUTE($B17,", Inc.",""),SUBSTITUTE('Rural Electric Cooperatives'!$A$1:$S$1,", Inc.",""),0)),0))),0)</f>
        <v>12.718333333333334</v>
      </c>
      <c r="L17" s="40" cm="1">
        <f t="array" ref="L17">IFERROR(SUMPRODUCT(--ISNUMBER(MATCH(POP!$B$4:$DQ$4,INDEX('Rural Electric Cooperatives'!$A$3:$S$30,0,MATCH(SUBSTITUTE($B17,", Inc.",""),SUBSTITUTE('Rural Electric Cooperatives'!$A$1:$S$1,", Inc.",""),0)),0)),INDEX(POP!$B$6:$DQ$15,MATCH(L$1,YEAR(POP!$A$6:$A$15),0),0))/SUMPRODUCT(--ISNUMBER(MATCH(POP!$B$4:$DQ$4,INDEX('Rural Electric Cooperatives'!$A$3:$S$30,0,MATCH(SUBSTITUTE($B17,", Inc.",""),SUBSTITUTE('Rural Electric Cooperatives'!$A$1:$S$1,", Inc.",""),0)),0))),0)</f>
        <v>12.694333333333333</v>
      </c>
      <c r="M17" s="43">
        <f t="shared" si="0"/>
        <v>-5.1847081811993156E-3</v>
      </c>
    </row>
    <row r="18" spans="1:13" x14ac:dyDescent="0.25">
      <c r="A18" s="39"/>
      <c r="B18" s="39" t="s">
        <v>1149</v>
      </c>
      <c r="C18" s="40" cm="1">
        <f t="array" ref="C18">IFERROR(SUMPRODUCT(--ISNUMBER(MATCH(POP!$B$4:$DQ$4,INDEX('Rural Electric Cooperatives'!$A$3:$S$30,0,MATCH(SUBSTITUTE($B18,", Inc.",""),SUBSTITUTE('Rural Electric Cooperatives'!$A$1:$S$1,", Inc.",""),0)),0)),INDEX(POP!$B$6:$DQ$15,MATCH(C$1,YEAR(POP!$A$6:$A$15),0),0))/SUMPRODUCT(--ISNUMBER(MATCH(POP!$B$4:$DQ$4,INDEX('Rural Electric Cooperatives'!$A$3:$S$30,0,MATCH(SUBSTITUTE($B18,", Inc.",""),SUBSTITUTE('Rural Electric Cooperatives'!$A$1:$S$1,", Inc.",""),0)),0))),0)</f>
        <v>24.730500000000003</v>
      </c>
      <c r="D18" s="40" cm="1">
        <f t="array" ref="D18">IFERROR(SUMPRODUCT(--ISNUMBER(MATCH(POP!$B$4:$DQ$4,INDEX('Rural Electric Cooperatives'!$A$3:$S$30,0,MATCH(SUBSTITUTE($B18,", Inc.",""),SUBSTITUTE('Rural Electric Cooperatives'!$A$1:$S$1,", Inc.",""),0)),0)),INDEX(POP!$B$6:$DQ$15,MATCH(D$1,YEAR(POP!$A$6:$A$15),0),0))/SUMPRODUCT(--ISNUMBER(MATCH(POP!$B$4:$DQ$4,INDEX('Rural Electric Cooperatives'!$A$3:$S$30,0,MATCH(SUBSTITUTE($B18,", Inc.",""),SUBSTITUTE('Rural Electric Cooperatives'!$A$1:$S$1,", Inc.",""),0)),0))),0)</f>
        <v>24.84225</v>
      </c>
      <c r="E18" s="40" cm="1">
        <f t="array" ref="E18">IFERROR(SUMPRODUCT(--ISNUMBER(MATCH(POP!$B$4:$DQ$4,INDEX('Rural Electric Cooperatives'!$A$3:$S$30,0,MATCH(SUBSTITUTE($B18,", Inc.",""),SUBSTITUTE('Rural Electric Cooperatives'!$A$1:$S$1,", Inc.",""),0)),0)),INDEX(POP!$B$6:$DQ$15,MATCH(E$1,YEAR(POP!$A$6:$A$15),0),0))/SUMPRODUCT(--ISNUMBER(MATCH(POP!$B$4:$DQ$4,INDEX('Rural Electric Cooperatives'!$A$3:$S$30,0,MATCH(SUBSTITUTE($B18,", Inc.",""),SUBSTITUTE('Rural Electric Cooperatives'!$A$1:$S$1,", Inc.",""),0)),0))),0)</f>
        <v>25.048999999999999</v>
      </c>
      <c r="F18" s="40" cm="1">
        <f t="array" ref="F18">IFERROR(SUMPRODUCT(--ISNUMBER(MATCH(POP!$B$4:$DQ$4,INDEX('Rural Electric Cooperatives'!$A$3:$S$30,0,MATCH(SUBSTITUTE($B18,", Inc.",""),SUBSTITUTE('Rural Electric Cooperatives'!$A$1:$S$1,", Inc.",""),0)),0)),INDEX(POP!$B$6:$DQ$15,MATCH(F$1,YEAR(POP!$A$6:$A$15),0),0))/SUMPRODUCT(--ISNUMBER(MATCH(POP!$B$4:$DQ$4,INDEX('Rural Electric Cooperatives'!$A$3:$S$30,0,MATCH(SUBSTITUTE($B18,", Inc.",""),SUBSTITUTE('Rural Electric Cooperatives'!$A$1:$S$1,", Inc.",""),0)),0))),0)</f>
        <v>25.133749999999999</v>
      </c>
      <c r="G18" s="40" cm="1">
        <f t="array" ref="G18">IFERROR(SUMPRODUCT(--ISNUMBER(MATCH(POP!$B$4:$DQ$4,INDEX('Rural Electric Cooperatives'!$A$3:$S$30,0,MATCH(SUBSTITUTE($B18,", Inc.",""),SUBSTITUTE('Rural Electric Cooperatives'!$A$1:$S$1,", Inc.",""),0)),0)),INDEX(POP!$B$6:$DQ$15,MATCH(G$1,YEAR(POP!$A$6:$A$15),0),0))/SUMPRODUCT(--ISNUMBER(MATCH(POP!$B$4:$DQ$4,INDEX('Rural Electric Cooperatives'!$A$3:$S$30,0,MATCH(SUBSTITUTE($B18,", Inc.",""),SUBSTITUTE('Rural Electric Cooperatives'!$A$1:$S$1,", Inc.",""),0)),0))),0)</f>
        <v>25.169499999999999</v>
      </c>
      <c r="H18" s="40" cm="1">
        <f t="array" ref="H18">IFERROR(SUMPRODUCT(--ISNUMBER(MATCH(POP!$B$4:$DQ$4,INDEX('Rural Electric Cooperatives'!$A$3:$S$30,0,MATCH(SUBSTITUTE($B18,", Inc.",""),SUBSTITUTE('Rural Electric Cooperatives'!$A$1:$S$1,", Inc.",""),0)),0)),INDEX(POP!$B$6:$DQ$15,MATCH(H$1,YEAR(POP!$A$6:$A$15),0),0))/SUMPRODUCT(--ISNUMBER(MATCH(POP!$B$4:$DQ$4,INDEX('Rural Electric Cooperatives'!$A$3:$S$30,0,MATCH(SUBSTITUTE($B18,", Inc.",""),SUBSTITUTE('Rural Electric Cooperatives'!$A$1:$S$1,", Inc.",""),0)),0))),0)</f>
        <v>25.283750000000001</v>
      </c>
      <c r="I18" s="40" cm="1">
        <f t="array" ref="I18">IFERROR(SUMPRODUCT(--ISNUMBER(MATCH(POP!$B$4:$DQ$4,INDEX('Rural Electric Cooperatives'!$A$3:$S$30,0,MATCH(SUBSTITUTE($B18,", Inc.",""),SUBSTITUTE('Rural Electric Cooperatives'!$A$1:$S$1,", Inc.",""),0)),0)),INDEX(POP!$B$6:$DQ$15,MATCH(I$1,YEAR(POP!$A$6:$A$15),0),0))/SUMPRODUCT(--ISNUMBER(MATCH(POP!$B$4:$DQ$4,INDEX('Rural Electric Cooperatives'!$A$3:$S$30,0,MATCH(SUBSTITUTE($B18,", Inc.",""),SUBSTITUTE('Rural Electric Cooperatives'!$A$1:$S$1,", Inc.",""),0)),0))),0)</f>
        <v>25.291999999999998</v>
      </c>
      <c r="J18" s="40" cm="1">
        <f t="array" ref="J18">IFERROR(SUMPRODUCT(--ISNUMBER(MATCH(POP!$B$4:$DQ$4,INDEX('Rural Electric Cooperatives'!$A$3:$S$30,0,MATCH(SUBSTITUTE($B18,", Inc.",""),SUBSTITUTE('Rural Electric Cooperatives'!$A$1:$S$1,", Inc.",""),0)),0)),INDEX(POP!$B$6:$DQ$15,MATCH(J$1,YEAR(POP!$A$6:$A$15),0),0))/SUMPRODUCT(--ISNUMBER(MATCH(POP!$B$4:$DQ$4,INDEX('Rural Electric Cooperatives'!$A$3:$S$30,0,MATCH(SUBSTITUTE($B18,", Inc.",""),SUBSTITUTE('Rural Electric Cooperatives'!$A$1:$S$1,", Inc.",""),0)),0))),0)</f>
        <v>25.486750000000001</v>
      </c>
      <c r="K18" s="40" cm="1">
        <f t="array" ref="K18">IFERROR(SUMPRODUCT(--ISNUMBER(MATCH(POP!$B$4:$DQ$4,INDEX('Rural Electric Cooperatives'!$A$3:$S$30,0,MATCH(SUBSTITUTE($B18,", Inc.",""),SUBSTITUTE('Rural Electric Cooperatives'!$A$1:$S$1,", Inc.",""),0)),0)),INDEX(POP!$B$6:$DQ$15,MATCH(K$1,YEAR(POP!$A$6:$A$15),0),0))/SUMPRODUCT(--ISNUMBER(MATCH(POP!$B$4:$DQ$4,INDEX('Rural Electric Cooperatives'!$A$3:$S$30,0,MATCH(SUBSTITUTE($B18,", Inc.",""),SUBSTITUTE('Rural Electric Cooperatives'!$A$1:$S$1,", Inc.",""),0)),0))),0)</f>
        <v>25.71</v>
      </c>
      <c r="L18" s="40" cm="1">
        <f t="array" ref="L18">IFERROR(SUMPRODUCT(--ISNUMBER(MATCH(POP!$B$4:$DQ$4,INDEX('Rural Electric Cooperatives'!$A$3:$S$30,0,MATCH(SUBSTITUTE($B18,", Inc.",""),SUBSTITUTE('Rural Electric Cooperatives'!$A$1:$S$1,", Inc.",""),0)),0)),INDEX(POP!$B$6:$DQ$15,MATCH(L$1,YEAR(POP!$A$6:$A$15),0),0))/SUMPRODUCT(--ISNUMBER(MATCH(POP!$B$4:$DQ$4,INDEX('Rural Electric Cooperatives'!$A$3:$S$30,0,MATCH(SUBSTITUTE($B18,", Inc.",""),SUBSTITUTE('Rural Electric Cooperatives'!$A$1:$S$1,", Inc.",""),0)),0))),0)</f>
        <v>25.8855</v>
      </c>
      <c r="M18" s="43">
        <f t="shared" si="0"/>
        <v>5.0846237906327918E-3</v>
      </c>
    </row>
    <row r="19" spans="1:13" x14ac:dyDescent="0.25">
      <c r="A19" s="39"/>
      <c r="B19" s="39" t="s">
        <v>1144</v>
      </c>
      <c r="C19" s="40" cm="1">
        <f t="array" ref="C19">IFERROR(SUMPRODUCT(--ISNUMBER(MATCH(POP!$B$4:$DQ$4,INDEX('Rural Electric Cooperatives'!$A$3:$S$30,0,MATCH(SUBSTITUTE($B19,", Inc.",""),SUBSTITUTE('Rural Electric Cooperatives'!$A$1:$S$1,", Inc.",""),0)),0)),INDEX(POP!$B$6:$DQ$15,MATCH(C$1,YEAR(POP!$A$6:$A$15),0),0))/SUMPRODUCT(--ISNUMBER(MATCH(POP!$B$4:$DQ$4,INDEX('Rural Electric Cooperatives'!$A$3:$S$30,0,MATCH(SUBSTITUTE($B19,", Inc.",""),SUBSTITUTE('Rural Electric Cooperatives'!$A$1:$S$1,", Inc.",""),0)),0))),0)</f>
        <v>60.526000000000003</v>
      </c>
      <c r="D19" s="40" cm="1">
        <f t="array" ref="D19">IFERROR(SUMPRODUCT(--ISNUMBER(MATCH(POP!$B$4:$DQ$4,INDEX('Rural Electric Cooperatives'!$A$3:$S$30,0,MATCH(SUBSTITUTE($B19,", Inc.",""),SUBSTITUTE('Rural Electric Cooperatives'!$A$1:$S$1,", Inc.",""),0)),0)),INDEX(POP!$B$6:$DQ$15,MATCH(D$1,YEAR(POP!$A$6:$A$15),0),0))/SUMPRODUCT(--ISNUMBER(MATCH(POP!$B$4:$DQ$4,INDEX('Rural Electric Cooperatives'!$A$3:$S$30,0,MATCH(SUBSTITUTE($B19,", Inc.",""),SUBSTITUTE('Rural Electric Cooperatives'!$A$1:$S$1,", Inc.",""),0)),0))),0)</f>
        <v>61.216500000000003</v>
      </c>
      <c r="E19" s="40" cm="1">
        <f t="array" ref="E19">IFERROR(SUMPRODUCT(--ISNUMBER(MATCH(POP!$B$4:$DQ$4,INDEX('Rural Electric Cooperatives'!$A$3:$S$30,0,MATCH(SUBSTITUTE($B19,", Inc.",""),SUBSTITUTE('Rural Electric Cooperatives'!$A$1:$S$1,", Inc.",""),0)),0)),INDEX(POP!$B$6:$DQ$15,MATCH(E$1,YEAR(POP!$A$6:$A$15),0),0))/SUMPRODUCT(--ISNUMBER(MATCH(POP!$B$4:$DQ$4,INDEX('Rural Electric Cooperatives'!$A$3:$S$30,0,MATCH(SUBSTITUTE($B19,", Inc.",""),SUBSTITUTE('Rural Electric Cooperatives'!$A$1:$S$1,", Inc.",""),0)),0))),0)</f>
        <v>62.319499999999998</v>
      </c>
      <c r="F19" s="40" cm="1">
        <f t="array" ref="F19">IFERROR(SUMPRODUCT(--ISNUMBER(MATCH(POP!$B$4:$DQ$4,INDEX('Rural Electric Cooperatives'!$A$3:$S$30,0,MATCH(SUBSTITUTE($B19,", Inc.",""),SUBSTITUTE('Rural Electric Cooperatives'!$A$1:$S$1,", Inc.",""),0)),0)),INDEX(POP!$B$6:$DQ$15,MATCH(F$1,YEAR(POP!$A$6:$A$15),0),0))/SUMPRODUCT(--ISNUMBER(MATCH(POP!$B$4:$DQ$4,INDEX('Rural Electric Cooperatives'!$A$3:$S$30,0,MATCH(SUBSTITUTE($B19,", Inc.",""),SUBSTITUTE('Rural Electric Cooperatives'!$A$1:$S$1,", Inc.",""),0)),0))),0)</f>
        <v>62.627499999999998</v>
      </c>
      <c r="G19" s="40" cm="1">
        <f t="array" ref="G19">IFERROR(SUMPRODUCT(--ISNUMBER(MATCH(POP!$B$4:$DQ$4,INDEX('Rural Electric Cooperatives'!$A$3:$S$30,0,MATCH(SUBSTITUTE($B19,", Inc.",""),SUBSTITUTE('Rural Electric Cooperatives'!$A$1:$S$1,", Inc.",""),0)),0)),INDEX(POP!$B$6:$DQ$15,MATCH(G$1,YEAR(POP!$A$6:$A$15),0),0))/SUMPRODUCT(--ISNUMBER(MATCH(POP!$B$4:$DQ$4,INDEX('Rural Electric Cooperatives'!$A$3:$S$30,0,MATCH(SUBSTITUTE($B19,", Inc.",""),SUBSTITUTE('Rural Electric Cooperatives'!$A$1:$S$1,", Inc.",""),0)),0))),0)</f>
        <v>62.856500000000004</v>
      </c>
      <c r="H19" s="40" cm="1">
        <f t="array" ref="H19">IFERROR(SUMPRODUCT(--ISNUMBER(MATCH(POP!$B$4:$DQ$4,INDEX('Rural Electric Cooperatives'!$A$3:$S$30,0,MATCH(SUBSTITUTE($B19,", Inc.",""),SUBSTITUTE('Rural Electric Cooperatives'!$A$1:$S$1,", Inc.",""),0)),0)),INDEX(POP!$B$6:$DQ$15,MATCH(H$1,YEAR(POP!$A$6:$A$15),0),0))/SUMPRODUCT(--ISNUMBER(MATCH(POP!$B$4:$DQ$4,INDEX('Rural Electric Cooperatives'!$A$3:$S$30,0,MATCH(SUBSTITUTE($B19,", Inc.",""),SUBSTITUTE('Rural Electric Cooperatives'!$A$1:$S$1,", Inc.",""),0)),0))),0)</f>
        <v>63.448999999999998</v>
      </c>
      <c r="I19" s="40" cm="1">
        <f t="array" ref="I19">IFERROR(SUMPRODUCT(--ISNUMBER(MATCH(POP!$B$4:$DQ$4,INDEX('Rural Electric Cooperatives'!$A$3:$S$30,0,MATCH(SUBSTITUTE($B19,", Inc.",""),SUBSTITUTE('Rural Electric Cooperatives'!$A$1:$S$1,", Inc.",""),0)),0)),INDEX(POP!$B$6:$DQ$15,MATCH(I$1,YEAR(POP!$A$6:$A$15),0),0))/SUMPRODUCT(--ISNUMBER(MATCH(POP!$B$4:$DQ$4,INDEX('Rural Electric Cooperatives'!$A$3:$S$30,0,MATCH(SUBSTITUTE($B19,", Inc.",""),SUBSTITUTE('Rural Electric Cooperatives'!$A$1:$S$1,", Inc.",""),0)),0))),0)</f>
        <v>63.463499999999996</v>
      </c>
      <c r="J19" s="40" cm="1">
        <f t="array" ref="J19">IFERROR(SUMPRODUCT(--ISNUMBER(MATCH(POP!$B$4:$DQ$4,INDEX('Rural Electric Cooperatives'!$A$3:$S$30,0,MATCH(SUBSTITUTE($B19,", Inc.",""),SUBSTITUTE('Rural Electric Cooperatives'!$A$1:$S$1,", Inc.",""),0)),0)),INDEX(POP!$B$6:$DQ$15,MATCH(J$1,YEAR(POP!$A$6:$A$15),0),0))/SUMPRODUCT(--ISNUMBER(MATCH(POP!$B$4:$DQ$4,INDEX('Rural Electric Cooperatives'!$A$3:$S$30,0,MATCH(SUBSTITUTE($B19,", Inc.",""),SUBSTITUTE('Rural Electric Cooperatives'!$A$1:$S$1,", Inc.",""),0)),0))),0)</f>
        <v>63.8185</v>
      </c>
      <c r="K19" s="40" cm="1">
        <f t="array" ref="K19">IFERROR(SUMPRODUCT(--ISNUMBER(MATCH(POP!$B$4:$DQ$4,INDEX('Rural Electric Cooperatives'!$A$3:$S$30,0,MATCH(SUBSTITUTE($B19,", Inc.",""),SUBSTITUTE('Rural Electric Cooperatives'!$A$1:$S$1,", Inc.",""),0)),0)),INDEX(POP!$B$6:$DQ$15,MATCH(K$1,YEAR(POP!$A$6:$A$15),0),0))/SUMPRODUCT(--ISNUMBER(MATCH(POP!$B$4:$DQ$4,INDEX('Rural Electric Cooperatives'!$A$3:$S$30,0,MATCH(SUBSTITUTE($B19,", Inc.",""),SUBSTITUTE('Rural Electric Cooperatives'!$A$1:$S$1,", Inc.",""),0)),0))),0)</f>
        <v>63.900000000000006</v>
      </c>
      <c r="L19" s="40" cm="1">
        <f t="array" ref="L19">IFERROR(SUMPRODUCT(--ISNUMBER(MATCH(POP!$B$4:$DQ$4,INDEX('Rural Electric Cooperatives'!$A$3:$S$30,0,MATCH(SUBSTITUTE($B19,", Inc.",""),SUBSTITUTE('Rural Electric Cooperatives'!$A$1:$S$1,", Inc.",""),0)),0)),INDEX(POP!$B$6:$DQ$15,MATCH(L$1,YEAR(POP!$A$6:$A$15),0),0))/SUMPRODUCT(--ISNUMBER(MATCH(POP!$B$4:$DQ$4,INDEX('Rural Electric Cooperatives'!$A$3:$S$30,0,MATCH(SUBSTITUTE($B19,", Inc.",""),SUBSTITUTE('Rural Electric Cooperatives'!$A$1:$S$1,", Inc.",""),0)),0))),0)</f>
        <v>64.332999999999998</v>
      </c>
      <c r="M19" s="43">
        <f t="shared" si="0"/>
        <v>6.8007646737333616E-3</v>
      </c>
    </row>
    <row r="20" spans="1:13" x14ac:dyDescent="0.25">
      <c r="A20" s="39"/>
      <c r="B20" s="39" t="s">
        <v>1168</v>
      </c>
      <c r="C20" s="40" cm="1">
        <f t="array" ref="C20">IFERROR(SUMPRODUCT(--ISNUMBER(MATCH(POP!$B$4:$DQ$4,INDEX('Rural Electric Cooperatives'!$A$3:$S$30,0,MATCH(SUBSTITUTE($B20,", Inc.",""),SUBSTITUTE('Rural Electric Cooperatives'!$A$1:$S$1,", Inc.",""),0)),0)),INDEX(POP!$B$6:$DQ$15,MATCH(C$1,YEAR(POP!$A$6:$A$15),0),0))/SUMPRODUCT(--ISNUMBER(MATCH(POP!$B$4:$DQ$4,INDEX('Rural Electric Cooperatives'!$A$3:$S$30,0,MATCH(SUBSTITUTE($B20,", Inc.",""),SUBSTITUTE('Rural Electric Cooperatives'!$A$1:$S$1,", Inc.",""),0)),0))),0)</f>
        <v>56.74455555555555</v>
      </c>
      <c r="D20" s="40" cm="1">
        <f t="array" ref="D20">IFERROR(SUMPRODUCT(--ISNUMBER(MATCH(POP!$B$4:$DQ$4,INDEX('Rural Electric Cooperatives'!$A$3:$S$30,0,MATCH(SUBSTITUTE($B20,", Inc.",""),SUBSTITUTE('Rural Electric Cooperatives'!$A$1:$S$1,", Inc.",""),0)),0)),INDEX(POP!$B$6:$DQ$15,MATCH(D$1,YEAR(POP!$A$6:$A$15),0),0))/SUMPRODUCT(--ISNUMBER(MATCH(POP!$B$4:$DQ$4,INDEX('Rural Electric Cooperatives'!$A$3:$S$30,0,MATCH(SUBSTITUTE($B20,", Inc.",""),SUBSTITUTE('Rural Electric Cooperatives'!$A$1:$S$1,", Inc.",""),0)),0))),0)</f>
        <v>57.23333333333332</v>
      </c>
      <c r="E20" s="40" cm="1">
        <f t="array" ref="E20">IFERROR(SUMPRODUCT(--ISNUMBER(MATCH(POP!$B$4:$DQ$4,INDEX('Rural Electric Cooperatives'!$A$3:$S$30,0,MATCH(SUBSTITUTE($B20,", Inc.",""),SUBSTITUTE('Rural Electric Cooperatives'!$A$1:$S$1,", Inc.",""),0)),0)),INDEX(POP!$B$6:$DQ$15,MATCH(E$1,YEAR(POP!$A$6:$A$15),0),0))/SUMPRODUCT(--ISNUMBER(MATCH(POP!$B$4:$DQ$4,INDEX('Rural Electric Cooperatives'!$A$3:$S$30,0,MATCH(SUBSTITUTE($B20,", Inc.",""),SUBSTITUTE('Rural Electric Cooperatives'!$A$1:$S$1,", Inc.",""),0)),0))),0)</f>
        <v>57.61677777777777</v>
      </c>
      <c r="F20" s="40" cm="1">
        <f t="array" ref="F20">IFERROR(SUMPRODUCT(--ISNUMBER(MATCH(POP!$B$4:$DQ$4,INDEX('Rural Electric Cooperatives'!$A$3:$S$30,0,MATCH(SUBSTITUTE($B20,", Inc.",""),SUBSTITUTE('Rural Electric Cooperatives'!$A$1:$S$1,", Inc.",""),0)),0)),INDEX(POP!$B$6:$DQ$15,MATCH(F$1,YEAR(POP!$A$6:$A$15),0),0))/SUMPRODUCT(--ISNUMBER(MATCH(POP!$B$4:$DQ$4,INDEX('Rural Electric Cooperatives'!$A$3:$S$30,0,MATCH(SUBSTITUTE($B20,", Inc.",""),SUBSTITUTE('Rural Electric Cooperatives'!$A$1:$S$1,", Inc.",""),0)),0))),0)</f>
        <v>58.012333333333331</v>
      </c>
      <c r="G20" s="40" cm="1">
        <f t="array" ref="G20">IFERROR(SUMPRODUCT(--ISNUMBER(MATCH(POP!$B$4:$DQ$4,INDEX('Rural Electric Cooperatives'!$A$3:$S$30,0,MATCH(SUBSTITUTE($B20,", Inc.",""),SUBSTITUTE('Rural Electric Cooperatives'!$A$1:$S$1,", Inc.",""),0)),0)),INDEX(POP!$B$6:$DQ$15,MATCH(G$1,YEAR(POP!$A$6:$A$15),0),0))/SUMPRODUCT(--ISNUMBER(MATCH(POP!$B$4:$DQ$4,INDEX('Rural Electric Cooperatives'!$A$3:$S$30,0,MATCH(SUBSTITUTE($B20,", Inc.",""),SUBSTITUTE('Rural Electric Cooperatives'!$A$1:$S$1,", Inc.",""),0)),0))),0)</f>
        <v>58.542222222222222</v>
      </c>
      <c r="H20" s="40" cm="1">
        <f t="array" ref="H20">IFERROR(SUMPRODUCT(--ISNUMBER(MATCH(POP!$B$4:$DQ$4,INDEX('Rural Electric Cooperatives'!$A$3:$S$30,0,MATCH(SUBSTITUTE($B20,", Inc.",""),SUBSTITUTE('Rural Electric Cooperatives'!$A$1:$S$1,", Inc.",""),0)),0)),INDEX(POP!$B$6:$DQ$15,MATCH(H$1,YEAR(POP!$A$6:$A$15),0),0))/SUMPRODUCT(--ISNUMBER(MATCH(POP!$B$4:$DQ$4,INDEX('Rural Electric Cooperatives'!$A$3:$S$30,0,MATCH(SUBSTITUTE($B20,", Inc.",""),SUBSTITUTE('Rural Electric Cooperatives'!$A$1:$S$1,", Inc.",""),0)),0))),0)</f>
        <v>58.836333333333336</v>
      </c>
      <c r="I20" s="40" cm="1">
        <f t="array" ref="I20">IFERROR(SUMPRODUCT(--ISNUMBER(MATCH(POP!$B$4:$DQ$4,INDEX('Rural Electric Cooperatives'!$A$3:$S$30,0,MATCH(SUBSTITUTE($B20,", Inc.",""),SUBSTITUTE('Rural Electric Cooperatives'!$A$1:$S$1,", Inc.",""),0)),0)),INDEX(POP!$B$6:$DQ$15,MATCH(I$1,YEAR(POP!$A$6:$A$15),0),0))/SUMPRODUCT(--ISNUMBER(MATCH(POP!$B$4:$DQ$4,INDEX('Rural Electric Cooperatives'!$A$3:$S$30,0,MATCH(SUBSTITUTE($B20,", Inc.",""),SUBSTITUTE('Rural Electric Cooperatives'!$A$1:$S$1,", Inc.",""),0)),0))),0)</f>
        <v>59.312888888888878</v>
      </c>
      <c r="J20" s="40" cm="1">
        <f t="array" ref="J20">IFERROR(SUMPRODUCT(--ISNUMBER(MATCH(POP!$B$4:$DQ$4,INDEX('Rural Electric Cooperatives'!$A$3:$S$30,0,MATCH(SUBSTITUTE($B20,", Inc.",""),SUBSTITUTE('Rural Electric Cooperatives'!$A$1:$S$1,", Inc.",""),0)),0)),INDEX(POP!$B$6:$DQ$15,MATCH(J$1,YEAR(POP!$A$6:$A$15),0),0))/SUMPRODUCT(--ISNUMBER(MATCH(POP!$B$4:$DQ$4,INDEX('Rural Electric Cooperatives'!$A$3:$S$30,0,MATCH(SUBSTITUTE($B20,", Inc.",""),SUBSTITUTE('Rural Electric Cooperatives'!$A$1:$S$1,", Inc.",""),0)),0))),0)</f>
        <v>59.957333333333345</v>
      </c>
      <c r="K20" s="40" cm="1">
        <f t="array" ref="K20">IFERROR(SUMPRODUCT(--ISNUMBER(MATCH(POP!$B$4:$DQ$4,INDEX('Rural Electric Cooperatives'!$A$3:$S$30,0,MATCH(SUBSTITUTE($B20,", Inc.",""),SUBSTITUTE('Rural Electric Cooperatives'!$A$1:$S$1,", Inc.",""),0)),0)),INDEX(POP!$B$6:$DQ$15,MATCH(K$1,YEAR(POP!$A$6:$A$15),0),0))/SUMPRODUCT(--ISNUMBER(MATCH(POP!$B$4:$DQ$4,INDEX('Rural Electric Cooperatives'!$A$3:$S$30,0,MATCH(SUBSTITUTE($B20,", Inc.",""),SUBSTITUTE('Rural Electric Cooperatives'!$A$1:$S$1,", Inc.",""),0)),0))),0)</f>
        <v>60.620222222222225</v>
      </c>
      <c r="L20" s="40" cm="1">
        <f t="array" ref="L20">IFERROR(SUMPRODUCT(--ISNUMBER(MATCH(POP!$B$4:$DQ$4,INDEX('Rural Electric Cooperatives'!$A$3:$S$30,0,MATCH(SUBSTITUTE($B20,", Inc.",""),SUBSTITUTE('Rural Electric Cooperatives'!$A$1:$S$1,", Inc.",""),0)),0)),INDEX(POP!$B$6:$DQ$15,MATCH(L$1,YEAR(POP!$A$6:$A$15),0),0))/SUMPRODUCT(--ISNUMBER(MATCH(POP!$B$4:$DQ$4,INDEX('Rural Electric Cooperatives'!$A$3:$S$30,0,MATCH(SUBSTITUTE($B20,", Inc.",""),SUBSTITUTE('Rural Electric Cooperatives'!$A$1:$S$1,", Inc.",""),0)),0))),0)</f>
        <v>61.262333333333331</v>
      </c>
      <c r="M20" s="43">
        <f t="shared" si="0"/>
        <v>8.548047157698857E-3</v>
      </c>
    </row>
    <row r="21" spans="1:13" x14ac:dyDescent="0.25">
      <c r="A21" s="39"/>
      <c r="B21" s="39" t="s">
        <v>1145</v>
      </c>
      <c r="C21" s="40" cm="1">
        <f t="array" ref="C21">IFERROR(SUMPRODUCT(--ISNUMBER(MATCH(POP!$B$4:$DQ$4,INDEX('Rural Electric Cooperatives'!$A$3:$S$30,0,MATCH(SUBSTITUTE($B21,", Inc.",""),SUBSTITUTE('Rural Electric Cooperatives'!$A$1:$S$1,", Inc.",""),0)),0)),INDEX(POP!$B$6:$DQ$15,MATCH(C$1,YEAR(POP!$A$6:$A$15),0),0))/SUMPRODUCT(--ISNUMBER(MATCH(POP!$B$4:$DQ$4,INDEX('Rural Electric Cooperatives'!$A$3:$S$30,0,MATCH(SUBSTITUTE($B21,", Inc.",""),SUBSTITUTE('Rural Electric Cooperatives'!$A$1:$S$1,", Inc.",""),0)),0))),0)</f>
        <v>38.84525</v>
      </c>
      <c r="D21" s="40" cm="1">
        <f t="array" ref="D21">IFERROR(SUMPRODUCT(--ISNUMBER(MATCH(POP!$B$4:$DQ$4,INDEX('Rural Electric Cooperatives'!$A$3:$S$30,0,MATCH(SUBSTITUTE($B21,", Inc.",""),SUBSTITUTE('Rural Electric Cooperatives'!$A$1:$S$1,", Inc.",""),0)),0)),INDEX(POP!$B$6:$DQ$15,MATCH(D$1,YEAR(POP!$A$6:$A$15),0),0))/SUMPRODUCT(--ISNUMBER(MATCH(POP!$B$4:$DQ$4,INDEX('Rural Electric Cooperatives'!$A$3:$S$30,0,MATCH(SUBSTITUTE($B21,", Inc.",""),SUBSTITUTE('Rural Electric Cooperatives'!$A$1:$S$1,", Inc.",""),0)),0))),0)</f>
        <v>39.149750000000004</v>
      </c>
      <c r="E21" s="40" cm="1">
        <f t="array" ref="E21">IFERROR(SUMPRODUCT(--ISNUMBER(MATCH(POP!$B$4:$DQ$4,INDEX('Rural Electric Cooperatives'!$A$3:$S$30,0,MATCH(SUBSTITUTE($B21,", Inc.",""),SUBSTITUTE('Rural Electric Cooperatives'!$A$1:$S$1,", Inc.",""),0)),0)),INDEX(POP!$B$6:$DQ$15,MATCH(E$1,YEAR(POP!$A$6:$A$15),0),0))/SUMPRODUCT(--ISNUMBER(MATCH(POP!$B$4:$DQ$4,INDEX('Rural Electric Cooperatives'!$A$3:$S$30,0,MATCH(SUBSTITUTE($B21,", Inc.",""),SUBSTITUTE('Rural Electric Cooperatives'!$A$1:$S$1,", Inc.",""),0)),0))),0)</f>
        <v>39.513000000000005</v>
      </c>
      <c r="F21" s="40" cm="1">
        <f t="array" ref="F21">IFERROR(SUMPRODUCT(--ISNUMBER(MATCH(POP!$B$4:$DQ$4,INDEX('Rural Electric Cooperatives'!$A$3:$S$30,0,MATCH(SUBSTITUTE($B21,", Inc.",""),SUBSTITUTE('Rural Electric Cooperatives'!$A$1:$S$1,", Inc.",""),0)),0)),INDEX(POP!$B$6:$DQ$15,MATCH(F$1,YEAR(POP!$A$6:$A$15),0),0))/SUMPRODUCT(--ISNUMBER(MATCH(POP!$B$4:$DQ$4,INDEX('Rural Electric Cooperatives'!$A$3:$S$30,0,MATCH(SUBSTITUTE($B21,", Inc.",""),SUBSTITUTE('Rural Electric Cooperatives'!$A$1:$S$1,", Inc.",""),0)),0))),0)</f>
        <v>39.929249999999996</v>
      </c>
      <c r="G21" s="40" cm="1">
        <f t="array" ref="G21">IFERROR(SUMPRODUCT(--ISNUMBER(MATCH(POP!$B$4:$DQ$4,INDEX('Rural Electric Cooperatives'!$A$3:$S$30,0,MATCH(SUBSTITUTE($B21,", Inc.",""),SUBSTITUTE('Rural Electric Cooperatives'!$A$1:$S$1,", Inc.",""),0)),0)),INDEX(POP!$B$6:$DQ$15,MATCH(G$1,YEAR(POP!$A$6:$A$15),0),0))/SUMPRODUCT(--ISNUMBER(MATCH(POP!$B$4:$DQ$4,INDEX('Rural Electric Cooperatives'!$A$3:$S$30,0,MATCH(SUBSTITUTE($B21,", Inc.",""),SUBSTITUTE('Rural Electric Cooperatives'!$A$1:$S$1,", Inc.",""),0)),0))),0)</f>
        <v>40.171999999999997</v>
      </c>
      <c r="H21" s="40" cm="1">
        <f t="array" ref="H21">IFERROR(SUMPRODUCT(--ISNUMBER(MATCH(POP!$B$4:$DQ$4,INDEX('Rural Electric Cooperatives'!$A$3:$S$30,0,MATCH(SUBSTITUTE($B21,", Inc.",""),SUBSTITUTE('Rural Electric Cooperatives'!$A$1:$S$1,", Inc.",""),0)),0)),INDEX(POP!$B$6:$DQ$15,MATCH(H$1,YEAR(POP!$A$6:$A$15),0),0))/SUMPRODUCT(--ISNUMBER(MATCH(POP!$B$4:$DQ$4,INDEX('Rural Electric Cooperatives'!$A$3:$S$30,0,MATCH(SUBSTITUTE($B21,", Inc.",""),SUBSTITUTE('Rural Electric Cooperatives'!$A$1:$S$1,", Inc.",""),0)),0))),0)</f>
        <v>40.550249999999998</v>
      </c>
      <c r="I21" s="40" cm="1">
        <f t="array" ref="I21">IFERROR(SUMPRODUCT(--ISNUMBER(MATCH(POP!$B$4:$DQ$4,INDEX('Rural Electric Cooperatives'!$A$3:$S$30,0,MATCH(SUBSTITUTE($B21,", Inc.",""),SUBSTITUTE('Rural Electric Cooperatives'!$A$1:$S$1,", Inc.",""),0)),0)),INDEX(POP!$B$6:$DQ$15,MATCH(I$1,YEAR(POP!$A$6:$A$15),0),0))/SUMPRODUCT(--ISNUMBER(MATCH(POP!$B$4:$DQ$4,INDEX('Rural Electric Cooperatives'!$A$3:$S$30,0,MATCH(SUBSTITUTE($B21,", Inc.",""),SUBSTITUTE('Rural Electric Cooperatives'!$A$1:$S$1,", Inc.",""),0)),0))),0)</f>
        <v>40.908500000000004</v>
      </c>
      <c r="J21" s="40" cm="1">
        <f t="array" ref="J21">IFERROR(SUMPRODUCT(--ISNUMBER(MATCH(POP!$B$4:$DQ$4,INDEX('Rural Electric Cooperatives'!$A$3:$S$30,0,MATCH(SUBSTITUTE($B21,", Inc.",""),SUBSTITUTE('Rural Electric Cooperatives'!$A$1:$S$1,", Inc.",""),0)),0)),INDEX(POP!$B$6:$DQ$15,MATCH(J$1,YEAR(POP!$A$6:$A$15),0),0))/SUMPRODUCT(--ISNUMBER(MATCH(POP!$B$4:$DQ$4,INDEX('Rural Electric Cooperatives'!$A$3:$S$30,0,MATCH(SUBSTITUTE($B21,", Inc.",""),SUBSTITUTE('Rural Electric Cooperatives'!$A$1:$S$1,", Inc.",""),0)),0))),0)</f>
        <v>41.417749999999998</v>
      </c>
      <c r="K21" s="40" cm="1">
        <f t="array" ref="K21">IFERROR(SUMPRODUCT(--ISNUMBER(MATCH(POP!$B$4:$DQ$4,INDEX('Rural Electric Cooperatives'!$A$3:$S$30,0,MATCH(SUBSTITUTE($B21,", Inc.",""),SUBSTITUTE('Rural Electric Cooperatives'!$A$1:$S$1,", Inc.",""),0)),0)),INDEX(POP!$B$6:$DQ$15,MATCH(K$1,YEAR(POP!$A$6:$A$15),0),0))/SUMPRODUCT(--ISNUMBER(MATCH(POP!$B$4:$DQ$4,INDEX('Rural Electric Cooperatives'!$A$3:$S$30,0,MATCH(SUBSTITUTE($B21,", Inc.",""),SUBSTITUTE('Rural Electric Cooperatives'!$A$1:$S$1,", Inc.",""),0)),0))),0)</f>
        <v>41.847749999999998</v>
      </c>
      <c r="L21" s="40" cm="1">
        <f t="array" ref="L21">IFERROR(SUMPRODUCT(--ISNUMBER(MATCH(POP!$B$4:$DQ$4,INDEX('Rural Electric Cooperatives'!$A$3:$S$30,0,MATCH(SUBSTITUTE($B21,", Inc.",""),SUBSTITUTE('Rural Electric Cooperatives'!$A$1:$S$1,", Inc.",""),0)),0)),INDEX(POP!$B$6:$DQ$15,MATCH(L$1,YEAR(POP!$A$6:$A$15),0),0))/SUMPRODUCT(--ISNUMBER(MATCH(POP!$B$4:$DQ$4,INDEX('Rural Electric Cooperatives'!$A$3:$S$30,0,MATCH(SUBSTITUTE($B21,", Inc.",""),SUBSTITUTE('Rural Electric Cooperatives'!$A$1:$S$1,", Inc.",""),0)),0))),0)</f>
        <v>42.213999999999999</v>
      </c>
      <c r="M21" s="43">
        <f t="shared" si="0"/>
        <v>9.2835063782250593E-3</v>
      </c>
    </row>
    <row r="22" spans="1:13" x14ac:dyDescent="0.25">
      <c r="A22" s="39"/>
      <c r="B22" s="39" t="s">
        <v>1146</v>
      </c>
      <c r="C22" s="40" cm="1">
        <f t="array" ref="C22">IFERROR(SUMPRODUCT(--ISNUMBER(MATCH(POP!$B$4:$DQ$4,INDEX('Rural Electric Cooperatives'!$A$3:$S$30,0,MATCH(SUBSTITUTE($B22,", Inc.",""),SUBSTITUTE('Rural Electric Cooperatives'!$A$1:$S$1,", Inc.",""),0)),0)),INDEX(POP!$B$6:$DQ$15,MATCH(C$1,YEAR(POP!$A$6:$A$15),0),0))/SUMPRODUCT(--ISNUMBER(MATCH(POP!$B$4:$DQ$4,INDEX('Rural Electric Cooperatives'!$A$3:$S$30,0,MATCH(SUBSTITUTE($B22,", Inc.",""),SUBSTITUTE('Rural Electric Cooperatives'!$A$1:$S$1,", Inc.",""),0)),0))),0)</f>
        <v>20.140250000000002</v>
      </c>
      <c r="D22" s="40" cm="1">
        <f t="array" ref="D22">IFERROR(SUMPRODUCT(--ISNUMBER(MATCH(POP!$B$4:$DQ$4,INDEX('Rural Electric Cooperatives'!$A$3:$S$30,0,MATCH(SUBSTITUTE($B22,", Inc.",""),SUBSTITUTE('Rural Electric Cooperatives'!$A$1:$S$1,", Inc.",""),0)),0)),INDEX(POP!$B$6:$DQ$15,MATCH(D$1,YEAR(POP!$A$6:$A$15),0),0))/SUMPRODUCT(--ISNUMBER(MATCH(POP!$B$4:$DQ$4,INDEX('Rural Electric Cooperatives'!$A$3:$S$30,0,MATCH(SUBSTITUTE($B22,", Inc.",""),SUBSTITUTE('Rural Electric Cooperatives'!$A$1:$S$1,", Inc.",""),0)),0))),0)</f>
        <v>20.298000000000002</v>
      </c>
      <c r="E22" s="40" cm="1">
        <f t="array" ref="E22">IFERROR(SUMPRODUCT(--ISNUMBER(MATCH(POP!$B$4:$DQ$4,INDEX('Rural Electric Cooperatives'!$A$3:$S$30,0,MATCH(SUBSTITUTE($B22,", Inc.",""),SUBSTITUTE('Rural Electric Cooperatives'!$A$1:$S$1,", Inc.",""),0)),0)),INDEX(POP!$B$6:$DQ$15,MATCH(E$1,YEAR(POP!$A$6:$A$15),0),0))/SUMPRODUCT(--ISNUMBER(MATCH(POP!$B$4:$DQ$4,INDEX('Rural Electric Cooperatives'!$A$3:$S$30,0,MATCH(SUBSTITUTE($B22,", Inc.",""),SUBSTITUTE('Rural Electric Cooperatives'!$A$1:$S$1,", Inc.",""),0)),0))),0)</f>
        <v>20.475750000000001</v>
      </c>
      <c r="F22" s="40" cm="1">
        <f t="array" ref="F22">IFERROR(SUMPRODUCT(--ISNUMBER(MATCH(POP!$B$4:$DQ$4,INDEX('Rural Electric Cooperatives'!$A$3:$S$30,0,MATCH(SUBSTITUTE($B22,", Inc.",""),SUBSTITUTE('Rural Electric Cooperatives'!$A$1:$S$1,", Inc.",""),0)),0)),INDEX(POP!$B$6:$DQ$15,MATCH(F$1,YEAR(POP!$A$6:$A$15),0),0))/SUMPRODUCT(--ISNUMBER(MATCH(POP!$B$4:$DQ$4,INDEX('Rural Electric Cooperatives'!$A$3:$S$30,0,MATCH(SUBSTITUTE($B22,", Inc.",""),SUBSTITUTE('Rural Electric Cooperatives'!$A$1:$S$1,", Inc.",""),0)),0))),0)</f>
        <v>20.667249999999999</v>
      </c>
      <c r="G22" s="40" cm="1">
        <f t="array" ref="G22">IFERROR(SUMPRODUCT(--ISNUMBER(MATCH(POP!$B$4:$DQ$4,INDEX('Rural Electric Cooperatives'!$A$3:$S$30,0,MATCH(SUBSTITUTE($B22,", Inc.",""),SUBSTITUTE('Rural Electric Cooperatives'!$A$1:$S$1,", Inc.",""),0)),0)),INDEX(POP!$B$6:$DQ$15,MATCH(G$1,YEAR(POP!$A$6:$A$15),0),0))/SUMPRODUCT(--ISNUMBER(MATCH(POP!$B$4:$DQ$4,INDEX('Rural Electric Cooperatives'!$A$3:$S$30,0,MATCH(SUBSTITUTE($B22,", Inc.",""),SUBSTITUTE('Rural Electric Cooperatives'!$A$1:$S$1,", Inc.",""),0)),0))),0)</f>
        <v>20.808500000000002</v>
      </c>
      <c r="H22" s="40" cm="1">
        <f t="array" ref="H22">IFERROR(SUMPRODUCT(--ISNUMBER(MATCH(POP!$B$4:$DQ$4,INDEX('Rural Electric Cooperatives'!$A$3:$S$30,0,MATCH(SUBSTITUTE($B22,", Inc.",""),SUBSTITUTE('Rural Electric Cooperatives'!$A$1:$S$1,", Inc.",""),0)),0)),INDEX(POP!$B$6:$DQ$15,MATCH(H$1,YEAR(POP!$A$6:$A$15),0),0))/SUMPRODUCT(--ISNUMBER(MATCH(POP!$B$4:$DQ$4,INDEX('Rural Electric Cooperatives'!$A$3:$S$30,0,MATCH(SUBSTITUTE($B22,", Inc.",""),SUBSTITUTE('Rural Electric Cooperatives'!$A$1:$S$1,", Inc.",""),0)),0))),0)</f>
        <v>20.936999999999998</v>
      </c>
      <c r="I22" s="40" cm="1">
        <f t="array" ref="I22">IFERROR(SUMPRODUCT(--ISNUMBER(MATCH(POP!$B$4:$DQ$4,INDEX('Rural Electric Cooperatives'!$A$3:$S$30,0,MATCH(SUBSTITUTE($B22,", Inc.",""),SUBSTITUTE('Rural Electric Cooperatives'!$A$1:$S$1,", Inc.",""),0)),0)),INDEX(POP!$B$6:$DQ$15,MATCH(I$1,YEAR(POP!$A$6:$A$15),0),0))/SUMPRODUCT(--ISNUMBER(MATCH(POP!$B$4:$DQ$4,INDEX('Rural Electric Cooperatives'!$A$3:$S$30,0,MATCH(SUBSTITUTE($B22,", Inc.",""),SUBSTITUTE('Rural Electric Cooperatives'!$A$1:$S$1,", Inc.",""),0)),0))),0)</f>
        <v>21.02825</v>
      </c>
      <c r="J22" s="40" cm="1">
        <f t="array" ref="J22">IFERROR(SUMPRODUCT(--ISNUMBER(MATCH(POP!$B$4:$DQ$4,INDEX('Rural Electric Cooperatives'!$A$3:$S$30,0,MATCH(SUBSTITUTE($B22,", Inc.",""),SUBSTITUTE('Rural Electric Cooperatives'!$A$1:$S$1,", Inc.",""),0)),0)),INDEX(POP!$B$6:$DQ$15,MATCH(J$1,YEAR(POP!$A$6:$A$15),0),0))/SUMPRODUCT(--ISNUMBER(MATCH(POP!$B$4:$DQ$4,INDEX('Rural Electric Cooperatives'!$A$3:$S$30,0,MATCH(SUBSTITUTE($B22,", Inc.",""),SUBSTITUTE('Rural Electric Cooperatives'!$A$1:$S$1,", Inc.",""),0)),0))),0)</f>
        <v>21.324000000000002</v>
      </c>
      <c r="K22" s="40" cm="1">
        <f t="array" ref="K22">IFERROR(SUMPRODUCT(--ISNUMBER(MATCH(POP!$B$4:$DQ$4,INDEX('Rural Electric Cooperatives'!$A$3:$S$30,0,MATCH(SUBSTITUTE($B22,", Inc.",""),SUBSTITUTE('Rural Electric Cooperatives'!$A$1:$S$1,", Inc.",""),0)),0)),INDEX(POP!$B$6:$DQ$15,MATCH(K$1,YEAR(POP!$A$6:$A$15),0),0))/SUMPRODUCT(--ISNUMBER(MATCH(POP!$B$4:$DQ$4,INDEX('Rural Electric Cooperatives'!$A$3:$S$30,0,MATCH(SUBSTITUTE($B22,", Inc.",""),SUBSTITUTE('Rural Electric Cooperatives'!$A$1:$S$1,", Inc.",""),0)),0))),0)</f>
        <v>21.608499999999999</v>
      </c>
      <c r="L22" s="40" cm="1">
        <f t="array" ref="L22">IFERROR(SUMPRODUCT(--ISNUMBER(MATCH(POP!$B$4:$DQ$4,INDEX('Rural Electric Cooperatives'!$A$3:$S$30,0,MATCH(SUBSTITUTE($B22,", Inc.",""),SUBSTITUTE('Rural Electric Cooperatives'!$A$1:$S$1,", Inc.",""),0)),0)),INDEX(POP!$B$6:$DQ$15,MATCH(L$1,YEAR(POP!$A$6:$A$15),0),0))/SUMPRODUCT(--ISNUMBER(MATCH(POP!$B$4:$DQ$4,INDEX('Rural Electric Cooperatives'!$A$3:$S$30,0,MATCH(SUBSTITUTE($B22,", Inc.",""),SUBSTITUTE('Rural Electric Cooperatives'!$A$1:$S$1,", Inc.",""),0)),0))),0)</f>
        <v>21.883000000000003</v>
      </c>
      <c r="M22" s="43">
        <f t="shared" si="0"/>
        <v>9.2637317910679862E-3</v>
      </c>
    </row>
    <row r="23" spans="1:13" x14ac:dyDescent="0.25">
      <c r="A23" s="39"/>
      <c r="B23" s="39" t="s">
        <v>1147</v>
      </c>
      <c r="C23" s="40" cm="1">
        <f t="array" ref="C23">IFERROR(SUMPRODUCT(--ISNUMBER(MATCH(POP!$B$4:$DQ$4,INDEX('Rural Electric Cooperatives'!$A$3:$S$30,0,MATCH(SUBSTITUTE($B23,", Inc.",""),SUBSTITUTE('Rural Electric Cooperatives'!$A$1:$S$1,", Inc.",""),0)),0)),INDEX(POP!$B$6:$DQ$15,MATCH(C$1,YEAR(POP!$A$6:$A$15),0),0))/SUMPRODUCT(--ISNUMBER(MATCH(POP!$B$4:$DQ$4,INDEX('Rural Electric Cooperatives'!$A$3:$S$30,0,MATCH(SUBSTITUTE($B23,", Inc.",""),SUBSTITUTE('Rural Electric Cooperatives'!$A$1:$S$1,", Inc.",""),0)),0))),0)</f>
        <v>24.130571428571432</v>
      </c>
      <c r="D23" s="40" cm="1">
        <f t="array" ref="D23">IFERROR(SUMPRODUCT(--ISNUMBER(MATCH(POP!$B$4:$DQ$4,INDEX('Rural Electric Cooperatives'!$A$3:$S$30,0,MATCH(SUBSTITUTE($B23,", Inc.",""),SUBSTITUTE('Rural Electric Cooperatives'!$A$1:$S$1,", Inc.",""),0)),0)),INDEX(POP!$B$6:$DQ$15,MATCH(D$1,YEAR(POP!$A$6:$A$15),0),0))/SUMPRODUCT(--ISNUMBER(MATCH(POP!$B$4:$DQ$4,INDEX('Rural Electric Cooperatives'!$A$3:$S$30,0,MATCH(SUBSTITUTE($B23,", Inc.",""),SUBSTITUTE('Rural Electric Cooperatives'!$A$1:$S$1,", Inc.",""),0)),0))),0)</f>
        <v>24.120571428571427</v>
      </c>
      <c r="E23" s="40" cm="1">
        <f t="array" ref="E23">IFERROR(SUMPRODUCT(--ISNUMBER(MATCH(POP!$B$4:$DQ$4,INDEX('Rural Electric Cooperatives'!$A$3:$S$30,0,MATCH(SUBSTITUTE($B23,", Inc.",""),SUBSTITUTE('Rural Electric Cooperatives'!$A$1:$S$1,", Inc.",""),0)),0)),INDEX(POP!$B$6:$DQ$15,MATCH(E$1,YEAR(POP!$A$6:$A$15),0),0))/SUMPRODUCT(--ISNUMBER(MATCH(POP!$B$4:$DQ$4,INDEX('Rural Electric Cooperatives'!$A$3:$S$30,0,MATCH(SUBSTITUTE($B23,", Inc.",""),SUBSTITUTE('Rural Electric Cooperatives'!$A$1:$S$1,", Inc.",""),0)),0))),0)</f>
        <v>24.123714285714289</v>
      </c>
      <c r="F23" s="40" cm="1">
        <f t="array" ref="F23">IFERROR(SUMPRODUCT(--ISNUMBER(MATCH(POP!$B$4:$DQ$4,INDEX('Rural Electric Cooperatives'!$A$3:$S$30,0,MATCH(SUBSTITUTE($B23,", Inc.",""),SUBSTITUTE('Rural Electric Cooperatives'!$A$1:$S$1,", Inc.",""),0)),0)),INDEX(POP!$B$6:$DQ$15,MATCH(F$1,YEAR(POP!$A$6:$A$15),0),0))/SUMPRODUCT(--ISNUMBER(MATCH(POP!$B$4:$DQ$4,INDEX('Rural Electric Cooperatives'!$A$3:$S$30,0,MATCH(SUBSTITUTE($B23,", Inc.",""),SUBSTITUTE('Rural Electric Cooperatives'!$A$1:$S$1,", Inc.",""),0)),0))),0)</f>
        <v>24.18485714285714</v>
      </c>
      <c r="G23" s="40" cm="1">
        <f t="array" ref="G23">IFERROR(SUMPRODUCT(--ISNUMBER(MATCH(POP!$B$4:$DQ$4,INDEX('Rural Electric Cooperatives'!$A$3:$S$30,0,MATCH(SUBSTITUTE($B23,", Inc.",""),SUBSTITUTE('Rural Electric Cooperatives'!$A$1:$S$1,", Inc.",""),0)),0)),INDEX(POP!$B$6:$DQ$15,MATCH(G$1,YEAR(POP!$A$6:$A$15),0),0))/SUMPRODUCT(--ISNUMBER(MATCH(POP!$B$4:$DQ$4,INDEX('Rural Electric Cooperatives'!$A$3:$S$30,0,MATCH(SUBSTITUTE($B23,", Inc.",""),SUBSTITUTE('Rural Electric Cooperatives'!$A$1:$S$1,", Inc.",""),0)),0))),0)</f>
        <v>24.129000000000001</v>
      </c>
      <c r="H23" s="40" cm="1">
        <f t="array" ref="H23">IFERROR(SUMPRODUCT(--ISNUMBER(MATCH(POP!$B$4:$DQ$4,INDEX('Rural Electric Cooperatives'!$A$3:$S$30,0,MATCH(SUBSTITUTE($B23,", Inc.",""),SUBSTITUTE('Rural Electric Cooperatives'!$A$1:$S$1,", Inc.",""),0)),0)),INDEX(POP!$B$6:$DQ$15,MATCH(H$1,YEAR(POP!$A$6:$A$15),0),0))/SUMPRODUCT(--ISNUMBER(MATCH(POP!$B$4:$DQ$4,INDEX('Rural Electric Cooperatives'!$A$3:$S$30,0,MATCH(SUBSTITUTE($B23,", Inc.",""),SUBSTITUTE('Rural Electric Cooperatives'!$A$1:$S$1,", Inc.",""),0)),0))),0)</f>
        <v>24.218285714285713</v>
      </c>
      <c r="I23" s="40" cm="1">
        <f t="array" ref="I23">IFERROR(SUMPRODUCT(--ISNUMBER(MATCH(POP!$B$4:$DQ$4,INDEX('Rural Electric Cooperatives'!$A$3:$S$30,0,MATCH(SUBSTITUTE($B23,", Inc.",""),SUBSTITUTE('Rural Electric Cooperatives'!$A$1:$S$1,", Inc.",""),0)),0)),INDEX(POP!$B$6:$DQ$15,MATCH(I$1,YEAR(POP!$A$6:$A$15),0),0))/SUMPRODUCT(--ISNUMBER(MATCH(POP!$B$4:$DQ$4,INDEX('Rural Electric Cooperatives'!$A$3:$S$30,0,MATCH(SUBSTITUTE($B23,", Inc.",""),SUBSTITUTE('Rural Electric Cooperatives'!$A$1:$S$1,", Inc.",""),0)),0))),0)</f>
        <v>24.265428571428572</v>
      </c>
      <c r="J23" s="40" cm="1">
        <f t="array" ref="J23">IFERROR(SUMPRODUCT(--ISNUMBER(MATCH(POP!$B$4:$DQ$4,INDEX('Rural Electric Cooperatives'!$A$3:$S$30,0,MATCH(SUBSTITUTE($B23,", Inc.",""),SUBSTITUTE('Rural Electric Cooperatives'!$A$1:$S$1,", Inc.",""),0)),0)),INDEX(POP!$B$6:$DQ$15,MATCH(J$1,YEAR(POP!$A$6:$A$15),0),0))/SUMPRODUCT(--ISNUMBER(MATCH(POP!$B$4:$DQ$4,INDEX('Rural Electric Cooperatives'!$A$3:$S$30,0,MATCH(SUBSTITUTE($B23,", Inc.",""),SUBSTITUTE('Rural Electric Cooperatives'!$A$1:$S$1,", Inc.",""),0)),0))),0)</f>
        <v>24.459999999999997</v>
      </c>
      <c r="K23" s="40" cm="1">
        <f t="array" ref="K23">IFERROR(SUMPRODUCT(--ISNUMBER(MATCH(POP!$B$4:$DQ$4,INDEX('Rural Electric Cooperatives'!$A$3:$S$30,0,MATCH(SUBSTITUTE($B23,", Inc.",""),SUBSTITUTE('Rural Electric Cooperatives'!$A$1:$S$1,", Inc.",""),0)),0)),INDEX(POP!$B$6:$DQ$15,MATCH(K$1,YEAR(POP!$A$6:$A$15),0),0))/SUMPRODUCT(--ISNUMBER(MATCH(POP!$B$4:$DQ$4,INDEX('Rural Electric Cooperatives'!$A$3:$S$30,0,MATCH(SUBSTITUTE($B23,", Inc.",""),SUBSTITUTE('Rural Electric Cooperatives'!$A$1:$S$1,", Inc.",""),0)),0))),0)</f>
        <v>24.610285714285716</v>
      </c>
      <c r="L23" s="40" cm="1">
        <f t="array" ref="L23">IFERROR(SUMPRODUCT(--ISNUMBER(MATCH(POP!$B$4:$DQ$4,INDEX('Rural Electric Cooperatives'!$A$3:$S$30,0,MATCH(SUBSTITUTE($B23,", Inc.",""),SUBSTITUTE('Rural Electric Cooperatives'!$A$1:$S$1,", Inc.",""),0)),0)),INDEX(POP!$B$6:$DQ$15,MATCH(L$1,YEAR(POP!$A$6:$A$15),0),0))/SUMPRODUCT(--ISNUMBER(MATCH(POP!$B$4:$DQ$4,INDEX('Rural Electric Cooperatives'!$A$3:$S$30,0,MATCH(SUBSTITUTE($B23,", Inc.",""),SUBSTITUTE('Rural Electric Cooperatives'!$A$1:$S$1,", Inc.",""),0)),0))),0)</f>
        <v>24.772857142857141</v>
      </c>
      <c r="M23" s="43">
        <f t="shared" si="0"/>
        <v>2.9230441365115656E-3</v>
      </c>
    </row>
    <row r="24" spans="1:13" x14ac:dyDescent="0.25">
      <c r="A24" s="39"/>
      <c r="B24" s="39" t="s">
        <v>1148</v>
      </c>
      <c r="C24" s="40" cm="1">
        <f t="array" ref="C24">IFERROR(SUMPRODUCT(--ISNUMBER(MATCH(POP!$B$4:$DQ$4,INDEX('Rural Electric Cooperatives'!$A$3:$S$30,0,MATCH(SUBSTITUTE($B24,", Inc.",""),SUBSTITUTE('Rural Electric Cooperatives'!$A$1:$S$1,", Inc.",""),0)),0)),INDEX(POP!$B$6:$DQ$15,MATCH(C$1,YEAR(POP!$A$6:$A$15),0),0))/SUMPRODUCT(--ISNUMBER(MATCH(POP!$B$4:$DQ$4,INDEX('Rural Electric Cooperatives'!$A$3:$S$30,0,MATCH(SUBSTITUTE($B24,", Inc.",""),SUBSTITUTE('Rural Electric Cooperatives'!$A$1:$S$1,", Inc.",""),0)),0))),0)</f>
        <v>17.810500000000001</v>
      </c>
      <c r="D24" s="40" cm="1">
        <f t="array" ref="D24">IFERROR(SUMPRODUCT(--ISNUMBER(MATCH(POP!$B$4:$DQ$4,INDEX('Rural Electric Cooperatives'!$A$3:$S$30,0,MATCH(SUBSTITUTE($B24,", Inc.",""),SUBSTITUTE('Rural Electric Cooperatives'!$A$1:$S$1,", Inc.",""),0)),0)),INDEX(POP!$B$6:$DQ$15,MATCH(D$1,YEAR(POP!$A$6:$A$15),0),0))/SUMPRODUCT(--ISNUMBER(MATCH(POP!$B$4:$DQ$4,INDEX('Rural Electric Cooperatives'!$A$3:$S$30,0,MATCH(SUBSTITUTE($B24,", Inc.",""),SUBSTITUTE('Rural Electric Cooperatives'!$A$1:$S$1,", Inc.",""),0)),0))),0)</f>
        <v>17.859500000000001</v>
      </c>
      <c r="E24" s="40" cm="1">
        <f t="array" ref="E24">IFERROR(SUMPRODUCT(--ISNUMBER(MATCH(POP!$B$4:$DQ$4,INDEX('Rural Electric Cooperatives'!$A$3:$S$30,0,MATCH(SUBSTITUTE($B24,", Inc.",""),SUBSTITUTE('Rural Electric Cooperatives'!$A$1:$S$1,", Inc.",""),0)),0)),INDEX(POP!$B$6:$DQ$15,MATCH(E$1,YEAR(POP!$A$6:$A$15),0),0))/SUMPRODUCT(--ISNUMBER(MATCH(POP!$B$4:$DQ$4,INDEX('Rural Electric Cooperatives'!$A$3:$S$30,0,MATCH(SUBSTITUTE($B24,", Inc.",""),SUBSTITUTE('Rural Electric Cooperatives'!$A$1:$S$1,", Inc.",""),0)),0))),0)</f>
        <v>17.829000000000001</v>
      </c>
      <c r="F24" s="40" cm="1">
        <f t="array" ref="F24">IFERROR(SUMPRODUCT(--ISNUMBER(MATCH(POP!$B$4:$DQ$4,INDEX('Rural Electric Cooperatives'!$A$3:$S$30,0,MATCH(SUBSTITUTE($B24,", Inc.",""),SUBSTITUTE('Rural Electric Cooperatives'!$A$1:$S$1,", Inc.",""),0)),0)),INDEX(POP!$B$6:$DQ$15,MATCH(F$1,YEAR(POP!$A$6:$A$15),0),0))/SUMPRODUCT(--ISNUMBER(MATCH(POP!$B$4:$DQ$4,INDEX('Rural Electric Cooperatives'!$A$3:$S$30,0,MATCH(SUBSTITUTE($B24,", Inc.",""),SUBSTITUTE('Rural Electric Cooperatives'!$A$1:$S$1,", Inc.",""),0)),0))),0)</f>
        <v>17.99925</v>
      </c>
      <c r="G24" s="40" cm="1">
        <f t="array" ref="G24">IFERROR(SUMPRODUCT(--ISNUMBER(MATCH(POP!$B$4:$DQ$4,INDEX('Rural Electric Cooperatives'!$A$3:$S$30,0,MATCH(SUBSTITUTE($B24,", Inc.",""),SUBSTITUTE('Rural Electric Cooperatives'!$A$1:$S$1,", Inc.",""),0)),0)),INDEX(POP!$B$6:$DQ$15,MATCH(G$1,YEAR(POP!$A$6:$A$15),0),0))/SUMPRODUCT(--ISNUMBER(MATCH(POP!$B$4:$DQ$4,INDEX('Rural Electric Cooperatives'!$A$3:$S$30,0,MATCH(SUBSTITUTE($B24,", Inc.",""),SUBSTITUTE('Rural Electric Cooperatives'!$A$1:$S$1,", Inc.",""),0)),0))),0)</f>
        <v>17.987749999999998</v>
      </c>
      <c r="H24" s="40" cm="1">
        <f t="array" ref="H24">IFERROR(SUMPRODUCT(--ISNUMBER(MATCH(POP!$B$4:$DQ$4,INDEX('Rural Electric Cooperatives'!$A$3:$S$30,0,MATCH(SUBSTITUTE($B24,", Inc.",""),SUBSTITUTE('Rural Electric Cooperatives'!$A$1:$S$1,", Inc.",""),0)),0)),INDEX(POP!$B$6:$DQ$15,MATCH(H$1,YEAR(POP!$A$6:$A$15),0),0))/SUMPRODUCT(--ISNUMBER(MATCH(POP!$B$4:$DQ$4,INDEX('Rural Electric Cooperatives'!$A$3:$S$30,0,MATCH(SUBSTITUTE($B24,", Inc.",""),SUBSTITUTE('Rural Electric Cooperatives'!$A$1:$S$1,", Inc.",""),0)),0))),0)</f>
        <v>18.09375</v>
      </c>
      <c r="I24" s="40" cm="1">
        <f t="array" ref="I24">IFERROR(SUMPRODUCT(--ISNUMBER(MATCH(POP!$B$4:$DQ$4,INDEX('Rural Electric Cooperatives'!$A$3:$S$30,0,MATCH(SUBSTITUTE($B24,", Inc.",""),SUBSTITUTE('Rural Electric Cooperatives'!$A$1:$S$1,", Inc.",""),0)),0)),INDEX(POP!$B$6:$DQ$15,MATCH(I$1,YEAR(POP!$A$6:$A$15),0),0))/SUMPRODUCT(--ISNUMBER(MATCH(POP!$B$4:$DQ$4,INDEX('Rural Electric Cooperatives'!$A$3:$S$30,0,MATCH(SUBSTITUTE($B24,", Inc.",""),SUBSTITUTE('Rural Electric Cooperatives'!$A$1:$S$1,", Inc.",""),0)),0))),0)</f>
        <v>18.197499999999998</v>
      </c>
      <c r="J24" s="40" cm="1">
        <f t="array" ref="J24">IFERROR(SUMPRODUCT(--ISNUMBER(MATCH(POP!$B$4:$DQ$4,INDEX('Rural Electric Cooperatives'!$A$3:$S$30,0,MATCH(SUBSTITUTE($B24,", Inc.",""),SUBSTITUTE('Rural Electric Cooperatives'!$A$1:$S$1,", Inc.",""),0)),0)),INDEX(POP!$B$6:$DQ$15,MATCH(J$1,YEAR(POP!$A$6:$A$15),0),0))/SUMPRODUCT(--ISNUMBER(MATCH(POP!$B$4:$DQ$4,INDEX('Rural Electric Cooperatives'!$A$3:$S$30,0,MATCH(SUBSTITUTE($B24,", Inc.",""),SUBSTITUTE('Rural Electric Cooperatives'!$A$1:$S$1,", Inc.",""),0)),0))),0)</f>
        <v>18.30875</v>
      </c>
      <c r="K24" s="40" cm="1">
        <f t="array" ref="K24">IFERROR(SUMPRODUCT(--ISNUMBER(MATCH(POP!$B$4:$DQ$4,INDEX('Rural Electric Cooperatives'!$A$3:$S$30,0,MATCH(SUBSTITUTE($B24,", Inc.",""),SUBSTITUTE('Rural Electric Cooperatives'!$A$1:$S$1,", Inc.",""),0)),0)),INDEX(POP!$B$6:$DQ$15,MATCH(K$1,YEAR(POP!$A$6:$A$15),0),0))/SUMPRODUCT(--ISNUMBER(MATCH(POP!$B$4:$DQ$4,INDEX('Rural Electric Cooperatives'!$A$3:$S$30,0,MATCH(SUBSTITUTE($B24,", Inc.",""),SUBSTITUTE('Rural Electric Cooperatives'!$A$1:$S$1,", Inc.",""),0)),0))),0)</f>
        <v>18.411749999999998</v>
      </c>
      <c r="L24" s="40" cm="1">
        <f t="array" ref="L24">IFERROR(SUMPRODUCT(--ISNUMBER(MATCH(POP!$B$4:$DQ$4,INDEX('Rural Electric Cooperatives'!$A$3:$S$30,0,MATCH(SUBSTITUTE($B24,", Inc.",""),SUBSTITUTE('Rural Electric Cooperatives'!$A$1:$S$1,", Inc.",""),0)),0)),INDEX(POP!$B$6:$DQ$15,MATCH(L$1,YEAR(POP!$A$6:$A$15),0),0))/SUMPRODUCT(--ISNUMBER(MATCH(POP!$B$4:$DQ$4,INDEX('Rural Electric Cooperatives'!$A$3:$S$30,0,MATCH(SUBSTITUTE($B24,", Inc.",""),SUBSTITUTE('Rural Electric Cooperatives'!$A$1:$S$1,", Inc.",""),0)),0))),0)</f>
        <v>18.508749999999999</v>
      </c>
      <c r="M24" s="43">
        <f t="shared" si="0"/>
        <v>4.2819662216821985E-3</v>
      </c>
    </row>
    <row r="25" spans="1:13" x14ac:dyDescent="0.25">
      <c r="A25" s="41" t="s">
        <v>1100</v>
      </c>
      <c r="B25" s="41" t="s">
        <v>1099</v>
      </c>
      <c r="C25" s="42" cm="1">
        <f t="array" ref="C25">AVERAGE(INDEX(POP!$B$6:$DQ$15,MATCH(C$1,YEAR(POP!$A$6:$A$15),0),0))</f>
        <v>37.147958333333314</v>
      </c>
      <c r="D25" s="42" cm="1">
        <f t="array" ref="D25">AVERAGE(INDEX(POP!$B$6:$DQ$15,MATCH(D$1,YEAR(POP!$A$6:$A$15),0),0))</f>
        <v>37.298575000000014</v>
      </c>
      <c r="E25" s="42" cm="1">
        <f t="array" ref="E25">AVERAGE(INDEX(POP!$B$6:$DQ$15,MATCH(E$1,YEAR(POP!$A$6:$A$15),0),0))</f>
        <v>37.394183333333338</v>
      </c>
      <c r="F25" s="42" cm="1">
        <f t="array" ref="F25">AVERAGE(INDEX(POP!$B$6:$DQ$15,MATCH(F$1,YEAR(POP!$A$6:$A$15),0),0))</f>
        <v>37.484691666666684</v>
      </c>
      <c r="G25" s="42" cm="1">
        <f t="array" ref="G25">AVERAGE(INDEX(POP!$B$6:$DQ$15,MATCH(G$1,YEAR(POP!$A$6:$A$15),0),0))</f>
        <v>37.568925</v>
      </c>
      <c r="H25" s="42" cm="1">
        <f t="array" ref="H25">AVERAGE(INDEX(POP!$B$6:$DQ$15,MATCH(H$1,YEAR(POP!$A$6:$A$15),0),0))</f>
        <v>37.56956666666666</v>
      </c>
      <c r="I25" s="42" cm="1">
        <f t="array" ref="I25">AVERAGE(INDEX(POP!$B$6:$DQ$15,MATCH(I$1,YEAR(POP!$A$6:$A$15),0),0))</f>
        <v>37.676983333333332</v>
      </c>
      <c r="J25" s="42" cm="1">
        <f t="array" ref="J25">AVERAGE(INDEX(POP!$B$6:$DQ$15,MATCH(J$1,YEAR(POP!$A$6:$A$15),0),0))</f>
        <v>37.916275000000006</v>
      </c>
      <c r="K25" s="42" cm="1">
        <f t="array" ref="K25">AVERAGE(INDEX(POP!$B$6:$DQ$15,MATCH(K$1,YEAR(POP!$A$6:$A$15),0),0))</f>
        <v>38.200383333333342</v>
      </c>
      <c r="L25" s="42" cm="1">
        <f t="array" ref="L25">AVERAGE(INDEX(POP!$B$6:$DQ$15,MATCH(L$1,YEAR(POP!$A$6:$A$15),0),0))</f>
        <v>38.390533333333316</v>
      </c>
      <c r="M25" s="64">
        <f t="shared" si="0"/>
        <v>3.662478225638921E-3</v>
      </c>
    </row>
    <row r="27" spans="1:13" x14ac:dyDescent="0.25">
      <c r="C27" t="s">
        <v>1191</v>
      </c>
    </row>
    <row r="28" spans="1:13" x14ac:dyDescent="0.25">
      <c r="A28" s="39">
        <v>10171</v>
      </c>
      <c r="B28" s="39" t="s">
        <v>6</v>
      </c>
      <c r="C28" s="40" cm="1">
        <f t="array" ref="C28">IFERROR(SUMPRODUCT(--ISNUMBER(MATCH(HH!$B$4:$DQ$4,INDEX(Summary!$A$3:$D$80,0,MATCH($B28,Summary!$A$1:$D$1,0)),0)),INDEX(HH!$B$6:$DQ$15,MATCH(C$1,YEAR(HH!$A$6:$A$15),0),0))/SUMPRODUCT(--ISNUMBER(MATCH(HH!$B$4:$DQ$4,INDEX(Summary!$A$3:$D$80,0,MATCH($B28,Summary!$A$1:$D$1,0)),0))),0)</f>
        <v>12.788246770632558</v>
      </c>
      <c r="D28" s="40" cm="1">
        <f t="array" ref="D28">IFERROR(SUMPRODUCT(--ISNUMBER(MATCH(HH!$B$4:$DQ$4,INDEX(Summary!$A$3:$D$80,0,MATCH($B28,Summary!$A$1:$D$1,0)),0)),INDEX(HH!$B$6:$DQ$15,MATCH(D$1,YEAR(HH!$A$6:$A$15),0),0))/SUMPRODUCT(--ISNUMBER(MATCH(HH!$B$4:$DQ$4,INDEX(Summary!$A$3:$D$80,0,MATCH($B28,Summary!$A$1:$D$1,0)),0))),0)</f>
        <v>12.846704412552198</v>
      </c>
      <c r="E28" s="40" cm="1">
        <f t="array" ref="E28">IFERROR(SUMPRODUCT(--ISNUMBER(MATCH(HH!$B$4:$DQ$4,INDEX(Summary!$A$3:$D$80,0,MATCH($B28,Summary!$A$1:$D$1,0)),0)),INDEX(HH!$B$6:$DQ$15,MATCH(E$1,YEAR(HH!$A$6:$A$15),0),0))/SUMPRODUCT(--ISNUMBER(MATCH(HH!$B$4:$DQ$4,INDEX(Summary!$A$3:$D$80,0,MATCH($B28,Summary!$A$1:$D$1,0)),0))),0)</f>
        <v>12.893760746456003</v>
      </c>
      <c r="F28" s="40" cm="1">
        <f t="array" ref="F28">IFERROR(SUMPRODUCT(--ISNUMBER(MATCH(HH!$B$4:$DQ$4,INDEX(Summary!$A$3:$D$80,0,MATCH($B28,Summary!$A$1:$D$1,0)),0)),INDEX(HH!$B$6:$DQ$15,MATCH(F$1,YEAR(HH!$A$6:$A$15),0),0))/SUMPRODUCT(--ISNUMBER(MATCH(HH!$B$4:$DQ$4,INDEX(Summary!$A$3:$D$80,0,MATCH($B28,Summary!$A$1:$D$1,0)),0))),0)</f>
        <v>12.98282085929219</v>
      </c>
      <c r="G28" s="40" cm="1">
        <f t="array" ref="G28">IFERROR(SUMPRODUCT(--ISNUMBER(MATCH(HH!$B$4:$DQ$4,INDEX(Summary!$A$3:$D$80,0,MATCH($B28,Summary!$A$1:$D$1,0)),0)),INDEX(HH!$B$6:$DQ$15,MATCH(G$1,YEAR(HH!$A$6:$A$15),0),0))/SUMPRODUCT(--ISNUMBER(MATCH(HH!$B$4:$DQ$4,INDEX(Summary!$A$3:$D$80,0,MATCH($B28,Summary!$A$1:$D$1,0)),0))),0)</f>
        <v>12.933237184465327</v>
      </c>
      <c r="H28" s="40" cm="1">
        <f t="array" ref="H28">IFERROR(SUMPRODUCT(--ISNUMBER(MATCH(HH!$B$4:$DQ$4,INDEX(Summary!$A$3:$D$80,0,MATCH($B28,Summary!$A$1:$D$1,0)),0)),INDEX(HH!$B$6:$DQ$15,MATCH(H$1,YEAR(HH!$A$6:$A$15),0),0))/SUMPRODUCT(--ISNUMBER(MATCH(HH!$B$4:$DQ$4,INDEX(Summary!$A$3:$D$80,0,MATCH($B28,Summary!$A$1:$D$1,0)),0))),0)</f>
        <v>12.986457864644397</v>
      </c>
      <c r="I28" s="40" cm="1">
        <f t="array" ref="I28">IFERROR(SUMPRODUCT(--ISNUMBER(MATCH(HH!$B$4:$DQ$4,INDEX(Summary!$A$3:$D$80,0,MATCH($B28,Summary!$A$1:$D$1,0)),0)),INDEX(HH!$B$6:$DQ$15,MATCH(I$1,YEAR(HH!$A$6:$A$15),0),0))/SUMPRODUCT(--ISNUMBER(MATCH(HH!$B$4:$DQ$4,INDEX(Summary!$A$3:$D$80,0,MATCH($B28,Summary!$A$1:$D$1,0)),0))),0)</f>
        <v>13.125538586024446</v>
      </c>
      <c r="J28" s="40" cm="1">
        <f t="array" ref="J28">IFERROR(SUMPRODUCT(--ISNUMBER(MATCH(HH!$B$4:$DQ$4,INDEX(Summary!$A$3:$D$80,0,MATCH($B28,Summary!$A$1:$D$1,0)),0)),INDEX(HH!$B$6:$DQ$15,MATCH(J$1,YEAR(HH!$A$6:$A$15),0),0))/SUMPRODUCT(--ISNUMBER(MATCH(HH!$B$4:$DQ$4,INDEX(Summary!$A$3:$D$80,0,MATCH($B28,Summary!$A$1:$D$1,0)),0))),0)</f>
        <v>13.185869149257599</v>
      </c>
      <c r="K28" s="40" cm="1">
        <f t="array" ref="K28">IFERROR(SUMPRODUCT(--ISNUMBER(MATCH(HH!$B$4:$DQ$4,INDEX(Summary!$A$3:$D$80,0,MATCH($B28,Summary!$A$1:$D$1,0)),0)),INDEX(HH!$B$6:$DQ$15,MATCH(K$1,YEAR(HH!$A$6:$A$15),0),0))/SUMPRODUCT(--ISNUMBER(MATCH(HH!$B$4:$DQ$4,INDEX(Summary!$A$3:$D$80,0,MATCH($B28,Summary!$A$1:$D$1,0)),0))),0)</f>
        <v>13.264797782451748</v>
      </c>
      <c r="L28" s="40" cm="1">
        <f t="array" ref="L28">IFERROR(SUMPRODUCT(--ISNUMBER(MATCH(HH!$B$4:$DQ$4,INDEX(Summary!$A$3:$D$80,0,MATCH($B28,Summary!$A$1:$D$1,0)),0)),INDEX(HH!$B$6:$DQ$15,MATCH(L$1,YEAR(HH!$A$6:$A$15),0),0))/SUMPRODUCT(--ISNUMBER(MATCH(HH!$B$4:$DQ$4,INDEX(Summary!$A$3:$D$80,0,MATCH($B28,Summary!$A$1:$D$1,0)),0))),0)</f>
        <v>13.418172328108687</v>
      </c>
      <c r="M28" s="43">
        <f>+(L28/C28)^(1/(COUNT(C28:L28)-1))-1</f>
        <v>5.3568975902955618E-3</v>
      </c>
    </row>
    <row r="29" spans="1:13" x14ac:dyDescent="0.25">
      <c r="A29" s="39">
        <v>19446</v>
      </c>
      <c r="B29" s="39" t="s">
        <v>0</v>
      </c>
      <c r="C29" s="40" cm="1">
        <f t="array" ref="C29">IFERROR(SUMPRODUCT(--ISNUMBER(MATCH(HH!$B$4:$DQ$4,INDEX(Summary!$A$3:$D$80,0,MATCH($B29,Summary!$A$1:$D$1,0)),0)),INDEX(HH!$B$6:$DQ$15,MATCH(C$1,YEAR(HH!$A$6:$A$15),0),0))/SUMPRODUCT(--ISNUMBER(MATCH(HH!$B$4:$DQ$4,INDEX(Summary!$A$3:$D$80,0,MATCH($B29,Summary!$A$1:$D$1,0)),0))),0)</f>
        <v>33.189872181397419</v>
      </c>
      <c r="D29" s="40" cm="1">
        <f t="array" ref="D29">IFERROR(SUMPRODUCT(--ISNUMBER(MATCH(HH!$B$4:$DQ$4,INDEX(Summary!$A$3:$D$80,0,MATCH($B29,Summary!$A$1:$D$1,0)),0)),INDEX(HH!$B$6:$DQ$15,MATCH(D$1,YEAR(HH!$A$6:$A$15),0),0))/SUMPRODUCT(--ISNUMBER(MATCH(HH!$B$4:$DQ$4,INDEX(Summary!$A$3:$D$80,0,MATCH($B29,Summary!$A$1:$D$1,0)),0))),0)</f>
        <v>33.417542204487162</v>
      </c>
      <c r="E29" s="40" cm="1">
        <f t="array" ref="E29">IFERROR(SUMPRODUCT(--ISNUMBER(MATCH(HH!$B$4:$DQ$4,INDEX(Summary!$A$3:$D$80,0,MATCH($B29,Summary!$A$1:$D$1,0)),0)),INDEX(HH!$B$6:$DQ$15,MATCH(E$1,YEAR(HH!$A$6:$A$15),0),0))/SUMPRODUCT(--ISNUMBER(MATCH(HH!$B$4:$DQ$4,INDEX(Summary!$A$3:$D$80,0,MATCH($B29,Summary!$A$1:$D$1,0)),0))),0)</f>
        <v>33.61563010747809</v>
      </c>
      <c r="F29" s="40" cm="1">
        <f t="array" ref="F29">IFERROR(SUMPRODUCT(--ISNUMBER(MATCH(HH!$B$4:$DQ$4,INDEX(Summary!$A$3:$D$80,0,MATCH($B29,Summary!$A$1:$D$1,0)),0)),INDEX(HH!$B$6:$DQ$15,MATCH(F$1,YEAR(HH!$A$6:$A$15),0),0))/SUMPRODUCT(--ISNUMBER(MATCH(HH!$B$4:$DQ$4,INDEX(Summary!$A$3:$D$80,0,MATCH($B29,Summary!$A$1:$D$1,0)),0))),0)</f>
        <v>33.941582863847252</v>
      </c>
      <c r="G29" s="40" cm="1">
        <f t="array" ref="G29">IFERROR(SUMPRODUCT(--ISNUMBER(MATCH(HH!$B$4:$DQ$4,INDEX(Summary!$A$3:$D$80,0,MATCH($B29,Summary!$A$1:$D$1,0)),0)),INDEX(HH!$B$6:$DQ$15,MATCH(G$1,YEAR(HH!$A$6:$A$15),0),0))/SUMPRODUCT(--ISNUMBER(MATCH(HH!$B$4:$DQ$4,INDEX(Summary!$A$3:$D$80,0,MATCH($B29,Summary!$A$1:$D$1,0)),0))),0)</f>
        <v>33.985154367370043</v>
      </c>
      <c r="H29" s="40" cm="1">
        <f t="array" ref="H29">IFERROR(SUMPRODUCT(--ISNUMBER(MATCH(HH!$B$4:$DQ$4,INDEX(Summary!$A$3:$D$80,0,MATCH($B29,Summary!$A$1:$D$1,0)),0)),INDEX(HH!$B$6:$DQ$15,MATCH(H$1,YEAR(HH!$A$6:$A$15),0),0))/SUMPRODUCT(--ISNUMBER(MATCH(HH!$B$4:$DQ$4,INDEX(Summary!$A$3:$D$80,0,MATCH($B29,Summary!$A$1:$D$1,0)),0))),0)</f>
        <v>34.236968141677856</v>
      </c>
      <c r="I29" s="40" cm="1">
        <f t="array" ref="I29">IFERROR(SUMPRODUCT(--ISNUMBER(MATCH(HH!$B$4:$DQ$4,INDEX(Summary!$A$3:$D$80,0,MATCH($B29,Summary!$A$1:$D$1,0)),0)),INDEX(HH!$B$6:$DQ$15,MATCH(I$1,YEAR(HH!$A$6:$A$15),0),0))/SUMPRODUCT(--ISNUMBER(MATCH(HH!$B$4:$DQ$4,INDEX(Summary!$A$3:$D$80,0,MATCH($B29,Summary!$A$1:$D$1,0)),0))),0)</f>
        <v>34.774389390782595</v>
      </c>
      <c r="J29" s="40" cm="1">
        <f t="array" ref="J29">IFERROR(SUMPRODUCT(--ISNUMBER(MATCH(HH!$B$4:$DQ$4,INDEX(Summary!$A$3:$D$80,0,MATCH($B29,Summary!$A$1:$D$1,0)),0)),INDEX(HH!$B$6:$DQ$15,MATCH(J$1,YEAR(HH!$A$6:$A$15),0),0))/SUMPRODUCT(--ISNUMBER(MATCH(HH!$B$4:$DQ$4,INDEX(Summary!$A$3:$D$80,0,MATCH($B29,Summary!$A$1:$D$1,0)),0))),0)</f>
        <v>35.08699010891273</v>
      </c>
      <c r="K29" s="40" cm="1">
        <f t="array" ref="K29">IFERROR(SUMPRODUCT(--ISNUMBER(MATCH(HH!$B$4:$DQ$4,INDEX(Summary!$A$3:$D$80,0,MATCH($B29,Summary!$A$1:$D$1,0)),0)),INDEX(HH!$B$6:$DQ$15,MATCH(K$1,YEAR(HH!$A$6:$A$15),0),0))/SUMPRODUCT(--ISNUMBER(MATCH(HH!$B$4:$DQ$4,INDEX(Summary!$A$3:$D$80,0,MATCH($B29,Summary!$A$1:$D$1,0)),0))),0)</f>
        <v>35.502255612456551</v>
      </c>
      <c r="L29" s="40" cm="1">
        <f t="array" ref="L29">IFERROR(SUMPRODUCT(--ISNUMBER(MATCH(HH!$B$4:$DQ$4,INDEX(Summary!$A$3:$D$80,0,MATCH($B29,Summary!$A$1:$D$1,0)),0)),INDEX(HH!$B$6:$DQ$15,MATCH(L$1,YEAR(HH!$A$6:$A$15),0),0))/SUMPRODUCT(--ISNUMBER(MATCH(HH!$B$4:$DQ$4,INDEX(Summary!$A$3:$D$80,0,MATCH($B29,Summary!$A$1:$D$1,0)),0))),0)</f>
        <v>36.083800852281058</v>
      </c>
      <c r="M29" s="43">
        <f t="shared" ref="M29:M49" si="1">+(L29/C29)^(1/(COUNT(C29:L29)-1))-1</f>
        <v>9.3320815370785404E-3</v>
      </c>
    </row>
    <row r="30" spans="1:13" x14ac:dyDescent="0.25">
      <c r="A30" s="39">
        <v>11249</v>
      </c>
      <c r="B30" s="39" t="s">
        <v>48</v>
      </c>
      <c r="C30" s="40" cm="1">
        <f t="array" ref="C30">IFERROR(SUMPRODUCT(--ISNUMBER(MATCH(HH!$B$4:$DQ$4,INDEX(Summary!$A$3:$D$80,0,MATCH($B30,Summary!$A$1:$D$1,0)),0)),INDEX(HH!$B$6:$DQ$15,MATCH(C$1,YEAR(HH!$A$6:$A$15),0),0))/SUMPRODUCT(--ISNUMBER(MATCH(HH!$B$4:$DQ$4,INDEX(Summary!$A$3:$D$80,0,MATCH($B30,Summary!$A$1:$D$1,0)),0))),0)</f>
        <v>51.538090537804123</v>
      </c>
      <c r="D30" s="40" cm="1">
        <f t="array" ref="D30">IFERROR(SUMPRODUCT(--ISNUMBER(MATCH(HH!$B$4:$DQ$4,INDEX(Summary!$A$3:$D$80,0,MATCH($B30,Summary!$A$1:$D$1,0)),0)),INDEX(HH!$B$6:$DQ$15,MATCH(D$1,YEAR(HH!$A$6:$A$15),0),0))/SUMPRODUCT(--ISNUMBER(MATCH(HH!$B$4:$DQ$4,INDEX(Summary!$A$3:$D$80,0,MATCH($B30,Summary!$A$1:$D$1,0)),0))),0)</f>
        <v>51.885818331223724</v>
      </c>
      <c r="E30" s="40" cm="1">
        <f t="array" ref="E30">IFERROR(SUMPRODUCT(--ISNUMBER(MATCH(HH!$B$4:$DQ$4,INDEX(Summary!$A$3:$D$80,0,MATCH($B30,Summary!$A$1:$D$1,0)),0)),INDEX(HH!$B$6:$DQ$15,MATCH(E$1,YEAR(HH!$A$6:$A$15),0),0))/SUMPRODUCT(--ISNUMBER(MATCH(HH!$B$4:$DQ$4,INDEX(Summary!$A$3:$D$80,0,MATCH($B30,Summary!$A$1:$D$1,0)),0))),0)</f>
        <v>52.076765956184836</v>
      </c>
      <c r="F30" s="40" cm="1">
        <f t="array" ref="F30">IFERROR(SUMPRODUCT(--ISNUMBER(MATCH(HH!$B$4:$DQ$4,INDEX(Summary!$A$3:$D$80,0,MATCH($B30,Summary!$A$1:$D$1,0)),0)),INDEX(HH!$B$6:$DQ$15,MATCH(F$1,YEAR(HH!$A$6:$A$15),0),0))/SUMPRODUCT(--ISNUMBER(MATCH(HH!$B$4:$DQ$4,INDEX(Summary!$A$3:$D$80,0,MATCH($B30,Summary!$A$1:$D$1,0)),0))),0)</f>
        <v>52.404180274310875</v>
      </c>
      <c r="G30" s="40" cm="1">
        <f t="array" ref="G30">IFERROR(SUMPRODUCT(--ISNUMBER(MATCH(HH!$B$4:$DQ$4,INDEX(Summary!$A$3:$D$80,0,MATCH($B30,Summary!$A$1:$D$1,0)),0)),INDEX(HH!$B$6:$DQ$15,MATCH(G$1,YEAR(HH!$A$6:$A$15),0),0))/SUMPRODUCT(--ISNUMBER(MATCH(HH!$B$4:$DQ$4,INDEX(Summary!$A$3:$D$80,0,MATCH($B30,Summary!$A$1:$D$1,0)),0))),0)</f>
        <v>52.198637595416301</v>
      </c>
      <c r="H30" s="40" cm="1">
        <f t="array" ref="H30">IFERROR(SUMPRODUCT(--ISNUMBER(MATCH(HH!$B$4:$DQ$4,INDEX(Summary!$A$3:$D$80,0,MATCH($B30,Summary!$A$1:$D$1,0)),0)),INDEX(HH!$B$6:$DQ$15,MATCH(H$1,YEAR(HH!$A$6:$A$15),0),0))/SUMPRODUCT(--ISNUMBER(MATCH(HH!$B$4:$DQ$4,INDEX(Summary!$A$3:$D$80,0,MATCH($B30,Summary!$A$1:$D$1,0)),0))),0)</f>
        <v>52.279565957428481</v>
      </c>
      <c r="I30" s="40" cm="1">
        <f t="array" ref="I30">IFERROR(SUMPRODUCT(--ISNUMBER(MATCH(HH!$B$4:$DQ$4,INDEX(Summary!$A$3:$D$80,0,MATCH($B30,Summary!$A$1:$D$1,0)),0)),INDEX(HH!$B$6:$DQ$15,MATCH(I$1,YEAR(HH!$A$6:$A$15),0),0))/SUMPRODUCT(--ISNUMBER(MATCH(HH!$B$4:$DQ$4,INDEX(Summary!$A$3:$D$80,0,MATCH($B30,Summary!$A$1:$D$1,0)),0))),0)</f>
        <v>52.794857091832732</v>
      </c>
      <c r="J30" s="40" cm="1">
        <f t="array" ref="J30">IFERROR(SUMPRODUCT(--ISNUMBER(MATCH(HH!$B$4:$DQ$4,INDEX(Summary!$A$3:$D$80,0,MATCH($B30,Summary!$A$1:$D$1,0)),0)),INDEX(HH!$B$6:$DQ$15,MATCH(J$1,YEAR(HH!$A$6:$A$15),0),0))/SUMPRODUCT(--ISNUMBER(MATCH(HH!$B$4:$DQ$4,INDEX(Summary!$A$3:$D$80,0,MATCH($B30,Summary!$A$1:$D$1,0)),0))),0)</f>
        <v>53.140815404730255</v>
      </c>
      <c r="K30" s="40" cm="1">
        <f t="array" ref="K30">IFERROR(SUMPRODUCT(--ISNUMBER(MATCH(HH!$B$4:$DQ$4,INDEX(Summary!$A$3:$D$80,0,MATCH($B30,Summary!$A$1:$D$1,0)),0)),INDEX(HH!$B$6:$DQ$15,MATCH(K$1,YEAR(HH!$A$6:$A$15),0),0))/SUMPRODUCT(--ISNUMBER(MATCH(HH!$B$4:$DQ$4,INDEX(Summary!$A$3:$D$80,0,MATCH($B30,Summary!$A$1:$D$1,0)),0))),0)</f>
        <v>53.708333501000169</v>
      </c>
      <c r="L30" s="40" cm="1">
        <f t="array" ref="L30">IFERROR(SUMPRODUCT(--ISNUMBER(MATCH(HH!$B$4:$DQ$4,INDEX(Summary!$A$3:$D$80,0,MATCH($B30,Summary!$A$1:$D$1,0)),0)),INDEX(HH!$B$6:$DQ$15,MATCH(L$1,YEAR(HH!$A$6:$A$15),0),0))/SUMPRODUCT(--ISNUMBER(MATCH(HH!$B$4:$DQ$4,INDEX(Summary!$A$3:$D$80,0,MATCH($B30,Summary!$A$1:$D$1,0)),0))),0)</f>
        <v>54.236070858967381</v>
      </c>
      <c r="M30" s="43">
        <f t="shared" si="1"/>
        <v>5.6855511560689465E-3</v>
      </c>
    </row>
    <row r="31" spans="1:13" x14ac:dyDescent="0.25">
      <c r="A31" s="39">
        <v>22053</v>
      </c>
      <c r="B31" s="39" t="s">
        <v>1095</v>
      </c>
      <c r="C31" s="40" cm="1">
        <f t="array" ref="C31">IFERROR(SUMPRODUCT(--ISNUMBER(MATCH(HH!$B$4:$DQ$4,INDEX(Summary!$A$3:$D$80,0,MATCH($B31,Summary!$A$1:$D$1,0)),0)),INDEX(HH!$B$6:$DQ$15,MATCH(C$1,YEAR(HH!$A$6:$A$15),0),0))/SUMPRODUCT(--ISNUMBER(MATCH(HH!$B$4:$DQ$4,INDEX(Summary!$A$3:$D$80,0,MATCH($B31,Summary!$A$1:$D$1,0)),0))),0)</f>
        <v>8.8959493859348502</v>
      </c>
      <c r="D31" s="40" cm="1">
        <f t="array" ref="D31">IFERROR(SUMPRODUCT(--ISNUMBER(MATCH(HH!$B$4:$DQ$4,INDEX(Summary!$A$3:$D$80,0,MATCH($B31,Summary!$A$1:$D$1,0)),0)),INDEX(HH!$B$6:$DQ$15,MATCH(D$1,YEAR(HH!$A$6:$A$15),0),0))/SUMPRODUCT(--ISNUMBER(MATCH(HH!$B$4:$DQ$4,INDEX(Summary!$A$3:$D$80,0,MATCH($B31,Summary!$A$1:$D$1,0)),0))),0)</f>
        <v>8.8020877331762701</v>
      </c>
      <c r="E31" s="40" cm="1">
        <f t="array" ref="E31">IFERROR(SUMPRODUCT(--ISNUMBER(MATCH(HH!$B$4:$DQ$4,INDEX(Summary!$A$3:$D$80,0,MATCH($B31,Summary!$A$1:$D$1,0)),0)),INDEX(HH!$B$6:$DQ$15,MATCH(E$1,YEAR(HH!$A$6:$A$15),0),0))/SUMPRODUCT(--ISNUMBER(MATCH(HH!$B$4:$DQ$4,INDEX(Summary!$A$3:$D$80,0,MATCH($B31,Summary!$A$1:$D$1,0)),0))),0)</f>
        <v>8.7577426960925351</v>
      </c>
      <c r="F31" s="40" cm="1">
        <f t="array" ref="F31">IFERROR(SUMPRODUCT(--ISNUMBER(MATCH(HH!$B$4:$DQ$4,INDEX(Summary!$A$3:$D$80,0,MATCH($B31,Summary!$A$1:$D$1,0)),0)),INDEX(HH!$B$6:$DQ$15,MATCH(F$1,YEAR(HH!$A$6:$A$15),0),0))/SUMPRODUCT(--ISNUMBER(MATCH(HH!$B$4:$DQ$4,INDEX(Summary!$A$3:$D$80,0,MATCH($B31,Summary!$A$1:$D$1,0)),0))),0)</f>
        <v>8.7355886806897356</v>
      </c>
      <c r="G31" s="40" cm="1">
        <f t="array" ref="G31">IFERROR(SUMPRODUCT(--ISNUMBER(MATCH(HH!$B$4:$DQ$4,INDEX(Summary!$A$3:$D$80,0,MATCH($B31,Summary!$A$1:$D$1,0)),0)),INDEX(HH!$B$6:$DQ$15,MATCH(G$1,YEAR(HH!$A$6:$A$15),0),0))/SUMPRODUCT(--ISNUMBER(MATCH(HH!$B$4:$DQ$4,INDEX(Summary!$A$3:$D$80,0,MATCH($B31,Summary!$A$1:$D$1,0)),0))),0)</f>
        <v>8.6202541848965613</v>
      </c>
      <c r="H31" s="40" cm="1">
        <f t="array" ref="H31">IFERROR(SUMPRODUCT(--ISNUMBER(MATCH(HH!$B$4:$DQ$4,INDEX(Summary!$A$3:$D$80,0,MATCH($B31,Summary!$A$1:$D$1,0)),0)),INDEX(HH!$B$6:$DQ$15,MATCH(H$1,YEAR(HH!$A$6:$A$15),0),0))/SUMPRODUCT(--ISNUMBER(MATCH(HH!$B$4:$DQ$4,INDEX(Summary!$A$3:$D$80,0,MATCH($B31,Summary!$A$1:$D$1,0)),0))),0)</f>
        <v>8.5738391365636808</v>
      </c>
      <c r="I31" s="40" cm="1">
        <f t="array" ref="I31">IFERROR(SUMPRODUCT(--ISNUMBER(MATCH(HH!$B$4:$DQ$4,INDEX(Summary!$A$3:$D$80,0,MATCH($B31,Summary!$A$1:$D$1,0)),0)),INDEX(HH!$B$6:$DQ$15,MATCH(I$1,YEAR(HH!$A$6:$A$15),0),0))/SUMPRODUCT(--ISNUMBER(MATCH(HH!$B$4:$DQ$4,INDEX(Summary!$A$3:$D$80,0,MATCH($B31,Summary!$A$1:$D$1,0)),0))),0)</f>
        <v>8.5768057681811367</v>
      </c>
      <c r="J31" s="40" cm="1">
        <f t="array" ref="J31">IFERROR(SUMPRODUCT(--ISNUMBER(MATCH(HH!$B$4:$DQ$4,INDEX(Summary!$A$3:$D$80,0,MATCH($B31,Summary!$A$1:$D$1,0)),0)),INDEX(HH!$B$6:$DQ$15,MATCH(J$1,YEAR(HH!$A$6:$A$15),0),0))/SUMPRODUCT(--ISNUMBER(MATCH(HH!$B$4:$DQ$4,INDEX(Summary!$A$3:$D$80,0,MATCH($B31,Summary!$A$1:$D$1,0)),0))),0)</f>
        <v>8.5045525565658213</v>
      </c>
      <c r="K31" s="40" cm="1">
        <f t="array" ref="K31">IFERROR(SUMPRODUCT(--ISNUMBER(MATCH(HH!$B$4:$DQ$4,INDEX(Summary!$A$3:$D$80,0,MATCH($B31,Summary!$A$1:$D$1,0)),0)),INDEX(HH!$B$6:$DQ$15,MATCH(K$1,YEAR(HH!$A$6:$A$15),0),0))/SUMPRODUCT(--ISNUMBER(MATCH(HH!$B$4:$DQ$4,INDEX(Summary!$A$3:$D$80,0,MATCH($B31,Summary!$A$1:$D$1,0)),0))),0)</f>
        <v>8.4458203909269614</v>
      </c>
      <c r="L31" s="40" cm="1">
        <f t="array" ref="L31">IFERROR(SUMPRODUCT(--ISNUMBER(MATCH(HH!$B$4:$DQ$4,INDEX(Summary!$A$3:$D$80,0,MATCH($B31,Summary!$A$1:$D$1,0)),0)),INDEX(HH!$B$6:$DQ$15,MATCH(L$1,YEAR(HH!$A$6:$A$15),0),0))/SUMPRODUCT(--ISNUMBER(MATCH(HH!$B$4:$DQ$4,INDEX(Summary!$A$3:$D$80,0,MATCH($B31,Summary!$A$1:$D$1,0)),0))),0)</f>
        <v>8.4456322289107515</v>
      </c>
      <c r="M31" s="43">
        <f t="shared" si="1"/>
        <v>-5.7552233523279206E-3</v>
      </c>
    </row>
    <row r="32" spans="1:13" x14ac:dyDescent="0.25">
      <c r="A32" s="39"/>
      <c r="B32" s="39" t="s">
        <v>1134</v>
      </c>
      <c r="C32" s="40" cm="1">
        <f t="array" ref="C32">IFERROR(SUMPRODUCT(--ISNUMBER(MATCH(HH!$B$4:$DQ$4,INDEX('Rural Electric Cooperatives'!$A$3:$S$30,0,MATCH(SUBSTITUTE($B32,", Inc.",""),SUBSTITUTE('Rural Electric Cooperatives'!$A$1:$S$1,", Inc.",""),0)),0)),INDEX(HH!$B$6:$DQ$15,MATCH(C$1,YEAR(HH!$A$6:$A$15),0),0))/SUMPRODUCT(--ISNUMBER(MATCH(HH!$B$4:$DQ$4,INDEX('Rural Electric Cooperatives'!$A$3:$S$30,0,MATCH(SUBSTITUTE($B32,", Inc.",""),SUBSTITUTE('Rural Electric Cooperatives'!$A$1:$S$1,", Inc.",""),0)),0))),0)</f>
        <v>9.4171724593811028</v>
      </c>
      <c r="D32" s="40" cm="1">
        <f t="array" ref="D32">IFERROR(SUMPRODUCT(--ISNUMBER(MATCH(HH!$B$4:$DQ$4,INDEX('Rural Electric Cooperatives'!$A$3:$S$30,0,MATCH(SUBSTITUTE($B32,", Inc.",""),SUBSTITUTE('Rural Electric Cooperatives'!$A$1:$S$1,", Inc.",""),0)),0)),INDEX(HH!$B$6:$DQ$15,MATCH(D$1,YEAR(HH!$A$6:$A$15),0),0))/SUMPRODUCT(--ISNUMBER(MATCH(HH!$B$4:$DQ$4,INDEX('Rural Electric Cooperatives'!$A$3:$S$30,0,MATCH(SUBSTITUTE($B32,", Inc.",""),SUBSTITUTE('Rural Electric Cooperatives'!$A$1:$S$1,", Inc.",""),0)),0))),0)</f>
        <v>9.3053528449185023</v>
      </c>
      <c r="E32" s="40" cm="1">
        <f t="array" ref="E32">IFERROR(SUMPRODUCT(--ISNUMBER(MATCH(HH!$B$4:$DQ$4,INDEX('Rural Electric Cooperatives'!$A$3:$S$30,0,MATCH(SUBSTITUTE($B32,", Inc.",""),SUBSTITUTE('Rural Electric Cooperatives'!$A$1:$S$1,", Inc.",""),0)),0)),INDEX(HH!$B$6:$DQ$15,MATCH(E$1,YEAR(HH!$A$6:$A$15),0),0))/SUMPRODUCT(--ISNUMBER(MATCH(HH!$B$4:$DQ$4,INDEX('Rural Electric Cooperatives'!$A$3:$S$30,0,MATCH(SUBSTITUTE($B32,", Inc.",""),SUBSTITUTE('Rural Electric Cooperatives'!$A$1:$S$1,", Inc.",""),0)),0))),0)</f>
        <v>9.2364126429714553</v>
      </c>
      <c r="F32" s="40" cm="1">
        <f t="array" ref="F32">IFERROR(SUMPRODUCT(--ISNUMBER(MATCH(HH!$B$4:$DQ$4,INDEX('Rural Electric Cooperatives'!$A$3:$S$30,0,MATCH(SUBSTITUTE($B32,", Inc.",""),SUBSTITUTE('Rural Electric Cooperatives'!$A$1:$S$1,", Inc.",""),0)),0)),INDEX(HH!$B$6:$DQ$15,MATCH(F$1,YEAR(HH!$A$6:$A$15),0),0))/SUMPRODUCT(--ISNUMBER(MATCH(HH!$B$4:$DQ$4,INDEX('Rural Electric Cooperatives'!$A$3:$S$30,0,MATCH(SUBSTITUTE($B32,", Inc.",""),SUBSTITUTE('Rural Electric Cooperatives'!$A$1:$S$1,", Inc.",""),0)),0))),0)</f>
        <v>9.1937109920561504</v>
      </c>
      <c r="G32" s="40" cm="1">
        <f t="array" ref="G32">IFERROR(SUMPRODUCT(--ISNUMBER(MATCH(HH!$B$4:$DQ$4,INDEX('Rural Electric Cooperatives'!$A$3:$S$30,0,MATCH(SUBSTITUTE($B32,", Inc.",""),SUBSTITUTE('Rural Electric Cooperatives'!$A$1:$S$1,", Inc.",""),0)),0)),INDEX(HH!$B$6:$DQ$15,MATCH(G$1,YEAR(HH!$A$6:$A$15),0),0))/SUMPRODUCT(--ISNUMBER(MATCH(HH!$B$4:$DQ$4,INDEX('Rural Electric Cooperatives'!$A$3:$S$30,0,MATCH(SUBSTITUTE($B32,", Inc.",""),SUBSTITUTE('Rural Electric Cooperatives'!$A$1:$S$1,", Inc.",""),0)),0))),0)</f>
        <v>9.0545992827668496</v>
      </c>
      <c r="H32" s="40" cm="1">
        <f t="array" ref="H32">IFERROR(SUMPRODUCT(--ISNUMBER(MATCH(HH!$B$4:$DQ$4,INDEX('Rural Electric Cooperatives'!$A$3:$S$30,0,MATCH(SUBSTITUTE($B32,", Inc.",""),SUBSTITUTE('Rural Electric Cooperatives'!$A$1:$S$1,", Inc.",""),0)),0)),INDEX(HH!$B$6:$DQ$15,MATCH(H$1,YEAR(HH!$A$6:$A$15),0),0))/SUMPRODUCT(--ISNUMBER(MATCH(HH!$B$4:$DQ$4,INDEX('Rural Electric Cooperatives'!$A$3:$S$30,0,MATCH(SUBSTITUTE($B32,", Inc.",""),SUBSTITUTE('Rural Electric Cooperatives'!$A$1:$S$1,", Inc.",""),0)),0))),0)</f>
        <v>9.0135152272826247</v>
      </c>
      <c r="I32" s="40" cm="1">
        <f t="array" ref="I32">IFERROR(SUMPRODUCT(--ISNUMBER(MATCH(HH!$B$4:$DQ$4,INDEX('Rural Electric Cooperatives'!$A$3:$S$30,0,MATCH(SUBSTITUTE($B32,", Inc.",""),SUBSTITUTE('Rural Electric Cooperatives'!$A$1:$S$1,", Inc.",""),0)),0)),INDEX(HH!$B$6:$DQ$15,MATCH(I$1,YEAR(HH!$A$6:$A$15),0),0))/SUMPRODUCT(--ISNUMBER(MATCH(HH!$B$4:$DQ$4,INDEX('Rural Electric Cooperatives'!$A$3:$S$30,0,MATCH(SUBSTITUTE($B32,", Inc.",""),SUBSTITUTE('Rural Electric Cooperatives'!$A$1:$S$1,", Inc.",""),0)),0))),0)</f>
        <v>9.0384365842116416</v>
      </c>
      <c r="J32" s="40" cm="1">
        <f t="array" ref="J32">IFERROR(SUMPRODUCT(--ISNUMBER(MATCH(HH!$B$4:$DQ$4,INDEX('Rural Electric Cooperatives'!$A$3:$S$30,0,MATCH(SUBSTITUTE($B32,", Inc.",""),SUBSTITUTE('Rural Electric Cooperatives'!$A$1:$S$1,", Inc.",""),0)),0)),INDEX(HH!$B$6:$DQ$15,MATCH(J$1,YEAR(HH!$A$6:$A$15),0),0))/SUMPRODUCT(--ISNUMBER(MATCH(HH!$B$4:$DQ$4,INDEX('Rural Electric Cooperatives'!$A$3:$S$30,0,MATCH(SUBSTITUTE($B32,", Inc.",""),SUBSTITUTE('Rural Electric Cooperatives'!$A$1:$S$1,", Inc.",""),0)),0))),0)</f>
        <v>8.9306357295925718</v>
      </c>
      <c r="K32" s="40" cm="1">
        <f t="array" ref="K32">IFERROR(SUMPRODUCT(--ISNUMBER(MATCH(HH!$B$4:$DQ$4,INDEX('Rural Electric Cooperatives'!$A$3:$S$30,0,MATCH(SUBSTITUTE($B32,", Inc.",""),SUBSTITUTE('Rural Electric Cooperatives'!$A$1:$S$1,", Inc.",""),0)),0)),INDEX(HH!$B$6:$DQ$15,MATCH(K$1,YEAR(HH!$A$6:$A$15),0),0))/SUMPRODUCT(--ISNUMBER(MATCH(HH!$B$4:$DQ$4,INDEX('Rural Electric Cooperatives'!$A$3:$S$30,0,MATCH(SUBSTITUTE($B32,", Inc.",""),SUBSTITUTE('Rural Electric Cooperatives'!$A$1:$S$1,", Inc.",""),0)),0))),0)</f>
        <v>8.8366726527887707</v>
      </c>
      <c r="L32" s="40" cm="1">
        <f t="array" ref="L32">IFERROR(SUMPRODUCT(--ISNUMBER(MATCH(HH!$B$4:$DQ$4,INDEX('Rural Electric Cooperatives'!$A$3:$S$30,0,MATCH(SUBSTITUTE($B32,", Inc.",""),SUBSTITUTE('Rural Electric Cooperatives'!$A$1:$S$1,", Inc.",""),0)),0)),INDEX(HH!$B$6:$DQ$15,MATCH(L$1,YEAR(HH!$A$6:$A$15),0),0))/SUMPRODUCT(--ISNUMBER(MATCH(HH!$B$4:$DQ$4,INDEX('Rural Electric Cooperatives'!$A$3:$S$30,0,MATCH(SUBSTITUTE($B32,", Inc.",""),SUBSTITUTE('Rural Electric Cooperatives'!$A$1:$S$1,", Inc.",""),0)),0))),0)</f>
        <v>8.8254094712919304</v>
      </c>
      <c r="M32" s="43">
        <f t="shared" si="1"/>
        <v>-7.1851601104439E-3</v>
      </c>
    </row>
    <row r="33" spans="1:13" x14ac:dyDescent="0.25">
      <c r="A33" s="39"/>
      <c r="B33" s="39" t="s">
        <v>1135</v>
      </c>
      <c r="C33" s="40" cm="1">
        <f t="array" ref="C33">IFERROR(SUMPRODUCT(--ISNUMBER(MATCH(HH!$B$4:$DQ$4,INDEX('Rural Electric Cooperatives'!$A$3:$S$30,0,MATCH(SUBSTITUTE($B33,", Inc.",""),SUBSTITUTE('Rural Electric Cooperatives'!$A$1:$S$1,", Inc.",""),0)),0)),INDEX(HH!$B$6:$DQ$15,MATCH(C$1,YEAR(HH!$A$6:$A$15),0),0))/SUMPRODUCT(--ISNUMBER(MATCH(HH!$B$4:$DQ$4,INDEX('Rural Electric Cooperatives'!$A$3:$S$30,0,MATCH(SUBSTITUTE($B33,", Inc.",""),SUBSTITUTE('Rural Electric Cooperatives'!$A$1:$S$1,", Inc.",""),0)),0))),0)</f>
        <v>11.136062118889168</v>
      </c>
      <c r="D33" s="40" cm="1">
        <f t="array" ref="D33">IFERROR(SUMPRODUCT(--ISNUMBER(MATCH(HH!$B$4:$DQ$4,INDEX('Rural Electric Cooperatives'!$A$3:$S$30,0,MATCH(SUBSTITUTE($B33,", Inc.",""),SUBSTITUTE('Rural Electric Cooperatives'!$A$1:$S$1,", Inc.",""),0)),0)),INDEX(HH!$B$6:$DQ$15,MATCH(D$1,YEAR(HH!$A$6:$A$15),0),0))/SUMPRODUCT(--ISNUMBER(MATCH(HH!$B$4:$DQ$4,INDEX('Rural Electric Cooperatives'!$A$3:$S$30,0,MATCH(SUBSTITUTE($B33,", Inc.",""),SUBSTITUTE('Rural Electric Cooperatives'!$A$1:$S$1,", Inc.",""),0)),0))),0)</f>
        <v>11.270926182482627</v>
      </c>
      <c r="E33" s="40" cm="1">
        <f t="array" ref="E33">IFERROR(SUMPRODUCT(--ISNUMBER(MATCH(HH!$B$4:$DQ$4,INDEX('Rural Electric Cooperatives'!$A$3:$S$30,0,MATCH(SUBSTITUTE($B33,", Inc.",""),SUBSTITUTE('Rural Electric Cooperatives'!$A$1:$S$1,", Inc.",""),0)),0)),INDEX(HH!$B$6:$DQ$15,MATCH(E$1,YEAR(HH!$A$6:$A$15),0),0))/SUMPRODUCT(--ISNUMBER(MATCH(HH!$B$4:$DQ$4,INDEX('Rural Electric Cooperatives'!$A$3:$S$30,0,MATCH(SUBSTITUTE($B33,", Inc.",""),SUBSTITUTE('Rural Electric Cooperatives'!$A$1:$S$1,", Inc.",""),0)),0))),0)</f>
        <v>11.365024493943668</v>
      </c>
      <c r="F33" s="40" cm="1">
        <f t="array" ref="F33">IFERROR(SUMPRODUCT(--ISNUMBER(MATCH(HH!$B$4:$DQ$4,INDEX('Rural Electric Cooperatives'!$A$3:$S$30,0,MATCH(SUBSTITUTE($B33,", Inc.",""),SUBSTITUTE('Rural Electric Cooperatives'!$A$1:$S$1,", Inc.",""),0)),0)),INDEX(HH!$B$6:$DQ$15,MATCH(F$1,YEAR(HH!$A$6:$A$15),0),0))/SUMPRODUCT(--ISNUMBER(MATCH(HH!$B$4:$DQ$4,INDEX('Rural Electric Cooperatives'!$A$3:$S$30,0,MATCH(SUBSTITUTE($B33,", Inc.",""),SUBSTITUTE('Rural Electric Cooperatives'!$A$1:$S$1,", Inc.",""),0)),0))),0)</f>
        <v>11.485881449991803</v>
      </c>
      <c r="G33" s="40" cm="1">
        <f t="array" ref="G33">IFERROR(SUMPRODUCT(--ISNUMBER(MATCH(HH!$B$4:$DQ$4,INDEX('Rural Electric Cooperatives'!$A$3:$S$30,0,MATCH(SUBSTITUTE($B33,", Inc.",""),SUBSTITUTE('Rural Electric Cooperatives'!$A$1:$S$1,", Inc.",""),0)),0)),INDEX(HH!$B$6:$DQ$15,MATCH(G$1,YEAR(HH!$A$6:$A$15),0),0))/SUMPRODUCT(--ISNUMBER(MATCH(HH!$B$4:$DQ$4,INDEX('Rural Electric Cooperatives'!$A$3:$S$30,0,MATCH(SUBSTITUTE($B33,", Inc.",""),SUBSTITUTE('Rural Electric Cooperatives'!$A$1:$S$1,", Inc.",""),0)),0))),0)</f>
        <v>11.5145278230888</v>
      </c>
      <c r="H33" s="40" cm="1">
        <f t="array" ref="H33">IFERROR(SUMPRODUCT(--ISNUMBER(MATCH(HH!$B$4:$DQ$4,INDEX('Rural Electric Cooperatives'!$A$3:$S$30,0,MATCH(SUBSTITUTE($B33,", Inc.",""),SUBSTITUTE('Rural Electric Cooperatives'!$A$1:$S$1,", Inc.",""),0)),0)),INDEX(HH!$B$6:$DQ$15,MATCH(H$1,YEAR(HH!$A$6:$A$15),0),0))/SUMPRODUCT(--ISNUMBER(MATCH(HH!$B$4:$DQ$4,INDEX('Rural Electric Cooperatives'!$A$3:$S$30,0,MATCH(SUBSTITUTE($B33,", Inc.",""),SUBSTITUTE('Rural Electric Cooperatives'!$A$1:$S$1,", Inc.",""),0)),0))),0)</f>
        <v>11.64467648799096</v>
      </c>
      <c r="I33" s="40" cm="1">
        <f t="array" ref="I33">IFERROR(SUMPRODUCT(--ISNUMBER(MATCH(HH!$B$4:$DQ$4,INDEX('Rural Electric Cooperatives'!$A$3:$S$30,0,MATCH(SUBSTITUTE($B33,", Inc.",""),SUBSTITUTE('Rural Electric Cooperatives'!$A$1:$S$1,", Inc.",""),0)),0)),INDEX(HH!$B$6:$DQ$15,MATCH(I$1,YEAR(HH!$A$6:$A$15),0),0))/SUMPRODUCT(--ISNUMBER(MATCH(HH!$B$4:$DQ$4,INDEX('Rural Electric Cooperatives'!$A$3:$S$30,0,MATCH(SUBSTITUTE($B33,", Inc.",""),SUBSTITUTE('Rural Electric Cooperatives'!$A$1:$S$1,", Inc.",""),0)),0))),0)</f>
        <v>11.842651087603857</v>
      </c>
      <c r="J33" s="40" cm="1">
        <f t="array" ref="J33">IFERROR(SUMPRODUCT(--ISNUMBER(MATCH(HH!$B$4:$DQ$4,INDEX('Rural Electric Cooperatives'!$A$3:$S$30,0,MATCH(SUBSTITUTE($B33,", Inc.",""),SUBSTITUTE('Rural Electric Cooperatives'!$A$1:$S$1,", Inc.",""),0)),0)),INDEX(HH!$B$6:$DQ$15,MATCH(J$1,YEAR(HH!$A$6:$A$15),0),0))/SUMPRODUCT(--ISNUMBER(MATCH(HH!$B$4:$DQ$4,INDEX('Rural Electric Cooperatives'!$A$3:$S$30,0,MATCH(SUBSTITUTE($B33,", Inc.",""),SUBSTITUTE('Rural Electric Cooperatives'!$A$1:$S$1,", Inc.",""),0)),0))),0)</f>
        <v>11.988108829181064</v>
      </c>
      <c r="K33" s="40" cm="1">
        <f t="array" ref="K33">IFERROR(SUMPRODUCT(--ISNUMBER(MATCH(HH!$B$4:$DQ$4,INDEX('Rural Electric Cooperatives'!$A$3:$S$30,0,MATCH(SUBSTITUTE($B33,", Inc.",""),SUBSTITUTE('Rural Electric Cooperatives'!$A$1:$S$1,", Inc.",""),0)),0)),INDEX(HH!$B$6:$DQ$15,MATCH(K$1,YEAR(HH!$A$6:$A$15),0),0))/SUMPRODUCT(--ISNUMBER(MATCH(HH!$B$4:$DQ$4,INDEX('Rural Electric Cooperatives'!$A$3:$S$30,0,MATCH(SUBSTITUTE($B33,", Inc.",""),SUBSTITUTE('Rural Electric Cooperatives'!$A$1:$S$1,", Inc.",""),0)),0))),0)</f>
        <v>12.136096683806382</v>
      </c>
      <c r="L33" s="40" cm="1">
        <f t="array" ref="L33">IFERROR(SUMPRODUCT(--ISNUMBER(MATCH(HH!$B$4:$DQ$4,INDEX('Rural Electric Cooperatives'!$A$3:$S$30,0,MATCH(SUBSTITUTE($B33,", Inc.",""),SUBSTITUTE('Rural Electric Cooperatives'!$A$1:$S$1,", Inc.",""),0)),0)),INDEX(HH!$B$6:$DQ$15,MATCH(L$1,YEAR(HH!$A$6:$A$15),0),0))/SUMPRODUCT(--ISNUMBER(MATCH(HH!$B$4:$DQ$4,INDEX('Rural Electric Cooperatives'!$A$3:$S$30,0,MATCH(SUBSTITUTE($B33,", Inc.",""),SUBSTITUTE('Rural Electric Cooperatives'!$A$1:$S$1,", Inc.",""),0)),0))),0)</f>
        <v>12.346639401249245</v>
      </c>
      <c r="M33" s="43">
        <f t="shared" si="1"/>
        <v>1.1532124892932982E-2</v>
      </c>
    </row>
    <row r="34" spans="1:13" x14ac:dyDescent="0.25">
      <c r="A34" s="39"/>
      <c r="B34" s="39" t="s">
        <v>1136</v>
      </c>
      <c r="C34" s="40" cm="1">
        <f t="array" ref="C34">IFERROR(SUMPRODUCT(--ISNUMBER(MATCH(HH!$B$4:$DQ$4,INDEX('Rural Electric Cooperatives'!$A$3:$S$30,0,MATCH(SUBSTITUTE($B34,", Inc.",""),SUBSTITUTE('Rural Electric Cooperatives'!$A$1:$S$1,", Inc.",""),0)),0)),INDEX(HH!$B$6:$DQ$15,MATCH(C$1,YEAR(HH!$A$6:$A$15),0),0))/SUMPRODUCT(--ISNUMBER(MATCH(HH!$B$4:$DQ$4,INDEX('Rural Electric Cooperatives'!$A$3:$S$30,0,MATCH(SUBSTITUTE($B34,", Inc.",""),SUBSTITUTE('Rural Electric Cooperatives'!$A$1:$S$1,", Inc.",""),0)),0))),0)</f>
        <v>11.25903849450367</v>
      </c>
      <c r="D34" s="40" cm="1">
        <f t="array" ref="D34">IFERROR(SUMPRODUCT(--ISNUMBER(MATCH(HH!$B$4:$DQ$4,INDEX('Rural Electric Cooperatives'!$A$3:$S$30,0,MATCH(SUBSTITUTE($B34,", Inc.",""),SUBSTITUTE('Rural Electric Cooperatives'!$A$1:$S$1,", Inc.",""),0)),0)),INDEX(HH!$B$6:$DQ$15,MATCH(D$1,YEAR(HH!$A$6:$A$15),0),0))/SUMPRODUCT(--ISNUMBER(MATCH(HH!$B$4:$DQ$4,INDEX('Rural Electric Cooperatives'!$A$3:$S$30,0,MATCH(SUBSTITUTE($B34,", Inc.",""),SUBSTITUTE('Rural Electric Cooperatives'!$A$1:$S$1,", Inc.",""),0)),0))),0)</f>
        <v>11.357207476407078</v>
      </c>
      <c r="E34" s="40" cm="1">
        <f t="array" ref="E34">IFERROR(SUMPRODUCT(--ISNUMBER(MATCH(HH!$B$4:$DQ$4,INDEX('Rural Electric Cooperatives'!$A$3:$S$30,0,MATCH(SUBSTITUTE($B34,", Inc.",""),SUBSTITUTE('Rural Electric Cooperatives'!$A$1:$S$1,", Inc.",""),0)),0)),INDEX(HH!$B$6:$DQ$15,MATCH(E$1,YEAR(HH!$A$6:$A$15),0),0))/SUMPRODUCT(--ISNUMBER(MATCH(HH!$B$4:$DQ$4,INDEX('Rural Electric Cooperatives'!$A$3:$S$30,0,MATCH(SUBSTITUTE($B34,", Inc.",""),SUBSTITUTE('Rural Electric Cooperatives'!$A$1:$S$1,", Inc.",""),0)),0))),0)</f>
        <v>11.424543544718402</v>
      </c>
      <c r="F34" s="40" cm="1">
        <f t="array" ref="F34">IFERROR(SUMPRODUCT(--ISNUMBER(MATCH(HH!$B$4:$DQ$4,INDEX('Rural Electric Cooperatives'!$A$3:$S$30,0,MATCH(SUBSTITUTE($B34,", Inc.",""),SUBSTITUTE('Rural Electric Cooperatives'!$A$1:$S$1,", Inc.",""),0)),0)),INDEX(HH!$B$6:$DQ$15,MATCH(F$1,YEAR(HH!$A$6:$A$15),0),0))/SUMPRODUCT(--ISNUMBER(MATCH(HH!$B$4:$DQ$4,INDEX('Rural Electric Cooperatives'!$A$3:$S$30,0,MATCH(SUBSTITUTE($B34,", Inc.",""),SUBSTITUTE('Rural Electric Cooperatives'!$A$1:$S$1,", Inc.",""),0)),0))),0)</f>
        <v>11.50125970987868</v>
      </c>
      <c r="G34" s="40" cm="1">
        <f t="array" ref="G34">IFERROR(SUMPRODUCT(--ISNUMBER(MATCH(HH!$B$4:$DQ$4,INDEX('Rural Electric Cooperatives'!$A$3:$S$30,0,MATCH(SUBSTITUTE($B34,", Inc.",""),SUBSTITUTE('Rural Electric Cooperatives'!$A$1:$S$1,", Inc.",""),0)),0)),INDEX(HH!$B$6:$DQ$15,MATCH(G$1,YEAR(HH!$A$6:$A$15),0),0))/SUMPRODUCT(--ISNUMBER(MATCH(HH!$B$4:$DQ$4,INDEX('Rural Electric Cooperatives'!$A$3:$S$30,0,MATCH(SUBSTITUTE($B34,", Inc.",""),SUBSTITUTE('Rural Electric Cooperatives'!$A$1:$S$1,", Inc.",""),0)),0))),0)</f>
        <v>11.502276702388784</v>
      </c>
      <c r="H34" s="40" cm="1">
        <f t="array" ref="H34">IFERROR(SUMPRODUCT(--ISNUMBER(MATCH(HH!$B$4:$DQ$4,INDEX('Rural Electric Cooperatives'!$A$3:$S$30,0,MATCH(SUBSTITUTE($B34,", Inc.",""),SUBSTITUTE('Rural Electric Cooperatives'!$A$1:$S$1,", Inc.",""),0)),0)),INDEX(HH!$B$6:$DQ$15,MATCH(H$1,YEAR(HH!$A$6:$A$15),0),0))/SUMPRODUCT(--ISNUMBER(MATCH(HH!$B$4:$DQ$4,INDEX('Rural Electric Cooperatives'!$A$3:$S$30,0,MATCH(SUBSTITUTE($B34,", Inc.",""),SUBSTITUTE('Rural Electric Cooperatives'!$A$1:$S$1,", Inc.",""),0)),0))),0)</f>
        <v>11.551600267316006</v>
      </c>
      <c r="I34" s="40" cm="1">
        <f t="array" ref="I34">IFERROR(SUMPRODUCT(--ISNUMBER(MATCH(HH!$B$4:$DQ$4,INDEX('Rural Electric Cooperatives'!$A$3:$S$30,0,MATCH(SUBSTITUTE($B34,", Inc.",""),SUBSTITUTE('Rural Electric Cooperatives'!$A$1:$S$1,", Inc.",""),0)),0)),INDEX(HH!$B$6:$DQ$15,MATCH(I$1,YEAR(HH!$A$6:$A$15),0),0))/SUMPRODUCT(--ISNUMBER(MATCH(HH!$B$4:$DQ$4,INDEX('Rural Electric Cooperatives'!$A$3:$S$30,0,MATCH(SUBSTITUTE($B34,", Inc.",""),SUBSTITUTE('Rural Electric Cooperatives'!$A$1:$S$1,", Inc.",""),0)),0))),0)</f>
        <v>11.728655375664069</v>
      </c>
      <c r="J34" s="40" cm="1">
        <f t="array" ref="J34">IFERROR(SUMPRODUCT(--ISNUMBER(MATCH(HH!$B$4:$DQ$4,INDEX('Rural Electric Cooperatives'!$A$3:$S$30,0,MATCH(SUBSTITUTE($B34,", Inc.",""),SUBSTITUTE('Rural Electric Cooperatives'!$A$1:$S$1,", Inc.",""),0)),0)),INDEX(HH!$B$6:$DQ$15,MATCH(J$1,YEAR(HH!$A$6:$A$15),0),0))/SUMPRODUCT(--ISNUMBER(MATCH(HH!$B$4:$DQ$4,INDEX('Rural Electric Cooperatives'!$A$3:$S$30,0,MATCH(SUBSTITUTE($B34,", Inc.",""),SUBSTITUTE('Rural Electric Cooperatives'!$A$1:$S$1,", Inc.",""),0)),0))),0)</f>
        <v>11.853138029977517</v>
      </c>
      <c r="K34" s="40" cm="1">
        <f t="array" ref="K34">IFERROR(SUMPRODUCT(--ISNUMBER(MATCH(HH!$B$4:$DQ$4,INDEX('Rural Electric Cooperatives'!$A$3:$S$30,0,MATCH(SUBSTITUTE($B34,", Inc.",""),SUBSTITUTE('Rural Electric Cooperatives'!$A$1:$S$1,", Inc.",""),0)),0)),INDEX(HH!$B$6:$DQ$15,MATCH(K$1,YEAR(HH!$A$6:$A$15),0),0))/SUMPRODUCT(--ISNUMBER(MATCH(HH!$B$4:$DQ$4,INDEX('Rural Electric Cooperatives'!$A$3:$S$30,0,MATCH(SUBSTITUTE($B34,", Inc.",""),SUBSTITUTE('Rural Electric Cooperatives'!$A$1:$S$1,", Inc.",""),0)),0))),0)</f>
        <v>11.973344348764797</v>
      </c>
      <c r="L34" s="40" cm="1">
        <f t="array" ref="L34">IFERROR(SUMPRODUCT(--ISNUMBER(MATCH(HH!$B$4:$DQ$4,INDEX('Rural Electric Cooperatives'!$A$3:$S$30,0,MATCH(SUBSTITUTE($B34,", Inc.",""),SUBSTITUTE('Rural Electric Cooperatives'!$A$1:$S$1,", Inc.",""),0)),0)),INDEX(HH!$B$6:$DQ$15,MATCH(L$1,YEAR(HH!$A$6:$A$15),0),0))/SUMPRODUCT(--ISNUMBER(MATCH(HH!$B$4:$DQ$4,INDEX('Rural Electric Cooperatives'!$A$3:$S$30,0,MATCH(SUBSTITUTE($B34,", Inc.",""),SUBSTITUTE('Rural Electric Cooperatives'!$A$1:$S$1,", Inc.",""),0)),0))),0)</f>
        <v>12.154760379080459</v>
      </c>
      <c r="M34" s="43">
        <f t="shared" si="1"/>
        <v>8.5417931370186384E-3</v>
      </c>
    </row>
    <row r="35" spans="1:13" x14ac:dyDescent="0.25">
      <c r="A35" s="39"/>
      <c r="B35" s="39" t="s">
        <v>1137</v>
      </c>
      <c r="C35" s="40" cm="1">
        <f t="array" ref="C35">IFERROR(SUMPRODUCT(--ISNUMBER(MATCH(HH!$B$4:$DQ$4,INDEX('Rural Electric Cooperatives'!$A$3:$S$30,0,MATCH(SUBSTITUTE($B35,", Inc.",""),SUBSTITUTE('Rural Electric Cooperatives'!$A$1:$S$1,", Inc.",""),0)),0)),INDEX(HH!$B$6:$DQ$15,MATCH(C$1,YEAR(HH!$A$6:$A$15),0),0))/SUMPRODUCT(--ISNUMBER(MATCH(HH!$B$4:$DQ$4,INDEX('Rural Electric Cooperatives'!$A$3:$S$30,0,MATCH(SUBSTITUTE($B35,", Inc.",""),SUBSTITUTE('Rural Electric Cooperatives'!$A$1:$S$1,", Inc.",""),0)),0))),0)</f>
        <v>8.5042333099583463</v>
      </c>
      <c r="D35" s="40" cm="1">
        <f t="array" ref="D35">IFERROR(SUMPRODUCT(--ISNUMBER(MATCH(HH!$B$4:$DQ$4,INDEX('Rural Electric Cooperatives'!$A$3:$S$30,0,MATCH(SUBSTITUTE($B35,", Inc.",""),SUBSTITUTE('Rural Electric Cooperatives'!$A$1:$S$1,", Inc.",""),0)),0)),INDEX(HH!$B$6:$DQ$15,MATCH(D$1,YEAR(HH!$A$6:$A$15),0),0))/SUMPRODUCT(--ISNUMBER(MATCH(HH!$B$4:$DQ$4,INDEX('Rural Electric Cooperatives'!$A$3:$S$30,0,MATCH(SUBSTITUTE($B35,", Inc.",""),SUBSTITUTE('Rural Electric Cooperatives'!$A$1:$S$1,", Inc.",""),0)),0))),0)</f>
        <v>8.4264964975953038</v>
      </c>
      <c r="E35" s="40" cm="1">
        <f t="array" ref="E35">IFERROR(SUMPRODUCT(--ISNUMBER(MATCH(HH!$B$4:$DQ$4,INDEX('Rural Electric Cooperatives'!$A$3:$S$30,0,MATCH(SUBSTITUTE($B35,", Inc.",""),SUBSTITUTE('Rural Electric Cooperatives'!$A$1:$S$1,", Inc.",""),0)),0)),INDEX(HH!$B$6:$DQ$15,MATCH(E$1,YEAR(HH!$A$6:$A$15),0),0))/SUMPRODUCT(--ISNUMBER(MATCH(HH!$B$4:$DQ$4,INDEX('Rural Electric Cooperatives'!$A$3:$S$30,0,MATCH(SUBSTITUTE($B35,", Inc.",""),SUBSTITUTE('Rural Electric Cooperatives'!$A$1:$S$1,", Inc.",""),0)),0))),0)</f>
        <v>8.3371305756006162</v>
      </c>
      <c r="F35" s="40" cm="1">
        <f t="array" ref="F35">IFERROR(SUMPRODUCT(--ISNUMBER(MATCH(HH!$B$4:$DQ$4,INDEX('Rural Electric Cooperatives'!$A$3:$S$30,0,MATCH(SUBSTITUTE($B35,", Inc.",""),SUBSTITUTE('Rural Electric Cooperatives'!$A$1:$S$1,", Inc.",""),0)),0)),INDEX(HH!$B$6:$DQ$15,MATCH(F$1,YEAR(HH!$A$6:$A$15),0),0))/SUMPRODUCT(--ISNUMBER(MATCH(HH!$B$4:$DQ$4,INDEX('Rural Electric Cooperatives'!$A$3:$S$30,0,MATCH(SUBSTITUTE($B35,", Inc.",""),SUBSTITUTE('Rural Electric Cooperatives'!$A$1:$S$1,", Inc.",""),0)),0))),0)</f>
        <v>8.286598464921676</v>
      </c>
      <c r="G35" s="40" cm="1">
        <f t="array" ref="G35">IFERROR(SUMPRODUCT(--ISNUMBER(MATCH(HH!$B$4:$DQ$4,INDEX('Rural Electric Cooperatives'!$A$3:$S$30,0,MATCH(SUBSTITUTE($B35,", Inc.",""),SUBSTITUTE('Rural Electric Cooperatives'!$A$1:$S$1,", Inc.",""),0)),0)),INDEX(HH!$B$6:$DQ$15,MATCH(G$1,YEAR(HH!$A$6:$A$15),0),0))/SUMPRODUCT(--ISNUMBER(MATCH(HH!$B$4:$DQ$4,INDEX('Rural Electric Cooperatives'!$A$3:$S$30,0,MATCH(SUBSTITUTE($B35,", Inc.",""),SUBSTITUTE('Rural Electric Cooperatives'!$A$1:$S$1,", Inc.",""),0)),0))),0)</f>
        <v>8.1433193216336139</v>
      </c>
      <c r="H35" s="40" cm="1">
        <f t="array" ref="H35">IFERROR(SUMPRODUCT(--ISNUMBER(MATCH(HH!$B$4:$DQ$4,INDEX('Rural Electric Cooperatives'!$A$3:$S$30,0,MATCH(SUBSTITUTE($B35,", Inc.",""),SUBSTITUTE('Rural Electric Cooperatives'!$A$1:$S$1,", Inc.",""),0)),0)),INDEX(HH!$B$6:$DQ$15,MATCH(H$1,YEAR(HH!$A$6:$A$15),0),0))/SUMPRODUCT(--ISNUMBER(MATCH(HH!$B$4:$DQ$4,INDEX('Rural Electric Cooperatives'!$A$3:$S$30,0,MATCH(SUBSTITUTE($B35,", Inc.",""),SUBSTITUTE('Rural Electric Cooperatives'!$A$1:$S$1,", Inc.",""),0)),0))),0)</f>
        <v>8.0308312424243926</v>
      </c>
      <c r="I35" s="40" cm="1">
        <f t="array" ref="I35">IFERROR(SUMPRODUCT(--ISNUMBER(MATCH(HH!$B$4:$DQ$4,INDEX('Rural Electric Cooperatives'!$A$3:$S$30,0,MATCH(SUBSTITUTE($B35,", Inc.",""),SUBSTITUTE('Rural Electric Cooperatives'!$A$1:$S$1,", Inc.",""),0)),0)),INDEX(HH!$B$6:$DQ$15,MATCH(I$1,YEAR(HH!$A$6:$A$15),0),0))/SUMPRODUCT(--ISNUMBER(MATCH(HH!$B$4:$DQ$4,INDEX('Rural Electric Cooperatives'!$A$3:$S$30,0,MATCH(SUBSTITUTE($B35,", Inc.",""),SUBSTITUTE('Rural Electric Cooperatives'!$A$1:$S$1,", Inc.",""),0)),0))),0)</f>
        <v>7.9304076622484887</v>
      </c>
      <c r="J35" s="40" cm="1">
        <f t="array" ref="J35">IFERROR(SUMPRODUCT(--ISNUMBER(MATCH(HH!$B$4:$DQ$4,INDEX('Rural Electric Cooperatives'!$A$3:$S$30,0,MATCH(SUBSTITUTE($B35,", Inc.",""),SUBSTITUTE('Rural Electric Cooperatives'!$A$1:$S$1,", Inc.",""),0)),0)),INDEX(HH!$B$6:$DQ$15,MATCH(J$1,YEAR(HH!$A$6:$A$15),0),0))/SUMPRODUCT(--ISNUMBER(MATCH(HH!$B$4:$DQ$4,INDEX('Rural Electric Cooperatives'!$A$3:$S$30,0,MATCH(SUBSTITUTE($B35,", Inc.",""),SUBSTITUTE('Rural Electric Cooperatives'!$A$1:$S$1,", Inc.",""),0)),0))),0)</f>
        <v>7.7959405846708334</v>
      </c>
      <c r="K35" s="40" cm="1">
        <f t="array" ref="K35">IFERROR(SUMPRODUCT(--ISNUMBER(MATCH(HH!$B$4:$DQ$4,INDEX('Rural Electric Cooperatives'!$A$3:$S$30,0,MATCH(SUBSTITUTE($B35,", Inc.",""),SUBSTITUTE('Rural Electric Cooperatives'!$A$1:$S$1,", Inc.",""),0)),0)),INDEX(HH!$B$6:$DQ$15,MATCH(K$1,YEAR(HH!$A$6:$A$15),0),0))/SUMPRODUCT(--ISNUMBER(MATCH(HH!$B$4:$DQ$4,INDEX('Rural Electric Cooperatives'!$A$3:$S$30,0,MATCH(SUBSTITUTE($B35,", Inc.",""),SUBSTITUTE('Rural Electric Cooperatives'!$A$1:$S$1,", Inc.",""),0)),0))),0)</f>
        <v>7.7002670069417123</v>
      </c>
      <c r="L35" s="40" cm="1">
        <f t="array" ref="L35">IFERROR(SUMPRODUCT(--ISNUMBER(MATCH(HH!$B$4:$DQ$4,INDEX('Rural Electric Cooperatives'!$A$3:$S$30,0,MATCH(SUBSTITUTE($B35,", Inc.",""),SUBSTITUTE('Rural Electric Cooperatives'!$A$1:$S$1,", Inc.",""),0)),0)),INDEX(HH!$B$6:$DQ$15,MATCH(L$1,YEAR(HH!$A$6:$A$15),0),0))/SUMPRODUCT(--ISNUMBER(MATCH(HH!$B$4:$DQ$4,INDEX('Rural Electric Cooperatives'!$A$3:$S$30,0,MATCH(SUBSTITUTE($B35,", Inc.",""),SUBSTITUTE('Rural Electric Cooperatives'!$A$1:$S$1,", Inc.",""),0)),0))),0)</f>
        <v>7.6348298457400539</v>
      </c>
      <c r="M35" s="43">
        <f t="shared" si="1"/>
        <v>-1.1911097136710791E-2</v>
      </c>
    </row>
    <row r="36" spans="1:13" x14ac:dyDescent="0.25">
      <c r="A36" s="39"/>
      <c r="B36" s="39" t="s">
        <v>1139</v>
      </c>
      <c r="C36" s="40" cm="1">
        <f t="array" ref="C36">IFERROR(SUMPRODUCT(--ISNUMBER(MATCH(HH!$B$4:$DQ$4,INDEX('Rural Electric Cooperatives'!$A$3:$S$30,0,MATCH(SUBSTITUTE($B36,", Inc.",""),SUBSTITUTE('Rural Electric Cooperatives'!$A$1:$S$1,", Inc.",""),0)),0)),INDEX(HH!$B$6:$DQ$15,MATCH(C$1,YEAR(HH!$A$6:$A$15),0),0))/SUMPRODUCT(--ISNUMBER(MATCH(HH!$B$4:$DQ$4,INDEX('Rural Electric Cooperatives'!$A$3:$S$30,0,MATCH(SUBSTITUTE($B36,", Inc.",""),SUBSTITUTE('Rural Electric Cooperatives'!$A$1:$S$1,", Inc.",""),0)),0))),0)</f>
        <v>9.6845789037698697</v>
      </c>
      <c r="D36" s="40" cm="1">
        <f t="array" ref="D36">IFERROR(SUMPRODUCT(--ISNUMBER(MATCH(HH!$B$4:$DQ$4,INDEX('Rural Electric Cooperatives'!$A$3:$S$30,0,MATCH(SUBSTITUTE($B36,", Inc.",""),SUBSTITUTE('Rural Electric Cooperatives'!$A$1:$S$1,", Inc.",""),0)),0)),INDEX(HH!$B$6:$DQ$15,MATCH(D$1,YEAR(HH!$A$6:$A$15),0),0))/SUMPRODUCT(--ISNUMBER(MATCH(HH!$B$4:$DQ$4,INDEX('Rural Electric Cooperatives'!$A$3:$S$30,0,MATCH(SUBSTITUTE($B36,", Inc.",""),SUBSTITUTE('Rural Electric Cooperatives'!$A$1:$S$1,", Inc.",""),0)),0))),0)</f>
        <v>9.7060152414158161</v>
      </c>
      <c r="E36" s="40" cm="1">
        <f t="array" ref="E36">IFERROR(SUMPRODUCT(--ISNUMBER(MATCH(HH!$B$4:$DQ$4,INDEX('Rural Electric Cooperatives'!$A$3:$S$30,0,MATCH(SUBSTITUTE($B36,", Inc.",""),SUBSTITUTE('Rural Electric Cooperatives'!$A$1:$S$1,", Inc.",""),0)),0)),INDEX(HH!$B$6:$DQ$15,MATCH(E$1,YEAR(HH!$A$6:$A$15),0),0))/SUMPRODUCT(--ISNUMBER(MATCH(HH!$B$4:$DQ$4,INDEX('Rural Electric Cooperatives'!$A$3:$S$30,0,MATCH(SUBSTITUTE($B36,", Inc.",""),SUBSTITUTE('Rural Electric Cooperatives'!$A$1:$S$1,", Inc.",""),0)),0))),0)</f>
        <v>9.7489943808347874</v>
      </c>
      <c r="F36" s="40" cm="1">
        <f t="array" ref="F36">IFERROR(SUMPRODUCT(--ISNUMBER(MATCH(HH!$B$4:$DQ$4,INDEX('Rural Electric Cooperatives'!$A$3:$S$30,0,MATCH(SUBSTITUTE($B36,", Inc.",""),SUBSTITUTE('Rural Electric Cooperatives'!$A$1:$S$1,", Inc.",""),0)),0)),INDEX(HH!$B$6:$DQ$15,MATCH(F$1,YEAR(HH!$A$6:$A$15),0),0))/SUMPRODUCT(--ISNUMBER(MATCH(HH!$B$4:$DQ$4,INDEX('Rural Electric Cooperatives'!$A$3:$S$30,0,MATCH(SUBSTITUTE($B36,", Inc.",""),SUBSTITUTE('Rural Electric Cooperatives'!$A$1:$S$1,", Inc.",""),0)),0))),0)</f>
        <v>9.8084594159911802</v>
      </c>
      <c r="G36" s="40" cm="1">
        <f t="array" ref="G36">IFERROR(SUMPRODUCT(--ISNUMBER(MATCH(HH!$B$4:$DQ$4,INDEX('Rural Electric Cooperatives'!$A$3:$S$30,0,MATCH(SUBSTITUTE($B36,", Inc.",""),SUBSTITUTE('Rural Electric Cooperatives'!$A$1:$S$1,", Inc.",""),0)),0)),INDEX(HH!$B$6:$DQ$15,MATCH(G$1,YEAR(HH!$A$6:$A$15),0),0))/SUMPRODUCT(--ISNUMBER(MATCH(HH!$B$4:$DQ$4,INDEX('Rural Electric Cooperatives'!$A$3:$S$30,0,MATCH(SUBSTITUTE($B36,", Inc.",""),SUBSTITUTE('Rural Electric Cooperatives'!$A$1:$S$1,", Inc.",""),0)),0))),0)</f>
        <v>9.7553319200400423</v>
      </c>
      <c r="H36" s="40" cm="1">
        <f t="array" ref="H36">IFERROR(SUMPRODUCT(--ISNUMBER(MATCH(HH!$B$4:$DQ$4,INDEX('Rural Electric Cooperatives'!$A$3:$S$30,0,MATCH(SUBSTITUTE($B36,", Inc.",""),SUBSTITUTE('Rural Electric Cooperatives'!$A$1:$S$1,", Inc.",""),0)),0)),INDEX(HH!$B$6:$DQ$15,MATCH(H$1,YEAR(HH!$A$6:$A$15),0),0))/SUMPRODUCT(--ISNUMBER(MATCH(HH!$B$4:$DQ$4,INDEX('Rural Electric Cooperatives'!$A$3:$S$30,0,MATCH(SUBSTITUTE($B36,", Inc.",""),SUBSTITUTE('Rural Electric Cooperatives'!$A$1:$S$1,", Inc.",""),0)),0))),0)</f>
        <v>9.8223914118342908</v>
      </c>
      <c r="I36" s="40" cm="1">
        <f t="array" ref="I36">IFERROR(SUMPRODUCT(--ISNUMBER(MATCH(HH!$B$4:$DQ$4,INDEX('Rural Electric Cooperatives'!$A$3:$S$30,0,MATCH(SUBSTITUTE($B36,", Inc.",""),SUBSTITUTE('Rural Electric Cooperatives'!$A$1:$S$1,", Inc.",""),0)),0)),INDEX(HH!$B$6:$DQ$15,MATCH(I$1,YEAR(HH!$A$6:$A$15),0),0))/SUMPRODUCT(--ISNUMBER(MATCH(HH!$B$4:$DQ$4,INDEX('Rural Electric Cooperatives'!$A$3:$S$30,0,MATCH(SUBSTITUTE($B36,", Inc.",""),SUBSTITUTE('Rural Electric Cooperatives'!$A$1:$S$1,", Inc.",""),0)),0))),0)</f>
        <v>9.9387621411984117</v>
      </c>
      <c r="J36" s="40" cm="1">
        <f t="array" ref="J36">IFERROR(SUMPRODUCT(--ISNUMBER(MATCH(HH!$B$4:$DQ$4,INDEX('Rural Electric Cooperatives'!$A$3:$S$30,0,MATCH(SUBSTITUTE($B36,", Inc.",""),SUBSTITUTE('Rural Electric Cooperatives'!$A$1:$S$1,", Inc.",""),0)),0)),INDEX(HH!$B$6:$DQ$15,MATCH(J$1,YEAR(HH!$A$6:$A$15),0),0))/SUMPRODUCT(--ISNUMBER(MATCH(HH!$B$4:$DQ$4,INDEX('Rural Electric Cooperatives'!$A$3:$S$30,0,MATCH(SUBSTITUTE($B36,", Inc.",""),SUBSTITUTE('Rural Electric Cooperatives'!$A$1:$S$1,", Inc.",""),0)),0))),0)</f>
        <v>9.9694340772183931</v>
      </c>
      <c r="K36" s="40" cm="1">
        <f t="array" ref="K36">IFERROR(SUMPRODUCT(--ISNUMBER(MATCH(HH!$B$4:$DQ$4,INDEX('Rural Electric Cooperatives'!$A$3:$S$30,0,MATCH(SUBSTITUTE($B36,", Inc.",""),SUBSTITUTE('Rural Electric Cooperatives'!$A$1:$S$1,", Inc.",""),0)),0)),INDEX(HH!$B$6:$DQ$15,MATCH(K$1,YEAR(HH!$A$6:$A$15),0),0))/SUMPRODUCT(--ISNUMBER(MATCH(HH!$B$4:$DQ$4,INDEX('Rural Electric Cooperatives'!$A$3:$S$30,0,MATCH(SUBSTITUTE($B36,", Inc.",""),SUBSTITUTE('Rural Electric Cooperatives'!$A$1:$S$1,", Inc.",""),0)),0))),0)</f>
        <v>10.042340293502667</v>
      </c>
      <c r="L36" s="40" cm="1">
        <f t="array" ref="L36">IFERROR(SUMPRODUCT(--ISNUMBER(MATCH(HH!$B$4:$DQ$4,INDEX('Rural Electric Cooperatives'!$A$3:$S$30,0,MATCH(SUBSTITUTE($B36,", Inc.",""),SUBSTITUTE('Rural Electric Cooperatives'!$A$1:$S$1,", Inc.",""),0)),0)),INDEX(HH!$B$6:$DQ$15,MATCH(L$1,YEAR(HH!$A$6:$A$15),0),0))/SUMPRODUCT(--ISNUMBER(MATCH(HH!$B$4:$DQ$4,INDEX('Rural Electric Cooperatives'!$A$3:$S$30,0,MATCH(SUBSTITUTE($B36,", Inc.",""),SUBSTITUTE('Rural Electric Cooperatives'!$A$1:$S$1,", Inc.",""),0)),0))),0)</f>
        <v>10.15107851433428</v>
      </c>
      <c r="M36" s="43">
        <f t="shared" si="1"/>
        <v>5.2409237012964738E-3</v>
      </c>
    </row>
    <row r="37" spans="1:13" x14ac:dyDescent="0.25">
      <c r="A37" s="39"/>
      <c r="B37" s="39" t="s">
        <v>1140</v>
      </c>
      <c r="C37" s="40" cm="1">
        <f t="array" ref="C37">IFERROR(SUMPRODUCT(--ISNUMBER(MATCH(HH!$B$4:$DQ$4,INDEX('Rural Electric Cooperatives'!$A$3:$S$30,0,MATCH(SUBSTITUTE($B37,", Inc.",""),SUBSTITUTE('Rural Electric Cooperatives'!$A$1:$S$1,", Inc.",""),0)),0)),INDEX(HH!$B$6:$DQ$15,MATCH(C$1,YEAR(HH!$A$6:$A$15),0),0))/SUMPRODUCT(--ISNUMBER(MATCH(HH!$B$4:$DQ$4,INDEX('Rural Electric Cooperatives'!$A$3:$S$30,0,MATCH(SUBSTITUTE($B37,", Inc.",""),SUBSTITUTE('Rural Electric Cooperatives'!$A$1:$S$1,", Inc.",""),0)),0))),0)</f>
        <v>4.3320790223249794</v>
      </c>
      <c r="D37" s="40" cm="1">
        <f t="array" ref="D37">IFERROR(SUMPRODUCT(--ISNUMBER(MATCH(HH!$B$4:$DQ$4,INDEX('Rural Electric Cooperatives'!$A$3:$S$30,0,MATCH(SUBSTITUTE($B37,", Inc.",""),SUBSTITUTE('Rural Electric Cooperatives'!$A$1:$S$1,", Inc.",""),0)),0)),INDEX(HH!$B$6:$DQ$15,MATCH(D$1,YEAR(HH!$A$6:$A$15),0),0))/SUMPRODUCT(--ISNUMBER(MATCH(HH!$B$4:$DQ$4,INDEX('Rural Electric Cooperatives'!$A$3:$S$30,0,MATCH(SUBSTITUTE($B37,", Inc.",""),SUBSTITUTE('Rural Electric Cooperatives'!$A$1:$S$1,", Inc.",""),0)),0))),0)</f>
        <v>4.3307541596239085</v>
      </c>
      <c r="E37" s="40" cm="1">
        <f t="array" ref="E37">IFERROR(SUMPRODUCT(--ISNUMBER(MATCH(HH!$B$4:$DQ$4,INDEX('Rural Electric Cooperatives'!$A$3:$S$30,0,MATCH(SUBSTITUTE($B37,", Inc.",""),SUBSTITUTE('Rural Electric Cooperatives'!$A$1:$S$1,", Inc.",""),0)),0)),INDEX(HH!$B$6:$DQ$15,MATCH(E$1,YEAR(HH!$A$6:$A$15),0),0))/SUMPRODUCT(--ISNUMBER(MATCH(HH!$B$4:$DQ$4,INDEX('Rural Electric Cooperatives'!$A$3:$S$30,0,MATCH(SUBSTITUTE($B37,", Inc.",""),SUBSTITUTE('Rural Electric Cooperatives'!$A$1:$S$1,", Inc.",""),0)),0))),0)</f>
        <v>4.3296301638566659</v>
      </c>
      <c r="F37" s="40" cm="1">
        <f t="array" ref="F37">IFERROR(SUMPRODUCT(--ISNUMBER(MATCH(HH!$B$4:$DQ$4,INDEX('Rural Electric Cooperatives'!$A$3:$S$30,0,MATCH(SUBSTITUTE($B37,", Inc.",""),SUBSTITUTE('Rural Electric Cooperatives'!$A$1:$S$1,", Inc.",""),0)),0)),INDEX(HH!$B$6:$DQ$15,MATCH(F$1,YEAR(HH!$A$6:$A$15),0),0))/SUMPRODUCT(--ISNUMBER(MATCH(HH!$B$4:$DQ$4,INDEX('Rural Electric Cooperatives'!$A$3:$S$30,0,MATCH(SUBSTITUTE($B37,", Inc.",""),SUBSTITUTE('Rural Electric Cooperatives'!$A$1:$S$1,", Inc.",""),0)),0))),0)</f>
        <v>4.3633909890494555</v>
      </c>
      <c r="G37" s="40" cm="1">
        <f t="array" ref="G37">IFERROR(SUMPRODUCT(--ISNUMBER(MATCH(HH!$B$4:$DQ$4,INDEX('Rural Electric Cooperatives'!$A$3:$S$30,0,MATCH(SUBSTITUTE($B37,", Inc.",""),SUBSTITUTE('Rural Electric Cooperatives'!$A$1:$S$1,", Inc.",""),0)),0)),INDEX(HH!$B$6:$DQ$15,MATCH(G$1,YEAR(HH!$A$6:$A$15),0),0))/SUMPRODUCT(--ISNUMBER(MATCH(HH!$B$4:$DQ$4,INDEX('Rural Electric Cooperatives'!$A$3:$S$30,0,MATCH(SUBSTITUTE($B37,", Inc.",""),SUBSTITUTE('Rural Electric Cooperatives'!$A$1:$S$1,", Inc.",""),0)),0))),0)</f>
        <v>4.3321918861454938</v>
      </c>
      <c r="H37" s="40" cm="1">
        <f t="array" ref="H37">IFERROR(SUMPRODUCT(--ISNUMBER(MATCH(HH!$B$4:$DQ$4,INDEX('Rural Electric Cooperatives'!$A$3:$S$30,0,MATCH(SUBSTITUTE($B37,", Inc.",""),SUBSTITUTE('Rural Electric Cooperatives'!$A$1:$S$1,", Inc.",""),0)),0)),INDEX(HH!$B$6:$DQ$15,MATCH(H$1,YEAR(HH!$A$6:$A$15),0),0))/SUMPRODUCT(--ISNUMBER(MATCH(HH!$B$4:$DQ$4,INDEX('Rural Electric Cooperatives'!$A$3:$S$30,0,MATCH(SUBSTITUTE($B37,", Inc.",""),SUBSTITUTE('Rural Electric Cooperatives'!$A$1:$S$1,", Inc.",""),0)),0))),0)</f>
        <v>4.3554907013456319</v>
      </c>
      <c r="I37" s="40" cm="1">
        <f t="array" ref="I37">IFERROR(SUMPRODUCT(--ISNUMBER(MATCH(HH!$B$4:$DQ$4,INDEX('Rural Electric Cooperatives'!$A$3:$S$30,0,MATCH(SUBSTITUTE($B37,", Inc.",""),SUBSTITUTE('Rural Electric Cooperatives'!$A$1:$S$1,", Inc.",""),0)),0)),INDEX(HH!$B$6:$DQ$15,MATCH(I$1,YEAR(HH!$A$6:$A$15),0),0))/SUMPRODUCT(--ISNUMBER(MATCH(HH!$B$4:$DQ$4,INDEX('Rural Electric Cooperatives'!$A$3:$S$30,0,MATCH(SUBSTITUTE($B37,", Inc.",""),SUBSTITUTE('Rural Electric Cooperatives'!$A$1:$S$1,", Inc.",""),0)),0))),0)</f>
        <v>4.3793344980096043</v>
      </c>
      <c r="J37" s="40" cm="1">
        <f t="array" ref="J37">IFERROR(SUMPRODUCT(--ISNUMBER(MATCH(HH!$B$4:$DQ$4,INDEX('Rural Electric Cooperatives'!$A$3:$S$30,0,MATCH(SUBSTITUTE($B37,", Inc.",""),SUBSTITUTE('Rural Electric Cooperatives'!$A$1:$S$1,", Inc.",""),0)),0)),INDEX(HH!$B$6:$DQ$15,MATCH(J$1,YEAR(HH!$A$6:$A$15),0),0))/SUMPRODUCT(--ISNUMBER(MATCH(HH!$B$4:$DQ$4,INDEX('Rural Electric Cooperatives'!$A$3:$S$30,0,MATCH(SUBSTITUTE($B37,", Inc.",""),SUBSTITUTE('Rural Electric Cooperatives'!$A$1:$S$1,", Inc.",""),0)),0))),0)</f>
        <v>4.3797816489962349</v>
      </c>
      <c r="K37" s="40" cm="1">
        <f t="array" ref="K37">IFERROR(SUMPRODUCT(--ISNUMBER(MATCH(HH!$B$4:$DQ$4,INDEX('Rural Electric Cooperatives'!$A$3:$S$30,0,MATCH(SUBSTITUTE($B37,", Inc.",""),SUBSTITUTE('Rural Electric Cooperatives'!$A$1:$S$1,", Inc.",""),0)),0)),INDEX(HH!$B$6:$DQ$15,MATCH(K$1,YEAR(HH!$A$6:$A$15),0),0))/SUMPRODUCT(--ISNUMBER(MATCH(HH!$B$4:$DQ$4,INDEX('Rural Electric Cooperatives'!$A$3:$S$30,0,MATCH(SUBSTITUTE($B37,", Inc.",""),SUBSTITUTE('Rural Electric Cooperatives'!$A$1:$S$1,", Inc.",""),0)),0))),0)</f>
        <v>4.3944829006452037</v>
      </c>
      <c r="L37" s="40" cm="1">
        <f t="array" ref="L37">IFERROR(SUMPRODUCT(--ISNUMBER(MATCH(HH!$B$4:$DQ$4,INDEX('Rural Electric Cooperatives'!$A$3:$S$30,0,MATCH(SUBSTITUTE($B37,", Inc.",""),SUBSTITUTE('Rural Electric Cooperatives'!$A$1:$S$1,", Inc.",""),0)),0)),INDEX(HH!$B$6:$DQ$15,MATCH(L$1,YEAR(HH!$A$6:$A$15),0),0))/SUMPRODUCT(--ISNUMBER(MATCH(HH!$B$4:$DQ$4,INDEX('Rural Electric Cooperatives'!$A$3:$S$30,0,MATCH(SUBSTITUTE($B37,", Inc.",""),SUBSTITUTE('Rural Electric Cooperatives'!$A$1:$S$1,", Inc.",""),0)),0))),0)</f>
        <v>4.4465251042316387</v>
      </c>
      <c r="M37" s="43">
        <f t="shared" si="1"/>
        <v>2.9014616908202839E-3</v>
      </c>
    </row>
    <row r="38" spans="1:13" x14ac:dyDescent="0.25">
      <c r="A38" s="39"/>
      <c r="B38" s="39" t="s">
        <v>1141</v>
      </c>
      <c r="C38" s="40" cm="1">
        <f t="array" ref="C38">IFERROR(SUMPRODUCT(--ISNUMBER(MATCH(HH!$B$4:$DQ$4,INDEX('Rural Electric Cooperatives'!$A$3:$S$30,0,MATCH(SUBSTITUTE($B38,", Inc.",""),SUBSTITUTE('Rural Electric Cooperatives'!$A$1:$S$1,", Inc.",""),0)),0)),INDEX(HH!$B$6:$DQ$15,MATCH(C$1,YEAR(HH!$A$6:$A$15),0),0))/SUMPRODUCT(--ISNUMBER(MATCH(HH!$B$4:$DQ$4,INDEX('Rural Electric Cooperatives'!$A$3:$S$30,0,MATCH(SUBSTITUTE($B38,", Inc.",""),SUBSTITUTE('Rural Electric Cooperatives'!$A$1:$S$1,", Inc.",""),0)),0))),0)</f>
        <v>8.8199490482637035</v>
      </c>
      <c r="D38" s="40" cm="1">
        <f t="array" ref="D38">IFERROR(SUMPRODUCT(--ISNUMBER(MATCH(HH!$B$4:$DQ$4,INDEX('Rural Electric Cooperatives'!$A$3:$S$30,0,MATCH(SUBSTITUTE($B38,", Inc.",""),SUBSTITUTE('Rural Electric Cooperatives'!$A$1:$S$1,", Inc.",""),0)),0)),INDEX(HH!$B$6:$DQ$15,MATCH(D$1,YEAR(HH!$A$6:$A$15),0),0))/SUMPRODUCT(--ISNUMBER(MATCH(HH!$B$4:$DQ$4,INDEX('Rural Electric Cooperatives'!$A$3:$S$30,0,MATCH(SUBSTITUTE($B38,", Inc.",""),SUBSTITUTE('Rural Electric Cooperatives'!$A$1:$S$1,", Inc.",""),0)),0))),0)</f>
        <v>8.7868301230361663</v>
      </c>
      <c r="E38" s="40" cm="1">
        <f t="array" ref="E38">IFERROR(SUMPRODUCT(--ISNUMBER(MATCH(HH!$B$4:$DQ$4,INDEX('Rural Electric Cooperatives'!$A$3:$S$30,0,MATCH(SUBSTITUTE($B38,", Inc.",""),SUBSTITUTE('Rural Electric Cooperatives'!$A$1:$S$1,", Inc.",""),0)),0)),INDEX(HH!$B$6:$DQ$15,MATCH(E$1,YEAR(HH!$A$6:$A$15),0),0))/SUMPRODUCT(--ISNUMBER(MATCH(HH!$B$4:$DQ$4,INDEX('Rural Electric Cooperatives'!$A$3:$S$30,0,MATCH(SUBSTITUTE($B38,", Inc.",""),SUBSTITUTE('Rural Electric Cooperatives'!$A$1:$S$1,", Inc.",""),0)),0))),0)</f>
        <v>8.7529400155727402</v>
      </c>
      <c r="F38" s="40" cm="1">
        <f t="array" ref="F38">IFERROR(SUMPRODUCT(--ISNUMBER(MATCH(HH!$B$4:$DQ$4,INDEX('Rural Electric Cooperatives'!$A$3:$S$30,0,MATCH(SUBSTITUTE($B38,", Inc.",""),SUBSTITUTE('Rural Electric Cooperatives'!$A$1:$S$1,", Inc.",""),0)),0)),INDEX(HH!$B$6:$DQ$15,MATCH(F$1,YEAR(HH!$A$6:$A$15),0),0))/SUMPRODUCT(--ISNUMBER(MATCH(HH!$B$4:$DQ$4,INDEX('Rural Electric Cooperatives'!$A$3:$S$30,0,MATCH(SUBSTITUTE($B38,", Inc.",""),SUBSTITUTE('Rural Electric Cooperatives'!$A$1:$S$1,", Inc.",""),0)),0))),0)</f>
        <v>8.7603234454488419</v>
      </c>
      <c r="G38" s="40" cm="1">
        <f t="array" ref="G38">IFERROR(SUMPRODUCT(--ISNUMBER(MATCH(HH!$B$4:$DQ$4,INDEX('Rural Electric Cooperatives'!$A$3:$S$30,0,MATCH(SUBSTITUTE($B38,", Inc.",""),SUBSTITUTE('Rural Electric Cooperatives'!$A$1:$S$1,", Inc.",""),0)),0)),INDEX(HH!$B$6:$DQ$15,MATCH(G$1,YEAR(HH!$A$6:$A$15),0),0))/SUMPRODUCT(--ISNUMBER(MATCH(HH!$B$4:$DQ$4,INDEX('Rural Electric Cooperatives'!$A$3:$S$30,0,MATCH(SUBSTITUTE($B38,", Inc.",""),SUBSTITUTE('Rural Electric Cooperatives'!$A$1:$S$1,", Inc.",""),0)),0))),0)</f>
        <v>8.6762870193708732</v>
      </c>
      <c r="H38" s="40" cm="1">
        <f t="array" ref="H38">IFERROR(SUMPRODUCT(--ISNUMBER(MATCH(HH!$B$4:$DQ$4,INDEX('Rural Electric Cooperatives'!$A$3:$S$30,0,MATCH(SUBSTITUTE($B38,", Inc.",""),SUBSTITUTE('Rural Electric Cooperatives'!$A$1:$S$1,", Inc.",""),0)),0)),INDEX(HH!$B$6:$DQ$15,MATCH(H$1,YEAR(HH!$A$6:$A$15),0),0))/SUMPRODUCT(--ISNUMBER(MATCH(HH!$B$4:$DQ$4,INDEX('Rural Electric Cooperatives'!$A$3:$S$30,0,MATCH(SUBSTITUTE($B38,", Inc.",""),SUBSTITUTE('Rural Electric Cooperatives'!$A$1:$S$1,", Inc.",""),0)),0))),0)</f>
        <v>8.6657242160410899</v>
      </c>
      <c r="I38" s="40" cm="1">
        <f t="array" ref="I38">IFERROR(SUMPRODUCT(--ISNUMBER(MATCH(HH!$B$4:$DQ$4,INDEX('Rural Electric Cooperatives'!$A$3:$S$30,0,MATCH(SUBSTITUTE($B38,", Inc.",""),SUBSTITUTE('Rural Electric Cooperatives'!$A$1:$S$1,", Inc.",""),0)),0)),INDEX(HH!$B$6:$DQ$15,MATCH(I$1,YEAR(HH!$A$6:$A$15),0),0))/SUMPRODUCT(--ISNUMBER(MATCH(HH!$B$4:$DQ$4,INDEX('Rural Electric Cooperatives'!$A$3:$S$30,0,MATCH(SUBSTITUTE($B38,", Inc.",""),SUBSTITUTE('Rural Electric Cooperatives'!$A$1:$S$1,", Inc.",""),0)),0))),0)</f>
        <v>8.6794320159804972</v>
      </c>
      <c r="J38" s="40" cm="1">
        <f t="array" ref="J38">IFERROR(SUMPRODUCT(--ISNUMBER(MATCH(HH!$B$4:$DQ$4,INDEX('Rural Electric Cooperatives'!$A$3:$S$30,0,MATCH(SUBSTITUTE($B38,", Inc.",""),SUBSTITUTE('Rural Electric Cooperatives'!$A$1:$S$1,", Inc.",""),0)),0)),INDEX(HH!$B$6:$DQ$15,MATCH(J$1,YEAR(HH!$A$6:$A$15),0),0))/SUMPRODUCT(--ISNUMBER(MATCH(HH!$B$4:$DQ$4,INDEX('Rural Electric Cooperatives'!$A$3:$S$30,0,MATCH(SUBSTITUTE($B38,", Inc.",""),SUBSTITUTE('Rural Electric Cooperatives'!$A$1:$S$1,", Inc.",""),0)),0))),0)</f>
        <v>8.6604648813828664</v>
      </c>
      <c r="K38" s="40" cm="1">
        <f t="array" ref="K38">IFERROR(SUMPRODUCT(--ISNUMBER(MATCH(HH!$B$4:$DQ$4,INDEX('Rural Electric Cooperatives'!$A$3:$S$30,0,MATCH(SUBSTITUTE($B38,", Inc.",""),SUBSTITUTE('Rural Electric Cooperatives'!$A$1:$S$1,", Inc.",""),0)),0)),INDEX(HH!$B$6:$DQ$15,MATCH(K$1,YEAR(HH!$A$6:$A$15),0),0))/SUMPRODUCT(--ISNUMBER(MATCH(HH!$B$4:$DQ$4,INDEX('Rural Electric Cooperatives'!$A$3:$S$30,0,MATCH(SUBSTITUTE($B38,", Inc.",""),SUBSTITUTE('Rural Electric Cooperatives'!$A$1:$S$1,", Inc.",""),0)),0))),0)</f>
        <v>8.6752032137807245</v>
      </c>
      <c r="L38" s="40" cm="1">
        <f t="array" ref="L38">IFERROR(SUMPRODUCT(--ISNUMBER(MATCH(HH!$B$4:$DQ$4,INDEX('Rural Electric Cooperatives'!$A$3:$S$30,0,MATCH(SUBSTITUTE($B38,", Inc.",""),SUBSTITUTE('Rural Electric Cooperatives'!$A$1:$S$1,", Inc.",""),0)),0)),INDEX(HH!$B$6:$DQ$15,MATCH(L$1,YEAR(HH!$A$6:$A$15),0),0))/SUMPRODUCT(--ISNUMBER(MATCH(HH!$B$4:$DQ$4,INDEX('Rural Electric Cooperatives'!$A$3:$S$30,0,MATCH(SUBSTITUTE($B38,", Inc.",""),SUBSTITUTE('Rural Electric Cooperatives'!$A$1:$S$1,", Inc.",""),0)),0))),0)</f>
        <v>8.7132515475983805</v>
      </c>
      <c r="M38" s="43">
        <f t="shared" si="1"/>
        <v>-1.3514259949225504E-3</v>
      </c>
    </row>
    <row r="39" spans="1:13" x14ac:dyDescent="0.25">
      <c r="A39" s="39"/>
      <c r="B39" s="39" t="s">
        <v>1187</v>
      </c>
      <c r="C39" s="40" cm="1">
        <f t="array" ref="C39">IFERROR(SUMPRODUCT(--ISNUMBER(MATCH(HH!$B$4:$DQ$4,INDEX('Rural Electric Cooperatives'!$A$3:$S$30,0,MATCH(SUBSTITUTE($B39,", Inc.",""),SUBSTITUTE('Rural Electric Cooperatives'!$A$1:$S$1,", Inc.",""),0)),0)),INDEX(HH!$B$6:$DQ$15,MATCH(C$1,YEAR(HH!$A$6:$A$15),0),0))/SUMPRODUCT(--ISNUMBER(MATCH(HH!$B$4:$DQ$4,INDEX('Rural Electric Cooperatives'!$A$3:$S$30,0,MATCH(SUBSTITUTE($B39,", Inc.",""),SUBSTITUTE('Rural Electric Cooperatives'!$A$1:$S$1,", Inc.",""),0)),0))),0)</f>
        <v>4.7732502233936103</v>
      </c>
      <c r="D39" s="40" cm="1">
        <f t="array" ref="D39">IFERROR(SUMPRODUCT(--ISNUMBER(MATCH(HH!$B$4:$DQ$4,INDEX('Rural Electric Cooperatives'!$A$3:$S$30,0,MATCH(SUBSTITUTE($B39,", Inc.",""),SUBSTITUTE('Rural Electric Cooperatives'!$A$1:$S$1,", Inc.",""),0)),0)),INDEX(HH!$B$6:$DQ$15,MATCH(D$1,YEAR(HH!$A$6:$A$15),0),0))/SUMPRODUCT(--ISNUMBER(MATCH(HH!$B$4:$DQ$4,INDEX('Rural Electric Cooperatives'!$A$3:$S$30,0,MATCH(SUBSTITUTE($B39,", Inc.",""),SUBSTITUTE('Rural Electric Cooperatives'!$A$1:$S$1,", Inc.",""),0)),0))),0)</f>
        <v>4.7134585978558903</v>
      </c>
      <c r="E39" s="40" cm="1">
        <f t="array" ref="E39">IFERROR(SUMPRODUCT(--ISNUMBER(MATCH(HH!$B$4:$DQ$4,INDEX('Rural Electric Cooperatives'!$A$3:$S$30,0,MATCH(SUBSTITUTE($B39,", Inc.",""),SUBSTITUTE('Rural Electric Cooperatives'!$A$1:$S$1,", Inc.",""),0)),0)),INDEX(HH!$B$6:$DQ$15,MATCH(E$1,YEAR(HH!$A$6:$A$15),0),0))/SUMPRODUCT(--ISNUMBER(MATCH(HH!$B$4:$DQ$4,INDEX('Rural Electric Cooperatives'!$A$3:$S$30,0,MATCH(SUBSTITUTE($B39,", Inc.",""),SUBSTITUTE('Rural Electric Cooperatives'!$A$1:$S$1,", Inc.",""),0)),0))),0)</f>
        <v>4.7215436343607253</v>
      </c>
      <c r="F39" s="40" cm="1">
        <f t="array" ref="F39">IFERROR(SUMPRODUCT(--ISNUMBER(MATCH(HH!$B$4:$DQ$4,INDEX('Rural Electric Cooperatives'!$A$3:$S$30,0,MATCH(SUBSTITUTE($B39,", Inc.",""),SUBSTITUTE('Rural Electric Cooperatives'!$A$1:$S$1,", Inc.",""),0)),0)),INDEX(HH!$B$6:$DQ$15,MATCH(F$1,YEAR(HH!$A$6:$A$15),0),0))/SUMPRODUCT(--ISNUMBER(MATCH(HH!$B$4:$DQ$4,INDEX('Rural Electric Cooperatives'!$A$3:$S$30,0,MATCH(SUBSTITUTE($B39,", Inc.",""),SUBSTITUTE('Rural Electric Cooperatives'!$A$1:$S$1,", Inc.",""),0)),0))),0)</f>
        <v>4.7167600876477493</v>
      </c>
      <c r="G39" s="40" cm="1">
        <f t="array" ref="G39">IFERROR(SUMPRODUCT(--ISNUMBER(MATCH(HH!$B$4:$DQ$4,INDEX('Rural Electric Cooperatives'!$A$3:$S$30,0,MATCH(SUBSTITUTE($B39,", Inc.",""),SUBSTITUTE('Rural Electric Cooperatives'!$A$1:$S$1,", Inc.",""),0)),0)),INDEX(HH!$B$6:$DQ$15,MATCH(G$1,YEAR(HH!$A$6:$A$15),0),0))/SUMPRODUCT(--ISNUMBER(MATCH(HH!$B$4:$DQ$4,INDEX('Rural Electric Cooperatives'!$A$3:$S$30,0,MATCH(SUBSTITUTE($B39,", Inc.",""),SUBSTITUTE('Rural Electric Cooperatives'!$A$1:$S$1,", Inc.",""),0)),0))),0)</f>
        <v>4.6482844528498752</v>
      </c>
      <c r="H39" s="40" cm="1">
        <f t="array" ref="H39">IFERROR(SUMPRODUCT(--ISNUMBER(MATCH(HH!$B$4:$DQ$4,INDEX('Rural Electric Cooperatives'!$A$3:$S$30,0,MATCH(SUBSTITUTE($B39,", Inc.",""),SUBSTITUTE('Rural Electric Cooperatives'!$A$1:$S$1,", Inc.",""),0)),0)),INDEX(HH!$B$6:$DQ$15,MATCH(H$1,YEAR(HH!$A$6:$A$15),0),0))/SUMPRODUCT(--ISNUMBER(MATCH(HH!$B$4:$DQ$4,INDEX('Rural Electric Cooperatives'!$A$3:$S$30,0,MATCH(SUBSTITUTE($B39,", Inc.",""),SUBSTITUTE('Rural Electric Cooperatives'!$A$1:$S$1,", Inc.",""),0)),0))),0)</f>
        <v>4.6241537334310596</v>
      </c>
      <c r="I39" s="40" cm="1">
        <f t="array" ref="I39">IFERROR(SUMPRODUCT(--ISNUMBER(MATCH(HH!$B$4:$DQ$4,INDEX('Rural Electric Cooperatives'!$A$3:$S$30,0,MATCH(SUBSTITUTE($B39,", Inc.",""),SUBSTITUTE('Rural Electric Cooperatives'!$A$1:$S$1,", Inc.",""),0)),0)),INDEX(HH!$B$6:$DQ$15,MATCH(I$1,YEAR(HH!$A$6:$A$15),0),0))/SUMPRODUCT(--ISNUMBER(MATCH(HH!$B$4:$DQ$4,INDEX('Rural Electric Cooperatives'!$A$3:$S$30,0,MATCH(SUBSTITUTE($B39,", Inc.",""),SUBSTITUTE('Rural Electric Cooperatives'!$A$1:$S$1,", Inc.",""),0)),0))),0)</f>
        <v>4.602473606671305</v>
      </c>
      <c r="J39" s="40" cm="1">
        <f t="array" ref="J39">IFERROR(SUMPRODUCT(--ISNUMBER(MATCH(HH!$B$4:$DQ$4,INDEX('Rural Electric Cooperatives'!$A$3:$S$30,0,MATCH(SUBSTITUTE($B39,", Inc.",""),SUBSTITUTE('Rural Electric Cooperatives'!$A$1:$S$1,", Inc.",""),0)),0)),INDEX(HH!$B$6:$DQ$15,MATCH(J$1,YEAR(HH!$A$6:$A$15),0),0))/SUMPRODUCT(--ISNUMBER(MATCH(HH!$B$4:$DQ$4,INDEX('Rural Electric Cooperatives'!$A$3:$S$30,0,MATCH(SUBSTITUTE($B39,", Inc.",""),SUBSTITUTE('Rural Electric Cooperatives'!$A$1:$S$1,", Inc.",""),0)),0))),0)</f>
        <v>4.5591232089520446</v>
      </c>
      <c r="K39" s="40" cm="1">
        <f t="array" ref="K39">IFERROR(SUMPRODUCT(--ISNUMBER(MATCH(HH!$B$4:$DQ$4,INDEX('Rural Electric Cooperatives'!$A$3:$S$30,0,MATCH(SUBSTITUTE($B39,", Inc.",""),SUBSTITUTE('Rural Electric Cooperatives'!$A$1:$S$1,", Inc.",""),0)),0)),INDEX(HH!$B$6:$DQ$15,MATCH(K$1,YEAR(HH!$A$6:$A$15),0),0))/SUMPRODUCT(--ISNUMBER(MATCH(HH!$B$4:$DQ$4,INDEX('Rural Electric Cooperatives'!$A$3:$S$30,0,MATCH(SUBSTITUTE($B39,", Inc.",""),SUBSTITUTE('Rural Electric Cooperatives'!$A$1:$S$1,", Inc.",""),0)),0))),0)</f>
        <v>4.5304330283249694</v>
      </c>
      <c r="L39" s="40" cm="1">
        <f t="array" ref="L39">IFERROR(SUMPRODUCT(--ISNUMBER(MATCH(HH!$B$4:$DQ$4,INDEX('Rural Electric Cooperatives'!$A$3:$S$30,0,MATCH(SUBSTITUTE($B39,", Inc.",""),SUBSTITUTE('Rural Electric Cooperatives'!$A$1:$S$1,", Inc.",""),0)),0)),INDEX(HH!$B$6:$DQ$15,MATCH(L$1,YEAR(HH!$A$6:$A$15),0),0))/SUMPRODUCT(--ISNUMBER(MATCH(HH!$B$4:$DQ$4,INDEX('Rural Electric Cooperatives'!$A$3:$S$30,0,MATCH(SUBSTITUTE($B39,", Inc.",""),SUBSTITUTE('Rural Electric Cooperatives'!$A$1:$S$1,", Inc.",""),0)),0))),0)</f>
        <v>4.5347772528946848</v>
      </c>
      <c r="M39" s="43">
        <f t="shared" si="1"/>
        <v>-5.6784271481249426E-3</v>
      </c>
    </row>
    <row r="40" spans="1:13" x14ac:dyDescent="0.25">
      <c r="A40" s="39"/>
      <c r="B40" s="39" t="s">
        <v>1142</v>
      </c>
      <c r="C40" s="40" cm="1">
        <f t="array" ref="C40">IFERROR(SUMPRODUCT(--ISNUMBER(MATCH(HH!$B$4:$DQ$4,INDEX('Rural Electric Cooperatives'!$A$3:$S$30,0,MATCH(SUBSTITUTE($B40,", Inc.",""),SUBSTITUTE('Rural Electric Cooperatives'!$A$1:$S$1,", Inc.",""),0)),0)),INDEX(HH!$B$6:$DQ$15,MATCH(C$1,YEAR(HH!$A$6:$A$15),0),0))/SUMPRODUCT(--ISNUMBER(MATCH(HH!$B$4:$DQ$4,INDEX('Rural Electric Cooperatives'!$A$3:$S$30,0,MATCH(SUBSTITUTE($B40,", Inc.",""),SUBSTITUTE('Rural Electric Cooperatives'!$A$1:$S$1,", Inc.",""),0)),0))),0)</f>
        <v>10.728740919529274</v>
      </c>
      <c r="D40" s="40" cm="1">
        <f t="array" ref="D40">IFERROR(SUMPRODUCT(--ISNUMBER(MATCH(HH!$B$4:$DQ$4,INDEX('Rural Electric Cooperatives'!$A$3:$S$30,0,MATCH(SUBSTITUTE($B40,", Inc.",""),SUBSTITUTE('Rural Electric Cooperatives'!$A$1:$S$1,", Inc.",""),0)),0)),INDEX(HH!$B$6:$DQ$15,MATCH(D$1,YEAR(HH!$A$6:$A$15),0),0))/SUMPRODUCT(--ISNUMBER(MATCH(HH!$B$4:$DQ$4,INDEX('Rural Electric Cooperatives'!$A$3:$S$30,0,MATCH(SUBSTITUTE($B40,", Inc.",""),SUBSTITUTE('Rural Electric Cooperatives'!$A$1:$S$1,", Inc.",""),0)),0))),0)</f>
        <v>10.700649655924483</v>
      </c>
      <c r="E40" s="40" cm="1">
        <f t="array" ref="E40">IFERROR(SUMPRODUCT(--ISNUMBER(MATCH(HH!$B$4:$DQ$4,INDEX('Rural Electric Cooperatives'!$A$3:$S$30,0,MATCH(SUBSTITUTE($B40,", Inc.",""),SUBSTITUTE('Rural Electric Cooperatives'!$A$1:$S$1,", Inc.",""),0)),0)),INDEX(HH!$B$6:$DQ$15,MATCH(E$1,YEAR(HH!$A$6:$A$15),0),0))/SUMPRODUCT(--ISNUMBER(MATCH(HH!$B$4:$DQ$4,INDEX('Rural Electric Cooperatives'!$A$3:$S$30,0,MATCH(SUBSTITUTE($B40,", Inc.",""),SUBSTITUTE('Rural Electric Cooperatives'!$A$1:$S$1,", Inc.",""),0)),0))),0)</f>
        <v>10.683018254923235</v>
      </c>
      <c r="F40" s="40" cm="1">
        <f t="array" ref="F40">IFERROR(SUMPRODUCT(--ISNUMBER(MATCH(HH!$B$4:$DQ$4,INDEX('Rural Electric Cooperatives'!$A$3:$S$30,0,MATCH(SUBSTITUTE($B40,", Inc.",""),SUBSTITUTE('Rural Electric Cooperatives'!$A$1:$S$1,", Inc.",""),0)),0)),INDEX(HH!$B$6:$DQ$15,MATCH(F$1,YEAR(HH!$A$6:$A$15),0),0))/SUMPRODUCT(--ISNUMBER(MATCH(HH!$B$4:$DQ$4,INDEX('Rural Electric Cooperatives'!$A$3:$S$30,0,MATCH(SUBSTITUTE($B40,", Inc.",""),SUBSTITUTE('Rural Electric Cooperatives'!$A$1:$S$1,", Inc.",""),0)),0))),0)</f>
        <v>10.715716805432438</v>
      </c>
      <c r="G40" s="40" cm="1">
        <f t="array" ref="G40">IFERROR(SUMPRODUCT(--ISNUMBER(MATCH(HH!$B$4:$DQ$4,INDEX('Rural Electric Cooperatives'!$A$3:$S$30,0,MATCH(SUBSTITUTE($B40,", Inc.",""),SUBSTITUTE('Rural Electric Cooperatives'!$A$1:$S$1,", Inc.",""),0)),0)),INDEX(HH!$B$6:$DQ$15,MATCH(G$1,YEAR(HH!$A$6:$A$15),0),0))/SUMPRODUCT(--ISNUMBER(MATCH(HH!$B$4:$DQ$4,INDEX('Rural Electric Cooperatives'!$A$3:$S$30,0,MATCH(SUBSTITUTE($B40,", Inc.",""),SUBSTITUTE('Rural Electric Cooperatives'!$A$1:$S$1,", Inc.",""),0)),0))),0)</f>
        <v>10.631282839051524</v>
      </c>
      <c r="H40" s="40" cm="1">
        <f t="array" ref="H40">IFERROR(SUMPRODUCT(--ISNUMBER(MATCH(HH!$B$4:$DQ$4,INDEX('Rural Electric Cooperatives'!$A$3:$S$30,0,MATCH(SUBSTITUTE($B40,", Inc.",""),SUBSTITUTE('Rural Electric Cooperatives'!$A$1:$S$1,", Inc.",""),0)),0)),INDEX(HH!$B$6:$DQ$15,MATCH(H$1,YEAR(HH!$A$6:$A$15),0),0))/SUMPRODUCT(--ISNUMBER(MATCH(HH!$B$4:$DQ$4,INDEX('Rural Electric Cooperatives'!$A$3:$S$30,0,MATCH(SUBSTITUTE($B40,", Inc.",""),SUBSTITUTE('Rural Electric Cooperatives'!$A$1:$S$1,", Inc.",""),0)),0))),0)</f>
        <v>10.605407444879193</v>
      </c>
      <c r="I40" s="40" cm="1">
        <f t="array" ref="I40">IFERROR(SUMPRODUCT(--ISNUMBER(MATCH(HH!$B$4:$DQ$4,INDEX('Rural Electric Cooperatives'!$A$3:$S$30,0,MATCH(SUBSTITUTE($B40,", Inc.",""),SUBSTITUTE('Rural Electric Cooperatives'!$A$1:$S$1,", Inc.",""),0)),0)),INDEX(HH!$B$6:$DQ$15,MATCH(I$1,YEAR(HH!$A$6:$A$15),0),0))/SUMPRODUCT(--ISNUMBER(MATCH(HH!$B$4:$DQ$4,INDEX('Rural Electric Cooperatives'!$A$3:$S$30,0,MATCH(SUBSTITUTE($B40,", Inc.",""),SUBSTITUTE('Rural Electric Cooperatives'!$A$1:$S$1,", Inc.",""),0)),0))),0)</f>
        <v>10.6769238926573</v>
      </c>
      <c r="J40" s="40" cm="1">
        <f t="array" ref="J40">IFERROR(SUMPRODUCT(--ISNUMBER(MATCH(HH!$B$4:$DQ$4,INDEX('Rural Electric Cooperatives'!$A$3:$S$30,0,MATCH(SUBSTITUTE($B40,", Inc.",""),SUBSTITUTE('Rural Electric Cooperatives'!$A$1:$S$1,", Inc.",""),0)),0)),INDEX(HH!$B$6:$DQ$15,MATCH(J$1,YEAR(HH!$A$6:$A$15),0),0))/SUMPRODUCT(--ISNUMBER(MATCH(HH!$B$4:$DQ$4,INDEX('Rural Electric Cooperatives'!$A$3:$S$30,0,MATCH(SUBSTITUTE($B40,", Inc.",""),SUBSTITUTE('Rural Electric Cooperatives'!$A$1:$S$1,", Inc.",""),0)),0))),0)</f>
        <v>10.682330118591954</v>
      </c>
      <c r="K40" s="40" cm="1">
        <f t="array" ref="K40">IFERROR(SUMPRODUCT(--ISNUMBER(MATCH(HH!$B$4:$DQ$4,INDEX('Rural Electric Cooperatives'!$A$3:$S$30,0,MATCH(SUBSTITUTE($B40,", Inc.",""),SUBSTITUTE('Rural Electric Cooperatives'!$A$1:$S$1,", Inc.",""),0)),0)),INDEX(HH!$B$6:$DQ$15,MATCH(K$1,YEAR(HH!$A$6:$A$15),0),0))/SUMPRODUCT(--ISNUMBER(MATCH(HH!$B$4:$DQ$4,INDEX('Rural Electric Cooperatives'!$A$3:$S$30,0,MATCH(SUBSTITUTE($B40,", Inc.",""),SUBSTITUTE('Rural Electric Cooperatives'!$A$1:$S$1,", Inc.",""),0)),0))),0)</f>
        <v>10.714070930858105</v>
      </c>
      <c r="L40" s="40" cm="1">
        <f t="array" ref="L40">IFERROR(SUMPRODUCT(--ISNUMBER(MATCH(HH!$B$4:$DQ$4,INDEX('Rural Electric Cooperatives'!$A$3:$S$30,0,MATCH(SUBSTITUTE($B40,", Inc.",""),SUBSTITUTE('Rural Electric Cooperatives'!$A$1:$S$1,", Inc.",""),0)),0)),INDEX(HH!$B$6:$DQ$15,MATCH(L$1,YEAR(HH!$A$6:$A$15),0),0))/SUMPRODUCT(--ISNUMBER(MATCH(HH!$B$4:$DQ$4,INDEX('Rural Electric Cooperatives'!$A$3:$S$30,0,MATCH(SUBSTITUTE($B40,", Inc.",""),SUBSTITUTE('Rural Electric Cooperatives'!$A$1:$S$1,", Inc.",""),0)),0))),0)</f>
        <v>10.769275456579516</v>
      </c>
      <c r="M40" s="43">
        <f t="shared" si="1"/>
        <v>4.1908857050421133E-4</v>
      </c>
    </row>
    <row r="41" spans="1:13" x14ac:dyDescent="0.25">
      <c r="A41" s="39"/>
      <c r="B41" s="39" t="s">
        <v>1143</v>
      </c>
      <c r="C41" s="40" cm="1">
        <f t="array" ref="C41">IFERROR(SUMPRODUCT(--ISNUMBER(MATCH(HH!$B$4:$DQ$4,INDEX('Rural Electric Cooperatives'!$A$3:$S$30,0,MATCH(SUBSTITUTE($B41,", Inc.",""),SUBSTITUTE('Rural Electric Cooperatives'!$A$1:$S$1,", Inc.",""),0)),0)),INDEX(HH!$B$6:$DQ$15,MATCH(C$1,YEAR(HH!$A$6:$A$15),0),0))/SUMPRODUCT(--ISNUMBER(MATCH(HH!$B$4:$DQ$4,INDEX('Rural Electric Cooperatives'!$A$3:$S$30,0,MATCH(SUBSTITUTE($B41,", Inc.",""),SUBSTITUTE('Rural Electric Cooperatives'!$A$1:$S$1,", Inc.",""),0)),0))),0)</f>
        <v>5.1965640402369999</v>
      </c>
      <c r="D41" s="40" cm="1">
        <f t="array" ref="D41">IFERROR(SUMPRODUCT(--ISNUMBER(MATCH(HH!$B$4:$DQ$4,INDEX('Rural Electric Cooperatives'!$A$3:$S$30,0,MATCH(SUBSTITUTE($B41,", Inc.",""),SUBSTITUTE('Rural Electric Cooperatives'!$A$1:$S$1,", Inc.",""),0)),0)),INDEX(HH!$B$6:$DQ$15,MATCH(D$1,YEAR(HH!$A$6:$A$15),0),0))/SUMPRODUCT(--ISNUMBER(MATCH(HH!$B$4:$DQ$4,INDEX('Rural Electric Cooperatives'!$A$3:$S$30,0,MATCH(SUBSTITUTE($B41,", Inc.",""),SUBSTITUTE('Rural Electric Cooperatives'!$A$1:$S$1,", Inc.",""),0)),0))),0)</f>
        <v>5.1666559338183164</v>
      </c>
      <c r="E41" s="40" cm="1">
        <f t="array" ref="E41">IFERROR(SUMPRODUCT(--ISNUMBER(MATCH(HH!$B$4:$DQ$4,INDEX('Rural Electric Cooperatives'!$A$3:$S$30,0,MATCH(SUBSTITUTE($B41,", Inc.",""),SUBSTITUTE('Rural Electric Cooperatives'!$A$1:$S$1,", Inc.",""),0)),0)),INDEX(HH!$B$6:$DQ$15,MATCH(E$1,YEAR(HH!$A$6:$A$15),0),0))/SUMPRODUCT(--ISNUMBER(MATCH(HH!$B$4:$DQ$4,INDEX('Rural Electric Cooperatives'!$A$3:$S$30,0,MATCH(SUBSTITUTE($B41,", Inc.",""),SUBSTITUTE('Rural Electric Cooperatives'!$A$1:$S$1,", Inc.",""),0)),0))),0)</f>
        <v>5.1588720866403266</v>
      </c>
      <c r="F41" s="40" cm="1">
        <f t="array" ref="F41">IFERROR(SUMPRODUCT(--ISNUMBER(MATCH(HH!$B$4:$DQ$4,INDEX('Rural Electric Cooperatives'!$A$3:$S$30,0,MATCH(SUBSTITUTE($B41,", Inc.",""),SUBSTITUTE('Rural Electric Cooperatives'!$A$1:$S$1,", Inc.",""),0)),0)),INDEX(HH!$B$6:$DQ$15,MATCH(F$1,YEAR(HH!$A$6:$A$15),0),0))/SUMPRODUCT(--ISNUMBER(MATCH(HH!$B$4:$DQ$4,INDEX('Rural Electric Cooperatives'!$A$3:$S$30,0,MATCH(SUBSTITUTE($B41,", Inc.",""),SUBSTITUTE('Rural Electric Cooperatives'!$A$1:$S$1,", Inc.",""),0)),0))),0)</f>
        <v>5.1573318092266627</v>
      </c>
      <c r="G41" s="40" cm="1">
        <f t="array" ref="G41">IFERROR(SUMPRODUCT(--ISNUMBER(MATCH(HH!$B$4:$DQ$4,INDEX('Rural Electric Cooperatives'!$A$3:$S$30,0,MATCH(SUBSTITUTE($B41,", Inc.",""),SUBSTITUTE('Rural Electric Cooperatives'!$A$1:$S$1,", Inc.",""),0)),0)),INDEX(HH!$B$6:$DQ$15,MATCH(G$1,YEAR(HH!$A$6:$A$15),0),0))/SUMPRODUCT(--ISNUMBER(MATCH(HH!$B$4:$DQ$4,INDEX('Rural Electric Cooperatives'!$A$3:$S$30,0,MATCH(SUBSTITUTE($B41,", Inc.",""),SUBSTITUTE('Rural Electric Cooperatives'!$A$1:$S$1,", Inc.",""),0)),0))),0)</f>
        <v>5.1081926090038934</v>
      </c>
      <c r="H41" s="40" cm="1">
        <f t="array" ref="H41">IFERROR(SUMPRODUCT(--ISNUMBER(MATCH(HH!$B$4:$DQ$4,INDEX('Rural Electric Cooperatives'!$A$3:$S$30,0,MATCH(SUBSTITUTE($B41,", Inc.",""),SUBSTITUTE('Rural Electric Cooperatives'!$A$1:$S$1,", Inc.",""),0)),0)),INDEX(HH!$B$6:$DQ$15,MATCH(H$1,YEAR(HH!$A$6:$A$15),0),0))/SUMPRODUCT(--ISNUMBER(MATCH(HH!$B$4:$DQ$4,INDEX('Rural Electric Cooperatives'!$A$3:$S$30,0,MATCH(SUBSTITUTE($B41,", Inc.",""),SUBSTITUTE('Rural Electric Cooperatives'!$A$1:$S$1,", Inc.",""),0)),0))),0)</f>
        <v>5.0872448415742229</v>
      </c>
      <c r="I41" s="40" cm="1">
        <f t="array" ref="I41">IFERROR(SUMPRODUCT(--ISNUMBER(MATCH(HH!$B$4:$DQ$4,INDEX('Rural Electric Cooperatives'!$A$3:$S$30,0,MATCH(SUBSTITUTE($B41,", Inc.",""),SUBSTITUTE('Rural Electric Cooperatives'!$A$1:$S$1,", Inc.",""),0)),0)),INDEX(HH!$B$6:$DQ$15,MATCH(I$1,YEAR(HH!$A$6:$A$15),0),0))/SUMPRODUCT(--ISNUMBER(MATCH(HH!$B$4:$DQ$4,INDEX('Rural Electric Cooperatives'!$A$3:$S$30,0,MATCH(SUBSTITUTE($B41,", Inc.",""),SUBSTITUTE('Rural Electric Cooperatives'!$A$1:$S$1,", Inc.",""),0)),0))),0)</f>
        <v>5.1333219053909067</v>
      </c>
      <c r="J41" s="40" cm="1">
        <f t="array" ref="J41">IFERROR(SUMPRODUCT(--ISNUMBER(MATCH(HH!$B$4:$DQ$4,INDEX('Rural Electric Cooperatives'!$A$3:$S$30,0,MATCH(SUBSTITUTE($B41,", Inc.",""),SUBSTITUTE('Rural Electric Cooperatives'!$A$1:$S$1,", Inc.",""),0)),0)),INDEX(HH!$B$6:$DQ$15,MATCH(J$1,YEAR(HH!$A$6:$A$15),0),0))/SUMPRODUCT(--ISNUMBER(MATCH(HH!$B$4:$DQ$4,INDEX('Rural Electric Cooperatives'!$A$3:$S$30,0,MATCH(SUBSTITUTE($B41,", Inc.",""),SUBSTITUTE('Rural Electric Cooperatives'!$A$1:$S$1,", Inc.",""),0)),0))),0)</f>
        <v>5.0790073424108</v>
      </c>
      <c r="K41" s="40" cm="1">
        <f t="array" ref="K41">IFERROR(SUMPRODUCT(--ISNUMBER(MATCH(HH!$B$4:$DQ$4,INDEX('Rural Electric Cooperatives'!$A$3:$S$30,0,MATCH(SUBSTITUTE($B41,", Inc.",""),SUBSTITUTE('Rural Electric Cooperatives'!$A$1:$S$1,", Inc.",""),0)),0)),INDEX(HH!$B$6:$DQ$15,MATCH(K$1,YEAR(HH!$A$6:$A$15),0),0))/SUMPRODUCT(--ISNUMBER(MATCH(HH!$B$4:$DQ$4,INDEX('Rural Electric Cooperatives'!$A$3:$S$30,0,MATCH(SUBSTITUTE($B41,", Inc.",""),SUBSTITUTE('Rural Electric Cooperatives'!$A$1:$S$1,", Inc.",""),0)),0))),0)</f>
        <v>5.0320991518279001</v>
      </c>
      <c r="L41" s="40" cm="1">
        <f t="array" ref="L41">IFERROR(SUMPRODUCT(--ISNUMBER(MATCH(HH!$B$4:$DQ$4,INDEX('Rural Electric Cooperatives'!$A$3:$S$30,0,MATCH(SUBSTITUTE($B41,", Inc.",""),SUBSTITUTE('Rural Electric Cooperatives'!$A$1:$S$1,", Inc.",""),0)),0)),INDEX(HH!$B$6:$DQ$15,MATCH(L$1,YEAR(HH!$A$6:$A$15),0),0))/SUMPRODUCT(--ISNUMBER(MATCH(HH!$B$4:$DQ$4,INDEX('Rural Electric Cooperatives'!$A$3:$S$30,0,MATCH(SUBSTITUTE($B41,", Inc.",""),SUBSTITUTE('Rural Electric Cooperatives'!$A$1:$S$1,", Inc.",""),0)),0))),0)</f>
        <v>5.040888030055493</v>
      </c>
      <c r="M41" s="43">
        <f t="shared" si="1"/>
        <v>-3.3737829272320052E-3</v>
      </c>
    </row>
    <row r="42" spans="1:13" x14ac:dyDescent="0.25">
      <c r="A42" s="39"/>
      <c r="B42" s="39" t="s">
        <v>1149</v>
      </c>
      <c r="C42" s="40" cm="1">
        <f t="array" ref="C42">IFERROR(SUMPRODUCT(--ISNUMBER(MATCH(HH!$B$4:$DQ$4,INDEX('Rural Electric Cooperatives'!$A$3:$S$30,0,MATCH(SUBSTITUTE($B42,", Inc.",""),SUBSTITUTE('Rural Electric Cooperatives'!$A$1:$S$1,", Inc.",""),0)),0)),INDEX(HH!$B$6:$DQ$15,MATCH(C$1,YEAR(HH!$A$6:$A$15),0),0))/SUMPRODUCT(--ISNUMBER(MATCH(HH!$B$4:$DQ$4,INDEX('Rural Electric Cooperatives'!$A$3:$S$30,0,MATCH(SUBSTITUTE($B42,", Inc.",""),SUBSTITUTE('Rural Electric Cooperatives'!$A$1:$S$1,", Inc.",""),0)),0))),0)</f>
        <v>9.558302718109843</v>
      </c>
      <c r="D42" s="40" cm="1">
        <f t="array" ref="D42">IFERROR(SUMPRODUCT(--ISNUMBER(MATCH(HH!$B$4:$DQ$4,INDEX('Rural Electric Cooperatives'!$A$3:$S$30,0,MATCH(SUBSTITUTE($B42,", Inc.",""),SUBSTITUTE('Rural Electric Cooperatives'!$A$1:$S$1,", Inc.",""),0)),0)),INDEX(HH!$B$6:$DQ$15,MATCH(D$1,YEAR(HH!$A$6:$A$15),0),0))/SUMPRODUCT(--ISNUMBER(MATCH(HH!$B$4:$DQ$4,INDEX('Rural Electric Cooperatives'!$A$3:$S$30,0,MATCH(SUBSTITUTE($B42,", Inc.",""),SUBSTITUTE('Rural Electric Cooperatives'!$A$1:$S$1,", Inc.",""),0)),0))),0)</f>
        <v>9.5956237343967672</v>
      </c>
      <c r="E42" s="40" cm="1">
        <f t="array" ref="E42">IFERROR(SUMPRODUCT(--ISNUMBER(MATCH(HH!$B$4:$DQ$4,INDEX('Rural Electric Cooperatives'!$A$3:$S$30,0,MATCH(SUBSTITUTE($B42,", Inc.",""),SUBSTITUTE('Rural Electric Cooperatives'!$A$1:$S$1,", Inc.",""),0)),0)),INDEX(HH!$B$6:$DQ$15,MATCH(E$1,YEAR(HH!$A$6:$A$15),0),0))/SUMPRODUCT(--ISNUMBER(MATCH(HH!$B$4:$DQ$4,INDEX('Rural Electric Cooperatives'!$A$3:$S$30,0,MATCH(SUBSTITUTE($B42,", Inc.",""),SUBSTITUTE('Rural Electric Cooperatives'!$A$1:$S$1,", Inc.",""),0)),0))),0)</f>
        <v>9.6716968642249768</v>
      </c>
      <c r="F42" s="40" cm="1">
        <f t="array" ref="F42">IFERROR(SUMPRODUCT(--ISNUMBER(MATCH(HH!$B$4:$DQ$4,INDEX('Rural Electric Cooperatives'!$A$3:$S$30,0,MATCH(SUBSTITUTE($B42,", Inc.",""),SUBSTITUTE('Rural Electric Cooperatives'!$A$1:$S$1,", Inc.",""),0)),0)),INDEX(HH!$B$6:$DQ$15,MATCH(F$1,YEAR(HH!$A$6:$A$15),0),0))/SUMPRODUCT(--ISNUMBER(MATCH(HH!$B$4:$DQ$4,INDEX('Rural Electric Cooperatives'!$A$3:$S$30,0,MATCH(SUBSTITUTE($B42,", Inc.",""),SUBSTITUTE('Rural Electric Cooperatives'!$A$1:$S$1,", Inc.",""),0)),0))),0)</f>
        <v>9.7380746303905479</v>
      </c>
      <c r="G42" s="40" cm="1">
        <f t="array" ref="G42">IFERROR(SUMPRODUCT(--ISNUMBER(MATCH(HH!$B$4:$DQ$4,INDEX('Rural Electric Cooperatives'!$A$3:$S$30,0,MATCH(SUBSTITUTE($B42,", Inc.",""),SUBSTITUTE('Rural Electric Cooperatives'!$A$1:$S$1,", Inc.",""),0)),0)),INDEX(HH!$B$6:$DQ$15,MATCH(G$1,YEAR(HH!$A$6:$A$15),0),0))/SUMPRODUCT(--ISNUMBER(MATCH(HH!$B$4:$DQ$4,INDEX('Rural Electric Cooperatives'!$A$3:$S$30,0,MATCH(SUBSTITUTE($B42,", Inc.",""),SUBSTITUTE('Rural Electric Cooperatives'!$A$1:$S$1,", Inc.",""),0)),0))),0)</f>
        <v>9.6861265285443494</v>
      </c>
      <c r="H42" s="40" cm="1">
        <f t="array" ref="H42">IFERROR(SUMPRODUCT(--ISNUMBER(MATCH(HH!$B$4:$DQ$4,INDEX('Rural Electric Cooperatives'!$A$3:$S$30,0,MATCH(SUBSTITUTE($B42,", Inc.",""),SUBSTITUTE('Rural Electric Cooperatives'!$A$1:$S$1,", Inc.",""),0)),0)),INDEX(HH!$B$6:$DQ$15,MATCH(H$1,YEAR(HH!$A$6:$A$15),0),0))/SUMPRODUCT(--ISNUMBER(MATCH(HH!$B$4:$DQ$4,INDEX('Rural Electric Cooperatives'!$A$3:$S$30,0,MATCH(SUBSTITUTE($B42,", Inc.",""),SUBSTITUTE('Rural Electric Cooperatives'!$A$1:$S$1,", Inc.",""),0)),0))),0)</f>
        <v>9.7549372437276567</v>
      </c>
      <c r="I42" s="40" cm="1">
        <f t="array" ref="I42">IFERROR(SUMPRODUCT(--ISNUMBER(MATCH(HH!$B$4:$DQ$4,INDEX('Rural Electric Cooperatives'!$A$3:$S$30,0,MATCH(SUBSTITUTE($B42,", Inc.",""),SUBSTITUTE('Rural Electric Cooperatives'!$A$1:$S$1,", Inc.",""),0)),0)),INDEX(HH!$B$6:$DQ$15,MATCH(I$1,YEAR(HH!$A$6:$A$15),0),0))/SUMPRODUCT(--ISNUMBER(MATCH(HH!$B$4:$DQ$4,INDEX('Rural Electric Cooperatives'!$A$3:$S$30,0,MATCH(SUBSTITUTE($B42,", Inc.",""),SUBSTITUTE('Rural Electric Cooperatives'!$A$1:$S$1,", Inc.",""),0)),0))),0)</f>
        <v>9.8283210303686328</v>
      </c>
      <c r="J42" s="40" cm="1">
        <f t="array" ref="J42">IFERROR(SUMPRODUCT(--ISNUMBER(MATCH(HH!$B$4:$DQ$4,INDEX('Rural Electric Cooperatives'!$A$3:$S$30,0,MATCH(SUBSTITUTE($B42,", Inc.",""),SUBSTITUTE('Rural Electric Cooperatives'!$A$1:$S$1,", Inc.",""),0)),0)),INDEX(HH!$B$6:$DQ$15,MATCH(J$1,YEAR(HH!$A$6:$A$15),0),0))/SUMPRODUCT(--ISNUMBER(MATCH(HH!$B$4:$DQ$4,INDEX('Rural Electric Cooperatives'!$A$3:$S$30,0,MATCH(SUBSTITUTE($B42,", Inc.",""),SUBSTITUTE('Rural Electric Cooperatives'!$A$1:$S$1,", Inc.",""),0)),0))),0)</f>
        <v>9.8630880502494609</v>
      </c>
      <c r="K42" s="40" cm="1">
        <f t="array" ref="K42">IFERROR(SUMPRODUCT(--ISNUMBER(MATCH(HH!$B$4:$DQ$4,INDEX('Rural Electric Cooperatives'!$A$3:$S$30,0,MATCH(SUBSTITUTE($B42,", Inc.",""),SUBSTITUTE('Rural Electric Cooperatives'!$A$1:$S$1,", Inc.",""),0)),0)),INDEX(HH!$B$6:$DQ$15,MATCH(K$1,YEAR(HH!$A$6:$A$15),0),0))/SUMPRODUCT(--ISNUMBER(MATCH(HH!$B$4:$DQ$4,INDEX('Rural Electric Cooperatives'!$A$3:$S$30,0,MATCH(SUBSTITUTE($B42,", Inc.",""),SUBSTITUTE('Rural Electric Cooperatives'!$A$1:$S$1,", Inc.",""),0)),0))),0)</f>
        <v>9.9281577908577781</v>
      </c>
      <c r="L42" s="40" cm="1">
        <f t="array" ref="L42">IFERROR(SUMPRODUCT(--ISNUMBER(MATCH(HH!$B$4:$DQ$4,INDEX('Rural Electric Cooperatives'!$A$3:$S$30,0,MATCH(SUBSTITUTE($B42,", Inc.",""),SUBSTITUTE('Rural Electric Cooperatives'!$A$1:$S$1,", Inc.",""),0)),0)),INDEX(HH!$B$6:$DQ$15,MATCH(L$1,YEAR(HH!$A$6:$A$15),0),0))/SUMPRODUCT(--ISNUMBER(MATCH(HH!$B$4:$DQ$4,INDEX('Rural Electric Cooperatives'!$A$3:$S$30,0,MATCH(SUBSTITUTE($B42,", Inc.",""),SUBSTITUTE('Rural Electric Cooperatives'!$A$1:$S$1,", Inc.",""),0)),0))),0)</f>
        <v>10.048287303258302</v>
      </c>
      <c r="M42" s="43">
        <f t="shared" si="1"/>
        <v>5.5701258997853387E-3</v>
      </c>
    </row>
    <row r="43" spans="1:13" x14ac:dyDescent="0.25">
      <c r="A43" s="39"/>
      <c r="B43" s="39" t="s">
        <v>1144</v>
      </c>
      <c r="C43" s="40" cm="1">
        <f t="array" ref="C43">IFERROR(SUMPRODUCT(--ISNUMBER(MATCH(HH!$B$4:$DQ$4,INDEX('Rural Electric Cooperatives'!$A$3:$S$30,0,MATCH(SUBSTITUTE($B43,", Inc.",""),SUBSTITUTE('Rural Electric Cooperatives'!$A$1:$S$1,", Inc.",""),0)),0)),INDEX(HH!$B$6:$DQ$15,MATCH(C$1,YEAR(HH!$A$6:$A$15),0),0))/SUMPRODUCT(--ISNUMBER(MATCH(HH!$B$4:$DQ$4,INDEX('Rural Electric Cooperatives'!$A$3:$S$30,0,MATCH(SUBSTITUTE($B43,", Inc.",""),SUBSTITUTE('Rural Electric Cooperatives'!$A$1:$S$1,", Inc.",""),0)),0))),0)</f>
        <v>23.449992920531194</v>
      </c>
      <c r="D43" s="40" cm="1">
        <f t="array" ref="D43">IFERROR(SUMPRODUCT(--ISNUMBER(MATCH(HH!$B$4:$DQ$4,INDEX('Rural Electric Cooperatives'!$A$3:$S$30,0,MATCH(SUBSTITUTE($B43,", Inc.",""),SUBSTITUTE('Rural Electric Cooperatives'!$A$1:$S$1,", Inc.",""),0)),0)),INDEX(HH!$B$6:$DQ$15,MATCH(D$1,YEAR(HH!$A$6:$A$15),0),0))/SUMPRODUCT(--ISNUMBER(MATCH(HH!$B$4:$DQ$4,INDEX('Rural Electric Cooperatives'!$A$3:$S$30,0,MATCH(SUBSTITUTE($B43,", Inc.",""),SUBSTITUTE('Rural Electric Cooperatives'!$A$1:$S$1,", Inc.",""),0)),0))),0)</f>
        <v>23.740508553742423</v>
      </c>
      <c r="E43" s="40" cm="1">
        <f t="array" ref="E43">IFERROR(SUMPRODUCT(--ISNUMBER(MATCH(HH!$B$4:$DQ$4,INDEX('Rural Electric Cooperatives'!$A$3:$S$30,0,MATCH(SUBSTITUTE($B43,", Inc.",""),SUBSTITUTE('Rural Electric Cooperatives'!$A$1:$S$1,", Inc.",""),0)),0)),INDEX(HH!$B$6:$DQ$15,MATCH(E$1,YEAR(HH!$A$6:$A$15),0),0))/SUMPRODUCT(--ISNUMBER(MATCH(HH!$B$4:$DQ$4,INDEX('Rural Electric Cooperatives'!$A$3:$S$30,0,MATCH(SUBSTITUTE($B43,", Inc.",""),SUBSTITUTE('Rural Electric Cooperatives'!$A$1:$S$1,", Inc.",""),0)),0))),0)</f>
        <v>24.202640259964255</v>
      </c>
      <c r="F43" s="40" cm="1">
        <f t="array" ref="F43">IFERROR(SUMPRODUCT(--ISNUMBER(MATCH(HH!$B$4:$DQ$4,INDEX('Rural Electric Cooperatives'!$A$3:$S$30,0,MATCH(SUBSTITUTE($B43,", Inc.",""),SUBSTITUTE('Rural Electric Cooperatives'!$A$1:$S$1,", Inc.",""),0)),0)),INDEX(HH!$B$6:$DQ$15,MATCH(F$1,YEAR(HH!$A$6:$A$15),0),0))/SUMPRODUCT(--ISNUMBER(MATCH(HH!$B$4:$DQ$4,INDEX('Rural Electric Cooperatives'!$A$3:$S$30,0,MATCH(SUBSTITUTE($B43,", Inc.",""),SUBSTITUTE('Rural Electric Cooperatives'!$A$1:$S$1,", Inc.",""),0)),0))),0)</f>
        <v>24.444174556334382</v>
      </c>
      <c r="G43" s="40" cm="1">
        <f t="array" ref="G43">IFERROR(SUMPRODUCT(--ISNUMBER(MATCH(HH!$B$4:$DQ$4,INDEX('Rural Electric Cooperatives'!$A$3:$S$30,0,MATCH(SUBSTITUTE($B43,", Inc.",""),SUBSTITUTE('Rural Electric Cooperatives'!$A$1:$S$1,", Inc.",""),0)),0)),INDEX(HH!$B$6:$DQ$15,MATCH(G$1,YEAR(HH!$A$6:$A$15),0),0))/SUMPRODUCT(--ISNUMBER(MATCH(HH!$B$4:$DQ$4,INDEX('Rural Electric Cooperatives'!$A$3:$S$30,0,MATCH(SUBSTITUTE($B43,", Inc.",""),SUBSTITUTE('Rural Electric Cooperatives'!$A$1:$S$1,", Inc.",""),0)),0))),0)</f>
        <v>24.408854285720594</v>
      </c>
      <c r="H43" s="40" cm="1">
        <f t="array" ref="H43">IFERROR(SUMPRODUCT(--ISNUMBER(MATCH(HH!$B$4:$DQ$4,INDEX('Rural Electric Cooperatives'!$A$3:$S$30,0,MATCH(SUBSTITUTE($B43,", Inc.",""),SUBSTITUTE('Rural Electric Cooperatives'!$A$1:$S$1,", Inc.",""),0)),0)),INDEX(HH!$B$6:$DQ$15,MATCH(H$1,YEAR(HH!$A$6:$A$15),0),0))/SUMPRODUCT(--ISNUMBER(MATCH(HH!$B$4:$DQ$4,INDEX('Rural Electric Cooperatives'!$A$3:$S$30,0,MATCH(SUBSTITUTE($B43,", Inc.",""),SUBSTITUTE('Rural Electric Cooperatives'!$A$1:$S$1,", Inc.",""),0)),0))),0)</f>
        <v>24.770263006767088</v>
      </c>
      <c r="I43" s="40" cm="1">
        <f t="array" ref="I43">IFERROR(SUMPRODUCT(--ISNUMBER(MATCH(HH!$B$4:$DQ$4,INDEX('Rural Electric Cooperatives'!$A$3:$S$30,0,MATCH(SUBSTITUTE($B43,", Inc.",""),SUBSTITUTE('Rural Electric Cooperatives'!$A$1:$S$1,", Inc.",""),0)),0)),INDEX(HH!$B$6:$DQ$15,MATCH(I$1,YEAR(HH!$A$6:$A$15),0),0))/SUMPRODUCT(--ISNUMBER(MATCH(HH!$B$4:$DQ$4,INDEX('Rural Electric Cooperatives'!$A$3:$S$30,0,MATCH(SUBSTITUTE($B43,", Inc.",""),SUBSTITUTE('Rural Electric Cooperatives'!$A$1:$S$1,", Inc.",""),0)),0))),0)</f>
        <v>25.021495835845258</v>
      </c>
      <c r="J43" s="40" cm="1">
        <f t="array" ref="J43">IFERROR(SUMPRODUCT(--ISNUMBER(MATCH(HH!$B$4:$DQ$4,INDEX('Rural Electric Cooperatives'!$A$3:$S$30,0,MATCH(SUBSTITUTE($B43,", Inc.",""),SUBSTITUTE('Rural Electric Cooperatives'!$A$1:$S$1,", Inc.",""),0)),0)),INDEX(HH!$B$6:$DQ$15,MATCH(J$1,YEAR(HH!$A$6:$A$15),0),0))/SUMPRODUCT(--ISNUMBER(MATCH(HH!$B$4:$DQ$4,INDEX('Rural Electric Cooperatives'!$A$3:$S$30,0,MATCH(SUBSTITUTE($B43,", Inc.",""),SUBSTITUTE('Rural Electric Cooperatives'!$A$1:$S$1,", Inc.",""),0)),0))),0)</f>
        <v>25.16575979670213</v>
      </c>
      <c r="K43" s="40" cm="1">
        <f t="array" ref="K43">IFERROR(SUMPRODUCT(--ISNUMBER(MATCH(HH!$B$4:$DQ$4,INDEX('Rural Electric Cooperatives'!$A$3:$S$30,0,MATCH(SUBSTITUTE($B43,", Inc.",""),SUBSTITUTE('Rural Electric Cooperatives'!$A$1:$S$1,", Inc.",""),0)),0)),INDEX(HH!$B$6:$DQ$15,MATCH(K$1,YEAR(HH!$A$6:$A$15),0),0))/SUMPRODUCT(--ISNUMBER(MATCH(HH!$B$4:$DQ$4,INDEX('Rural Electric Cooperatives'!$A$3:$S$30,0,MATCH(SUBSTITUTE($B43,", Inc.",""),SUBSTITUTE('Rural Electric Cooperatives'!$A$1:$S$1,", Inc.",""),0)),0))),0)</f>
        <v>25.232954806910584</v>
      </c>
      <c r="L43" s="40" cm="1">
        <f t="array" ref="L43">IFERROR(SUMPRODUCT(--ISNUMBER(MATCH(HH!$B$4:$DQ$4,INDEX('Rural Electric Cooperatives'!$A$3:$S$30,0,MATCH(SUBSTITUTE($B43,", Inc.",""),SUBSTITUTE('Rural Electric Cooperatives'!$A$1:$S$1,", Inc.",""),0)),0)),INDEX(HH!$B$6:$DQ$15,MATCH(L$1,YEAR(HH!$A$6:$A$15),0),0))/SUMPRODUCT(--ISNUMBER(MATCH(HH!$B$4:$DQ$4,INDEX('Rural Electric Cooperatives'!$A$3:$S$30,0,MATCH(SUBSTITUTE($B43,", Inc.",""),SUBSTITUTE('Rural Electric Cooperatives'!$A$1:$S$1,", Inc.",""),0)),0))),0)</f>
        <v>25.523700685155685</v>
      </c>
      <c r="M43" s="43">
        <f t="shared" si="1"/>
        <v>9.4597147102848389E-3</v>
      </c>
    </row>
    <row r="44" spans="1:13" x14ac:dyDescent="0.25">
      <c r="A44" s="39"/>
      <c r="B44" s="39" t="s">
        <v>1168</v>
      </c>
      <c r="C44" s="40" cm="1">
        <f t="array" ref="C44">IFERROR(SUMPRODUCT(--ISNUMBER(MATCH(HH!$B$4:$DQ$4,INDEX('Rural Electric Cooperatives'!$A$3:$S$30,0,MATCH(SUBSTITUTE($B44,", Inc.",""),SUBSTITUTE('Rural Electric Cooperatives'!$A$1:$S$1,", Inc.",""),0)),0)),INDEX(HH!$B$6:$DQ$15,MATCH(C$1,YEAR(HH!$A$6:$A$15),0),0))/SUMPRODUCT(--ISNUMBER(MATCH(HH!$B$4:$DQ$4,INDEX('Rural Electric Cooperatives'!$A$3:$S$30,0,MATCH(SUBSTITUTE($B44,", Inc.",""),SUBSTITUTE('Rural Electric Cooperatives'!$A$1:$S$1,", Inc.",""),0)),0))),0)</f>
        <v>21.916886788839012</v>
      </c>
      <c r="D44" s="40" cm="1">
        <f t="array" ref="D44">IFERROR(SUMPRODUCT(--ISNUMBER(MATCH(HH!$B$4:$DQ$4,INDEX('Rural Electric Cooperatives'!$A$3:$S$30,0,MATCH(SUBSTITUTE($B44,", Inc.",""),SUBSTITUTE('Rural Electric Cooperatives'!$A$1:$S$1,", Inc.",""),0)),0)),INDEX(HH!$B$6:$DQ$15,MATCH(D$1,YEAR(HH!$A$6:$A$15),0),0))/SUMPRODUCT(--ISNUMBER(MATCH(HH!$B$4:$DQ$4,INDEX('Rural Electric Cooperatives'!$A$3:$S$30,0,MATCH(SUBSTITUTE($B44,", Inc.",""),SUBSTITUTE('Rural Electric Cooperatives'!$A$1:$S$1,", Inc.",""),0)),0))),0)</f>
        <v>22.102833412940456</v>
      </c>
      <c r="E44" s="40" cm="1">
        <f t="array" ref="E44">IFERROR(SUMPRODUCT(--ISNUMBER(MATCH(HH!$B$4:$DQ$4,INDEX('Rural Electric Cooperatives'!$A$3:$S$30,0,MATCH(SUBSTITUTE($B44,", Inc.",""),SUBSTITUTE('Rural Electric Cooperatives'!$A$1:$S$1,", Inc.",""),0)),0)),INDEX(HH!$B$6:$DQ$15,MATCH(E$1,YEAR(HH!$A$6:$A$15),0),0))/SUMPRODUCT(--ISNUMBER(MATCH(HH!$B$4:$DQ$4,INDEX('Rural Electric Cooperatives'!$A$3:$S$30,0,MATCH(SUBSTITUTE($B44,", Inc.",""),SUBSTITUTE('Rural Electric Cooperatives'!$A$1:$S$1,", Inc.",""),0)),0))),0)</f>
        <v>22.26101031236583</v>
      </c>
      <c r="F44" s="40" cm="1">
        <f t="array" ref="F44">IFERROR(SUMPRODUCT(--ISNUMBER(MATCH(HH!$B$4:$DQ$4,INDEX('Rural Electric Cooperatives'!$A$3:$S$30,0,MATCH(SUBSTITUTE($B44,", Inc.",""),SUBSTITUTE('Rural Electric Cooperatives'!$A$1:$S$1,", Inc.",""),0)),0)),INDEX(HH!$B$6:$DQ$15,MATCH(F$1,YEAR(HH!$A$6:$A$15),0),0))/SUMPRODUCT(--ISNUMBER(MATCH(HH!$B$4:$DQ$4,INDEX('Rural Electric Cooperatives'!$A$3:$S$30,0,MATCH(SUBSTITUTE($B44,", Inc.",""),SUBSTITUTE('Rural Electric Cooperatives'!$A$1:$S$1,", Inc.",""),0)),0))),0)</f>
        <v>22.499402393640921</v>
      </c>
      <c r="G44" s="40" cm="1">
        <f t="array" ref="G44">IFERROR(SUMPRODUCT(--ISNUMBER(MATCH(HH!$B$4:$DQ$4,INDEX('Rural Electric Cooperatives'!$A$3:$S$30,0,MATCH(SUBSTITUTE($B44,", Inc.",""),SUBSTITUTE('Rural Electric Cooperatives'!$A$1:$S$1,", Inc.",""),0)),0)),INDEX(HH!$B$6:$DQ$15,MATCH(G$1,YEAR(HH!$A$6:$A$15),0),0))/SUMPRODUCT(--ISNUMBER(MATCH(HH!$B$4:$DQ$4,INDEX('Rural Electric Cooperatives'!$A$3:$S$30,0,MATCH(SUBSTITUTE($B44,", Inc.",""),SUBSTITUTE('Rural Electric Cooperatives'!$A$1:$S$1,", Inc.",""),0)),0))),0)</f>
        <v>22.561990280198764</v>
      </c>
      <c r="H44" s="40" cm="1">
        <f t="array" ref="H44">IFERROR(SUMPRODUCT(--ISNUMBER(MATCH(HH!$B$4:$DQ$4,INDEX('Rural Electric Cooperatives'!$A$3:$S$30,0,MATCH(SUBSTITUTE($B44,", Inc.",""),SUBSTITUTE('Rural Electric Cooperatives'!$A$1:$S$1,", Inc.",""),0)),0)),INDEX(HH!$B$6:$DQ$15,MATCH(H$1,YEAR(HH!$A$6:$A$15),0),0))/SUMPRODUCT(--ISNUMBER(MATCH(HH!$B$4:$DQ$4,INDEX('Rural Electric Cooperatives'!$A$3:$S$30,0,MATCH(SUBSTITUTE($B44,", Inc.",""),SUBSTITUTE('Rural Electric Cooperatives'!$A$1:$S$1,", Inc.",""),0)),0))),0)</f>
        <v>22.755380824549281</v>
      </c>
      <c r="I44" s="40" cm="1">
        <f t="array" ref="I44">IFERROR(SUMPRODUCT(--ISNUMBER(MATCH(HH!$B$4:$DQ$4,INDEX('Rural Electric Cooperatives'!$A$3:$S$30,0,MATCH(SUBSTITUTE($B44,", Inc.",""),SUBSTITUTE('Rural Electric Cooperatives'!$A$1:$S$1,", Inc.",""),0)),0)),INDEX(HH!$B$6:$DQ$15,MATCH(I$1,YEAR(HH!$A$6:$A$15),0),0))/SUMPRODUCT(--ISNUMBER(MATCH(HH!$B$4:$DQ$4,INDEX('Rural Electric Cooperatives'!$A$3:$S$30,0,MATCH(SUBSTITUTE($B44,", Inc.",""),SUBSTITUTE('Rural Electric Cooperatives'!$A$1:$S$1,", Inc.",""),0)),0))),0)</f>
        <v>23.124703561881756</v>
      </c>
      <c r="J44" s="40" cm="1">
        <f t="array" ref="J44">IFERROR(SUMPRODUCT(--ISNUMBER(MATCH(HH!$B$4:$DQ$4,INDEX('Rural Electric Cooperatives'!$A$3:$S$30,0,MATCH(SUBSTITUTE($B44,", Inc.",""),SUBSTITUTE('Rural Electric Cooperatives'!$A$1:$S$1,", Inc.",""),0)),0)),INDEX(HH!$B$6:$DQ$15,MATCH(J$1,YEAR(HH!$A$6:$A$15),0),0))/SUMPRODUCT(--ISNUMBER(MATCH(HH!$B$4:$DQ$4,INDEX('Rural Electric Cooperatives'!$A$3:$S$30,0,MATCH(SUBSTITUTE($B44,", Inc.",""),SUBSTITUTE('Rural Electric Cooperatives'!$A$1:$S$1,", Inc.",""),0)),0))),0)</f>
        <v>23.341160030388728</v>
      </c>
      <c r="K44" s="40" cm="1">
        <f t="array" ref="K44">IFERROR(SUMPRODUCT(--ISNUMBER(MATCH(HH!$B$4:$DQ$4,INDEX('Rural Electric Cooperatives'!$A$3:$S$30,0,MATCH(SUBSTITUTE($B44,", Inc.",""),SUBSTITUTE('Rural Electric Cooperatives'!$A$1:$S$1,", Inc.",""),0)),0)),INDEX(HH!$B$6:$DQ$15,MATCH(K$1,YEAR(HH!$A$6:$A$15),0),0))/SUMPRODUCT(--ISNUMBER(MATCH(HH!$B$4:$DQ$4,INDEX('Rural Electric Cooperatives'!$A$3:$S$30,0,MATCH(SUBSTITUTE($B44,", Inc.",""),SUBSTITUTE('Rural Electric Cooperatives'!$A$1:$S$1,", Inc.",""),0)),0))),0)</f>
        <v>23.621200965120863</v>
      </c>
      <c r="L44" s="40" cm="1">
        <f t="array" ref="L44">IFERROR(SUMPRODUCT(--ISNUMBER(MATCH(HH!$B$4:$DQ$4,INDEX('Rural Electric Cooperatives'!$A$3:$S$30,0,MATCH(SUBSTITUTE($B44,", Inc.",""),SUBSTITUTE('Rural Electric Cooperatives'!$A$1:$S$1,", Inc.",""),0)),0)),INDEX(HH!$B$6:$DQ$15,MATCH(L$1,YEAR(HH!$A$6:$A$15),0),0))/SUMPRODUCT(--ISNUMBER(MATCH(HH!$B$4:$DQ$4,INDEX('Rural Electric Cooperatives'!$A$3:$S$30,0,MATCH(SUBSTITUTE($B44,", Inc.",""),SUBSTITUTE('Rural Electric Cooperatives'!$A$1:$S$1,", Inc.",""),0)),0))),0)</f>
        <v>24.00360524260152</v>
      </c>
      <c r="M44" s="43">
        <f t="shared" si="1"/>
        <v>1.0156408801930805E-2</v>
      </c>
    </row>
    <row r="45" spans="1:13" x14ac:dyDescent="0.25">
      <c r="A45" s="39"/>
      <c r="B45" s="39" t="s">
        <v>1145</v>
      </c>
      <c r="C45" s="40" cm="1">
        <f t="array" ref="C45">IFERROR(SUMPRODUCT(--ISNUMBER(MATCH(HH!$B$4:$DQ$4,INDEX('Rural Electric Cooperatives'!$A$3:$S$30,0,MATCH(SUBSTITUTE($B45,", Inc.",""),SUBSTITUTE('Rural Electric Cooperatives'!$A$1:$S$1,", Inc.",""),0)),0)),INDEX(HH!$B$6:$DQ$15,MATCH(C$1,YEAR(HH!$A$6:$A$15),0),0))/SUMPRODUCT(--ISNUMBER(MATCH(HH!$B$4:$DQ$4,INDEX('Rural Electric Cooperatives'!$A$3:$S$30,0,MATCH(SUBSTITUTE($B45,", Inc.",""),SUBSTITUTE('Rural Electric Cooperatives'!$A$1:$S$1,", Inc.",""),0)),0))),0)</f>
        <v>14.897732379270126</v>
      </c>
      <c r="D45" s="40" cm="1">
        <f t="array" ref="D45">IFERROR(SUMPRODUCT(--ISNUMBER(MATCH(HH!$B$4:$DQ$4,INDEX('Rural Electric Cooperatives'!$A$3:$S$30,0,MATCH(SUBSTITUTE($B45,", Inc.",""),SUBSTITUTE('Rural Electric Cooperatives'!$A$1:$S$1,", Inc.",""),0)),0)),INDEX(HH!$B$6:$DQ$15,MATCH(D$1,YEAR(HH!$A$6:$A$15),0),0))/SUMPRODUCT(--ISNUMBER(MATCH(HH!$B$4:$DQ$4,INDEX('Rural Electric Cooperatives'!$A$3:$S$30,0,MATCH(SUBSTITUTE($B45,", Inc.",""),SUBSTITUTE('Rural Electric Cooperatives'!$A$1:$S$1,", Inc.",""),0)),0))),0)</f>
        <v>15.023084545016069</v>
      </c>
      <c r="E45" s="40" cm="1">
        <f t="array" ref="E45">IFERROR(SUMPRODUCT(--ISNUMBER(MATCH(HH!$B$4:$DQ$4,INDEX('Rural Electric Cooperatives'!$A$3:$S$30,0,MATCH(SUBSTITUTE($B45,", Inc.",""),SUBSTITUTE('Rural Electric Cooperatives'!$A$1:$S$1,", Inc.",""),0)),0)),INDEX(HH!$B$6:$DQ$15,MATCH(E$1,YEAR(HH!$A$6:$A$15),0),0))/SUMPRODUCT(--ISNUMBER(MATCH(HH!$B$4:$DQ$4,INDEX('Rural Electric Cooperatives'!$A$3:$S$30,0,MATCH(SUBSTITUTE($B45,", Inc.",""),SUBSTITUTE('Rural Electric Cooperatives'!$A$1:$S$1,", Inc.",""),0)),0))),0)</f>
        <v>15.179200057280012</v>
      </c>
      <c r="F45" s="40" cm="1">
        <f t="array" ref="F45">IFERROR(SUMPRODUCT(--ISNUMBER(MATCH(HH!$B$4:$DQ$4,INDEX('Rural Electric Cooperatives'!$A$3:$S$30,0,MATCH(SUBSTITUTE($B45,", Inc.",""),SUBSTITUTE('Rural Electric Cooperatives'!$A$1:$S$1,", Inc.",""),0)),0)),INDEX(HH!$B$6:$DQ$15,MATCH(F$1,YEAR(HH!$A$6:$A$15),0),0))/SUMPRODUCT(--ISNUMBER(MATCH(HH!$B$4:$DQ$4,INDEX('Rural Electric Cooperatives'!$A$3:$S$30,0,MATCH(SUBSTITUTE($B45,", Inc.",""),SUBSTITUTE('Rural Electric Cooperatives'!$A$1:$S$1,", Inc.",""),0)),0))),0)</f>
        <v>15.411233937932543</v>
      </c>
      <c r="G45" s="40" cm="1">
        <f t="array" ref="G45">IFERROR(SUMPRODUCT(--ISNUMBER(MATCH(HH!$B$4:$DQ$4,INDEX('Rural Electric Cooperatives'!$A$3:$S$30,0,MATCH(SUBSTITUTE($B45,", Inc.",""),SUBSTITUTE('Rural Electric Cooperatives'!$A$1:$S$1,", Inc.",""),0)),0)),INDEX(HH!$B$6:$DQ$15,MATCH(G$1,YEAR(HH!$A$6:$A$15),0),0))/SUMPRODUCT(--ISNUMBER(MATCH(HH!$B$4:$DQ$4,INDEX('Rural Electric Cooperatives'!$A$3:$S$30,0,MATCH(SUBSTITUTE($B45,", Inc.",""),SUBSTITUTE('Rural Electric Cooperatives'!$A$1:$S$1,", Inc.",""),0)),0))),0)</f>
        <v>15.420742671040541</v>
      </c>
      <c r="H45" s="40" cm="1">
        <f t="array" ref="H45">IFERROR(SUMPRODUCT(--ISNUMBER(MATCH(HH!$B$4:$DQ$4,INDEX('Rural Electric Cooperatives'!$A$3:$S$30,0,MATCH(SUBSTITUTE($B45,", Inc.",""),SUBSTITUTE('Rural Electric Cooperatives'!$A$1:$S$1,", Inc.",""),0)),0)),INDEX(HH!$B$6:$DQ$15,MATCH(H$1,YEAR(HH!$A$6:$A$15),0),0))/SUMPRODUCT(--ISNUMBER(MATCH(HH!$B$4:$DQ$4,INDEX('Rural Electric Cooperatives'!$A$3:$S$30,0,MATCH(SUBSTITUTE($B45,", Inc.",""),SUBSTITUTE('Rural Electric Cooperatives'!$A$1:$S$1,", Inc.",""),0)),0))),0)</f>
        <v>15.639106833797348</v>
      </c>
      <c r="I45" s="40" cm="1">
        <f t="array" ref="I45">IFERROR(SUMPRODUCT(--ISNUMBER(MATCH(HH!$B$4:$DQ$4,INDEX('Rural Electric Cooperatives'!$A$3:$S$30,0,MATCH(SUBSTITUTE($B45,", Inc.",""),SUBSTITUTE('Rural Electric Cooperatives'!$A$1:$S$1,", Inc.",""),0)),0)),INDEX(HH!$B$6:$DQ$15,MATCH(I$1,YEAR(HH!$A$6:$A$15),0),0))/SUMPRODUCT(--ISNUMBER(MATCH(HH!$B$4:$DQ$4,INDEX('Rural Electric Cooperatives'!$A$3:$S$30,0,MATCH(SUBSTITUTE($B45,", Inc.",""),SUBSTITUTE('Rural Electric Cooperatives'!$A$1:$S$1,", Inc.",""),0)),0))),0)</f>
        <v>15.927234276690635</v>
      </c>
      <c r="J45" s="40" cm="1">
        <f t="array" ref="J45">IFERROR(SUMPRODUCT(--ISNUMBER(MATCH(HH!$B$4:$DQ$4,INDEX('Rural Electric Cooperatives'!$A$3:$S$30,0,MATCH(SUBSTITUTE($B45,", Inc.",""),SUBSTITUTE('Rural Electric Cooperatives'!$A$1:$S$1,", Inc.",""),0)),0)),INDEX(HH!$B$6:$DQ$15,MATCH(J$1,YEAR(HH!$A$6:$A$15),0),0))/SUMPRODUCT(--ISNUMBER(MATCH(HH!$B$4:$DQ$4,INDEX('Rural Electric Cooperatives'!$A$3:$S$30,0,MATCH(SUBSTITUTE($B45,", Inc.",""),SUBSTITUTE('Rural Electric Cooperatives'!$A$1:$S$1,", Inc.",""),0)),0))),0)</f>
        <v>16.12945741698282</v>
      </c>
      <c r="K45" s="40" cm="1">
        <f t="array" ref="K45">IFERROR(SUMPRODUCT(--ISNUMBER(MATCH(HH!$B$4:$DQ$4,INDEX('Rural Electric Cooperatives'!$A$3:$S$30,0,MATCH(SUBSTITUTE($B45,", Inc.",""),SUBSTITUTE('Rural Electric Cooperatives'!$A$1:$S$1,", Inc.",""),0)),0)),INDEX(HH!$B$6:$DQ$15,MATCH(K$1,YEAR(HH!$A$6:$A$15),0),0))/SUMPRODUCT(--ISNUMBER(MATCH(HH!$B$4:$DQ$4,INDEX('Rural Electric Cooperatives'!$A$3:$S$30,0,MATCH(SUBSTITUTE($B45,", Inc.",""),SUBSTITUTE('Rural Electric Cooperatives'!$A$1:$S$1,", Inc.",""),0)),0))),0)</f>
        <v>16.31517979630922</v>
      </c>
      <c r="L45" s="40" cm="1">
        <f t="array" ref="L45">IFERROR(SUMPRODUCT(--ISNUMBER(MATCH(HH!$B$4:$DQ$4,INDEX('Rural Electric Cooperatives'!$A$3:$S$30,0,MATCH(SUBSTITUTE($B45,", Inc.",""),SUBSTITUTE('Rural Electric Cooperatives'!$A$1:$S$1,", Inc.",""),0)),0)),INDEX(HH!$B$6:$DQ$15,MATCH(L$1,YEAR(HH!$A$6:$A$15),0),0))/SUMPRODUCT(--ISNUMBER(MATCH(HH!$B$4:$DQ$4,INDEX('Rural Electric Cooperatives'!$A$3:$S$30,0,MATCH(SUBSTITUTE($B45,", Inc.",""),SUBSTITUTE('Rural Electric Cooperatives'!$A$1:$S$1,", Inc.",""),0)),0))),0)</f>
        <v>16.563932687335178</v>
      </c>
      <c r="M45" s="43">
        <f t="shared" si="1"/>
        <v>1.1849498909936029E-2</v>
      </c>
    </row>
    <row r="46" spans="1:13" x14ac:dyDescent="0.25">
      <c r="A46" s="39"/>
      <c r="B46" s="39" t="s">
        <v>1146</v>
      </c>
      <c r="C46" s="40" cm="1">
        <f t="array" ref="C46">IFERROR(SUMPRODUCT(--ISNUMBER(MATCH(HH!$B$4:$DQ$4,INDEX('Rural Electric Cooperatives'!$A$3:$S$30,0,MATCH(SUBSTITUTE($B46,", Inc.",""),SUBSTITUTE('Rural Electric Cooperatives'!$A$1:$S$1,", Inc.",""),0)),0)),INDEX(HH!$B$6:$DQ$15,MATCH(C$1,YEAR(HH!$A$6:$A$15),0),0))/SUMPRODUCT(--ISNUMBER(MATCH(HH!$B$4:$DQ$4,INDEX('Rural Electric Cooperatives'!$A$3:$S$30,0,MATCH(SUBSTITUTE($B46,", Inc.",""),SUBSTITUTE('Rural Electric Cooperatives'!$A$1:$S$1,", Inc.",""),0)),0))),0)</f>
        <v>7.6168090341500791</v>
      </c>
      <c r="D46" s="40" cm="1">
        <f t="array" ref="D46">IFERROR(SUMPRODUCT(--ISNUMBER(MATCH(HH!$B$4:$DQ$4,INDEX('Rural Electric Cooperatives'!$A$3:$S$30,0,MATCH(SUBSTITUTE($B46,", Inc.",""),SUBSTITUTE('Rural Electric Cooperatives'!$A$1:$S$1,", Inc.",""),0)),0)),INDEX(HH!$B$6:$DQ$15,MATCH(D$1,YEAR(HH!$A$6:$A$15),0),0))/SUMPRODUCT(--ISNUMBER(MATCH(HH!$B$4:$DQ$4,INDEX('Rural Electric Cooperatives'!$A$3:$S$30,0,MATCH(SUBSTITUTE($B46,", Inc.",""),SUBSTITUTE('Rural Electric Cooperatives'!$A$1:$S$1,", Inc.",""),0)),0))),0)</f>
        <v>7.6759609776514477</v>
      </c>
      <c r="E46" s="40" cm="1">
        <f t="array" ref="E46">IFERROR(SUMPRODUCT(--ISNUMBER(MATCH(HH!$B$4:$DQ$4,INDEX('Rural Electric Cooperatives'!$A$3:$S$30,0,MATCH(SUBSTITUTE($B46,", Inc.",""),SUBSTITUTE('Rural Electric Cooperatives'!$A$1:$S$1,", Inc.",""),0)),0)),INDEX(HH!$B$6:$DQ$15,MATCH(E$1,YEAR(HH!$A$6:$A$15),0),0))/SUMPRODUCT(--ISNUMBER(MATCH(HH!$B$4:$DQ$4,INDEX('Rural Electric Cooperatives'!$A$3:$S$30,0,MATCH(SUBSTITUTE($B46,", Inc.",""),SUBSTITUTE('Rural Electric Cooperatives'!$A$1:$S$1,", Inc.",""),0)),0))),0)</f>
        <v>7.7458802490673495</v>
      </c>
      <c r="F46" s="40" cm="1">
        <f t="array" ref="F46">IFERROR(SUMPRODUCT(--ISNUMBER(MATCH(HH!$B$4:$DQ$4,INDEX('Rural Electric Cooperatives'!$A$3:$S$30,0,MATCH(SUBSTITUTE($B46,", Inc.",""),SUBSTITUTE('Rural Electric Cooperatives'!$A$1:$S$1,", Inc.",""),0)),0)),INDEX(HH!$B$6:$DQ$15,MATCH(F$1,YEAR(HH!$A$6:$A$15),0),0))/SUMPRODUCT(--ISNUMBER(MATCH(HH!$B$4:$DQ$4,INDEX('Rural Electric Cooperatives'!$A$3:$S$30,0,MATCH(SUBSTITUTE($B46,", Inc.",""),SUBSTITUTE('Rural Electric Cooperatives'!$A$1:$S$1,", Inc.",""),0)),0))),0)</f>
        <v>7.8487932643055949</v>
      </c>
      <c r="G46" s="40" cm="1">
        <f t="array" ref="G46">IFERROR(SUMPRODUCT(--ISNUMBER(MATCH(HH!$B$4:$DQ$4,INDEX('Rural Electric Cooperatives'!$A$3:$S$30,0,MATCH(SUBSTITUTE($B46,", Inc.",""),SUBSTITUTE('Rural Electric Cooperatives'!$A$1:$S$1,", Inc.",""),0)),0)),INDEX(HH!$B$6:$DQ$15,MATCH(G$1,YEAR(HH!$A$6:$A$15),0),0))/SUMPRODUCT(--ISNUMBER(MATCH(HH!$B$4:$DQ$4,INDEX('Rural Electric Cooperatives'!$A$3:$S$30,0,MATCH(SUBSTITUTE($B46,", Inc.",""),SUBSTITUTE('Rural Electric Cooperatives'!$A$1:$S$1,", Inc.",""),0)),0))),0)</f>
        <v>7.8547167043506629</v>
      </c>
      <c r="H46" s="40" cm="1">
        <f t="array" ref="H46">IFERROR(SUMPRODUCT(--ISNUMBER(MATCH(HH!$B$4:$DQ$4,INDEX('Rural Electric Cooperatives'!$A$3:$S$30,0,MATCH(SUBSTITUTE($B46,", Inc.",""),SUBSTITUTE('Rural Electric Cooperatives'!$A$1:$S$1,", Inc.",""),0)),0)),INDEX(HH!$B$6:$DQ$15,MATCH(H$1,YEAR(HH!$A$6:$A$15),0),0))/SUMPRODUCT(--ISNUMBER(MATCH(HH!$B$4:$DQ$4,INDEX('Rural Electric Cooperatives'!$A$3:$S$30,0,MATCH(SUBSTITUTE($B46,", Inc.",""),SUBSTITUTE('Rural Electric Cooperatives'!$A$1:$S$1,", Inc.",""),0)),0))),0)</f>
        <v>7.9283014150845581</v>
      </c>
      <c r="I46" s="40" cm="1">
        <f t="array" ref="I46">IFERROR(SUMPRODUCT(--ISNUMBER(MATCH(HH!$B$4:$DQ$4,INDEX('Rural Electric Cooperatives'!$A$3:$S$30,0,MATCH(SUBSTITUTE($B46,", Inc.",""),SUBSTITUTE('Rural Electric Cooperatives'!$A$1:$S$1,", Inc.",""),0)),0)),INDEX(HH!$B$6:$DQ$15,MATCH(I$1,YEAR(HH!$A$6:$A$15),0),0))/SUMPRODUCT(--ISNUMBER(MATCH(HH!$B$4:$DQ$4,INDEX('Rural Electric Cooperatives'!$A$3:$S$30,0,MATCH(SUBSTITUTE($B46,", Inc.",""),SUBSTITUTE('Rural Electric Cooperatives'!$A$1:$S$1,", Inc.",""),0)),0))),0)</f>
        <v>8.018773371425663</v>
      </c>
      <c r="J46" s="40" cm="1">
        <f t="array" ref="J46">IFERROR(SUMPRODUCT(--ISNUMBER(MATCH(HH!$B$4:$DQ$4,INDEX('Rural Electric Cooperatives'!$A$3:$S$30,0,MATCH(SUBSTITUTE($B46,", Inc.",""),SUBSTITUTE('Rural Electric Cooperatives'!$A$1:$S$1,", Inc.",""),0)),0)),INDEX(HH!$B$6:$DQ$15,MATCH(J$1,YEAR(HH!$A$6:$A$15),0),0))/SUMPRODUCT(--ISNUMBER(MATCH(HH!$B$4:$DQ$4,INDEX('Rural Electric Cooperatives'!$A$3:$S$30,0,MATCH(SUBSTITUTE($B46,", Inc.",""),SUBSTITUTE('Rural Electric Cooperatives'!$A$1:$S$1,", Inc.",""),0)),0))),0)</f>
        <v>8.1024090129573914</v>
      </c>
      <c r="K46" s="40" cm="1">
        <f t="array" ref="K46">IFERROR(SUMPRODUCT(--ISNUMBER(MATCH(HH!$B$4:$DQ$4,INDEX('Rural Electric Cooperatives'!$A$3:$S$30,0,MATCH(SUBSTITUTE($B46,", Inc.",""),SUBSTITUTE('Rural Electric Cooperatives'!$A$1:$S$1,", Inc.",""),0)),0)),INDEX(HH!$B$6:$DQ$15,MATCH(K$1,YEAR(HH!$A$6:$A$15),0),0))/SUMPRODUCT(--ISNUMBER(MATCH(HH!$B$4:$DQ$4,INDEX('Rural Electric Cooperatives'!$A$3:$S$30,0,MATCH(SUBSTITUTE($B46,", Inc.",""),SUBSTITUTE('Rural Electric Cooperatives'!$A$1:$S$1,", Inc.",""),0)),0))),0)</f>
        <v>8.1727788833661634</v>
      </c>
      <c r="L46" s="40" cm="1">
        <f t="array" ref="L46">IFERROR(SUMPRODUCT(--ISNUMBER(MATCH(HH!$B$4:$DQ$4,INDEX('Rural Electric Cooperatives'!$A$3:$S$30,0,MATCH(SUBSTITUTE($B46,", Inc.",""),SUBSTITUTE('Rural Electric Cooperatives'!$A$1:$S$1,", Inc.",""),0)),0)),INDEX(HH!$B$6:$DQ$15,MATCH(L$1,YEAR(HH!$A$6:$A$15),0),0))/SUMPRODUCT(--ISNUMBER(MATCH(HH!$B$4:$DQ$4,INDEX('Rural Electric Cooperatives'!$A$3:$S$30,0,MATCH(SUBSTITUTE($B46,", Inc.",""),SUBSTITUTE('Rural Electric Cooperatives'!$A$1:$S$1,", Inc.",""),0)),0))),0)</f>
        <v>8.328585106330852</v>
      </c>
      <c r="M46" s="43">
        <f t="shared" si="1"/>
        <v>9.9756580387047045E-3</v>
      </c>
    </row>
    <row r="47" spans="1:13" x14ac:dyDescent="0.25">
      <c r="A47" s="39"/>
      <c r="B47" s="39" t="s">
        <v>1147</v>
      </c>
      <c r="C47" s="40" cm="1">
        <f t="array" ref="C47">IFERROR(SUMPRODUCT(--ISNUMBER(MATCH(HH!$B$4:$DQ$4,INDEX('Rural Electric Cooperatives'!$A$3:$S$30,0,MATCH(SUBSTITUTE($B47,", Inc.",""),SUBSTITUTE('Rural Electric Cooperatives'!$A$1:$S$1,", Inc.",""),0)),0)),INDEX(HH!$B$6:$DQ$15,MATCH(C$1,YEAR(HH!$A$6:$A$15),0),0))/SUMPRODUCT(--ISNUMBER(MATCH(HH!$B$4:$DQ$4,INDEX('Rural Electric Cooperatives'!$A$3:$S$30,0,MATCH(SUBSTITUTE($B47,", Inc.",""),SUBSTITUTE('Rural Electric Cooperatives'!$A$1:$S$1,", Inc.",""),0)),0))),0)</f>
        <v>9.7686670712273003</v>
      </c>
      <c r="D47" s="40" cm="1">
        <f t="array" ref="D47">IFERROR(SUMPRODUCT(--ISNUMBER(MATCH(HH!$B$4:$DQ$4,INDEX('Rural Electric Cooperatives'!$A$3:$S$30,0,MATCH(SUBSTITUTE($B47,", Inc.",""),SUBSTITUTE('Rural Electric Cooperatives'!$A$1:$S$1,", Inc.",""),0)),0)),INDEX(HH!$B$6:$DQ$15,MATCH(D$1,YEAR(HH!$A$6:$A$15),0),0))/SUMPRODUCT(--ISNUMBER(MATCH(HH!$B$4:$DQ$4,INDEX('Rural Electric Cooperatives'!$A$3:$S$30,0,MATCH(SUBSTITUTE($B47,", Inc.",""),SUBSTITUTE('Rural Electric Cooperatives'!$A$1:$S$1,", Inc.",""),0)),0))),0)</f>
        <v>9.749805405217602</v>
      </c>
      <c r="E47" s="40" cm="1">
        <f t="array" ref="E47">IFERROR(SUMPRODUCT(--ISNUMBER(MATCH(HH!$B$4:$DQ$4,INDEX('Rural Electric Cooperatives'!$A$3:$S$30,0,MATCH(SUBSTITUTE($B47,", Inc.",""),SUBSTITUTE('Rural Electric Cooperatives'!$A$1:$S$1,", Inc.",""),0)),0)),INDEX(HH!$B$6:$DQ$15,MATCH(E$1,YEAR(HH!$A$6:$A$15),0),0))/SUMPRODUCT(--ISNUMBER(MATCH(HH!$B$4:$DQ$4,INDEX('Rural Electric Cooperatives'!$A$3:$S$30,0,MATCH(SUBSTITUTE($B47,", Inc.",""),SUBSTITUTE('Rural Electric Cooperatives'!$A$1:$S$1,", Inc.",""),0)),0))),0)</f>
        <v>9.7403111630907535</v>
      </c>
      <c r="F47" s="40" cm="1">
        <f t="array" ref="F47">IFERROR(SUMPRODUCT(--ISNUMBER(MATCH(HH!$B$4:$DQ$4,INDEX('Rural Electric Cooperatives'!$A$3:$S$30,0,MATCH(SUBSTITUTE($B47,", Inc.",""),SUBSTITUTE('Rural Electric Cooperatives'!$A$1:$S$1,", Inc.",""),0)),0)),INDEX(HH!$B$6:$DQ$15,MATCH(F$1,YEAR(HH!$A$6:$A$15),0),0))/SUMPRODUCT(--ISNUMBER(MATCH(HH!$B$4:$DQ$4,INDEX('Rural Electric Cooperatives'!$A$3:$S$30,0,MATCH(SUBSTITUTE($B47,", Inc.",""),SUBSTITUTE('Rural Electric Cooperatives'!$A$1:$S$1,", Inc.",""),0)),0))),0)</f>
        <v>9.7892769090298088</v>
      </c>
      <c r="G47" s="40" cm="1">
        <f t="array" ref="G47">IFERROR(SUMPRODUCT(--ISNUMBER(MATCH(HH!$B$4:$DQ$4,INDEX('Rural Electric Cooperatives'!$A$3:$S$30,0,MATCH(SUBSTITUTE($B47,", Inc.",""),SUBSTITUTE('Rural Electric Cooperatives'!$A$1:$S$1,", Inc.",""),0)),0)),INDEX(HH!$B$6:$DQ$15,MATCH(G$1,YEAR(HH!$A$6:$A$15),0),0))/SUMPRODUCT(--ISNUMBER(MATCH(HH!$B$4:$DQ$4,INDEX('Rural Electric Cooperatives'!$A$3:$S$30,0,MATCH(SUBSTITUTE($B47,", Inc.",""),SUBSTITUTE('Rural Electric Cooperatives'!$A$1:$S$1,", Inc.",""),0)),0))),0)</f>
        <v>9.6924314536195073</v>
      </c>
      <c r="H47" s="40" cm="1">
        <f t="array" ref="H47">IFERROR(SUMPRODUCT(--ISNUMBER(MATCH(HH!$B$4:$DQ$4,INDEX('Rural Electric Cooperatives'!$A$3:$S$30,0,MATCH(SUBSTITUTE($B47,", Inc.",""),SUBSTITUTE('Rural Electric Cooperatives'!$A$1:$S$1,", Inc.",""),0)),0)),INDEX(HH!$B$6:$DQ$15,MATCH(H$1,YEAR(HH!$A$6:$A$15),0),0))/SUMPRODUCT(--ISNUMBER(MATCH(HH!$B$4:$DQ$4,INDEX('Rural Electric Cooperatives'!$A$3:$S$30,0,MATCH(SUBSTITUTE($B47,", Inc.",""),SUBSTITUTE('Rural Electric Cooperatives'!$A$1:$S$1,", Inc.",""),0)),0))),0)</f>
        <v>9.7535884352189264</v>
      </c>
      <c r="I47" s="40" cm="1">
        <f t="array" ref="I47">IFERROR(SUMPRODUCT(--ISNUMBER(MATCH(HH!$B$4:$DQ$4,INDEX('Rural Electric Cooperatives'!$A$3:$S$30,0,MATCH(SUBSTITUTE($B47,", Inc.",""),SUBSTITUTE('Rural Electric Cooperatives'!$A$1:$S$1,", Inc.",""),0)),0)),INDEX(HH!$B$6:$DQ$15,MATCH(I$1,YEAR(HH!$A$6:$A$15),0),0))/SUMPRODUCT(--ISNUMBER(MATCH(HH!$B$4:$DQ$4,INDEX('Rural Electric Cooperatives'!$A$3:$S$30,0,MATCH(SUBSTITUTE($B47,", Inc.",""),SUBSTITUTE('Rural Electric Cooperatives'!$A$1:$S$1,", Inc.",""),0)),0))),0)</f>
        <v>9.8443942190752498</v>
      </c>
      <c r="J47" s="40" cm="1">
        <f t="array" ref="J47">IFERROR(SUMPRODUCT(--ISNUMBER(MATCH(HH!$B$4:$DQ$4,INDEX('Rural Electric Cooperatives'!$A$3:$S$30,0,MATCH(SUBSTITUTE($B47,", Inc.",""),SUBSTITUTE('Rural Electric Cooperatives'!$A$1:$S$1,", Inc.",""),0)),0)),INDEX(HH!$B$6:$DQ$15,MATCH(J$1,YEAR(HH!$A$6:$A$15),0),0))/SUMPRODUCT(--ISNUMBER(MATCH(HH!$B$4:$DQ$4,INDEX('Rural Electric Cooperatives'!$A$3:$S$30,0,MATCH(SUBSTITUTE($B47,", Inc.",""),SUBSTITUTE('Rural Electric Cooperatives'!$A$1:$S$1,", Inc.",""),0)),0))),0)</f>
        <v>9.8829780366194893</v>
      </c>
      <c r="K47" s="40" cm="1">
        <f t="array" ref="K47">IFERROR(SUMPRODUCT(--ISNUMBER(MATCH(HH!$B$4:$DQ$4,INDEX('Rural Electric Cooperatives'!$A$3:$S$30,0,MATCH(SUBSTITUTE($B47,", Inc.",""),SUBSTITUTE('Rural Electric Cooperatives'!$A$1:$S$1,", Inc.",""),0)),0)),INDEX(HH!$B$6:$DQ$15,MATCH(K$1,YEAR(HH!$A$6:$A$15),0),0))/SUMPRODUCT(--ISNUMBER(MATCH(HH!$B$4:$DQ$4,INDEX('Rural Electric Cooperatives'!$A$3:$S$30,0,MATCH(SUBSTITUTE($B47,", Inc.",""),SUBSTITUTE('Rural Electric Cooperatives'!$A$1:$S$1,", Inc.",""),0)),0))),0)</f>
        <v>9.9121187292354964</v>
      </c>
      <c r="L47" s="40" cm="1">
        <f t="array" ref="L47">IFERROR(SUMPRODUCT(--ISNUMBER(MATCH(HH!$B$4:$DQ$4,INDEX('Rural Electric Cooperatives'!$A$3:$S$30,0,MATCH(SUBSTITUTE($B47,", Inc.",""),SUBSTITUTE('Rural Electric Cooperatives'!$A$1:$S$1,", Inc.",""),0)),0)),INDEX(HH!$B$6:$DQ$15,MATCH(L$1,YEAR(HH!$A$6:$A$15),0),0))/SUMPRODUCT(--ISNUMBER(MATCH(HH!$B$4:$DQ$4,INDEX('Rural Electric Cooperatives'!$A$3:$S$30,0,MATCH(SUBSTITUTE($B47,", Inc.",""),SUBSTITUTE('Rural Electric Cooperatives'!$A$1:$S$1,", Inc.",""),0)),0))),0)</f>
        <v>10.020339441441157</v>
      </c>
      <c r="M47" s="43">
        <f t="shared" si="1"/>
        <v>2.8303251076062796E-3</v>
      </c>
    </row>
    <row r="48" spans="1:13" x14ac:dyDescent="0.25">
      <c r="A48" s="39"/>
      <c r="B48" s="39" t="s">
        <v>1148</v>
      </c>
      <c r="C48" s="40" cm="1">
        <f t="array" ref="C48">IFERROR(SUMPRODUCT(--ISNUMBER(MATCH(HH!$B$4:$DQ$4,INDEX('Rural Electric Cooperatives'!$A$3:$S$30,0,MATCH(SUBSTITUTE($B48,", Inc.",""),SUBSTITUTE('Rural Electric Cooperatives'!$A$1:$S$1,", Inc.",""),0)),0)),INDEX(HH!$B$6:$DQ$15,MATCH(C$1,YEAR(HH!$A$6:$A$15),0),0))/SUMPRODUCT(--ISNUMBER(MATCH(HH!$B$4:$DQ$4,INDEX('Rural Electric Cooperatives'!$A$3:$S$30,0,MATCH(SUBSTITUTE($B48,", Inc.",""),SUBSTITUTE('Rural Electric Cooperatives'!$A$1:$S$1,", Inc.",""),0)),0))),0)</f>
        <v>7.1024953447385721</v>
      </c>
      <c r="D48" s="40" cm="1">
        <f t="array" ref="D48">IFERROR(SUMPRODUCT(--ISNUMBER(MATCH(HH!$B$4:$DQ$4,INDEX('Rural Electric Cooperatives'!$A$3:$S$30,0,MATCH(SUBSTITUTE($B48,", Inc.",""),SUBSTITUTE('Rural Electric Cooperatives'!$A$1:$S$1,", Inc.",""),0)),0)),INDEX(HH!$B$6:$DQ$15,MATCH(D$1,YEAR(HH!$A$6:$A$15),0),0))/SUMPRODUCT(--ISNUMBER(MATCH(HH!$B$4:$DQ$4,INDEX('Rural Electric Cooperatives'!$A$3:$S$30,0,MATCH(SUBSTITUTE($B48,", Inc.",""),SUBSTITUTE('Rural Electric Cooperatives'!$A$1:$S$1,", Inc.",""),0)),0))),0)</f>
        <v>7.1052458098054743</v>
      </c>
      <c r="E48" s="40" cm="1">
        <f t="array" ref="E48">IFERROR(SUMPRODUCT(--ISNUMBER(MATCH(HH!$B$4:$DQ$4,INDEX('Rural Electric Cooperatives'!$A$3:$S$30,0,MATCH(SUBSTITUTE($B48,", Inc.",""),SUBSTITUTE('Rural Electric Cooperatives'!$A$1:$S$1,", Inc.",""),0)),0)),INDEX(HH!$B$6:$DQ$15,MATCH(E$1,YEAR(HH!$A$6:$A$15),0),0))/SUMPRODUCT(--ISNUMBER(MATCH(HH!$B$4:$DQ$4,INDEX('Rural Electric Cooperatives'!$A$3:$S$30,0,MATCH(SUBSTITUTE($B48,", Inc.",""),SUBSTITUTE('Rural Electric Cooperatives'!$A$1:$S$1,", Inc.",""),0)),0))),0)</f>
        <v>7.0795678293191902</v>
      </c>
      <c r="F48" s="40" cm="1">
        <f t="array" ref="F48">IFERROR(SUMPRODUCT(--ISNUMBER(MATCH(HH!$B$4:$DQ$4,INDEX('Rural Electric Cooperatives'!$A$3:$S$30,0,MATCH(SUBSTITUTE($B48,", Inc.",""),SUBSTITUTE('Rural Electric Cooperatives'!$A$1:$S$1,", Inc.",""),0)),0)),INDEX(HH!$B$6:$DQ$15,MATCH(F$1,YEAR(HH!$A$6:$A$15),0),0))/SUMPRODUCT(--ISNUMBER(MATCH(HH!$B$4:$DQ$4,INDEX('Rural Electric Cooperatives'!$A$3:$S$30,0,MATCH(SUBSTITUTE($B48,", Inc.",""),SUBSTITUTE('Rural Electric Cooperatives'!$A$1:$S$1,", Inc.",""),0)),0))),0)</f>
        <v>7.1579220187067403</v>
      </c>
      <c r="G48" s="40" cm="1">
        <f t="array" ref="G48">IFERROR(SUMPRODUCT(--ISNUMBER(MATCH(HH!$B$4:$DQ$4,INDEX('Rural Electric Cooperatives'!$A$3:$S$30,0,MATCH(SUBSTITUTE($B48,", Inc.",""),SUBSTITUTE('Rural Electric Cooperatives'!$A$1:$S$1,", Inc.",""),0)),0)),INDEX(HH!$B$6:$DQ$15,MATCH(G$1,YEAR(HH!$A$6:$A$15),0),0))/SUMPRODUCT(--ISNUMBER(MATCH(HH!$B$4:$DQ$4,INDEX('Rural Electric Cooperatives'!$A$3:$S$30,0,MATCH(SUBSTITUTE($B48,", Inc.",""),SUBSTITUTE('Rural Electric Cooperatives'!$A$1:$S$1,", Inc.",""),0)),0))),0)</f>
        <v>7.0907763052749022</v>
      </c>
      <c r="H48" s="40" cm="1">
        <f t="array" ref="H48">IFERROR(SUMPRODUCT(--ISNUMBER(MATCH(HH!$B$4:$DQ$4,INDEX('Rural Electric Cooperatives'!$A$3:$S$30,0,MATCH(SUBSTITUTE($B48,", Inc.",""),SUBSTITUTE('Rural Electric Cooperatives'!$A$1:$S$1,", Inc.",""),0)),0)),INDEX(HH!$B$6:$DQ$15,MATCH(H$1,YEAR(HH!$A$6:$A$15),0),0))/SUMPRODUCT(--ISNUMBER(MATCH(HH!$B$4:$DQ$4,INDEX('Rural Electric Cooperatives'!$A$3:$S$30,0,MATCH(SUBSTITUTE($B48,", Inc.",""),SUBSTITUTE('Rural Electric Cooperatives'!$A$1:$S$1,", Inc.",""),0)),0))),0)</f>
        <v>7.1531407823220778</v>
      </c>
      <c r="I48" s="40" cm="1">
        <f t="array" ref="I48">IFERROR(SUMPRODUCT(--ISNUMBER(MATCH(HH!$B$4:$DQ$4,INDEX('Rural Electric Cooperatives'!$A$3:$S$30,0,MATCH(SUBSTITUTE($B48,", Inc.",""),SUBSTITUTE('Rural Electric Cooperatives'!$A$1:$S$1,", Inc.",""),0)),0)),INDEX(HH!$B$6:$DQ$15,MATCH(I$1,YEAR(HH!$A$6:$A$15),0),0))/SUMPRODUCT(--ISNUMBER(MATCH(HH!$B$4:$DQ$4,INDEX('Rural Electric Cooperatives'!$A$3:$S$30,0,MATCH(SUBSTITUTE($B48,", Inc.",""),SUBSTITUTE('Rural Electric Cooperatives'!$A$1:$S$1,", Inc.",""),0)),0))),0)</f>
        <v>7.2467959642872497</v>
      </c>
      <c r="J48" s="40" cm="1">
        <f t="array" ref="J48">IFERROR(SUMPRODUCT(--ISNUMBER(MATCH(HH!$B$4:$DQ$4,INDEX('Rural Electric Cooperatives'!$A$3:$S$30,0,MATCH(SUBSTITUTE($B48,", Inc.",""),SUBSTITUTE('Rural Electric Cooperatives'!$A$1:$S$1,", Inc.",""),0)),0)),INDEX(HH!$B$6:$DQ$15,MATCH(J$1,YEAR(HH!$A$6:$A$15),0),0))/SUMPRODUCT(--ISNUMBER(MATCH(HH!$B$4:$DQ$4,INDEX('Rural Electric Cooperatives'!$A$3:$S$30,0,MATCH(SUBSTITUTE($B48,", Inc.",""),SUBSTITUTE('Rural Electric Cooperatives'!$A$1:$S$1,", Inc.",""),0)),0))),0)</f>
        <v>7.2690919866312669</v>
      </c>
      <c r="K48" s="40" cm="1">
        <f t="array" ref="K48">IFERROR(SUMPRODUCT(--ISNUMBER(MATCH(HH!$B$4:$DQ$4,INDEX('Rural Electric Cooperatives'!$A$3:$S$30,0,MATCH(SUBSTITUTE($B48,", Inc.",""),SUBSTITUTE('Rural Electric Cooperatives'!$A$1:$S$1,", Inc.",""),0)),0)),INDEX(HH!$B$6:$DQ$15,MATCH(K$1,YEAR(HH!$A$6:$A$15),0),0))/SUMPRODUCT(--ISNUMBER(MATCH(HH!$B$4:$DQ$4,INDEX('Rural Electric Cooperatives'!$A$3:$S$30,0,MATCH(SUBSTITUTE($B48,", Inc.",""),SUBSTITUTE('Rural Electric Cooperatives'!$A$1:$S$1,", Inc.",""),0)),0))),0)</f>
        <v>7.2880992832485321</v>
      </c>
      <c r="L48" s="40" cm="1">
        <f t="array" ref="L48">IFERROR(SUMPRODUCT(--ISNUMBER(MATCH(HH!$B$4:$DQ$4,INDEX('Rural Electric Cooperatives'!$A$3:$S$30,0,MATCH(SUBSTITUTE($B48,", Inc.",""),SUBSTITUTE('Rural Electric Cooperatives'!$A$1:$S$1,", Inc.",""),0)),0)),INDEX(HH!$B$6:$DQ$15,MATCH(L$1,YEAR(HH!$A$6:$A$15),0),0))/SUMPRODUCT(--ISNUMBER(MATCH(HH!$B$4:$DQ$4,INDEX('Rural Electric Cooperatives'!$A$3:$S$30,0,MATCH(SUBSTITUTE($B48,", Inc.",""),SUBSTITUTE('Rural Electric Cooperatives'!$A$1:$S$1,", Inc.",""),0)),0))),0)</f>
        <v>7.3596426393747123</v>
      </c>
      <c r="M48" s="43">
        <f t="shared" si="1"/>
        <v>3.9595068635795982E-3</v>
      </c>
    </row>
    <row r="49" spans="1:13" x14ac:dyDescent="0.25">
      <c r="A49" s="41" t="s">
        <v>1100</v>
      </c>
      <c r="B49" s="41" t="s">
        <v>1099</v>
      </c>
      <c r="C49" s="42" cm="1">
        <f t="array" ref="C49">AVERAGE(INDEX(HH!$B$6:$DQ$15,MATCH(C$1,YEAR(HH!$A$6:$A$15),0),0))</f>
        <v>14.876566211337238</v>
      </c>
      <c r="D49" s="42" cm="1">
        <f t="array" ref="D49">AVERAGE(INDEX(HH!$B$6:$DQ$15,MATCH(D$1,YEAR(HH!$A$6:$A$15),0),0))</f>
        <v>14.925549783655324</v>
      </c>
      <c r="E49" s="42" cm="1">
        <f t="array" ref="E49">AVERAGE(INDEX(HH!$B$6:$DQ$15,MATCH(E$1,YEAR(HH!$A$6:$A$15),0),0))</f>
        <v>14.959311798941267</v>
      </c>
      <c r="F49" s="42" cm="1">
        <f t="array" ref="F49">AVERAGE(INDEX(HH!$B$6:$DQ$15,MATCH(F$1,YEAR(HH!$A$6:$A$15),0),0))</f>
        <v>15.043902292134005</v>
      </c>
      <c r="G49" s="42" cm="1">
        <f t="array" ref="G49">AVERAGE(INDEX(HH!$B$6:$DQ$15,MATCH(G$1,YEAR(HH!$A$6:$A$15),0),0))</f>
        <v>14.974609763557687</v>
      </c>
      <c r="H49" s="42" cm="1">
        <f t="array" ref="H49">AVERAGE(INDEX(HH!$B$6:$DQ$15,MATCH(H$1,YEAR(HH!$A$6:$A$15),0),0))</f>
        <v>15.017228133818422</v>
      </c>
      <c r="I49" s="42" cm="1">
        <f t="array" ref="I49">AVERAGE(INDEX(HH!$B$6:$DQ$15,MATCH(I$1,YEAR(HH!$A$6:$A$15),0),0))</f>
        <v>15.169774948512325</v>
      </c>
      <c r="J49" s="42" cm="1">
        <f t="array" ref="J49">AVERAGE(INDEX(HH!$B$6:$DQ$15,MATCH(J$1,YEAR(HH!$A$6:$A$15),0),0))</f>
        <v>15.235351653358844</v>
      </c>
      <c r="K49" s="42" cm="1">
        <f t="array" ref="K49">AVERAGE(INDEX(HH!$B$6:$DQ$15,MATCH(K$1,YEAR(HH!$A$6:$A$15),0),0))</f>
        <v>15.342904232176094</v>
      </c>
      <c r="L49" s="42" cm="1">
        <f t="array" ref="L49">AVERAGE(INDEX(HH!$B$6:$DQ$15,MATCH(L$1,YEAR(HH!$A$6:$A$15),0),0))</f>
        <v>15.50095605506635</v>
      </c>
      <c r="M49" s="64">
        <f t="shared" si="1"/>
        <v>4.5787244251194181E-3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C62C8-05C6-4B3F-ACF1-5D5789F88707}">
  <dimension ref="A1:DQ25"/>
  <sheetViews>
    <sheetView workbookViewId="0"/>
  </sheetViews>
  <sheetFormatPr defaultRowHeight="15" x14ac:dyDescent="0.25"/>
  <cols>
    <col min="1" max="1" width="15.140625" bestFit="1" customWidth="1"/>
  </cols>
  <sheetData>
    <row r="1" spans="1:121" x14ac:dyDescent="0.25">
      <c r="B1" t="s">
        <v>1273</v>
      </c>
      <c r="C1" t="s">
        <v>1274</v>
      </c>
      <c r="D1" t="s">
        <v>1275</v>
      </c>
      <c r="E1" t="s">
        <v>1276</v>
      </c>
      <c r="F1" t="s">
        <v>1277</v>
      </c>
      <c r="G1" t="s">
        <v>1278</v>
      </c>
      <c r="H1" t="s">
        <v>1279</v>
      </c>
      <c r="I1" t="s">
        <v>1280</v>
      </c>
      <c r="J1" t="s">
        <v>1281</v>
      </c>
      <c r="K1" t="s">
        <v>1282</v>
      </c>
      <c r="L1" t="s">
        <v>1283</v>
      </c>
      <c r="M1" t="s">
        <v>1284</v>
      </c>
      <c r="N1" t="s">
        <v>1285</v>
      </c>
      <c r="O1" t="s">
        <v>1286</v>
      </c>
      <c r="P1" t="s">
        <v>1287</v>
      </c>
      <c r="Q1" t="s">
        <v>1288</v>
      </c>
      <c r="R1" t="s">
        <v>1289</v>
      </c>
      <c r="S1" t="s">
        <v>1290</v>
      </c>
      <c r="T1" t="s">
        <v>1291</v>
      </c>
      <c r="U1" t="s">
        <v>1292</v>
      </c>
      <c r="V1" t="s">
        <v>1293</v>
      </c>
      <c r="W1" t="s">
        <v>1294</v>
      </c>
      <c r="X1" t="s">
        <v>1295</v>
      </c>
      <c r="Y1" t="s">
        <v>1296</v>
      </c>
      <c r="Z1" t="s">
        <v>1297</v>
      </c>
      <c r="AA1" t="s">
        <v>1298</v>
      </c>
      <c r="AB1" t="s">
        <v>1299</v>
      </c>
      <c r="AC1" t="s">
        <v>1300</v>
      </c>
      <c r="AD1" t="s">
        <v>1301</v>
      </c>
      <c r="AE1" t="s">
        <v>1302</v>
      </c>
      <c r="AF1" t="s">
        <v>1303</v>
      </c>
      <c r="AG1" t="s">
        <v>1304</v>
      </c>
      <c r="AH1" t="s">
        <v>1305</v>
      </c>
      <c r="AI1" t="s">
        <v>1306</v>
      </c>
      <c r="AJ1" t="s">
        <v>1307</v>
      </c>
      <c r="AK1" t="s">
        <v>1308</v>
      </c>
      <c r="AL1" t="s">
        <v>1309</v>
      </c>
      <c r="AM1" t="s">
        <v>1310</v>
      </c>
      <c r="AN1" t="s">
        <v>1311</v>
      </c>
      <c r="AO1" t="s">
        <v>1312</v>
      </c>
      <c r="AP1" t="s">
        <v>1313</v>
      </c>
      <c r="AQ1" t="s">
        <v>1314</v>
      </c>
      <c r="AR1" t="s">
        <v>1315</v>
      </c>
      <c r="AS1" t="s">
        <v>1316</v>
      </c>
      <c r="AT1" t="s">
        <v>1317</v>
      </c>
      <c r="AU1" t="s">
        <v>1318</v>
      </c>
      <c r="AV1" t="s">
        <v>1319</v>
      </c>
      <c r="AW1" t="s">
        <v>1320</v>
      </c>
      <c r="AX1" t="s">
        <v>1321</v>
      </c>
      <c r="AY1" t="s">
        <v>1322</v>
      </c>
      <c r="AZ1" t="s">
        <v>1323</v>
      </c>
      <c r="BA1" t="s">
        <v>1324</v>
      </c>
      <c r="BB1" t="s">
        <v>1325</v>
      </c>
      <c r="BC1" t="s">
        <v>1326</v>
      </c>
      <c r="BD1" t="s">
        <v>1327</v>
      </c>
      <c r="BE1" t="s">
        <v>1328</v>
      </c>
      <c r="BF1" t="s">
        <v>1329</v>
      </c>
      <c r="BG1" t="s">
        <v>1330</v>
      </c>
      <c r="BH1" t="s">
        <v>1331</v>
      </c>
      <c r="BI1" t="s">
        <v>1332</v>
      </c>
      <c r="BJ1" t="s">
        <v>1333</v>
      </c>
      <c r="BK1" t="s">
        <v>1334</v>
      </c>
      <c r="BL1" t="s">
        <v>1335</v>
      </c>
      <c r="BM1" t="s">
        <v>1336</v>
      </c>
      <c r="BN1" t="s">
        <v>1337</v>
      </c>
      <c r="BO1" t="s">
        <v>1338</v>
      </c>
      <c r="BP1" t="s">
        <v>1339</v>
      </c>
      <c r="BQ1" t="s">
        <v>1340</v>
      </c>
      <c r="BR1" t="s">
        <v>1341</v>
      </c>
      <c r="BS1" t="s">
        <v>1342</v>
      </c>
      <c r="BT1" t="s">
        <v>1343</v>
      </c>
      <c r="BU1" t="s">
        <v>1344</v>
      </c>
      <c r="BV1" t="s">
        <v>1345</v>
      </c>
      <c r="BW1" t="s">
        <v>1346</v>
      </c>
      <c r="BX1" t="s">
        <v>1347</v>
      </c>
      <c r="BY1" t="s">
        <v>1348</v>
      </c>
      <c r="BZ1" t="s">
        <v>1349</v>
      </c>
      <c r="CA1" t="s">
        <v>1350</v>
      </c>
      <c r="CB1" t="s">
        <v>1351</v>
      </c>
      <c r="CC1" t="s">
        <v>1352</v>
      </c>
      <c r="CD1" t="s">
        <v>1353</v>
      </c>
      <c r="CE1" t="s">
        <v>1354</v>
      </c>
      <c r="CF1" t="s">
        <v>1355</v>
      </c>
      <c r="CG1" t="s">
        <v>1356</v>
      </c>
      <c r="CH1" t="s">
        <v>1357</v>
      </c>
      <c r="CI1" t="s">
        <v>1358</v>
      </c>
      <c r="CJ1" t="s">
        <v>1359</v>
      </c>
      <c r="CK1" t="s">
        <v>1360</v>
      </c>
      <c r="CL1" t="s">
        <v>1361</v>
      </c>
      <c r="CM1" t="s">
        <v>1362</v>
      </c>
      <c r="CN1" t="s">
        <v>1363</v>
      </c>
      <c r="CO1" t="s">
        <v>1364</v>
      </c>
      <c r="CP1" t="s">
        <v>1365</v>
      </c>
      <c r="CQ1" t="s">
        <v>1366</v>
      </c>
      <c r="CR1" t="s">
        <v>1367</v>
      </c>
      <c r="CS1" t="s">
        <v>1368</v>
      </c>
      <c r="CT1" t="s">
        <v>1369</v>
      </c>
      <c r="CU1" t="s">
        <v>1370</v>
      </c>
      <c r="CV1" t="s">
        <v>1371</v>
      </c>
      <c r="CW1" t="s">
        <v>1372</v>
      </c>
      <c r="CX1" t="s">
        <v>1373</v>
      </c>
      <c r="CY1" t="s">
        <v>1374</v>
      </c>
      <c r="CZ1" t="s">
        <v>1375</v>
      </c>
      <c r="DA1" t="s">
        <v>1376</v>
      </c>
      <c r="DB1" t="s">
        <v>1377</v>
      </c>
      <c r="DC1" t="s">
        <v>1378</v>
      </c>
      <c r="DD1" t="s">
        <v>1379</v>
      </c>
      <c r="DE1" t="s">
        <v>1380</v>
      </c>
      <c r="DF1" t="s">
        <v>1381</v>
      </c>
      <c r="DG1" t="s">
        <v>1382</v>
      </c>
      <c r="DH1" t="s">
        <v>1383</v>
      </c>
      <c r="DI1" t="s">
        <v>1384</v>
      </c>
      <c r="DJ1" t="s">
        <v>1385</v>
      </c>
      <c r="DK1" t="s">
        <v>1386</v>
      </c>
      <c r="DL1" t="s">
        <v>1387</v>
      </c>
      <c r="DM1" t="s">
        <v>1388</v>
      </c>
      <c r="DN1" t="s">
        <v>1389</v>
      </c>
      <c r="DO1" t="s">
        <v>1390</v>
      </c>
      <c r="DP1" t="s">
        <v>1391</v>
      </c>
      <c r="DQ1" t="s">
        <v>1392</v>
      </c>
    </row>
    <row r="2" spans="1:121" x14ac:dyDescent="0.25">
      <c r="A2" t="s">
        <v>57</v>
      </c>
      <c r="B2" t="s">
        <v>90</v>
      </c>
      <c r="C2" t="s">
        <v>93</v>
      </c>
      <c r="D2" t="s">
        <v>95</v>
      </c>
      <c r="E2" t="s">
        <v>97</v>
      </c>
      <c r="F2" t="s">
        <v>98</v>
      </c>
      <c r="G2" t="s">
        <v>100</v>
      </c>
      <c r="H2" t="s">
        <v>101</v>
      </c>
      <c r="I2" t="s">
        <v>102</v>
      </c>
      <c r="J2" t="s">
        <v>103</v>
      </c>
      <c r="K2" t="s">
        <v>104</v>
      </c>
      <c r="L2" t="s">
        <v>106</v>
      </c>
      <c r="M2" t="s">
        <v>107</v>
      </c>
      <c r="N2" t="s">
        <v>108</v>
      </c>
      <c r="O2" t="s">
        <v>110</v>
      </c>
      <c r="P2" t="s">
        <v>112</v>
      </c>
      <c r="Q2" t="s">
        <v>113</v>
      </c>
      <c r="R2" t="s">
        <v>115</v>
      </c>
      <c r="S2" t="s">
        <v>116</v>
      </c>
      <c r="T2" t="s">
        <v>118</v>
      </c>
      <c r="U2" t="s">
        <v>119</v>
      </c>
      <c r="V2" t="s">
        <v>121</v>
      </c>
      <c r="W2" t="s">
        <v>122</v>
      </c>
      <c r="X2" t="s">
        <v>124</v>
      </c>
      <c r="Y2" t="s">
        <v>126</v>
      </c>
      <c r="Z2" t="s">
        <v>128</v>
      </c>
      <c r="AA2" t="s">
        <v>129</v>
      </c>
      <c r="AB2" t="s">
        <v>131</v>
      </c>
      <c r="AC2" t="s">
        <v>133</v>
      </c>
      <c r="AD2" t="s">
        <v>134</v>
      </c>
      <c r="AE2" t="s">
        <v>136</v>
      </c>
      <c r="AF2" t="s">
        <v>138</v>
      </c>
      <c r="AG2" t="s">
        <v>139</v>
      </c>
      <c r="AH2" t="s">
        <v>141</v>
      </c>
      <c r="AI2" t="s">
        <v>142</v>
      </c>
      <c r="AJ2" t="s">
        <v>143</v>
      </c>
      <c r="AK2" t="s">
        <v>145</v>
      </c>
      <c r="AL2" t="s">
        <v>147</v>
      </c>
      <c r="AM2" t="s">
        <v>148</v>
      </c>
      <c r="AN2" t="s">
        <v>150</v>
      </c>
      <c r="AO2" t="s">
        <v>152</v>
      </c>
      <c r="AP2" t="s">
        <v>154</v>
      </c>
      <c r="AQ2" t="s">
        <v>155</v>
      </c>
      <c r="AR2" t="s">
        <v>157</v>
      </c>
      <c r="AS2" t="s">
        <v>159</v>
      </c>
      <c r="AT2" t="s">
        <v>161</v>
      </c>
      <c r="AU2" t="s">
        <v>163</v>
      </c>
      <c r="AV2" t="s">
        <v>165</v>
      </c>
      <c r="AW2" t="s">
        <v>166</v>
      </c>
      <c r="AX2" t="s">
        <v>167</v>
      </c>
      <c r="AY2" t="s">
        <v>169</v>
      </c>
      <c r="AZ2" t="s">
        <v>171</v>
      </c>
      <c r="BA2" t="s">
        <v>173</v>
      </c>
      <c r="BB2" t="s">
        <v>174</v>
      </c>
      <c r="BC2" t="s">
        <v>176</v>
      </c>
      <c r="BD2" t="s">
        <v>177</v>
      </c>
      <c r="BE2" t="s">
        <v>179</v>
      </c>
      <c r="BF2" t="s">
        <v>180</v>
      </c>
      <c r="BG2" t="s">
        <v>182</v>
      </c>
      <c r="BH2" t="s">
        <v>184</v>
      </c>
      <c r="BI2" t="s">
        <v>185</v>
      </c>
      <c r="BJ2" t="s">
        <v>187</v>
      </c>
      <c r="BK2" t="s">
        <v>189</v>
      </c>
      <c r="BL2" t="s">
        <v>191</v>
      </c>
      <c r="BM2" t="s">
        <v>192</v>
      </c>
      <c r="BN2" t="s">
        <v>194</v>
      </c>
      <c r="BO2" t="s">
        <v>196</v>
      </c>
      <c r="BP2" t="s">
        <v>198</v>
      </c>
      <c r="BQ2" t="s">
        <v>200</v>
      </c>
      <c r="BR2" t="s">
        <v>202</v>
      </c>
      <c r="BS2" t="s">
        <v>203</v>
      </c>
      <c r="BT2" t="s">
        <v>205</v>
      </c>
      <c r="BU2" t="s">
        <v>207</v>
      </c>
      <c r="BV2" t="s">
        <v>208</v>
      </c>
      <c r="BW2" t="s">
        <v>209</v>
      </c>
      <c r="BX2" t="s">
        <v>211</v>
      </c>
      <c r="BY2" t="s">
        <v>212</v>
      </c>
      <c r="BZ2" t="s">
        <v>214</v>
      </c>
      <c r="CA2" t="s">
        <v>216</v>
      </c>
      <c r="CB2" t="s">
        <v>217</v>
      </c>
      <c r="CC2" t="s">
        <v>218</v>
      </c>
      <c r="CD2" t="s">
        <v>220</v>
      </c>
      <c r="CE2" t="s">
        <v>221</v>
      </c>
      <c r="CF2" t="s">
        <v>222</v>
      </c>
      <c r="CG2" t="s">
        <v>224</v>
      </c>
      <c r="CH2" t="s">
        <v>225</v>
      </c>
      <c r="CI2" t="s">
        <v>227</v>
      </c>
      <c r="CJ2" t="s">
        <v>229</v>
      </c>
      <c r="CK2" t="s">
        <v>230</v>
      </c>
      <c r="CL2" t="s">
        <v>232</v>
      </c>
      <c r="CM2" t="s">
        <v>233</v>
      </c>
      <c r="CN2" t="s">
        <v>234</v>
      </c>
      <c r="CO2" t="s">
        <v>235</v>
      </c>
      <c r="CP2" t="s">
        <v>236</v>
      </c>
      <c r="CQ2" t="s">
        <v>237</v>
      </c>
      <c r="CR2" t="s">
        <v>238</v>
      </c>
      <c r="CS2" t="s">
        <v>240</v>
      </c>
      <c r="CT2" t="s">
        <v>241</v>
      </c>
      <c r="CU2" t="s">
        <v>243</v>
      </c>
      <c r="CV2" t="s">
        <v>245</v>
      </c>
      <c r="CW2" t="s">
        <v>247</v>
      </c>
      <c r="CX2" t="s">
        <v>248</v>
      </c>
      <c r="CY2" t="s">
        <v>249</v>
      </c>
      <c r="CZ2" t="s">
        <v>250</v>
      </c>
      <c r="DA2" t="s">
        <v>251</v>
      </c>
      <c r="DB2" t="s">
        <v>253</v>
      </c>
      <c r="DC2" t="s">
        <v>254</v>
      </c>
      <c r="DD2" t="s">
        <v>255</v>
      </c>
      <c r="DE2" t="s">
        <v>257</v>
      </c>
      <c r="DF2" t="s">
        <v>259</v>
      </c>
      <c r="DG2" t="s">
        <v>261</v>
      </c>
      <c r="DH2" t="s">
        <v>263</v>
      </c>
      <c r="DI2" t="s">
        <v>265</v>
      </c>
      <c r="DJ2" t="s">
        <v>266</v>
      </c>
      <c r="DK2" t="s">
        <v>267</v>
      </c>
      <c r="DL2" t="s">
        <v>269</v>
      </c>
      <c r="DM2" t="s">
        <v>270</v>
      </c>
      <c r="DN2" t="s">
        <v>272</v>
      </c>
      <c r="DO2" t="s">
        <v>273</v>
      </c>
      <c r="DP2" t="s">
        <v>274</v>
      </c>
      <c r="DQ2" t="s">
        <v>276</v>
      </c>
    </row>
    <row r="3" spans="1:121" x14ac:dyDescent="0.25">
      <c r="A3" t="s">
        <v>58</v>
      </c>
      <c r="B3" t="s">
        <v>91</v>
      </c>
      <c r="C3" t="s">
        <v>91</v>
      </c>
      <c r="D3" t="s">
        <v>91</v>
      </c>
      <c r="E3" t="s">
        <v>91</v>
      </c>
      <c r="F3" t="s">
        <v>91</v>
      </c>
      <c r="G3" t="s">
        <v>91</v>
      </c>
      <c r="H3" t="s">
        <v>91</v>
      </c>
      <c r="I3" t="s">
        <v>91</v>
      </c>
      <c r="J3" t="s">
        <v>91</v>
      </c>
      <c r="K3" t="s">
        <v>91</v>
      </c>
      <c r="L3" t="s">
        <v>91</v>
      </c>
      <c r="M3" t="s">
        <v>91</v>
      </c>
      <c r="N3" t="s">
        <v>91</v>
      </c>
      <c r="O3" t="s">
        <v>91</v>
      </c>
      <c r="P3" t="s">
        <v>91</v>
      </c>
      <c r="Q3" t="s">
        <v>91</v>
      </c>
      <c r="R3" t="s">
        <v>91</v>
      </c>
      <c r="S3" t="s">
        <v>91</v>
      </c>
      <c r="T3" t="s">
        <v>91</v>
      </c>
      <c r="U3" t="s">
        <v>91</v>
      </c>
      <c r="V3" t="s">
        <v>91</v>
      </c>
      <c r="W3" t="s">
        <v>91</v>
      </c>
      <c r="X3" t="s">
        <v>91</v>
      </c>
      <c r="Y3" t="s">
        <v>91</v>
      </c>
      <c r="Z3" t="s">
        <v>91</v>
      </c>
      <c r="AA3" t="s">
        <v>91</v>
      </c>
      <c r="AB3" t="s">
        <v>91</v>
      </c>
      <c r="AC3" t="s">
        <v>91</v>
      </c>
      <c r="AD3" t="s">
        <v>91</v>
      </c>
      <c r="AE3" t="s">
        <v>91</v>
      </c>
      <c r="AF3" t="s">
        <v>91</v>
      </c>
      <c r="AG3" t="s">
        <v>91</v>
      </c>
      <c r="AH3" t="s">
        <v>91</v>
      </c>
      <c r="AI3" t="s">
        <v>91</v>
      </c>
      <c r="AJ3" t="s">
        <v>91</v>
      </c>
      <c r="AK3" t="s">
        <v>91</v>
      </c>
      <c r="AL3" t="s">
        <v>91</v>
      </c>
      <c r="AM3" t="s">
        <v>91</v>
      </c>
      <c r="AN3" t="s">
        <v>91</v>
      </c>
      <c r="AO3" t="s">
        <v>91</v>
      </c>
      <c r="AP3" t="s">
        <v>91</v>
      </c>
      <c r="AQ3" t="s">
        <v>91</v>
      </c>
      <c r="AR3" t="s">
        <v>91</v>
      </c>
      <c r="AS3" t="s">
        <v>91</v>
      </c>
      <c r="AT3" t="s">
        <v>91</v>
      </c>
      <c r="AU3" t="s">
        <v>91</v>
      </c>
      <c r="AV3" t="s">
        <v>91</v>
      </c>
      <c r="AW3" t="s">
        <v>91</v>
      </c>
      <c r="AX3" t="s">
        <v>91</v>
      </c>
      <c r="AY3" t="s">
        <v>91</v>
      </c>
      <c r="AZ3" t="s">
        <v>91</v>
      </c>
      <c r="BA3" t="s">
        <v>91</v>
      </c>
      <c r="BB3" t="s">
        <v>91</v>
      </c>
      <c r="BC3" t="s">
        <v>91</v>
      </c>
      <c r="BD3" t="s">
        <v>91</v>
      </c>
      <c r="BE3" t="s">
        <v>91</v>
      </c>
      <c r="BF3" t="s">
        <v>91</v>
      </c>
      <c r="BG3" t="s">
        <v>91</v>
      </c>
      <c r="BH3" t="s">
        <v>91</v>
      </c>
      <c r="BI3" t="s">
        <v>91</v>
      </c>
      <c r="BJ3" t="s">
        <v>91</v>
      </c>
      <c r="BK3" t="s">
        <v>91</v>
      </c>
      <c r="BL3" t="s">
        <v>91</v>
      </c>
      <c r="BM3" t="s">
        <v>91</v>
      </c>
      <c r="BN3" t="s">
        <v>91</v>
      </c>
      <c r="BO3" t="s">
        <v>91</v>
      </c>
      <c r="BP3" t="s">
        <v>91</v>
      </c>
      <c r="BQ3" t="s">
        <v>91</v>
      </c>
      <c r="BR3" t="s">
        <v>91</v>
      </c>
      <c r="BS3" t="s">
        <v>91</v>
      </c>
      <c r="BT3" t="s">
        <v>91</v>
      </c>
      <c r="BU3" t="s">
        <v>91</v>
      </c>
      <c r="BV3" t="s">
        <v>91</v>
      </c>
      <c r="BW3" t="s">
        <v>91</v>
      </c>
      <c r="BX3" t="s">
        <v>91</v>
      </c>
      <c r="BY3" t="s">
        <v>91</v>
      </c>
      <c r="BZ3" t="s">
        <v>91</v>
      </c>
      <c r="CA3" t="s">
        <v>91</v>
      </c>
      <c r="CB3" t="s">
        <v>91</v>
      </c>
      <c r="CC3" t="s">
        <v>91</v>
      </c>
      <c r="CD3" t="s">
        <v>91</v>
      </c>
      <c r="CE3" t="s">
        <v>91</v>
      </c>
      <c r="CF3" t="s">
        <v>91</v>
      </c>
      <c r="CG3" t="s">
        <v>91</v>
      </c>
      <c r="CH3" t="s">
        <v>91</v>
      </c>
      <c r="CI3" t="s">
        <v>91</v>
      </c>
      <c r="CJ3" t="s">
        <v>91</v>
      </c>
      <c r="CK3" t="s">
        <v>91</v>
      </c>
      <c r="CL3" t="s">
        <v>91</v>
      </c>
      <c r="CM3" t="s">
        <v>91</v>
      </c>
      <c r="CN3" t="s">
        <v>91</v>
      </c>
      <c r="CO3" t="s">
        <v>91</v>
      </c>
      <c r="CP3" t="s">
        <v>91</v>
      </c>
      <c r="CQ3" t="s">
        <v>91</v>
      </c>
      <c r="CR3" t="s">
        <v>91</v>
      </c>
      <c r="CS3" t="s">
        <v>91</v>
      </c>
      <c r="CT3" t="s">
        <v>91</v>
      </c>
      <c r="CU3" t="s">
        <v>91</v>
      </c>
      <c r="CV3" t="s">
        <v>91</v>
      </c>
      <c r="CW3" t="s">
        <v>91</v>
      </c>
      <c r="CX3" t="s">
        <v>91</v>
      </c>
      <c r="CY3" t="s">
        <v>91</v>
      </c>
      <c r="CZ3" t="s">
        <v>91</v>
      </c>
      <c r="DA3" t="s">
        <v>91</v>
      </c>
      <c r="DB3" t="s">
        <v>91</v>
      </c>
      <c r="DC3" t="s">
        <v>91</v>
      </c>
      <c r="DD3" t="s">
        <v>91</v>
      </c>
      <c r="DE3" t="s">
        <v>91</v>
      </c>
      <c r="DF3" t="s">
        <v>91</v>
      </c>
      <c r="DG3" t="s">
        <v>91</v>
      </c>
      <c r="DH3" t="s">
        <v>91</v>
      </c>
      <c r="DI3" t="s">
        <v>91</v>
      </c>
      <c r="DJ3" t="s">
        <v>91</v>
      </c>
      <c r="DK3" t="s">
        <v>91</v>
      </c>
      <c r="DL3" t="s">
        <v>91</v>
      </c>
      <c r="DM3" t="s">
        <v>91</v>
      </c>
      <c r="DN3" t="s">
        <v>91</v>
      </c>
      <c r="DO3" t="s">
        <v>91</v>
      </c>
      <c r="DP3" t="s">
        <v>91</v>
      </c>
      <c r="DQ3" t="s">
        <v>91</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46273.745833333334</v>
      </c>
      <c r="C5" s="2">
        <v>46273.745833333334</v>
      </c>
      <c r="D5" s="2">
        <v>46273.745833333334</v>
      </c>
      <c r="E5" s="2">
        <v>46273.745833333334</v>
      </c>
      <c r="F5" s="2">
        <v>46273.745833333334</v>
      </c>
      <c r="G5" s="2">
        <v>46273.745833333334</v>
      </c>
      <c r="H5" s="2">
        <v>46273.745833333334</v>
      </c>
      <c r="I5" s="2">
        <v>46273.745833333334</v>
      </c>
      <c r="J5" s="2">
        <v>46273.745833333334</v>
      </c>
      <c r="K5" s="2">
        <v>46273.745833333334</v>
      </c>
      <c r="L5" s="2">
        <v>46273.745833333334</v>
      </c>
      <c r="M5" s="2">
        <v>46273.745833333334</v>
      </c>
      <c r="N5" s="2">
        <v>46273.745833333334</v>
      </c>
      <c r="O5" s="2">
        <v>46273.745833333334</v>
      </c>
      <c r="P5" s="2">
        <v>46273.745833333334</v>
      </c>
      <c r="Q5" s="2">
        <v>46273.745833333334</v>
      </c>
      <c r="R5" s="2">
        <v>46273.745833333334</v>
      </c>
      <c r="S5" s="2">
        <v>46273.745833333334</v>
      </c>
      <c r="T5" s="2">
        <v>46273.745833333334</v>
      </c>
      <c r="U5" s="2">
        <v>46273.745833333334</v>
      </c>
      <c r="V5" s="2">
        <v>46273.745833333334</v>
      </c>
      <c r="W5" s="2">
        <v>46273.745833333334</v>
      </c>
      <c r="X5" s="2">
        <v>46273.745833333334</v>
      </c>
      <c r="Y5" s="2">
        <v>46273.745833333334</v>
      </c>
      <c r="Z5" s="2">
        <v>46273.745833333334</v>
      </c>
      <c r="AA5" s="2">
        <v>46273.745833333334</v>
      </c>
      <c r="AB5" s="2">
        <v>46273.745833333334</v>
      </c>
      <c r="AC5" s="2">
        <v>46273.745833333334</v>
      </c>
      <c r="AD5" s="2">
        <v>46273.745833333334</v>
      </c>
      <c r="AE5" s="2">
        <v>46273.745833333334</v>
      </c>
      <c r="AF5" s="2">
        <v>46273.745833333334</v>
      </c>
      <c r="AG5" s="2">
        <v>46273.745833333334</v>
      </c>
      <c r="AH5" s="2">
        <v>46273.745833333334</v>
      </c>
      <c r="AI5" s="2">
        <v>46273.745833333334</v>
      </c>
      <c r="AJ5" s="2">
        <v>46273.745833333334</v>
      </c>
      <c r="AK5" s="2">
        <v>46273.746527777781</v>
      </c>
      <c r="AL5" s="2">
        <v>46273.746527777781</v>
      </c>
      <c r="AM5" s="2">
        <v>46273.746527777781</v>
      </c>
      <c r="AN5" s="2">
        <v>46273.746527777781</v>
      </c>
      <c r="AO5" s="2">
        <v>46273.746527777781</v>
      </c>
      <c r="AP5" s="2">
        <v>46273.746527777781</v>
      </c>
      <c r="AQ5" s="2">
        <v>46273.746527777781</v>
      </c>
      <c r="AR5" s="2">
        <v>46273.746527777781</v>
      </c>
      <c r="AS5" s="2">
        <v>46273.746527777781</v>
      </c>
      <c r="AT5" s="2">
        <v>46273.746527777781</v>
      </c>
      <c r="AU5" s="2">
        <v>46273.746527777781</v>
      </c>
      <c r="AV5" s="2">
        <v>46273.746527777781</v>
      </c>
      <c r="AW5" s="2">
        <v>46273.746527777781</v>
      </c>
      <c r="AX5" s="2">
        <v>46273.746527777781</v>
      </c>
      <c r="AY5" s="2">
        <v>46273.746527777781</v>
      </c>
      <c r="AZ5" s="2">
        <v>46273.746527777781</v>
      </c>
      <c r="BA5" s="2">
        <v>46273.746527777781</v>
      </c>
      <c r="BB5" s="2">
        <v>46273.746527777781</v>
      </c>
      <c r="BC5" s="2">
        <v>46273.746527777781</v>
      </c>
      <c r="BD5" s="2">
        <v>46273.746527777781</v>
      </c>
      <c r="BE5" s="2">
        <v>46273.746527777781</v>
      </c>
      <c r="BF5" s="2">
        <v>46273.746527777781</v>
      </c>
      <c r="BG5" s="2">
        <v>46273.746527777781</v>
      </c>
      <c r="BH5" s="2">
        <v>46273.746527777781</v>
      </c>
      <c r="BI5" s="2">
        <v>46273.746527777781</v>
      </c>
      <c r="BJ5" s="2">
        <v>46273.746527777781</v>
      </c>
      <c r="BK5" s="2">
        <v>46273.746527777781</v>
      </c>
      <c r="BL5" s="2">
        <v>46273.746527777781</v>
      </c>
      <c r="BM5" s="2">
        <v>46273.746527777781</v>
      </c>
      <c r="BN5" s="2">
        <v>46273.746527777781</v>
      </c>
      <c r="BO5" s="2">
        <v>46273.746527777781</v>
      </c>
      <c r="BP5" s="2">
        <v>46273.746527777781</v>
      </c>
      <c r="BQ5" s="2">
        <v>46273.746527777781</v>
      </c>
      <c r="BR5" s="2">
        <v>46273.746527777781</v>
      </c>
      <c r="BS5" s="2">
        <v>46273.746527777781</v>
      </c>
      <c r="BT5" s="2">
        <v>46273.746527777781</v>
      </c>
      <c r="BU5" s="2">
        <v>46273.746527777781</v>
      </c>
      <c r="BV5" s="2">
        <v>46273.746527777781</v>
      </c>
      <c r="BW5" s="2">
        <v>46273.746527777781</v>
      </c>
      <c r="BX5" s="2">
        <v>46273.746527777781</v>
      </c>
      <c r="BY5" s="2">
        <v>46273.746527777781</v>
      </c>
      <c r="BZ5" s="2">
        <v>46273.746527777781</v>
      </c>
      <c r="CA5" s="2">
        <v>46273.746527777781</v>
      </c>
      <c r="CB5" s="2">
        <v>46273.746527777781</v>
      </c>
      <c r="CC5" s="2">
        <v>46273.746527777781</v>
      </c>
      <c r="CD5" s="2">
        <v>46273.746527777781</v>
      </c>
      <c r="CE5" s="2">
        <v>46273.746527777781</v>
      </c>
      <c r="CF5" s="2">
        <v>46273.746527777781</v>
      </c>
      <c r="CG5" s="2">
        <v>46273.746527777781</v>
      </c>
      <c r="CH5" s="2">
        <v>46273.746527777781</v>
      </c>
      <c r="CI5" s="2">
        <v>46273.746527777781</v>
      </c>
      <c r="CJ5" s="2">
        <v>46273.746527777781</v>
      </c>
      <c r="CK5" s="2">
        <v>46273.746527777781</v>
      </c>
      <c r="CL5" s="2">
        <v>46273.746527777781</v>
      </c>
      <c r="CM5" s="2">
        <v>46273.746527777781</v>
      </c>
      <c r="CN5" s="2">
        <v>46273.746527777781</v>
      </c>
      <c r="CO5" s="2">
        <v>46273.746527777781</v>
      </c>
      <c r="CP5" s="2">
        <v>46273.746527777781</v>
      </c>
      <c r="CQ5" s="2">
        <v>46273.746527777781</v>
      </c>
      <c r="CR5" s="2">
        <v>46273.746527777781</v>
      </c>
      <c r="CS5" s="2">
        <v>46273.746527777781</v>
      </c>
      <c r="CT5" s="2">
        <v>46273.746527777781</v>
      </c>
      <c r="CU5" s="2">
        <v>46273.746527777781</v>
      </c>
      <c r="CV5" s="2">
        <v>46273.746527777781</v>
      </c>
      <c r="CW5" s="2">
        <v>46273.746527777781</v>
      </c>
      <c r="CX5" s="2">
        <v>46273.746527777781</v>
      </c>
      <c r="CY5" s="2">
        <v>46273.746527777781</v>
      </c>
      <c r="CZ5" s="2">
        <v>46273.746527777781</v>
      </c>
      <c r="DA5" s="2">
        <v>46273.746527777781</v>
      </c>
      <c r="DB5" s="2">
        <v>46273.746527777781</v>
      </c>
      <c r="DC5" s="2">
        <v>46273.746527777781</v>
      </c>
      <c r="DD5" s="2">
        <v>46273.746527777781</v>
      </c>
      <c r="DE5" s="2">
        <v>46273.746527777781</v>
      </c>
      <c r="DF5" s="2">
        <v>46273.746527777781</v>
      </c>
      <c r="DG5" s="2">
        <v>46273.746527777781</v>
      </c>
      <c r="DH5" s="2">
        <v>46273.746527777781</v>
      </c>
      <c r="DI5" s="2">
        <v>46273.746527777781</v>
      </c>
      <c r="DJ5" s="2">
        <v>46273.746527777781</v>
      </c>
      <c r="DK5" s="2">
        <v>46273.746527777781</v>
      </c>
      <c r="DL5" s="2">
        <v>46273.746527777781</v>
      </c>
      <c r="DM5" s="2">
        <v>46273.746527777781</v>
      </c>
      <c r="DN5" s="2">
        <v>46273.746527777781</v>
      </c>
      <c r="DO5" s="2">
        <v>46273.746527777781</v>
      </c>
      <c r="DP5" s="2">
        <v>46273.746527777781</v>
      </c>
      <c r="DQ5" s="2">
        <v>46273.746527777781</v>
      </c>
    </row>
    <row r="6" spans="1:121" x14ac:dyDescent="0.25">
      <c r="A6" s="1">
        <v>42735</v>
      </c>
      <c r="B6">
        <v>549.69800283683901</v>
      </c>
      <c r="C6">
        <v>633.23799922184901</v>
      </c>
      <c r="D6">
        <v>835.63499999582996</v>
      </c>
      <c r="E6">
        <v>285.497001050412</v>
      </c>
      <c r="F6">
        <v>1481.8840081461101</v>
      </c>
      <c r="G6">
        <v>359.36400096515098</v>
      </c>
      <c r="H6">
        <v>732.448000428103</v>
      </c>
      <c r="I6">
        <v>5786.1189967547998</v>
      </c>
      <c r="J6">
        <v>891.94300147507602</v>
      </c>
      <c r="K6">
        <v>1721.0750047128399</v>
      </c>
      <c r="L6">
        <v>1067.72700136405</v>
      </c>
      <c r="M6">
        <v>281.62900050678297</v>
      </c>
      <c r="N6">
        <v>411.53099959354699</v>
      </c>
      <c r="O6">
        <v>638.19199882964597</v>
      </c>
      <c r="P6">
        <v>3089.2829963579602</v>
      </c>
      <c r="Q6">
        <v>409.14900067872099</v>
      </c>
      <c r="R6">
        <v>400.29000267284698</v>
      </c>
      <c r="S6">
        <v>1278.8050030721499</v>
      </c>
      <c r="T6">
        <v>4126.70400024213</v>
      </c>
      <c r="U6">
        <v>193.461999193558</v>
      </c>
      <c r="V6">
        <v>405.98600167480799</v>
      </c>
      <c r="W6">
        <v>786.04900064230696</v>
      </c>
      <c r="X6">
        <v>456.19500309121901</v>
      </c>
      <c r="Y6">
        <v>2612.1620115076298</v>
      </c>
      <c r="Z6">
        <v>1341.3590001520299</v>
      </c>
      <c r="AA6">
        <v>587.15700186375295</v>
      </c>
      <c r="AB6">
        <v>295.27300222449702</v>
      </c>
      <c r="AC6">
        <v>287.74500162428501</v>
      </c>
      <c r="AD6">
        <v>211.16100180733099</v>
      </c>
      <c r="AE6">
        <v>3941.2570083138198</v>
      </c>
      <c r="AF6">
        <v>372.56300120376801</v>
      </c>
      <c r="AG6">
        <v>158.242000492919</v>
      </c>
      <c r="AH6">
        <v>428.02300082551398</v>
      </c>
      <c r="AI6">
        <v>14629.0818367189</v>
      </c>
      <c r="AJ6">
        <v>454.507001820624</v>
      </c>
      <c r="AK6">
        <v>1226.09500277608</v>
      </c>
      <c r="AL6">
        <v>2061.1500148383702</v>
      </c>
      <c r="AM6">
        <v>189.37000072933401</v>
      </c>
      <c r="AN6">
        <v>261.75400044621398</v>
      </c>
      <c r="AO6">
        <v>565.92599921572003</v>
      </c>
      <c r="AP6">
        <v>832.38100120419995</v>
      </c>
      <c r="AQ6">
        <v>1303.63800251015</v>
      </c>
      <c r="AR6">
        <v>830.55100039648403</v>
      </c>
      <c r="AS6">
        <v>351.120002085539</v>
      </c>
      <c r="AT6">
        <v>1319.2760047329</v>
      </c>
      <c r="AU6">
        <v>302.62099998257401</v>
      </c>
      <c r="AV6">
        <v>4397.4880067847098</v>
      </c>
      <c r="AW6">
        <v>761.82800046643604</v>
      </c>
      <c r="AX6">
        <v>613.30300126995496</v>
      </c>
      <c r="AY6">
        <v>556.50000316565297</v>
      </c>
      <c r="AZ6">
        <v>1704.31299867711</v>
      </c>
      <c r="BA6">
        <v>565.83000017541599</v>
      </c>
      <c r="BB6">
        <v>165.75300112993301</v>
      </c>
      <c r="BC6">
        <v>1690.93800783748</v>
      </c>
      <c r="BD6">
        <v>366.53100115863799</v>
      </c>
      <c r="BE6">
        <v>36519.595046779599</v>
      </c>
      <c r="BF6">
        <v>2294.59199508851</v>
      </c>
      <c r="BG6">
        <v>712.04500186073096</v>
      </c>
      <c r="BH6">
        <v>8782.8659400225006</v>
      </c>
      <c r="BI6">
        <v>441.65900068404102</v>
      </c>
      <c r="BJ6">
        <v>886.57400031852603</v>
      </c>
      <c r="BK6">
        <v>484.76200067871599</v>
      </c>
      <c r="BL6">
        <v>1909.40600154099</v>
      </c>
      <c r="BM6">
        <v>469.35700256857501</v>
      </c>
      <c r="BN6">
        <v>203.038000565982</v>
      </c>
      <c r="BO6">
        <v>316.959000846366</v>
      </c>
      <c r="BP6">
        <v>646.72400080888303</v>
      </c>
      <c r="BQ6">
        <v>383.66300131507597</v>
      </c>
      <c r="BR6">
        <v>736.15699762579095</v>
      </c>
      <c r="BS6">
        <v>325.21600086185703</v>
      </c>
      <c r="BT6">
        <v>868.92299875744504</v>
      </c>
      <c r="BU6">
        <v>274.99300078125901</v>
      </c>
      <c r="BV6">
        <v>3035.7420042898202</v>
      </c>
      <c r="BW6">
        <v>363.97400043504899</v>
      </c>
      <c r="BX6">
        <v>646.167000069746</v>
      </c>
      <c r="BY6">
        <v>1211.2980010378201</v>
      </c>
      <c r="BZ6">
        <v>311.37499791974102</v>
      </c>
      <c r="CA6">
        <v>638.68600187091101</v>
      </c>
      <c r="CB6">
        <v>3141.5240209531598</v>
      </c>
      <c r="CC6">
        <v>419.08700187919499</v>
      </c>
      <c r="CD6">
        <v>339.91700045609502</v>
      </c>
      <c r="CE6">
        <v>1043.4620016357901</v>
      </c>
      <c r="CF6">
        <v>184.72100090253099</v>
      </c>
      <c r="CG6">
        <v>751.00599881911296</v>
      </c>
      <c r="CH6">
        <v>288.27900035841401</v>
      </c>
      <c r="CI6">
        <v>355.31400104081399</v>
      </c>
      <c r="CJ6">
        <v>914.92900269667996</v>
      </c>
      <c r="CK6">
        <v>340.510000671196</v>
      </c>
      <c r="CL6">
        <v>987.98000855859004</v>
      </c>
      <c r="CM6">
        <v>1864.7019989669</v>
      </c>
      <c r="CN6">
        <v>233.768001047414</v>
      </c>
      <c r="CO6">
        <v>756.98400014170704</v>
      </c>
      <c r="CP6">
        <v>3784.6730011448299</v>
      </c>
      <c r="CQ6">
        <v>344.39200076184699</v>
      </c>
      <c r="CR6">
        <v>133.368000317997</v>
      </c>
      <c r="CS6">
        <v>679.17700117005404</v>
      </c>
      <c r="CT6">
        <v>955.04800194108202</v>
      </c>
      <c r="CU6">
        <v>1998.05100713707</v>
      </c>
      <c r="CV6">
        <v>366.10200039670201</v>
      </c>
      <c r="CW6">
        <v>2199.2600081568798</v>
      </c>
      <c r="CX6">
        <v>67.204000128165205</v>
      </c>
      <c r="CY6">
        <v>490.77800108581403</v>
      </c>
      <c r="CZ6">
        <v>717.26200282187995</v>
      </c>
      <c r="DA6">
        <v>548.69100408497002</v>
      </c>
      <c r="DB6">
        <v>2205.5179985254799</v>
      </c>
      <c r="DC6">
        <v>1947.2999936675001</v>
      </c>
      <c r="DD6">
        <v>642.28500117475903</v>
      </c>
      <c r="DE6">
        <v>769.66599858516804</v>
      </c>
      <c r="DF6">
        <v>820.96500418544201</v>
      </c>
      <c r="DG6">
        <v>428.800000654239</v>
      </c>
      <c r="DH6">
        <v>511.93299972194097</v>
      </c>
      <c r="DI6">
        <v>295.12900012333898</v>
      </c>
      <c r="DJ6">
        <v>469.30500105106597</v>
      </c>
      <c r="DK6">
        <v>4554.9249883028897</v>
      </c>
      <c r="DL6">
        <v>416.45300026023199</v>
      </c>
      <c r="DM6">
        <v>553.13800282051204</v>
      </c>
      <c r="DN6">
        <v>484.21800119570997</v>
      </c>
      <c r="DO6">
        <v>1135.3769991612601</v>
      </c>
      <c r="DP6">
        <v>213.99900011133599</v>
      </c>
      <c r="DQ6">
        <v>1249.81000481158</v>
      </c>
    </row>
    <row r="7" spans="1:121" x14ac:dyDescent="0.25">
      <c r="A7" s="1">
        <v>43100</v>
      </c>
      <c r="B7">
        <v>577.77499879365905</v>
      </c>
      <c r="C7">
        <v>666.21499911984597</v>
      </c>
      <c r="D7">
        <v>859.44999941388699</v>
      </c>
      <c r="E7">
        <v>294.506001517664</v>
      </c>
      <c r="F7">
        <v>1533.3429978551401</v>
      </c>
      <c r="G7">
        <v>368.542999950058</v>
      </c>
      <c r="H7">
        <v>756.66800527559406</v>
      </c>
      <c r="I7">
        <v>6027.4229961927304</v>
      </c>
      <c r="J7">
        <v>932.69500041523497</v>
      </c>
      <c r="K7">
        <v>1767.11300442123</v>
      </c>
      <c r="L7">
        <v>1092.0880064235701</v>
      </c>
      <c r="M7">
        <v>291.12499883811398</v>
      </c>
      <c r="N7">
        <v>422.89700104273101</v>
      </c>
      <c r="O7">
        <v>666.29500544173402</v>
      </c>
      <c r="P7">
        <v>3208.8390023249899</v>
      </c>
      <c r="Q7">
        <v>423.73300042441798</v>
      </c>
      <c r="R7">
        <v>410.21099911873199</v>
      </c>
      <c r="S7">
        <v>1320.38300411568</v>
      </c>
      <c r="T7">
        <v>4307.8860023652796</v>
      </c>
      <c r="U7">
        <v>192.67200203955301</v>
      </c>
      <c r="V7">
        <v>366.02000144798501</v>
      </c>
      <c r="W7">
        <v>815.17700149406403</v>
      </c>
      <c r="X7">
        <v>468.89099970708702</v>
      </c>
      <c r="Y7">
        <v>2647.7620335237398</v>
      </c>
      <c r="Z7">
        <v>1384.08999983837</v>
      </c>
      <c r="AA7">
        <v>600.97900317312894</v>
      </c>
      <c r="AB7">
        <v>305.93799931597403</v>
      </c>
      <c r="AC7">
        <v>296.90299772065799</v>
      </c>
      <c r="AD7">
        <v>217.49699965755499</v>
      </c>
      <c r="AE7">
        <v>4057.27501123505</v>
      </c>
      <c r="AF7">
        <v>392.37400012879601</v>
      </c>
      <c r="AG7">
        <v>164.51400024222201</v>
      </c>
      <c r="AH7">
        <v>435.40000065146199</v>
      </c>
      <c r="AI7">
        <v>15198.6128675656</v>
      </c>
      <c r="AJ7">
        <v>472.03200064817997</v>
      </c>
      <c r="AK7">
        <v>1284.2670011615601</v>
      </c>
      <c r="AL7">
        <v>2042.3890071667599</v>
      </c>
      <c r="AM7">
        <v>197.32400064249299</v>
      </c>
      <c r="AN7">
        <v>276.387000352352</v>
      </c>
      <c r="AO7">
        <v>587.65000240377299</v>
      </c>
      <c r="AP7">
        <v>868.34200072867804</v>
      </c>
      <c r="AQ7">
        <v>1353.89000488484</v>
      </c>
      <c r="AR7">
        <v>848.34900500533001</v>
      </c>
      <c r="AS7">
        <v>370.918999773471</v>
      </c>
      <c r="AT7">
        <v>1365.6069972299499</v>
      </c>
      <c r="AU7">
        <v>309.04200006232202</v>
      </c>
      <c r="AV7">
        <v>4536.8550267002402</v>
      </c>
      <c r="AW7">
        <v>782.73600574168597</v>
      </c>
      <c r="AX7">
        <v>634.94399859830003</v>
      </c>
      <c r="AY7">
        <v>578.54199982850503</v>
      </c>
      <c r="AZ7">
        <v>1748.3270103545799</v>
      </c>
      <c r="BA7">
        <v>590.91799933472998</v>
      </c>
      <c r="BB7">
        <v>187.34600013354299</v>
      </c>
      <c r="BC7">
        <v>1743.05299745659</v>
      </c>
      <c r="BD7">
        <v>372.96400223276697</v>
      </c>
      <c r="BE7">
        <v>37984.6398256959</v>
      </c>
      <c r="BF7">
        <v>2312.68202776516</v>
      </c>
      <c r="BG7">
        <v>721.376001604512</v>
      </c>
      <c r="BH7">
        <v>8952.2600515697995</v>
      </c>
      <c r="BI7">
        <v>442.40500179492699</v>
      </c>
      <c r="BJ7">
        <v>892.26800628289698</v>
      </c>
      <c r="BK7">
        <v>502.05800057138299</v>
      </c>
      <c r="BL7">
        <v>1981.56700617611</v>
      </c>
      <c r="BM7">
        <v>477.629001450879</v>
      </c>
      <c r="BN7">
        <v>202.46600083087699</v>
      </c>
      <c r="BO7">
        <v>325.41100067658903</v>
      </c>
      <c r="BP7">
        <v>648.44500193576096</v>
      </c>
      <c r="BQ7">
        <v>398.39199955374102</v>
      </c>
      <c r="BR7">
        <v>762.28400243678095</v>
      </c>
      <c r="BS7">
        <v>330.82199808099102</v>
      </c>
      <c r="BT7">
        <v>917.49500089001799</v>
      </c>
      <c r="BU7">
        <v>280.14300013204598</v>
      </c>
      <c r="BV7">
        <v>3126.0320044999098</v>
      </c>
      <c r="BW7">
        <v>374.46799915237</v>
      </c>
      <c r="BX7">
        <v>674.02999947668195</v>
      </c>
      <c r="BY7">
        <v>1226.78000643619</v>
      </c>
      <c r="BZ7">
        <v>332.67300022191699</v>
      </c>
      <c r="CA7">
        <v>661.71000383874798</v>
      </c>
      <c r="CB7">
        <v>2978.2970229718599</v>
      </c>
      <c r="CC7">
        <v>430.82300021109802</v>
      </c>
      <c r="CD7">
        <v>359.84000089387803</v>
      </c>
      <c r="CE7">
        <v>1078.4270058575901</v>
      </c>
      <c r="CF7">
        <v>189.33599992043801</v>
      </c>
      <c r="CG7">
        <v>775.16200120138399</v>
      </c>
      <c r="CH7">
        <v>300.92899965893201</v>
      </c>
      <c r="CI7">
        <v>375.51099962395801</v>
      </c>
      <c r="CJ7">
        <v>938.51100055995505</v>
      </c>
      <c r="CK7">
        <v>348.59100065205598</v>
      </c>
      <c r="CL7">
        <v>1027.81799773433</v>
      </c>
      <c r="CM7">
        <v>1860.5460016542499</v>
      </c>
      <c r="CN7">
        <v>243.59500041564101</v>
      </c>
      <c r="CO7">
        <v>769.86600409488301</v>
      </c>
      <c r="CP7">
        <v>3969.9909770823401</v>
      </c>
      <c r="CQ7">
        <v>352.73500072802801</v>
      </c>
      <c r="CR7">
        <v>134.828000358222</v>
      </c>
      <c r="CS7">
        <v>644.66900084625604</v>
      </c>
      <c r="CT7">
        <v>971.054008187097</v>
      </c>
      <c r="CU7">
        <v>2065.52399850455</v>
      </c>
      <c r="CV7">
        <v>380.71000089300799</v>
      </c>
      <c r="CW7">
        <v>2255.9129983355401</v>
      </c>
      <c r="CX7">
        <v>68.250000050426607</v>
      </c>
      <c r="CY7">
        <v>507.724002651001</v>
      </c>
      <c r="CZ7">
        <v>724.35200011710003</v>
      </c>
      <c r="DA7">
        <v>578.88500108521998</v>
      </c>
      <c r="DB7">
        <v>2305.2500013676499</v>
      </c>
      <c r="DC7">
        <v>2074.0159920613301</v>
      </c>
      <c r="DD7">
        <v>664.002000373844</v>
      </c>
      <c r="DE7">
        <v>795.25099876424997</v>
      </c>
      <c r="DF7">
        <v>850.45700354559301</v>
      </c>
      <c r="DG7">
        <v>444.32100202382702</v>
      </c>
      <c r="DH7">
        <v>520.92600287596804</v>
      </c>
      <c r="DI7">
        <v>311.02799882946903</v>
      </c>
      <c r="DJ7">
        <v>475.26800289268402</v>
      </c>
      <c r="DK7">
        <v>4723.42301975183</v>
      </c>
      <c r="DL7">
        <v>434.911999594164</v>
      </c>
      <c r="DM7">
        <v>565.56600022017699</v>
      </c>
      <c r="DN7">
        <v>499.59300428822502</v>
      </c>
      <c r="DO7">
        <v>1158.68900260945</v>
      </c>
      <c r="DP7">
        <v>219.89900077176401</v>
      </c>
      <c r="DQ7">
        <v>1310.3630034344001</v>
      </c>
    </row>
    <row r="8" spans="1:121" x14ac:dyDescent="0.25">
      <c r="A8" s="1">
        <v>43465</v>
      </c>
      <c r="B8">
        <v>598.09299996057905</v>
      </c>
      <c r="C8">
        <v>676.20399975350801</v>
      </c>
      <c r="D8">
        <v>885.46500013179002</v>
      </c>
      <c r="E8">
        <v>290.65700033032402</v>
      </c>
      <c r="F8">
        <v>1579.9079998632601</v>
      </c>
      <c r="G8">
        <v>377.17799990574099</v>
      </c>
      <c r="H8">
        <v>773.22900076146004</v>
      </c>
      <c r="I8">
        <v>6339.0079969029703</v>
      </c>
      <c r="J8">
        <v>941.07700022141</v>
      </c>
      <c r="K8">
        <v>1840.92300140715</v>
      </c>
      <c r="L8">
        <v>1125.1220009543799</v>
      </c>
      <c r="M8">
        <v>303.58900008850901</v>
      </c>
      <c r="N8">
        <v>428.17600053974098</v>
      </c>
      <c r="O8">
        <v>675.03299989681204</v>
      </c>
      <c r="P8">
        <v>3361.9460011072501</v>
      </c>
      <c r="Q8">
        <v>431.262000062857</v>
      </c>
      <c r="R8">
        <v>422.37099996349298</v>
      </c>
      <c r="S8">
        <v>1357.8380005566401</v>
      </c>
      <c r="T8">
        <v>4502.9579967067502</v>
      </c>
      <c r="U8">
        <v>184.793000305992</v>
      </c>
      <c r="V8">
        <v>387.63899975328297</v>
      </c>
      <c r="W8">
        <v>824.59900126156799</v>
      </c>
      <c r="X8">
        <v>483.95600003977103</v>
      </c>
      <c r="Y8">
        <v>2669.6550042960198</v>
      </c>
      <c r="Z8">
        <v>1408.85700010961</v>
      </c>
      <c r="AA8">
        <v>604.43400053693699</v>
      </c>
      <c r="AB8">
        <v>316.374000081433</v>
      </c>
      <c r="AC8">
        <v>306.57899978647902</v>
      </c>
      <c r="AD8">
        <v>226.38899995589799</v>
      </c>
      <c r="AE8">
        <v>4135.6990051842504</v>
      </c>
      <c r="AF8">
        <v>401.29700014475299</v>
      </c>
      <c r="AG8">
        <v>167.50900014784199</v>
      </c>
      <c r="AH8">
        <v>450.01599994989903</v>
      </c>
      <c r="AI8">
        <v>15878.752989701001</v>
      </c>
      <c r="AJ8">
        <v>487.81300004707498</v>
      </c>
      <c r="AK8">
        <v>1292.3360001270901</v>
      </c>
      <c r="AL8">
        <v>2113.7079976258501</v>
      </c>
      <c r="AM8">
        <v>192.86500003429401</v>
      </c>
      <c r="AN8">
        <v>288.62200003196801</v>
      </c>
      <c r="AO8">
        <v>601.61400041563502</v>
      </c>
      <c r="AP8">
        <v>896.11499972941601</v>
      </c>
      <c r="AQ8">
        <v>1383.6809999781401</v>
      </c>
      <c r="AR8">
        <v>869.56599936311</v>
      </c>
      <c r="AS8">
        <v>371.89900022015399</v>
      </c>
      <c r="AT8">
        <v>1446.70999999885</v>
      </c>
      <c r="AU8">
        <v>321.68900037415898</v>
      </c>
      <c r="AV8">
        <v>4678.8830014023597</v>
      </c>
      <c r="AW8">
        <v>797.28500043972701</v>
      </c>
      <c r="AX8">
        <v>653.97699941918597</v>
      </c>
      <c r="AY8">
        <v>615.26399968373198</v>
      </c>
      <c r="AZ8">
        <v>1776.44900119109</v>
      </c>
      <c r="BA8">
        <v>608.72700034361901</v>
      </c>
      <c r="BB8">
        <v>185.49500000466301</v>
      </c>
      <c r="BC8">
        <v>1741.6710006185599</v>
      </c>
      <c r="BD8">
        <v>380.74700037932502</v>
      </c>
      <c r="BE8">
        <v>39667.152988292903</v>
      </c>
      <c r="BF8">
        <v>2386.1569981595799</v>
      </c>
      <c r="BG8">
        <v>738.769999670321</v>
      </c>
      <c r="BH8">
        <v>9192.0030084783393</v>
      </c>
      <c r="BI8">
        <v>458.437999945353</v>
      </c>
      <c r="BJ8">
        <v>898.01900061973504</v>
      </c>
      <c r="BK8">
        <v>523.13800016502898</v>
      </c>
      <c r="BL8">
        <v>2026.8430018173101</v>
      </c>
      <c r="BM8">
        <v>490.99500041320499</v>
      </c>
      <c r="BN8">
        <v>208.408999886668</v>
      </c>
      <c r="BO8">
        <v>331.60400020452602</v>
      </c>
      <c r="BP8">
        <v>667.73900002445998</v>
      </c>
      <c r="BQ8">
        <v>409.67399999217298</v>
      </c>
      <c r="BR8">
        <v>778.36800020424698</v>
      </c>
      <c r="BS8">
        <v>338.810999766782</v>
      </c>
      <c r="BT8">
        <v>938.29700031691596</v>
      </c>
      <c r="BU8">
        <v>291.87399973430797</v>
      </c>
      <c r="BV8">
        <v>3229.1650003804598</v>
      </c>
      <c r="BW8">
        <v>387.68300030167097</v>
      </c>
      <c r="BX8">
        <v>698.76200021170098</v>
      </c>
      <c r="BY8">
        <v>1255.1860002861699</v>
      </c>
      <c r="BZ8">
        <v>331.55500117825301</v>
      </c>
      <c r="CA8">
        <v>668.28000097754398</v>
      </c>
      <c r="CB8">
        <v>2990.12099807913</v>
      </c>
      <c r="CC8">
        <v>447.66599985804601</v>
      </c>
      <c r="CD8">
        <v>360.10599995010199</v>
      </c>
      <c r="CE8">
        <v>1121.2749998244201</v>
      </c>
      <c r="CF8">
        <v>193.55199992717601</v>
      </c>
      <c r="CG8">
        <v>790.92500060570899</v>
      </c>
      <c r="CH8">
        <v>308.77099991959398</v>
      </c>
      <c r="CI8">
        <v>384.925000016551</v>
      </c>
      <c r="CJ8">
        <v>963.69900049283399</v>
      </c>
      <c r="CK8">
        <v>358.231000070947</v>
      </c>
      <c r="CL8">
        <v>1032.9289996396501</v>
      </c>
      <c r="CM8">
        <v>1939.3479998723301</v>
      </c>
      <c r="CN8">
        <v>244.79300016752401</v>
      </c>
      <c r="CO8">
        <v>781.94200008782605</v>
      </c>
      <c r="CP8">
        <v>4216.0149972134795</v>
      </c>
      <c r="CQ8">
        <v>362.93499997483298</v>
      </c>
      <c r="CR8">
        <v>139.708000110776</v>
      </c>
      <c r="CS8">
        <v>634.46499928202002</v>
      </c>
      <c r="CT8">
        <v>985.43000139676701</v>
      </c>
      <c r="CU8">
        <v>2120.6859992019999</v>
      </c>
      <c r="CV8">
        <v>390.811000138439</v>
      </c>
      <c r="CW8">
        <v>2374.1809978434499</v>
      </c>
      <c r="CX8">
        <v>69.583999966662702</v>
      </c>
      <c r="CY8">
        <v>516.26000028280805</v>
      </c>
      <c r="CZ8">
        <v>752.84699985666305</v>
      </c>
      <c r="DA8">
        <v>629.50700002663496</v>
      </c>
      <c r="DB8">
        <v>2404.2159989953402</v>
      </c>
      <c r="DC8">
        <v>2162.0970005475401</v>
      </c>
      <c r="DD8">
        <v>681.74300039341801</v>
      </c>
      <c r="DE8">
        <v>836.07499990867802</v>
      </c>
      <c r="DF8">
        <v>863.63000045751801</v>
      </c>
      <c r="DG8">
        <v>441.93199955542201</v>
      </c>
      <c r="DH8">
        <v>528.57100000625201</v>
      </c>
      <c r="DI8">
        <v>325.12800014426</v>
      </c>
      <c r="DJ8">
        <v>482.48899990991401</v>
      </c>
      <c r="DK8">
        <v>4840.7400035902601</v>
      </c>
      <c r="DL8">
        <v>447.75900018035202</v>
      </c>
      <c r="DM8">
        <v>585.76199943705797</v>
      </c>
      <c r="DN8">
        <v>498.02300004744802</v>
      </c>
      <c r="DO8">
        <v>1192.1129991041701</v>
      </c>
      <c r="DP8">
        <v>222.90700012320701</v>
      </c>
      <c r="DQ8">
        <v>1328.56300096773</v>
      </c>
    </row>
    <row r="9" spans="1:121" x14ac:dyDescent="0.25">
      <c r="A9" s="1">
        <v>43830</v>
      </c>
      <c r="B9">
        <v>625.08400481301203</v>
      </c>
      <c r="C9">
        <v>710.87001368544702</v>
      </c>
      <c r="D9">
        <v>929.056988213522</v>
      </c>
      <c r="E9">
        <v>310.90000743759498</v>
      </c>
      <c r="F9">
        <v>1643.03500717666</v>
      </c>
      <c r="G9">
        <v>398.04200690513102</v>
      </c>
      <c r="H9">
        <v>789.13404723745703</v>
      </c>
      <c r="I9">
        <v>6698.0118670111397</v>
      </c>
      <c r="J9">
        <v>986.49400519374899</v>
      </c>
      <c r="K9">
        <v>1882.1280602736999</v>
      </c>
      <c r="L9">
        <v>1188.49699584574</v>
      </c>
      <c r="M9">
        <v>318.85199922563902</v>
      </c>
      <c r="N9">
        <v>428.49402822782201</v>
      </c>
      <c r="O9">
        <v>717.98000313719604</v>
      </c>
      <c r="P9">
        <v>3540.1079473814002</v>
      </c>
      <c r="Q9">
        <v>445.38301489427801</v>
      </c>
      <c r="R9">
        <v>448.82099908335402</v>
      </c>
      <c r="S9">
        <v>1418.2709945377101</v>
      </c>
      <c r="T9">
        <v>4737.14197150768</v>
      </c>
      <c r="U9">
        <v>212.50600455201899</v>
      </c>
      <c r="V9">
        <v>408.54800648974901</v>
      </c>
      <c r="W9">
        <v>846.87201932202902</v>
      </c>
      <c r="X9">
        <v>511.52701666002901</v>
      </c>
      <c r="Y9">
        <v>2742.2729882455401</v>
      </c>
      <c r="Z9">
        <v>1486.8179965157799</v>
      </c>
      <c r="AA9">
        <v>612.20803447846799</v>
      </c>
      <c r="AB9">
        <v>324.17901472634998</v>
      </c>
      <c r="AC9">
        <v>318.56101565026597</v>
      </c>
      <c r="AD9">
        <v>237.46300556241999</v>
      </c>
      <c r="AE9">
        <v>4346.1590099979103</v>
      </c>
      <c r="AF9">
        <v>415.640008082789</v>
      </c>
      <c r="AG9">
        <v>172.41500653529201</v>
      </c>
      <c r="AH9">
        <v>469.31301119710702</v>
      </c>
      <c r="AI9">
        <v>16742.7786943832</v>
      </c>
      <c r="AJ9">
        <v>510.20999678545002</v>
      </c>
      <c r="AK9">
        <v>1321.0420699915201</v>
      </c>
      <c r="AL9">
        <v>2206.2600134259501</v>
      </c>
      <c r="AM9">
        <v>211.862012785297</v>
      </c>
      <c r="AN9">
        <v>305.34498983944798</v>
      </c>
      <c r="AO9">
        <v>629.151000933246</v>
      </c>
      <c r="AP9">
        <v>948.523992427076</v>
      </c>
      <c r="AQ9">
        <v>1442.3800316192001</v>
      </c>
      <c r="AR9">
        <v>925.48900322662598</v>
      </c>
      <c r="AS9">
        <v>390.13700750740901</v>
      </c>
      <c r="AT9">
        <v>1459.8900491305501</v>
      </c>
      <c r="AU9">
        <v>351.02700270998002</v>
      </c>
      <c r="AV9">
        <v>4909.2089806712102</v>
      </c>
      <c r="AW9">
        <v>820.82605759856597</v>
      </c>
      <c r="AX9">
        <v>699.809992437235</v>
      </c>
      <c r="AY9">
        <v>654.98800674645099</v>
      </c>
      <c r="AZ9">
        <v>1847.1890029449</v>
      </c>
      <c r="BA9">
        <v>640.86099726256896</v>
      </c>
      <c r="BB9">
        <v>189.736006226976</v>
      </c>
      <c r="BC9">
        <v>1808.7420200787101</v>
      </c>
      <c r="BD9">
        <v>400.23299840514699</v>
      </c>
      <c r="BE9">
        <v>41172.649644388999</v>
      </c>
      <c r="BF9">
        <v>2537.0489559529501</v>
      </c>
      <c r="BG9">
        <v>764.83104467835199</v>
      </c>
      <c r="BH9">
        <v>9711.82591806448</v>
      </c>
      <c r="BI9">
        <v>467.92202967633</v>
      </c>
      <c r="BJ9">
        <v>926.85903830200698</v>
      </c>
      <c r="BK9">
        <v>553.90700676612403</v>
      </c>
      <c r="BL9">
        <v>2077.0410239050898</v>
      </c>
      <c r="BM9">
        <v>509.76602127411502</v>
      </c>
      <c r="BN9">
        <v>215.12301130522201</v>
      </c>
      <c r="BO9">
        <v>338.25602526925297</v>
      </c>
      <c r="BP9">
        <v>682.54104204091004</v>
      </c>
      <c r="BQ9">
        <v>420.37399918483698</v>
      </c>
      <c r="BR9">
        <v>819.13100420335104</v>
      </c>
      <c r="BS9">
        <v>354.28800734178401</v>
      </c>
      <c r="BT9">
        <v>1007.82501199091</v>
      </c>
      <c r="BU9">
        <v>302.92900969471498</v>
      </c>
      <c r="BV9">
        <v>3423.2289733367402</v>
      </c>
      <c r="BW9">
        <v>403.480016295116</v>
      </c>
      <c r="BX9">
        <v>724.99998370856599</v>
      </c>
      <c r="BY9">
        <v>1333.19801408125</v>
      </c>
      <c r="BZ9">
        <v>322.70302410389701</v>
      </c>
      <c r="CA9">
        <v>686.73500362443201</v>
      </c>
      <c r="CB9">
        <v>3132.0040277745602</v>
      </c>
      <c r="CC9">
        <v>462.41903588412703</v>
      </c>
      <c r="CD9">
        <v>368.27100946037302</v>
      </c>
      <c r="CE9">
        <v>1180.99199646031</v>
      </c>
      <c r="CF9">
        <v>207.90000405306199</v>
      </c>
      <c r="CG9">
        <v>830.125008175375</v>
      </c>
      <c r="CH9">
        <v>321.92900663926298</v>
      </c>
      <c r="CI9">
        <v>399.76400778248399</v>
      </c>
      <c r="CJ9">
        <v>1011.4659843509</v>
      </c>
      <c r="CK9">
        <v>378.42000973030503</v>
      </c>
      <c r="CL9">
        <v>1084.0300214721401</v>
      </c>
      <c r="CM9">
        <v>2038.17396937232</v>
      </c>
      <c r="CN9">
        <v>257.32400132034599</v>
      </c>
      <c r="CO9">
        <v>796.02601031894005</v>
      </c>
      <c r="CP9">
        <v>4397.5369708988301</v>
      </c>
      <c r="CQ9">
        <v>370.89900308295</v>
      </c>
      <c r="CR9">
        <v>142.19700708474701</v>
      </c>
      <c r="CS9">
        <v>597.88701102544997</v>
      </c>
      <c r="CT9">
        <v>999.82505622403403</v>
      </c>
      <c r="CU9">
        <v>2173.9811082373799</v>
      </c>
      <c r="CV9">
        <v>399.49001265875103</v>
      </c>
      <c r="CW9">
        <v>2504.46505528936</v>
      </c>
      <c r="CX9">
        <v>73.218000866508902</v>
      </c>
      <c r="CY9">
        <v>541.35000788100899</v>
      </c>
      <c r="CZ9">
        <v>779.159005384088</v>
      </c>
      <c r="DA9">
        <v>664.27400245239096</v>
      </c>
      <c r="DB9">
        <v>2595.6659223986999</v>
      </c>
      <c r="DC9">
        <v>2283.9509781213301</v>
      </c>
      <c r="DD9">
        <v>716.86299700005304</v>
      </c>
      <c r="DE9">
        <v>907.18497388682295</v>
      </c>
      <c r="DF9">
        <v>910.35601171027804</v>
      </c>
      <c r="DG9">
        <v>467.81600442693201</v>
      </c>
      <c r="DH9">
        <v>557.59500747398704</v>
      </c>
      <c r="DI9">
        <v>339.07399772468</v>
      </c>
      <c r="DJ9">
        <v>525.50001009699304</v>
      </c>
      <c r="DK9">
        <v>5116.4758925266597</v>
      </c>
      <c r="DL9">
        <v>466.569993828267</v>
      </c>
      <c r="DM9">
        <v>597.70502126574797</v>
      </c>
      <c r="DN9">
        <v>511.053998221391</v>
      </c>
      <c r="DO9">
        <v>1273.3020180608601</v>
      </c>
      <c r="DP9">
        <v>224.48701787576101</v>
      </c>
      <c r="DQ9">
        <v>1419.0579853714401</v>
      </c>
    </row>
    <row r="10" spans="1:121" x14ac:dyDescent="0.25">
      <c r="A10" s="1">
        <v>44196</v>
      </c>
      <c r="B10">
        <v>707.87600136729395</v>
      </c>
      <c r="C10">
        <v>757.93099459702705</v>
      </c>
      <c r="D10">
        <v>1005.45000005584</v>
      </c>
      <c r="E10">
        <v>340.17999883542899</v>
      </c>
      <c r="F10">
        <v>1791.8319964928601</v>
      </c>
      <c r="G10">
        <v>436.83899908534403</v>
      </c>
      <c r="H10">
        <v>886.964996103609</v>
      </c>
      <c r="I10">
        <v>7320.7290258466201</v>
      </c>
      <c r="J10">
        <v>1017.82699960988</v>
      </c>
      <c r="K10">
        <v>2041.2040003915999</v>
      </c>
      <c r="L10">
        <v>1305.4820078958401</v>
      </c>
      <c r="M10">
        <v>349.500000628186</v>
      </c>
      <c r="N10">
        <v>478.51599754757098</v>
      </c>
      <c r="O10">
        <v>780.54299658175501</v>
      </c>
      <c r="P10">
        <v>3854.2310030766598</v>
      </c>
      <c r="Q10">
        <v>473.89199821603597</v>
      </c>
      <c r="R10">
        <v>509.60299959996701</v>
      </c>
      <c r="S10">
        <v>1563.3760035718401</v>
      </c>
      <c r="T10">
        <v>5060.6220011818104</v>
      </c>
      <c r="U10">
        <v>221.09200015349899</v>
      </c>
      <c r="V10">
        <v>445.65199878943901</v>
      </c>
      <c r="W10">
        <v>950.76899807765597</v>
      </c>
      <c r="X10">
        <v>581.17499932602004</v>
      </c>
      <c r="Y10">
        <v>3028.3100036364699</v>
      </c>
      <c r="Z10">
        <v>1627.4380041509801</v>
      </c>
      <c r="AA10">
        <v>705.13799546506698</v>
      </c>
      <c r="AB10">
        <v>368.54299900927299</v>
      </c>
      <c r="AC10">
        <v>346.46999905185203</v>
      </c>
      <c r="AD10">
        <v>275.23700014902198</v>
      </c>
      <c r="AE10">
        <v>4789.1860207931904</v>
      </c>
      <c r="AF10">
        <v>449.31200041151499</v>
      </c>
      <c r="AG10">
        <v>196.69599959478199</v>
      </c>
      <c r="AH10">
        <v>520.18599944751304</v>
      </c>
      <c r="AI10">
        <v>17978.330033173301</v>
      </c>
      <c r="AJ10">
        <v>582.49500343752095</v>
      </c>
      <c r="AK10">
        <v>1402.5229997547401</v>
      </c>
      <c r="AL10">
        <v>2393.8060013005302</v>
      </c>
      <c r="AM10">
        <v>234.739997532828</v>
      </c>
      <c r="AN10">
        <v>339.208000997113</v>
      </c>
      <c r="AO10">
        <v>684.808000857975</v>
      </c>
      <c r="AP10">
        <v>1053.53099999498</v>
      </c>
      <c r="AQ10">
        <v>1552.43199424096</v>
      </c>
      <c r="AR10">
        <v>1032.4870018232</v>
      </c>
      <c r="AS10">
        <v>445.062001604822</v>
      </c>
      <c r="AT10">
        <v>1578.31199827771</v>
      </c>
      <c r="AU10">
        <v>380.47000044708301</v>
      </c>
      <c r="AV10">
        <v>5307.7310163663296</v>
      </c>
      <c r="AW10">
        <v>912.73399545464702</v>
      </c>
      <c r="AX10">
        <v>778.89500261662897</v>
      </c>
      <c r="AY10">
        <v>714.916997771924</v>
      </c>
      <c r="AZ10">
        <v>2011.1920046415401</v>
      </c>
      <c r="BA10">
        <v>695.88500050636901</v>
      </c>
      <c r="BB10">
        <v>190.331000249129</v>
      </c>
      <c r="BC10">
        <v>1916.4340039866699</v>
      </c>
      <c r="BD10">
        <v>458.42500072079702</v>
      </c>
      <c r="BE10">
        <v>44230.962910755799</v>
      </c>
      <c r="BF10">
        <v>2696.8080062353101</v>
      </c>
      <c r="BG10">
        <v>820.99399567954504</v>
      </c>
      <c r="BH10">
        <v>10368.7979917429</v>
      </c>
      <c r="BI10">
        <v>515.23599606442201</v>
      </c>
      <c r="BJ10">
        <v>1056.78499731592</v>
      </c>
      <c r="BK10">
        <v>609.46899931546295</v>
      </c>
      <c r="BL10">
        <v>2344.5799996442402</v>
      </c>
      <c r="BM10">
        <v>562.60899621951705</v>
      </c>
      <c r="BN10">
        <v>239.67100005985901</v>
      </c>
      <c r="BO10">
        <v>374.22699747991697</v>
      </c>
      <c r="BP10">
        <v>762.24199730772204</v>
      </c>
      <c r="BQ10">
        <v>473.83800124385999</v>
      </c>
      <c r="BR10">
        <v>897.66400257385806</v>
      </c>
      <c r="BS10">
        <v>389.25600019298003</v>
      </c>
      <c r="BT10">
        <v>1106.13799988133</v>
      </c>
      <c r="BU10">
        <v>335.82800028841598</v>
      </c>
      <c r="BV10">
        <v>3763.5120130570199</v>
      </c>
      <c r="BW10">
        <v>450.22899942001999</v>
      </c>
      <c r="BX10">
        <v>795.00100435220497</v>
      </c>
      <c r="BY10">
        <v>1447.1120009214901</v>
      </c>
      <c r="BZ10">
        <v>368.11599954357501</v>
      </c>
      <c r="CA10">
        <v>755.07799790662102</v>
      </c>
      <c r="CB10">
        <v>3502.1700120088599</v>
      </c>
      <c r="CC10">
        <v>526.38199406186197</v>
      </c>
      <c r="CD10">
        <v>376.807999470227</v>
      </c>
      <c r="CE10">
        <v>1278.9239978127</v>
      </c>
      <c r="CF10">
        <v>229.99699902950499</v>
      </c>
      <c r="CG10">
        <v>892.030997115285</v>
      </c>
      <c r="CH10">
        <v>352.59899834016801</v>
      </c>
      <c r="CI10">
        <v>450.37099873425598</v>
      </c>
      <c r="CJ10">
        <v>1115.51900532434</v>
      </c>
      <c r="CK10">
        <v>422.106998783405</v>
      </c>
      <c r="CL10">
        <v>1132.1470021345799</v>
      </c>
      <c r="CM10">
        <v>2251.47800071356</v>
      </c>
      <c r="CN10">
        <v>284.71899984446702</v>
      </c>
      <c r="CO10">
        <v>855.66300188712205</v>
      </c>
      <c r="CP10">
        <v>4553.4869613984702</v>
      </c>
      <c r="CQ10">
        <v>411.22700027239</v>
      </c>
      <c r="CR10">
        <v>162.52299878266101</v>
      </c>
      <c r="CS10">
        <v>638.26299860476399</v>
      </c>
      <c r="CT10">
        <v>1112.0229968457099</v>
      </c>
      <c r="CU10">
        <v>2328.7590032415301</v>
      </c>
      <c r="CV10">
        <v>454.73699936842797</v>
      </c>
      <c r="CW10">
        <v>2778.59399272164</v>
      </c>
      <c r="CX10">
        <v>84.661000118461402</v>
      </c>
      <c r="CY10">
        <v>607.91699981651504</v>
      </c>
      <c r="CZ10">
        <v>856.66000278927004</v>
      </c>
      <c r="DA10">
        <v>754.55299784931196</v>
      </c>
      <c r="DB10">
        <v>2829.2420121957398</v>
      </c>
      <c r="DC10">
        <v>2449.8800049822999</v>
      </c>
      <c r="DD10">
        <v>795.582999845769</v>
      </c>
      <c r="DE10">
        <v>999.01300383578905</v>
      </c>
      <c r="DF10">
        <v>1016.18900182071</v>
      </c>
      <c r="DG10">
        <v>511.26900093742802</v>
      </c>
      <c r="DH10">
        <v>613.99499727568502</v>
      </c>
      <c r="DI10">
        <v>366.70800086542403</v>
      </c>
      <c r="DJ10">
        <v>583.13799922345197</v>
      </c>
      <c r="DK10">
        <v>5594.9410221770904</v>
      </c>
      <c r="DL10">
        <v>515.09200147899503</v>
      </c>
      <c r="DM10">
        <v>676.62099806402898</v>
      </c>
      <c r="DN10">
        <v>535.45700223533197</v>
      </c>
      <c r="DO10">
        <v>1440.18899737998</v>
      </c>
      <c r="DP10">
        <v>256.721997312962</v>
      </c>
      <c r="DQ10">
        <v>1483.1340015995299</v>
      </c>
    </row>
    <row r="11" spans="1:121" x14ac:dyDescent="0.25">
      <c r="A11" s="1">
        <v>44561</v>
      </c>
      <c r="B11">
        <v>782.14600115520295</v>
      </c>
      <c r="C11">
        <v>868.65299911342402</v>
      </c>
      <c r="D11">
        <v>1098.3030010027501</v>
      </c>
      <c r="E11">
        <v>389.06000313319799</v>
      </c>
      <c r="F11">
        <v>1945.9380028774599</v>
      </c>
      <c r="G11">
        <v>488.44999455950199</v>
      </c>
      <c r="H11">
        <v>968.83799303239198</v>
      </c>
      <c r="I11">
        <v>7920.8210168147498</v>
      </c>
      <c r="J11">
        <v>1139.72299818483</v>
      </c>
      <c r="K11">
        <v>2208.3369996012598</v>
      </c>
      <c r="L11">
        <v>1392.28000165808</v>
      </c>
      <c r="M11">
        <v>385.52099974236398</v>
      </c>
      <c r="N11">
        <v>529.12698702206001</v>
      </c>
      <c r="O11">
        <v>894.41700184301703</v>
      </c>
      <c r="P11">
        <v>4210.2180268167604</v>
      </c>
      <c r="Q11">
        <v>544.21199895029099</v>
      </c>
      <c r="R11">
        <v>574.12800705884001</v>
      </c>
      <c r="S11">
        <v>1682.87501756999</v>
      </c>
      <c r="T11">
        <v>5574.3349845241501</v>
      </c>
      <c r="U11">
        <v>260.04300237602502</v>
      </c>
      <c r="V11">
        <v>497.98199872395799</v>
      </c>
      <c r="W11">
        <v>1039.6379955643299</v>
      </c>
      <c r="X11">
        <v>646.99299725860305</v>
      </c>
      <c r="Y11">
        <v>3297.4879994123298</v>
      </c>
      <c r="Z11">
        <v>1776.9810121048899</v>
      </c>
      <c r="AA11">
        <v>786.83098804174199</v>
      </c>
      <c r="AB11">
        <v>408.96899805688503</v>
      </c>
      <c r="AC11">
        <v>382.18399768514001</v>
      </c>
      <c r="AD11">
        <v>298.82999818075598</v>
      </c>
      <c r="AE11">
        <v>5134.1920178452801</v>
      </c>
      <c r="AF11">
        <v>495.78900521232498</v>
      </c>
      <c r="AG11">
        <v>211.82600136357101</v>
      </c>
      <c r="AH11">
        <v>566.94299734835397</v>
      </c>
      <c r="AI11">
        <v>19455.491245245699</v>
      </c>
      <c r="AJ11">
        <v>633.80300309776896</v>
      </c>
      <c r="AK11">
        <v>1532.74699934463</v>
      </c>
      <c r="AL11">
        <v>2565.6740263304901</v>
      </c>
      <c r="AM11">
        <v>273.53699727844099</v>
      </c>
      <c r="AN11">
        <v>387.844997186223</v>
      </c>
      <c r="AO11">
        <v>769.22699940057498</v>
      </c>
      <c r="AP11">
        <v>1168.13099950778</v>
      </c>
      <c r="AQ11">
        <v>1777.3749968372299</v>
      </c>
      <c r="AR11">
        <v>1121.17200520401</v>
      </c>
      <c r="AS11">
        <v>487.36900086197801</v>
      </c>
      <c r="AT11">
        <v>1696.1720110685101</v>
      </c>
      <c r="AU11">
        <v>457.85099696572399</v>
      </c>
      <c r="AV11">
        <v>5871.6899687681698</v>
      </c>
      <c r="AW11">
        <v>1000.53699340198</v>
      </c>
      <c r="AX11">
        <v>839.75100746392604</v>
      </c>
      <c r="AY11">
        <v>805.00200080277205</v>
      </c>
      <c r="AZ11">
        <v>2222.1979971038099</v>
      </c>
      <c r="BA11">
        <v>781.14299886739798</v>
      </c>
      <c r="BB11">
        <v>239.847001971503</v>
      </c>
      <c r="BC11">
        <v>2091.0000020129801</v>
      </c>
      <c r="BD11">
        <v>497.83000304624301</v>
      </c>
      <c r="BE11">
        <v>48928.595879944703</v>
      </c>
      <c r="BF11">
        <v>3065.4099945786302</v>
      </c>
      <c r="BG11">
        <v>894.56199580957298</v>
      </c>
      <c r="BH11">
        <v>11731.4439247026</v>
      </c>
      <c r="BI11">
        <v>579.14098936403695</v>
      </c>
      <c r="BJ11">
        <v>1164.2800013674801</v>
      </c>
      <c r="BK11">
        <v>669.63200306305805</v>
      </c>
      <c r="BL11">
        <v>2589.6740024277901</v>
      </c>
      <c r="BM11">
        <v>622.18099259918699</v>
      </c>
      <c r="BN11">
        <v>261.04999936025303</v>
      </c>
      <c r="BO11">
        <v>407.30499657762402</v>
      </c>
      <c r="BP11">
        <v>843.13298955769505</v>
      </c>
      <c r="BQ11">
        <v>522.07700086848104</v>
      </c>
      <c r="BR11">
        <v>984.25500052162295</v>
      </c>
      <c r="BS11">
        <v>418.89500146842897</v>
      </c>
      <c r="BT11">
        <v>1270.8109924393</v>
      </c>
      <c r="BU11">
        <v>359.76499991994302</v>
      </c>
      <c r="BV11">
        <v>4137.1040043615203</v>
      </c>
      <c r="BW11">
        <v>487.60899960780898</v>
      </c>
      <c r="BX11">
        <v>876.43500622904799</v>
      </c>
      <c r="BY11">
        <v>1528.1490051467499</v>
      </c>
      <c r="BZ11">
        <v>368.56500091970298</v>
      </c>
      <c r="CA11">
        <v>839.81099986592403</v>
      </c>
      <c r="CB11">
        <v>4010.3660101180799</v>
      </c>
      <c r="CC11">
        <v>599.89898580750605</v>
      </c>
      <c r="CD11">
        <v>452.22799925108001</v>
      </c>
      <c r="CE11">
        <v>1434.0000104737801</v>
      </c>
      <c r="CF11">
        <v>256.41799799484602</v>
      </c>
      <c r="CG11">
        <v>996.60799920636703</v>
      </c>
      <c r="CH11">
        <v>397.90399825351898</v>
      </c>
      <c r="CI11">
        <v>498.756999009982</v>
      </c>
      <c r="CJ11">
        <v>1211.4490058710401</v>
      </c>
      <c r="CK11">
        <v>464.58299625047403</v>
      </c>
      <c r="CL11">
        <v>1230.6510042351899</v>
      </c>
      <c r="CM11">
        <v>2497.06700681746</v>
      </c>
      <c r="CN11">
        <v>315.59300144292001</v>
      </c>
      <c r="CO11">
        <v>946.20300308276603</v>
      </c>
      <c r="CP11">
        <v>5233.3269642827399</v>
      </c>
      <c r="CQ11">
        <v>457.384001460467</v>
      </c>
      <c r="CR11">
        <v>184.22099241891999</v>
      </c>
      <c r="CS11">
        <v>698.52300268129102</v>
      </c>
      <c r="CT11">
        <v>1211.2449883726999</v>
      </c>
      <c r="CU11">
        <v>2473.5419897435099</v>
      </c>
      <c r="CV11">
        <v>496.93599706974499</v>
      </c>
      <c r="CW11">
        <v>3074.3519720691502</v>
      </c>
      <c r="CX11">
        <v>93.691998761580905</v>
      </c>
      <c r="CY11">
        <v>654.45399858079702</v>
      </c>
      <c r="CZ11">
        <v>930.50400053674298</v>
      </c>
      <c r="DA11">
        <v>871.33400553038098</v>
      </c>
      <c r="DB11">
        <v>3046.3440044774702</v>
      </c>
      <c r="DC11">
        <v>2713.2429936470298</v>
      </c>
      <c r="DD11">
        <v>883.718003159094</v>
      </c>
      <c r="DE11">
        <v>1090.93000386889</v>
      </c>
      <c r="DF11">
        <v>1084.50100754552</v>
      </c>
      <c r="DG11">
        <v>585.49899689060396</v>
      </c>
      <c r="DH11">
        <v>670.53900430992098</v>
      </c>
      <c r="DI11">
        <v>412.184003191991</v>
      </c>
      <c r="DJ11">
        <v>669.64999679590801</v>
      </c>
      <c r="DK11">
        <v>6182.6299944410403</v>
      </c>
      <c r="DL11">
        <v>563.88600872714596</v>
      </c>
      <c r="DM11">
        <v>749.40399623138899</v>
      </c>
      <c r="DN11">
        <v>614.53400090653895</v>
      </c>
      <c r="DO11">
        <v>1589.33099024536</v>
      </c>
      <c r="DP11">
        <v>293.18099242372102</v>
      </c>
      <c r="DQ11">
        <v>1645.2689975117901</v>
      </c>
    </row>
    <row r="12" spans="1:121" x14ac:dyDescent="0.25">
      <c r="A12" s="1">
        <v>44926</v>
      </c>
      <c r="B12">
        <v>792.62499760652599</v>
      </c>
      <c r="C12">
        <v>869.99600657433598</v>
      </c>
      <c r="D12">
        <v>1117.7460005549201</v>
      </c>
      <c r="E12">
        <v>396.07300166188901</v>
      </c>
      <c r="F12">
        <v>1931.392999703</v>
      </c>
      <c r="G12">
        <v>494.986000066938</v>
      </c>
      <c r="H12">
        <v>938.39300210140698</v>
      </c>
      <c r="I12">
        <v>8196.0559817240901</v>
      </c>
      <c r="J12">
        <v>1189.86799660579</v>
      </c>
      <c r="K12">
        <v>2202.76099663385</v>
      </c>
      <c r="L12">
        <v>1448.6119902814701</v>
      </c>
      <c r="M12">
        <v>376.79800021026699</v>
      </c>
      <c r="N12">
        <v>524.70300070613098</v>
      </c>
      <c r="O12">
        <v>866.72900921957103</v>
      </c>
      <c r="P12">
        <v>4319.4260037396498</v>
      </c>
      <c r="Q12">
        <v>535.92800182291603</v>
      </c>
      <c r="R12">
        <v>557.00600219653802</v>
      </c>
      <c r="S12">
        <v>1667.3000048938</v>
      </c>
      <c r="T12">
        <v>5886.4899859609304</v>
      </c>
      <c r="U12">
        <v>263.13200008271099</v>
      </c>
      <c r="V12">
        <v>514.40600074715803</v>
      </c>
      <c r="W12">
        <v>1024.5230007544201</v>
      </c>
      <c r="X12">
        <v>639.39899889960202</v>
      </c>
      <c r="Y12">
        <v>3279.9290013857799</v>
      </c>
      <c r="Z12">
        <v>1806.84600076723</v>
      </c>
      <c r="AA12">
        <v>760.44700243690795</v>
      </c>
      <c r="AB12">
        <v>405.88000040268702</v>
      </c>
      <c r="AC12">
        <v>379.58000021201599</v>
      </c>
      <c r="AD12">
        <v>304.09999960207699</v>
      </c>
      <c r="AE12">
        <v>5168.3229900816104</v>
      </c>
      <c r="AF12">
        <v>496.06000092602102</v>
      </c>
      <c r="AG12">
        <v>201.149000318763</v>
      </c>
      <c r="AH12">
        <v>565.06100042828496</v>
      </c>
      <c r="AI12">
        <v>19919.335116054299</v>
      </c>
      <c r="AJ12">
        <v>632.38799967020998</v>
      </c>
      <c r="AK12">
        <v>1499.8290014752599</v>
      </c>
      <c r="AL12">
        <v>2574.8200064382199</v>
      </c>
      <c r="AM12">
        <v>268.487001276162</v>
      </c>
      <c r="AN12">
        <v>385.94600051027902</v>
      </c>
      <c r="AO12">
        <v>775.90299878378505</v>
      </c>
      <c r="AP12">
        <v>1162.33699959057</v>
      </c>
      <c r="AQ12">
        <v>1838.97199957619</v>
      </c>
      <c r="AR12">
        <v>1118.0430016391699</v>
      </c>
      <c r="AS12">
        <v>478.96699933335799</v>
      </c>
      <c r="AT12">
        <v>1691.7460001745101</v>
      </c>
      <c r="AU12">
        <v>543.03000150568801</v>
      </c>
      <c r="AV12">
        <v>5979.7419834635903</v>
      </c>
      <c r="AW12">
        <v>970.28200141869104</v>
      </c>
      <c r="AX12">
        <v>834.16100192876104</v>
      </c>
      <c r="AY12">
        <v>824.35200450876403</v>
      </c>
      <c r="AZ12">
        <v>2341.35698909445</v>
      </c>
      <c r="BA12">
        <v>790.23200095678897</v>
      </c>
      <c r="BB12">
        <v>259.790000384922</v>
      </c>
      <c r="BC12">
        <v>2126.8639961343902</v>
      </c>
      <c r="BD12">
        <v>487.41500189573702</v>
      </c>
      <c r="BE12">
        <v>49725.053952221002</v>
      </c>
      <c r="BF12">
        <v>3190.7739862994899</v>
      </c>
      <c r="BG12">
        <v>869.99800154594197</v>
      </c>
      <c r="BH12">
        <v>11834.590987891401</v>
      </c>
      <c r="BI12">
        <v>579.60200083453606</v>
      </c>
      <c r="BJ12">
        <v>1108.41100113733</v>
      </c>
      <c r="BK12">
        <v>641.65000300274403</v>
      </c>
      <c r="BL12">
        <v>2542.2849990247501</v>
      </c>
      <c r="BM12">
        <v>618.58600117264905</v>
      </c>
      <c r="BN12">
        <v>249.27100059225199</v>
      </c>
      <c r="BO12">
        <v>396.64500103359001</v>
      </c>
      <c r="BP12">
        <v>827.83000110786304</v>
      </c>
      <c r="BQ12">
        <v>511.01100058690599</v>
      </c>
      <c r="BR12">
        <v>993.64199810550099</v>
      </c>
      <c r="BS12">
        <v>412.94700052588797</v>
      </c>
      <c r="BT12">
        <v>1265.16400131778</v>
      </c>
      <c r="BU12">
        <v>378.45799896401201</v>
      </c>
      <c r="BV12">
        <v>4319.8429914318203</v>
      </c>
      <c r="BW12">
        <v>473.983001201565</v>
      </c>
      <c r="BX12">
        <v>875.73799988920302</v>
      </c>
      <c r="BY12">
        <v>1560.39599982451</v>
      </c>
      <c r="BZ12">
        <v>355.56300261877999</v>
      </c>
      <c r="CA12">
        <v>827.247002450266</v>
      </c>
      <c r="CB12">
        <v>4093.34999072151</v>
      </c>
      <c r="CC12">
        <v>566.39900167483802</v>
      </c>
      <c r="CD12">
        <v>479.270999876026</v>
      </c>
      <c r="CE12">
        <v>1436.7490057571399</v>
      </c>
      <c r="CF12">
        <v>254.87300086870499</v>
      </c>
      <c r="CG12">
        <v>1032.4090003952999</v>
      </c>
      <c r="CH12">
        <v>389.33100126638601</v>
      </c>
      <c r="CI12">
        <v>504.36000094494898</v>
      </c>
      <c r="CJ12">
        <v>1237.5049995638501</v>
      </c>
      <c r="CK12">
        <v>462.02400050937501</v>
      </c>
      <c r="CL12">
        <v>1242.25999959654</v>
      </c>
      <c r="CM12">
        <v>2551.9800011508601</v>
      </c>
      <c r="CN12">
        <v>305.95200114941503</v>
      </c>
      <c r="CO12">
        <v>969.03199979870101</v>
      </c>
      <c r="CP12">
        <v>5441.6370163998799</v>
      </c>
      <c r="CQ12">
        <v>449.58200060845002</v>
      </c>
      <c r="CR12">
        <v>185.97600078976799</v>
      </c>
      <c r="CS12">
        <v>682.17500277312604</v>
      </c>
      <c r="CT12">
        <v>1196.3930012753699</v>
      </c>
      <c r="CU12">
        <v>2512.15099508311</v>
      </c>
      <c r="CV12">
        <v>503.797000222414</v>
      </c>
      <c r="CW12">
        <v>3086.6820010834799</v>
      </c>
      <c r="CX12">
        <v>92.629000289941501</v>
      </c>
      <c r="CY12">
        <v>652.99500090620302</v>
      </c>
      <c r="CZ12">
        <v>931.02699947998497</v>
      </c>
      <c r="DA12">
        <v>984.68000312961897</v>
      </c>
      <c r="DB12">
        <v>3198.1249875499502</v>
      </c>
      <c r="DC12">
        <v>2850.7949902003202</v>
      </c>
      <c r="DD12">
        <v>896.35200119129399</v>
      </c>
      <c r="DE12">
        <v>1132.85900090003</v>
      </c>
      <c r="DF12">
        <v>1065.3040003639101</v>
      </c>
      <c r="DG12">
        <v>621.77699827677702</v>
      </c>
      <c r="DH12">
        <v>667.85200447202806</v>
      </c>
      <c r="DI12">
        <v>407.26599995747398</v>
      </c>
      <c r="DJ12">
        <v>650.53799941395005</v>
      </c>
      <c r="DK12">
        <v>6414.8469682580799</v>
      </c>
      <c r="DL12">
        <v>548.59400332867699</v>
      </c>
      <c r="DM12">
        <v>725.54200270249703</v>
      </c>
      <c r="DN12">
        <v>651.547000738468</v>
      </c>
      <c r="DO12">
        <v>1559.2530054246699</v>
      </c>
      <c r="DP12">
        <v>286.67500117981803</v>
      </c>
      <c r="DQ12">
        <v>1735.6509928242599</v>
      </c>
    </row>
    <row r="13" spans="1:121" x14ac:dyDescent="0.25">
      <c r="A13" s="1">
        <v>45291</v>
      </c>
      <c r="B13">
        <v>847.20699926765997</v>
      </c>
      <c r="C13">
        <v>893.75400012387502</v>
      </c>
      <c r="D13">
        <v>1199.7649993304301</v>
      </c>
      <c r="E13">
        <v>419.99899981598497</v>
      </c>
      <c r="F13">
        <v>2014.97100078946</v>
      </c>
      <c r="G13">
        <v>519.20300048571198</v>
      </c>
      <c r="H13">
        <v>994.38499982222697</v>
      </c>
      <c r="I13">
        <v>8725.7860044371591</v>
      </c>
      <c r="J13">
        <v>1248.48100010501</v>
      </c>
      <c r="K13">
        <v>2349.76099984543</v>
      </c>
      <c r="L13">
        <v>1531.2879999394499</v>
      </c>
      <c r="M13">
        <v>388.11400020015998</v>
      </c>
      <c r="N13">
        <v>546.01500043336898</v>
      </c>
      <c r="O13">
        <v>898.03499946552802</v>
      </c>
      <c r="P13">
        <v>4601.7729998233099</v>
      </c>
      <c r="Q13">
        <v>563.581000180861</v>
      </c>
      <c r="R13">
        <v>581.00799998539003</v>
      </c>
      <c r="S13">
        <v>1767.0129996337701</v>
      </c>
      <c r="T13">
        <v>6228.6949998486098</v>
      </c>
      <c r="U13">
        <v>295.66800001172601</v>
      </c>
      <c r="V13">
        <v>533.16600010060802</v>
      </c>
      <c r="W13">
        <v>1078.1199999721</v>
      </c>
      <c r="X13">
        <v>676.91699951362898</v>
      </c>
      <c r="Y13">
        <v>3434.3090010658302</v>
      </c>
      <c r="Z13">
        <v>1914.48600005559</v>
      </c>
      <c r="AA13">
        <v>799.75100015040903</v>
      </c>
      <c r="AB13">
        <v>414.486999682798</v>
      </c>
      <c r="AC13">
        <v>403.44999993300701</v>
      </c>
      <c r="AD13">
        <v>329.59899969469001</v>
      </c>
      <c r="AE13">
        <v>5473.1230026419698</v>
      </c>
      <c r="AF13">
        <v>517.40100030231702</v>
      </c>
      <c r="AG13">
        <v>216.30399988937199</v>
      </c>
      <c r="AH13">
        <v>592.65600015340601</v>
      </c>
      <c r="AI13">
        <v>21537.109992432201</v>
      </c>
      <c r="AJ13">
        <v>642.45700063654203</v>
      </c>
      <c r="AK13">
        <v>1567.0829993283501</v>
      </c>
      <c r="AL13">
        <v>2759.10899712028</v>
      </c>
      <c r="AM13">
        <v>280.87799988322001</v>
      </c>
      <c r="AN13">
        <v>403.09700010963797</v>
      </c>
      <c r="AO13">
        <v>825.60399966266004</v>
      </c>
      <c r="AP13">
        <v>1215.1379998232901</v>
      </c>
      <c r="AQ13">
        <v>1875.3869996932899</v>
      </c>
      <c r="AR13">
        <v>1180.5739996069001</v>
      </c>
      <c r="AS13">
        <v>505.20799953745501</v>
      </c>
      <c r="AT13">
        <v>1806.54799991037</v>
      </c>
      <c r="AU13">
        <v>534.047000493415</v>
      </c>
      <c r="AV13">
        <v>6295.0180036688598</v>
      </c>
      <c r="AW13">
        <v>1021.81499981759</v>
      </c>
      <c r="AX13">
        <v>883.65699978693397</v>
      </c>
      <c r="AY13">
        <v>886.81100021573297</v>
      </c>
      <c r="AZ13">
        <v>2500.0380011335101</v>
      </c>
      <c r="BA13">
        <v>843.40599921118405</v>
      </c>
      <c r="BB13">
        <v>250.087999932206</v>
      </c>
      <c r="BC13">
        <v>2245.3130001452801</v>
      </c>
      <c r="BD13">
        <v>513.06400011113499</v>
      </c>
      <c r="BE13">
        <v>53172.643001629702</v>
      </c>
      <c r="BF13">
        <v>3431.7449994369299</v>
      </c>
      <c r="BG13">
        <v>924.33699948008996</v>
      </c>
      <c r="BH13">
        <v>12937.7850060972</v>
      </c>
      <c r="BI13">
        <v>603.14600054072605</v>
      </c>
      <c r="BJ13">
        <v>1167.58699994674</v>
      </c>
      <c r="BK13">
        <v>675.10099992242294</v>
      </c>
      <c r="BL13">
        <v>2673.48800073658</v>
      </c>
      <c r="BM13">
        <v>662.91499986638905</v>
      </c>
      <c r="BN13">
        <v>263.175000158503</v>
      </c>
      <c r="BO13">
        <v>410.12700022802198</v>
      </c>
      <c r="BP13">
        <v>863.51900084879503</v>
      </c>
      <c r="BQ13">
        <v>527.49600051269294</v>
      </c>
      <c r="BR13">
        <v>1048.85099957681</v>
      </c>
      <c r="BS13">
        <v>442.06399982813599</v>
      </c>
      <c r="BT13">
        <v>1335.1100006300201</v>
      </c>
      <c r="BU13">
        <v>406.96999995235302</v>
      </c>
      <c r="BV13">
        <v>4620.1710006951698</v>
      </c>
      <c r="BW13">
        <v>502.25999969681698</v>
      </c>
      <c r="BX13">
        <v>923.32099987796403</v>
      </c>
      <c r="BY13">
        <v>1679.9379993646501</v>
      </c>
      <c r="BZ13">
        <v>380.385999701218</v>
      </c>
      <c r="CA13">
        <v>860.48100068033295</v>
      </c>
      <c r="CB13">
        <v>4583.31100017054</v>
      </c>
      <c r="CC13">
        <v>596.54699997139903</v>
      </c>
      <c r="CD13">
        <v>456.53100019684899</v>
      </c>
      <c r="CE13">
        <v>1510.1969998065799</v>
      </c>
      <c r="CF13">
        <v>267.76600025662299</v>
      </c>
      <c r="CG13">
        <v>1096.0799994307799</v>
      </c>
      <c r="CH13">
        <v>403.15200009965298</v>
      </c>
      <c r="CI13">
        <v>506.44000027775297</v>
      </c>
      <c r="CJ13">
        <v>1298.21700115011</v>
      </c>
      <c r="CK13">
        <v>497.822000159862</v>
      </c>
      <c r="CL13">
        <v>1311.7879996291001</v>
      </c>
      <c r="CM13">
        <v>2705.5589995948199</v>
      </c>
      <c r="CN13">
        <v>321.20999989236799</v>
      </c>
      <c r="CO13">
        <v>981.32900050031503</v>
      </c>
      <c r="CP13">
        <v>5814.7939965913602</v>
      </c>
      <c r="CQ13">
        <v>472.90499992001202</v>
      </c>
      <c r="CR13">
        <v>196.602000114231</v>
      </c>
      <c r="CS13">
        <v>710.89699981558499</v>
      </c>
      <c r="CT13">
        <v>1247.85300088395</v>
      </c>
      <c r="CU13">
        <v>2667.2049994562099</v>
      </c>
      <c r="CV13">
        <v>527.74200015280303</v>
      </c>
      <c r="CW13">
        <v>3278.67999993083</v>
      </c>
      <c r="CX13">
        <v>94.981000057959093</v>
      </c>
      <c r="CY13">
        <v>687.01000015665704</v>
      </c>
      <c r="CZ13">
        <v>988.51800079068403</v>
      </c>
      <c r="DA13">
        <v>1061.4729988239801</v>
      </c>
      <c r="DB13">
        <v>3426.8899999028799</v>
      </c>
      <c r="DC13">
        <v>3055.44899900875</v>
      </c>
      <c r="DD13">
        <v>941.21700028994803</v>
      </c>
      <c r="DE13">
        <v>1211.6329996925199</v>
      </c>
      <c r="DF13">
        <v>1136.3349990711499</v>
      </c>
      <c r="DG13">
        <v>642.62000001396598</v>
      </c>
      <c r="DH13">
        <v>699.11999980478402</v>
      </c>
      <c r="DI13">
        <v>431.81199965972502</v>
      </c>
      <c r="DJ13">
        <v>702.86000006846496</v>
      </c>
      <c r="DK13">
        <v>6917.4339974925897</v>
      </c>
      <c r="DL13">
        <v>600.02099969669496</v>
      </c>
      <c r="DM13">
        <v>745.34999994360203</v>
      </c>
      <c r="DN13">
        <v>660.257000260116</v>
      </c>
      <c r="DO13">
        <v>1662.58799937149</v>
      </c>
      <c r="DP13">
        <v>298.92500014258502</v>
      </c>
      <c r="DQ13">
        <v>1820.0729993805001</v>
      </c>
    </row>
    <row r="14" spans="1:121" x14ac:dyDescent="0.25">
      <c r="A14" s="1">
        <v>45657</v>
      </c>
      <c r="B14">
        <v>902.53499996044502</v>
      </c>
      <c r="C14">
        <v>944.00500012332304</v>
      </c>
      <c r="D14">
        <v>1265.4280002412099</v>
      </c>
      <c r="E14">
        <v>430.972000082416</v>
      </c>
      <c r="F14">
        <v>2125.2420001995301</v>
      </c>
      <c r="G14">
        <v>547.710999978259</v>
      </c>
      <c r="H14">
        <v>1054.0660000988701</v>
      </c>
      <c r="I14">
        <v>9252.9149996307406</v>
      </c>
      <c r="J14">
        <v>1315.6250000872501</v>
      </c>
      <c r="K14">
        <v>2495.27800068338</v>
      </c>
      <c r="L14">
        <v>1609.4379998971101</v>
      </c>
      <c r="M14">
        <v>418.33999975050199</v>
      </c>
      <c r="N14">
        <v>584.28700006834299</v>
      </c>
      <c r="O14">
        <v>942.64400018008303</v>
      </c>
      <c r="P14">
        <v>4837.6690004921802</v>
      </c>
      <c r="Q14">
        <v>589.58900010458797</v>
      </c>
      <c r="R14">
        <v>603.20600002323101</v>
      </c>
      <c r="S14">
        <v>1858.8210002323499</v>
      </c>
      <c r="T14">
        <v>6575.6729992146202</v>
      </c>
      <c r="U14">
        <v>302.41699998451998</v>
      </c>
      <c r="V14">
        <v>558.91800014161902</v>
      </c>
      <c r="W14">
        <v>1134.5410005485601</v>
      </c>
      <c r="X14">
        <v>710.88500010022801</v>
      </c>
      <c r="Y14">
        <v>3535.7629951133099</v>
      </c>
      <c r="Z14">
        <v>2017.6690004413099</v>
      </c>
      <c r="AA14">
        <v>843.68300016812702</v>
      </c>
      <c r="AB14">
        <v>450.50500006700901</v>
      </c>
      <c r="AC14">
        <v>419.77399997569199</v>
      </c>
      <c r="AD14">
        <v>354.11700017391598</v>
      </c>
      <c r="AE14">
        <v>5719.8980004076902</v>
      </c>
      <c r="AF14">
        <v>541.38700016333905</v>
      </c>
      <c r="AG14">
        <v>231.08400002355501</v>
      </c>
      <c r="AH14">
        <v>627.82700005509298</v>
      </c>
      <c r="AI14">
        <v>22752.4879990509</v>
      </c>
      <c r="AJ14">
        <v>675.637000000532</v>
      </c>
      <c r="AK14">
        <v>1656.0320003325101</v>
      </c>
      <c r="AL14">
        <v>2931.0599997399399</v>
      </c>
      <c r="AM14">
        <v>284.57000002632998</v>
      </c>
      <c r="AN14">
        <v>415.75300019916602</v>
      </c>
      <c r="AO14">
        <v>875.53300002624701</v>
      </c>
      <c r="AP14">
        <v>1286.0709999667899</v>
      </c>
      <c r="AQ14">
        <v>1977.54700001285</v>
      </c>
      <c r="AR14">
        <v>1261.90699985998</v>
      </c>
      <c r="AS14">
        <v>536.07299980220296</v>
      </c>
      <c r="AT14">
        <v>1910.2110003995199</v>
      </c>
      <c r="AU14">
        <v>546.17200023578096</v>
      </c>
      <c r="AV14">
        <v>6620.5439999234504</v>
      </c>
      <c r="AW14">
        <v>1092.1110000552001</v>
      </c>
      <c r="AX14">
        <v>950.070999967484</v>
      </c>
      <c r="AY14">
        <v>932.07300023012795</v>
      </c>
      <c r="AZ14">
        <v>2603.4920000301499</v>
      </c>
      <c r="BA14">
        <v>907.54299951818098</v>
      </c>
      <c r="BB14">
        <v>259.62500001923001</v>
      </c>
      <c r="BC14">
        <v>2356.3390001712601</v>
      </c>
      <c r="BD14">
        <v>548.21200001295904</v>
      </c>
      <c r="BE14">
        <v>56084.877000896398</v>
      </c>
      <c r="BF14">
        <v>3634.0539998960699</v>
      </c>
      <c r="BG14">
        <v>979.25600013207702</v>
      </c>
      <c r="BH14">
        <v>13662.0429979242</v>
      </c>
      <c r="BI14">
        <v>629.76800031892606</v>
      </c>
      <c r="BJ14">
        <v>1228.5100005439899</v>
      </c>
      <c r="BK14">
        <v>698.67399997958898</v>
      </c>
      <c r="BL14">
        <v>2839.8020002250801</v>
      </c>
      <c r="BM14">
        <v>703.41600007064994</v>
      </c>
      <c r="BN14">
        <v>278.94400000327101</v>
      </c>
      <c r="BO14">
        <v>440.937999853321</v>
      </c>
      <c r="BP14">
        <v>903.20200039336396</v>
      </c>
      <c r="BQ14">
        <v>549.82500018809196</v>
      </c>
      <c r="BR14">
        <v>1105.1359998855601</v>
      </c>
      <c r="BS14">
        <v>461.63200024880399</v>
      </c>
      <c r="BT14">
        <v>1364.2270000193701</v>
      </c>
      <c r="BU14">
        <v>427.53600017305098</v>
      </c>
      <c r="BV14">
        <v>4923.0770001780402</v>
      </c>
      <c r="BW14">
        <v>538.00600007938499</v>
      </c>
      <c r="BX14">
        <v>977.526000060353</v>
      </c>
      <c r="BY14">
        <v>1779.49099998009</v>
      </c>
      <c r="BZ14">
        <v>409.37900001428</v>
      </c>
      <c r="CA14">
        <v>907.48700004155398</v>
      </c>
      <c r="CB14">
        <v>4793.9510004715103</v>
      </c>
      <c r="CC14">
        <v>637.20800010251901</v>
      </c>
      <c r="CD14">
        <v>479.20700014147297</v>
      </c>
      <c r="CE14">
        <v>1590.8779997735401</v>
      </c>
      <c r="CF14">
        <v>280.04400017066502</v>
      </c>
      <c r="CG14">
        <v>1168.2320003654499</v>
      </c>
      <c r="CH14">
        <v>427.00800003208701</v>
      </c>
      <c r="CI14">
        <v>538.96300034778199</v>
      </c>
      <c r="CJ14">
        <v>1380.47399943505</v>
      </c>
      <c r="CK14">
        <v>544.12699991228999</v>
      </c>
      <c r="CL14">
        <v>1402.4300000626599</v>
      </c>
      <c r="CM14">
        <v>2854.7310001997898</v>
      </c>
      <c r="CN14">
        <v>345.39399994219099</v>
      </c>
      <c r="CO14">
        <v>1025.9480002017001</v>
      </c>
      <c r="CP14">
        <v>6145.3459994495497</v>
      </c>
      <c r="CQ14">
        <v>494.38800017182803</v>
      </c>
      <c r="CR14">
        <v>206.484000088865</v>
      </c>
      <c r="CS14">
        <v>746.38300014745903</v>
      </c>
      <c r="CT14">
        <v>1318.6950003521899</v>
      </c>
      <c r="CU14">
        <v>2809.6730004087099</v>
      </c>
      <c r="CV14">
        <v>559.36300003151905</v>
      </c>
      <c r="CW14">
        <v>3472.00700002247</v>
      </c>
      <c r="CX14">
        <v>102.523999962733</v>
      </c>
      <c r="CY14">
        <v>724.207000251605</v>
      </c>
      <c r="CZ14">
        <v>1039.39100018104</v>
      </c>
      <c r="DA14">
        <v>1128.1989997713399</v>
      </c>
      <c r="DB14">
        <v>3631.7430001442599</v>
      </c>
      <c r="DC14">
        <v>3230.9419995380099</v>
      </c>
      <c r="DD14">
        <v>961.59800008814602</v>
      </c>
      <c r="DE14">
        <v>1275.75500006119</v>
      </c>
      <c r="DF14">
        <v>1207.96099984953</v>
      </c>
      <c r="DG14">
        <v>664.32299985830196</v>
      </c>
      <c r="DH14">
        <v>724.27700009685202</v>
      </c>
      <c r="DI14">
        <v>457.52799968968202</v>
      </c>
      <c r="DJ14">
        <v>715.25099989575699</v>
      </c>
      <c r="DK14">
        <v>7376.6049992529597</v>
      </c>
      <c r="DL14">
        <v>623.46000022237195</v>
      </c>
      <c r="DM14">
        <v>794.19900009153798</v>
      </c>
      <c r="DN14">
        <v>686.31100024796694</v>
      </c>
      <c r="DO14">
        <v>1782.28999999851</v>
      </c>
      <c r="DP14">
        <v>322.91399996818399</v>
      </c>
      <c r="DQ14">
        <v>1919.7159999000401</v>
      </c>
    </row>
    <row r="15" spans="1:121" x14ac:dyDescent="0.25">
      <c r="A15" s="1">
        <v>46022</v>
      </c>
      <c r="B15">
        <v>981.65584303137905</v>
      </c>
      <c r="C15">
        <v>990.489004380241</v>
      </c>
      <c r="D15">
        <v>1341.0286619323599</v>
      </c>
      <c r="E15">
        <v>431.50766490037398</v>
      </c>
      <c r="F15">
        <v>2151.0155446835902</v>
      </c>
      <c r="G15">
        <v>563.99763723373803</v>
      </c>
      <c r="H15">
        <v>1116.21537616924</v>
      </c>
      <c r="I15">
        <v>9727.8569994232294</v>
      </c>
      <c r="J15">
        <v>1386.18333471035</v>
      </c>
      <c r="K15">
        <v>2653.58215608619</v>
      </c>
      <c r="L15">
        <v>1709.0394079509699</v>
      </c>
      <c r="M15">
        <v>438.62044660218697</v>
      </c>
      <c r="N15">
        <v>624.38119830523999</v>
      </c>
      <c r="O15">
        <v>1022.09653378655</v>
      </c>
      <c r="P15">
        <v>5078.2618907270398</v>
      </c>
      <c r="Q15">
        <v>624.20485134286696</v>
      </c>
      <c r="R15">
        <v>629.55679110861104</v>
      </c>
      <c r="S15">
        <v>1970.8054385325499</v>
      </c>
      <c r="T15">
        <v>6760.2897671696801</v>
      </c>
      <c r="U15">
        <v>310.584366867911</v>
      </c>
      <c r="V15">
        <v>599.43976698419203</v>
      </c>
      <c r="W15">
        <v>1205.95743006779</v>
      </c>
      <c r="X15">
        <v>778.12273363762097</v>
      </c>
      <c r="Y15">
        <v>3654.3795437191302</v>
      </c>
      <c r="Z15">
        <v>2116.2437575270401</v>
      </c>
      <c r="AA15">
        <v>899.31546395017301</v>
      </c>
      <c r="AB15">
        <v>488.984133991965</v>
      </c>
      <c r="AC15">
        <v>440.04451615550403</v>
      </c>
      <c r="AD15">
        <v>376.45915841934601</v>
      </c>
      <c r="AE15">
        <v>6068.0295638477701</v>
      </c>
      <c r="AF15">
        <v>568.60063591298103</v>
      </c>
      <c r="AG15">
        <v>246.13685232037699</v>
      </c>
      <c r="AH15">
        <v>657.62692193272505</v>
      </c>
      <c r="AI15">
        <v>23406.358985933701</v>
      </c>
      <c r="AJ15">
        <v>718.93986924558999</v>
      </c>
      <c r="AK15">
        <v>1746.29394329004</v>
      </c>
      <c r="AL15">
        <v>3123.98803486201</v>
      </c>
      <c r="AM15">
        <v>299.51303488359298</v>
      </c>
      <c r="AN15">
        <v>426.35627259732502</v>
      </c>
      <c r="AO15">
        <v>912.19098164922195</v>
      </c>
      <c r="AP15">
        <v>1308.0295731184301</v>
      </c>
      <c r="AQ15">
        <v>2096.20628775251</v>
      </c>
      <c r="AR15">
        <v>1333.47568523786</v>
      </c>
      <c r="AS15">
        <v>571.89554253162396</v>
      </c>
      <c r="AT15">
        <v>1984.13461143316</v>
      </c>
      <c r="AU15">
        <v>585.26611062402606</v>
      </c>
      <c r="AV15">
        <v>6928.0657498234004</v>
      </c>
      <c r="AW15">
        <v>1150.8166171637599</v>
      </c>
      <c r="AX15">
        <v>1001.31540000013</v>
      </c>
      <c r="AY15">
        <v>996.253831165973</v>
      </c>
      <c r="AZ15">
        <v>2757.5845563268099</v>
      </c>
      <c r="BA15">
        <v>960.21428182985198</v>
      </c>
      <c r="BB15">
        <v>272.269999796722</v>
      </c>
      <c r="BC15">
        <v>2444.1120231738</v>
      </c>
      <c r="BD15">
        <v>590.717372922702</v>
      </c>
      <c r="BE15">
        <v>58514.845370058603</v>
      </c>
      <c r="BF15">
        <v>3833.2729992320001</v>
      </c>
      <c r="BG15">
        <v>1023.9746602776401</v>
      </c>
      <c r="BH15">
        <v>13991.0330087692</v>
      </c>
      <c r="BI15">
        <v>661.10873236420298</v>
      </c>
      <c r="BJ15">
        <v>1297.59641206382</v>
      </c>
      <c r="BK15">
        <v>726.26617590304397</v>
      </c>
      <c r="BL15">
        <v>2962.3462007143798</v>
      </c>
      <c r="BM15">
        <v>706.07356112591106</v>
      </c>
      <c r="BN15">
        <v>293.87793573650902</v>
      </c>
      <c r="BO15">
        <v>455.82177206721798</v>
      </c>
      <c r="BP15">
        <v>936.24857605606803</v>
      </c>
      <c r="BQ15">
        <v>573.95724444121697</v>
      </c>
      <c r="BR15">
        <v>1168.9689196674001</v>
      </c>
      <c r="BS15">
        <v>481.23813197354701</v>
      </c>
      <c r="BT15">
        <v>1431.9093967766901</v>
      </c>
      <c r="BU15">
        <v>446.76425022156201</v>
      </c>
      <c r="BV15">
        <v>5156.44748153623</v>
      </c>
      <c r="BW15">
        <v>574.08915404073105</v>
      </c>
      <c r="BX15">
        <v>1020.21743286227</v>
      </c>
      <c r="BY15">
        <v>1821.1031443858401</v>
      </c>
      <c r="BZ15">
        <v>430.27074794189599</v>
      </c>
      <c r="CA15">
        <v>959.629521666865</v>
      </c>
      <c r="CB15">
        <v>4969.6585970341703</v>
      </c>
      <c r="CC15">
        <v>672.26533668212699</v>
      </c>
      <c r="CD15">
        <v>502.30230203761698</v>
      </c>
      <c r="CE15">
        <v>1715.6917537612701</v>
      </c>
      <c r="CF15">
        <v>294.45964582660298</v>
      </c>
      <c r="CG15">
        <v>1213.0718712584801</v>
      </c>
      <c r="CH15">
        <v>444.84035419541698</v>
      </c>
      <c r="CI15">
        <v>573.09866374719104</v>
      </c>
      <c r="CJ15">
        <v>1430.2103743615301</v>
      </c>
      <c r="CK15">
        <v>570.324934890912</v>
      </c>
      <c r="CL15">
        <v>1453.2010299692499</v>
      </c>
      <c r="CM15">
        <v>2973.1346615477901</v>
      </c>
      <c r="CN15">
        <v>368.13369816182501</v>
      </c>
      <c r="CO15">
        <v>1091.34075377522</v>
      </c>
      <c r="CP15">
        <v>6428.6218958868103</v>
      </c>
      <c r="CQ15">
        <v>515.03319801868099</v>
      </c>
      <c r="CR15">
        <v>218.13733074875501</v>
      </c>
      <c r="CS15">
        <v>775.71250100751502</v>
      </c>
      <c r="CT15">
        <v>1387.36536372722</v>
      </c>
      <c r="CU15">
        <v>2933.1897376196198</v>
      </c>
      <c r="CV15">
        <v>582.991652256419</v>
      </c>
      <c r="CW15">
        <v>3700.7466958045502</v>
      </c>
      <c r="CX15">
        <v>109.94567173767101</v>
      </c>
      <c r="CY15">
        <v>747.11819963255095</v>
      </c>
      <c r="CZ15">
        <v>1094.8220128574901</v>
      </c>
      <c r="DA15">
        <v>1173.08180585944</v>
      </c>
      <c r="DB15">
        <v>3749.7242325038201</v>
      </c>
      <c r="DC15">
        <v>3475.9618854178698</v>
      </c>
      <c r="DD15">
        <v>1020.13319204578</v>
      </c>
      <c r="DE15">
        <v>1322.6572106711401</v>
      </c>
      <c r="DF15">
        <v>1270.01510068378</v>
      </c>
      <c r="DG15">
        <v>717.72604886493195</v>
      </c>
      <c r="DH15">
        <v>760.05301686257405</v>
      </c>
      <c r="DI15">
        <v>478.88194160503201</v>
      </c>
      <c r="DJ15">
        <v>735.27384257675806</v>
      </c>
      <c r="DK15">
        <v>7805.2185362557202</v>
      </c>
      <c r="DL15">
        <v>650.18481270331904</v>
      </c>
      <c r="DM15">
        <v>848.89209084729396</v>
      </c>
      <c r="DN15">
        <v>755.39183655766794</v>
      </c>
      <c r="DO15">
        <v>1896.47193932512</v>
      </c>
      <c r="DP15">
        <v>348.39603848161897</v>
      </c>
      <c r="DQ15">
        <v>2026.1314935353601</v>
      </c>
    </row>
    <row r="16" spans="1:121" x14ac:dyDescent="0.25">
      <c r="A16" s="1">
        <v>46387</v>
      </c>
      <c r="B16">
        <v>1021.11993653787</v>
      </c>
      <c r="C16">
        <v>1038.56838701733</v>
      </c>
      <c r="D16">
        <v>1389.37657814576</v>
      </c>
      <c r="E16">
        <v>459.04601772639597</v>
      </c>
      <c r="F16">
        <v>2316.1737248128902</v>
      </c>
      <c r="G16">
        <v>599.97006171808505</v>
      </c>
      <c r="H16">
        <v>1154.93023610316</v>
      </c>
      <c r="I16">
        <v>9985.72865597909</v>
      </c>
      <c r="J16">
        <v>1394.2444312565499</v>
      </c>
      <c r="K16">
        <v>2676.9371371222501</v>
      </c>
      <c r="L16">
        <v>1768.7784912596701</v>
      </c>
      <c r="M16">
        <v>458.49722819423198</v>
      </c>
      <c r="N16">
        <v>645.17895461393698</v>
      </c>
      <c r="O16">
        <v>1051.3463229071599</v>
      </c>
      <c r="P16">
        <v>5255.9668567943299</v>
      </c>
      <c r="Q16">
        <v>642.60730113075795</v>
      </c>
      <c r="R16">
        <v>657.55395168214602</v>
      </c>
      <c r="S16">
        <v>2027.3898464280901</v>
      </c>
      <c r="T16">
        <v>7061.6134749697103</v>
      </c>
      <c r="U16">
        <v>318.60339189331398</v>
      </c>
      <c r="V16">
        <v>590.12234854421195</v>
      </c>
      <c r="W16">
        <v>1243.06872980875</v>
      </c>
      <c r="X16">
        <v>806.70099433891698</v>
      </c>
      <c r="Y16">
        <v>3637.3847038910399</v>
      </c>
      <c r="Z16">
        <v>2170.8296075000098</v>
      </c>
      <c r="AA16">
        <v>932.11423729969295</v>
      </c>
      <c r="AB16">
        <v>500.85230566080901</v>
      </c>
      <c r="AC16">
        <v>455.155670123096</v>
      </c>
      <c r="AD16">
        <v>388.86727070305</v>
      </c>
      <c r="AE16">
        <v>6319.5646477457904</v>
      </c>
      <c r="AF16">
        <v>591.10502095844697</v>
      </c>
      <c r="AG16">
        <v>258.827028939949</v>
      </c>
      <c r="AH16">
        <v>686.43879619389304</v>
      </c>
      <c r="AI16">
        <v>24092.560019856999</v>
      </c>
      <c r="AJ16">
        <v>746.87186610188905</v>
      </c>
      <c r="AK16">
        <v>1793.3180265711101</v>
      </c>
      <c r="AL16">
        <v>3145.1654562225399</v>
      </c>
      <c r="AM16">
        <v>307.33055178847297</v>
      </c>
      <c r="AN16">
        <v>446.166513216863</v>
      </c>
      <c r="AO16">
        <v>952.03993032861001</v>
      </c>
      <c r="AP16">
        <v>1384.8196166372099</v>
      </c>
      <c r="AQ16">
        <v>2157.6244099768501</v>
      </c>
      <c r="AR16">
        <v>1396.30733326105</v>
      </c>
      <c r="AS16">
        <v>596.14419981809999</v>
      </c>
      <c r="AT16">
        <v>2064.4272715253801</v>
      </c>
      <c r="AU16">
        <v>604.42169172027195</v>
      </c>
      <c r="AV16">
        <v>7107.4541475372998</v>
      </c>
      <c r="AW16">
        <v>1201.8920781921199</v>
      </c>
      <c r="AX16">
        <v>1041.7950810063001</v>
      </c>
      <c r="AY16">
        <v>1038.5606858138899</v>
      </c>
      <c r="AZ16">
        <v>2820.9051709424398</v>
      </c>
      <c r="BA16">
        <v>1010.24828032823</v>
      </c>
      <c r="BB16">
        <v>274.668094492379</v>
      </c>
      <c r="BC16">
        <v>2536.24902964171</v>
      </c>
      <c r="BD16">
        <v>611.77986141801898</v>
      </c>
      <c r="BE16">
        <v>60490.818554955396</v>
      </c>
      <c r="BF16">
        <v>3951.0204481337701</v>
      </c>
      <c r="BG16">
        <v>1066.9012640031499</v>
      </c>
      <c r="BH16">
        <v>14543.4323620945</v>
      </c>
      <c r="BI16">
        <v>689.97255755214201</v>
      </c>
      <c r="BJ16">
        <v>1343.9174019583199</v>
      </c>
      <c r="BK16">
        <v>754.54845291953302</v>
      </c>
      <c r="BL16">
        <v>3113.30972719291</v>
      </c>
      <c r="BM16">
        <v>754.40100590914699</v>
      </c>
      <c r="BN16">
        <v>307.00789459574497</v>
      </c>
      <c r="BO16">
        <v>482.49965267294999</v>
      </c>
      <c r="BP16">
        <v>984.18708453764498</v>
      </c>
      <c r="BQ16">
        <v>598.11482524613996</v>
      </c>
      <c r="BR16">
        <v>1226.6252566052899</v>
      </c>
      <c r="BS16">
        <v>503.07100479082601</v>
      </c>
      <c r="BT16">
        <v>1489.35074033449</v>
      </c>
      <c r="BU16">
        <v>464.57156033442601</v>
      </c>
      <c r="BV16">
        <v>5438.7141626333996</v>
      </c>
      <c r="BW16">
        <v>597.32200016861395</v>
      </c>
      <c r="BX16">
        <v>1073.41861402109</v>
      </c>
      <c r="BY16">
        <v>1935.5747434627101</v>
      </c>
      <c r="BZ16">
        <v>455.13944185513799</v>
      </c>
      <c r="CA16">
        <v>994.09586384389797</v>
      </c>
      <c r="CB16">
        <v>5158.1996853989103</v>
      </c>
      <c r="CC16">
        <v>711.05906749994494</v>
      </c>
      <c r="CD16">
        <v>516.03482795747595</v>
      </c>
      <c r="CE16">
        <v>1759.96521728164</v>
      </c>
      <c r="CF16">
        <v>309.14988743185802</v>
      </c>
      <c r="CG16">
        <v>1282.2314614028301</v>
      </c>
      <c r="CH16">
        <v>468.73436045216903</v>
      </c>
      <c r="CI16">
        <v>588.37972608996904</v>
      </c>
      <c r="CJ16">
        <v>1508.10609114044</v>
      </c>
      <c r="CK16">
        <v>603.67207934414103</v>
      </c>
      <c r="CL16">
        <v>1528.02284592755</v>
      </c>
      <c r="CM16">
        <v>3107.2911386143701</v>
      </c>
      <c r="CN16">
        <v>387.256915693557</v>
      </c>
      <c r="CO16">
        <v>1119.8484905339501</v>
      </c>
      <c r="CP16">
        <v>6681.0320165862904</v>
      </c>
      <c r="CQ16">
        <v>537.37967539840804</v>
      </c>
      <c r="CR16">
        <v>230.752428794336</v>
      </c>
      <c r="CS16">
        <v>800.30208601060701</v>
      </c>
      <c r="CT16">
        <v>1430.85128370398</v>
      </c>
      <c r="CU16">
        <v>3039.8370684360698</v>
      </c>
      <c r="CV16">
        <v>610.21280858988996</v>
      </c>
      <c r="CW16">
        <v>3860.7174245563801</v>
      </c>
      <c r="CX16">
        <v>115.214555615767</v>
      </c>
      <c r="CY16">
        <v>782.86112721272798</v>
      </c>
      <c r="CZ16">
        <v>1122.7537096682299</v>
      </c>
      <c r="DA16">
        <v>1245.32724421176</v>
      </c>
      <c r="DB16">
        <v>3908.5535575036401</v>
      </c>
      <c r="DC16">
        <v>3605.8912848561899</v>
      </c>
      <c r="DD16">
        <v>1055.16502699897</v>
      </c>
      <c r="DE16">
        <v>1384.28799369952</v>
      </c>
      <c r="DF16">
        <v>1319.32476555076</v>
      </c>
      <c r="DG16">
        <v>731.33525985043195</v>
      </c>
      <c r="DH16">
        <v>790.41746971766395</v>
      </c>
      <c r="DI16">
        <v>500.27257418646798</v>
      </c>
      <c r="DJ16">
        <v>763.39900706270396</v>
      </c>
      <c r="DK16">
        <v>8098.1865312539703</v>
      </c>
      <c r="DL16">
        <v>683.25999259549599</v>
      </c>
      <c r="DM16">
        <v>881.98735978603395</v>
      </c>
      <c r="DN16">
        <v>762.58583091091202</v>
      </c>
      <c r="DO16">
        <v>1977.2579338065</v>
      </c>
      <c r="DP16">
        <v>362.35621346484498</v>
      </c>
      <c r="DQ16">
        <v>2063.8857122179102</v>
      </c>
    </row>
    <row r="17" spans="1:121" x14ac:dyDescent="0.25">
      <c r="A17" s="1">
        <v>46752</v>
      </c>
      <c r="B17">
        <v>1081.35318810489</v>
      </c>
      <c r="C17">
        <v>1090.4932097912599</v>
      </c>
      <c r="D17">
        <v>1460.1825432317801</v>
      </c>
      <c r="E17">
        <v>478.59996675123398</v>
      </c>
      <c r="F17">
        <v>2423.56140827333</v>
      </c>
      <c r="G17">
        <v>632.74339375224895</v>
      </c>
      <c r="H17">
        <v>1209.0249978965101</v>
      </c>
      <c r="I17">
        <v>10581.747963952101</v>
      </c>
      <c r="J17">
        <v>1445.4627366314901</v>
      </c>
      <c r="K17">
        <v>2796.76637893631</v>
      </c>
      <c r="L17">
        <v>1864.9666795573</v>
      </c>
      <c r="M17">
        <v>482.41474715199303</v>
      </c>
      <c r="N17">
        <v>678.14848173015605</v>
      </c>
      <c r="O17">
        <v>1101.5935637687501</v>
      </c>
      <c r="P17">
        <v>5521.0078193229401</v>
      </c>
      <c r="Q17">
        <v>671.07625178328306</v>
      </c>
      <c r="R17">
        <v>690.13298872518499</v>
      </c>
      <c r="S17">
        <v>2120.4023942179501</v>
      </c>
      <c r="T17">
        <v>7406.0343130483998</v>
      </c>
      <c r="U17">
        <v>331.90812115741602</v>
      </c>
      <c r="V17">
        <v>614.27717683277797</v>
      </c>
      <c r="W17">
        <v>1301.6967909241901</v>
      </c>
      <c r="X17">
        <v>854.463201745883</v>
      </c>
      <c r="Y17">
        <v>3808.3878361818802</v>
      </c>
      <c r="Z17">
        <v>2277.75283680742</v>
      </c>
      <c r="AA17">
        <v>977.49250720466398</v>
      </c>
      <c r="AB17">
        <v>526.911586391387</v>
      </c>
      <c r="AC17">
        <v>475.98222381036601</v>
      </c>
      <c r="AD17">
        <v>409.79742814168702</v>
      </c>
      <c r="AE17">
        <v>6616.4455472903601</v>
      </c>
      <c r="AF17">
        <v>616.80196242767897</v>
      </c>
      <c r="AG17">
        <v>272.20928339939201</v>
      </c>
      <c r="AH17">
        <v>719.00234625552002</v>
      </c>
      <c r="AI17">
        <v>25286.0141603802</v>
      </c>
      <c r="AJ17">
        <v>783.21796544369704</v>
      </c>
      <c r="AK17">
        <v>1870.46937871201</v>
      </c>
      <c r="AL17">
        <v>3288.8964537011898</v>
      </c>
      <c r="AM17">
        <v>320.96071775930301</v>
      </c>
      <c r="AN17">
        <v>466.55849245314602</v>
      </c>
      <c r="AO17">
        <v>999.38300049017403</v>
      </c>
      <c r="AP17">
        <v>1458.34096278474</v>
      </c>
      <c r="AQ17">
        <v>2253.4334723970901</v>
      </c>
      <c r="AR17">
        <v>1469.4397470699</v>
      </c>
      <c r="AS17">
        <v>626.91931919316403</v>
      </c>
      <c r="AT17">
        <v>2157.3791575651799</v>
      </c>
      <c r="AU17">
        <v>646.47119027046597</v>
      </c>
      <c r="AV17">
        <v>7444.9172527521796</v>
      </c>
      <c r="AW17">
        <v>1261.7138751535699</v>
      </c>
      <c r="AX17">
        <v>1093.6987929404099</v>
      </c>
      <c r="AY17">
        <v>1099.3727130653299</v>
      </c>
      <c r="AZ17">
        <v>2965.7025240319499</v>
      </c>
      <c r="BA17">
        <v>1065.8501699717001</v>
      </c>
      <c r="BB17">
        <v>282.10619024576403</v>
      </c>
      <c r="BC17">
        <v>2643.88715237412</v>
      </c>
      <c r="BD17">
        <v>639.68973399397396</v>
      </c>
      <c r="BE17">
        <v>63459.9179262334</v>
      </c>
      <c r="BF17">
        <v>4161.7556376601797</v>
      </c>
      <c r="BG17">
        <v>1115.5585270342599</v>
      </c>
      <c r="BH17">
        <v>15243.089251425001</v>
      </c>
      <c r="BI17">
        <v>723.71188478378303</v>
      </c>
      <c r="BJ17">
        <v>1404.3371286946599</v>
      </c>
      <c r="BK17">
        <v>790.59220711112903</v>
      </c>
      <c r="BL17">
        <v>3270.9225569076998</v>
      </c>
      <c r="BM17">
        <v>790.78318625382701</v>
      </c>
      <c r="BN17">
        <v>321.26484428336698</v>
      </c>
      <c r="BO17">
        <v>506.525414602995</v>
      </c>
      <c r="BP17">
        <v>1030.16820176125</v>
      </c>
      <c r="BQ17">
        <v>625.17583298240504</v>
      </c>
      <c r="BR17">
        <v>1291.2548298498</v>
      </c>
      <c r="BS17">
        <v>527.82968789175095</v>
      </c>
      <c r="BT17">
        <v>1560.3499487813799</v>
      </c>
      <c r="BU17">
        <v>488.12896128608998</v>
      </c>
      <c r="BV17">
        <v>5722.4500845514503</v>
      </c>
      <c r="BW17">
        <v>627.27644701991301</v>
      </c>
      <c r="BX17">
        <v>1124.4894292777899</v>
      </c>
      <c r="BY17">
        <v>2026.3507692783501</v>
      </c>
      <c r="BZ17">
        <v>479.76818582479802</v>
      </c>
      <c r="CA17">
        <v>1039.2024559285201</v>
      </c>
      <c r="CB17">
        <v>5442.6394273837204</v>
      </c>
      <c r="CC17">
        <v>749.52934740204398</v>
      </c>
      <c r="CD17">
        <v>533.95153715953199</v>
      </c>
      <c r="CE17">
        <v>1844.7069948573401</v>
      </c>
      <c r="CF17">
        <v>324.86149831082599</v>
      </c>
      <c r="CG17">
        <v>1351.0691686647799</v>
      </c>
      <c r="CH17">
        <v>493.73846513614302</v>
      </c>
      <c r="CI17">
        <v>615.48501103439605</v>
      </c>
      <c r="CJ17">
        <v>1578.6347746410499</v>
      </c>
      <c r="CK17">
        <v>637.56566999837503</v>
      </c>
      <c r="CL17">
        <v>1593.44665070515</v>
      </c>
      <c r="CM17">
        <v>3271.9578949144202</v>
      </c>
      <c r="CN17">
        <v>406.97113503907201</v>
      </c>
      <c r="CO17">
        <v>1171.8844534923801</v>
      </c>
      <c r="CP17">
        <v>7029.3620950495797</v>
      </c>
      <c r="CQ17">
        <v>561.80502093387997</v>
      </c>
      <c r="CR17">
        <v>243.72540931342701</v>
      </c>
      <c r="CS17">
        <v>835.17178640628197</v>
      </c>
      <c r="CT17">
        <v>1497.78831056897</v>
      </c>
      <c r="CU17">
        <v>3181.0161735301199</v>
      </c>
      <c r="CV17">
        <v>641.97846391220696</v>
      </c>
      <c r="CW17">
        <v>4079.9146135401802</v>
      </c>
      <c r="CX17">
        <v>122.07893826592</v>
      </c>
      <c r="CY17">
        <v>820.48872501578205</v>
      </c>
      <c r="CZ17">
        <v>1175.06472911164</v>
      </c>
      <c r="DA17">
        <v>1333.03665944149</v>
      </c>
      <c r="DB17">
        <v>4153.2706882135199</v>
      </c>
      <c r="DC17">
        <v>3800.6444758221501</v>
      </c>
      <c r="DD17">
        <v>1105.84678102353</v>
      </c>
      <c r="DE17">
        <v>1454.12670484725</v>
      </c>
      <c r="DF17">
        <v>1384.9911078498301</v>
      </c>
      <c r="DG17">
        <v>766.80571085348595</v>
      </c>
      <c r="DH17">
        <v>831.61584633294501</v>
      </c>
      <c r="DI17">
        <v>525.80396424281696</v>
      </c>
      <c r="DJ17">
        <v>799.48657151416</v>
      </c>
      <c r="DK17">
        <v>8549.8835413038305</v>
      </c>
      <c r="DL17">
        <v>717.53939913634599</v>
      </c>
      <c r="DM17">
        <v>926.53611824979305</v>
      </c>
      <c r="DN17">
        <v>792.31634095626805</v>
      </c>
      <c r="DO17">
        <v>2094.5997830993701</v>
      </c>
      <c r="DP17">
        <v>382.34715377682198</v>
      </c>
      <c r="DQ17">
        <v>2156.5226231875599</v>
      </c>
    </row>
    <row r="18" spans="1:121" x14ac:dyDescent="0.25">
      <c r="A18" s="1">
        <v>47118</v>
      </c>
      <c r="B18">
        <v>1137.5139156253299</v>
      </c>
      <c r="C18">
        <v>1138.0807154428201</v>
      </c>
      <c r="D18">
        <v>1525.4201256455999</v>
      </c>
      <c r="E18">
        <v>498.63768457757902</v>
      </c>
      <c r="F18">
        <v>2520.5296370351798</v>
      </c>
      <c r="G18">
        <v>661.85046888700197</v>
      </c>
      <c r="H18">
        <v>1251.1371666019099</v>
      </c>
      <c r="I18">
        <v>11139.174386135801</v>
      </c>
      <c r="J18">
        <v>1507.76495778141</v>
      </c>
      <c r="K18">
        <v>2901.0837606744899</v>
      </c>
      <c r="L18">
        <v>1953.4513498556901</v>
      </c>
      <c r="M18">
        <v>503.11238691424802</v>
      </c>
      <c r="N18">
        <v>703.72104414350804</v>
      </c>
      <c r="O18">
        <v>1147.5217591151099</v>
      </c>
      <c r="P18">
        <v>5751.32706128067</v>
      </c>
      <c r="Q18">
        <v>696.65440594120696</v>
      </c>
      <c r="R18">
        <v>718.54153945413896</v>
      </c>
      <c r="S18">
        <v>2206.2165544935301</v>
      </c>
      <c r="T18">
        <v>7726.8420465849904</v>
      </c>
      <c r="U18">
        <v>346.123570843077</v>
      </c>
      <c r="V18">
        <v>636.94154219901702</v>
      </c>
      <c r="W18">
        <v>1350.9336587344501</v>
      </c>
      <c r="X18">
        <v>896.80601381465397</v>
      </c>
      <c r="Y18">
        <v>3957.0650621500999</v>
      </c>
      <c r="Z18">
        <v>2373.9173711323801</v>
      </c>
      <c r="AA18">
        <v>1012.9519516453799</v>
      </c>
      <c r="AB18">
        <v>551.24971395155501</v>
      </c>
      <c r="AC18">
        <v>494.60607524313599</v>
      </c>
      <c r="AD18">
        <v>427.85559415950098</v>
      </c>
      <c r="AE18">
        <v>6896.5267750530802</v>
      </c>
      <c r="AF18">
        <v>638.96933304553204</v>
      </c>
      <c r="AG18">
        <v>283.45287365694003</v>
      </c>
      <c r="AH18">
        <v>745.85612947326797</v>
      </c>
      <c r="AI18">
        <v>26438.896874163998</v>
      </c>
      <c r="AJ18">
        <v>816.91798202331097</v>
      </c>
      <c r="AK18">
        <v>1928.38575794389</v>
      </c>
      <c r="AL18">
        <v>3412.9954459967098</v>
      </c>
      <c r="AM18">
        <v>334.41056882444298</v>
      </c>
      <c r="AN18">
        <v>484.60637863350701</v>
      </c>
      <c r="AO18">
        <v>1042.05368973431</v>
      </c>
      <c r="AP18">
        <v>1523.48426378615</v>
      </c>
      <c r="AQ18">
        <v>2351.1300325152401</v>
      </c>
      <c r="AR18">
        <v>1534.29708616978</v>
      </c>
      <c r="AS18">
        <v>654.12685508963295</v>
      </c>
      <c r="AT18">
        <v>2238.07170080267</v>
      </c>
      <c r="AU18">
        <v>688.70761990896301</v>
      </c>
      <c r="AV18">
        <v>7732.4867033927103</v>
      </c>
      <c r="AW18">
        <v>1306.2814477956799</v>
      </c>
      <c r="AX18">
        <v>1141.1543448838299</v>
      </c>
      <c r="AY18">
        <v>1156.69492569661</v>
      </c>
      <c r="AZ18">
        <v>3096.36341746976</v>
      </c>
      <c r="BA18">
        <v>1118.8205484698301</v>
      </c>
      <c r="BB18">
        <v>295.65814538591098</v>
      </c>
      <c r="BC18">
        <v>2740.2882555224</v>
      </c>
      <c r="BD18">
        <v>662.77035690569801</v>
      </c>
      <c r="BE18">
        <v>66188.416765449001</v>
      </c>
      <c r="BF18">
        <v>4368.8626933084497</v>
      </c>
      <c r="BG18">
        <v>1154.7705242745999</v>
      </c>
      <c r="BH18">
        <v>15861.9924813576</v>
      </c>
      <c r="BI18">
        <v>749.98635008350504</v>
      </c>
      <c r="BJ18">
        <v>1449.80474416222</v>
      </c>
      <c r="BK18">
        <v>821.98369950428105</v>
      </c>
      <c r="BL18">
        <v>3402.2706179335801</v>
      </c>
      <c r="BM18">
        <v>820.49472461721803</v>
      </c>
      <c r="BN18">
        <v>331.85692944351598</v>
      </c>
      <c r="BO18">
        <v>523.81690140199203</v>
      </c>
      <c r="BP18">
        <v>1063.17886866664</v>
      </c>
      <c r="BQ18">
        <v>647.26522736585605</v>
      </c>
      <c r="BR18">
        <v>1347.9142787098001</v>
      </c>
      <c r="BS18">
        <v>550.07212651337204</v>
      </c>
      <c r="BT18">
        <v>1626.81592106927</v>
      </c>
      <c r="BU18">
        <v>507.77235932148801</v>
      </c>
      <c r="BV18">
        <v>5977.2885412229098</v>
      </c>
      <c r="BW18">
        <v>651.77109632643896</v>
      </c>
      <c r="BX18">
        <v>1168.8013230046099</v>
      </c>
      <c r="BY18">
        <v>2105.4316298046201</v>
      </c>
      <c r="BZ18">
        <v>496.99637084731302</v>
      </c>
      <c r="CA18">
        <v>1078.69642456979</v>
      </c>
      <c r="CB18">
        <v>5705.8517149259196</v>
      </c>
      <c r="CC18">
        <v>781.07140704532401</v>
      </c>
      <c r="CD18">
        <v>555.81646549610798</v>
      </c>
      <c r="CE18">
        <v>1920.5861354561</v>
      </c>
      <c r="CF18">
        <v>338.11466684836898</v>
      </c>
      <c r="CG18">
        <v>1412.5458114985099</v>
      </c>
      <c r="CH18">
        <v>515.63111156229797</v>
      </c>
      <c r="CI18">
        <v>643.06208640500495</v>
      </c>
      <c r="CJ18">
        <v>1640.0372721854301</v>
      </c>
      <c r="CK18">
        <v>666.97367593323395</v>
      </c>
      <c r="CL18">
        <v>1651.36528783584</v>
      </c>
      <c r="CM18">
        <v>3420.7625956902002</v>
      </c>
      <c r="CN18">
        <v>425.24224658405097</v>
      </c>
      <c r="CO18">
        <v>1216.84283882504</v>
      </c>
      <c r="CP18">
        <v>7365.6200913632501</v>
      </c>
      <c r="CQ18">
        <v>583.38325417093301</v>
      </c>
      <c r="CR18">
        <v>254.33297203360399</v>
      </c>
      <c r="CS18">
        <v>866.23593803003905</v>
      </c>
      <c r="CT18">
        <v>1548.03094613349</v>
      </c>
      <c r="CU18">
        <v>3294.8121334887701</v>
      </c>
      <c r="CV18">
        <v>667.970399543486</v>
      </c>
      <c r="CW18">
        <v>4270.9332811249196</v>
      </c>
      <c r="CX18">
        <v>128.46490850020899</v>
      </c>
      <c r="CY18">
        <v>852.03047585139097</v>
      </c>
      <c r="CZ18">
        <v>1219.4232618475201</v>
      </c>
      <c r="DA18">
        <v>1418.38500749524</v>
      </c>
      <c r="DB18">
        <v>4376.4316969135298</v>
      </c>
      <c r="DC18">
        <v>3984.7639290564498</v>
      </c>
      <c r="DD18">
        <v>1153.0364807030601</v>
      </c>
      <c r="DE18">
        <v>1517.59946549401</v>
      </c>
      <c r="DF18">
        <v>1441.97942108449</v>
      </c>
      <c r="DG18">
        <v>806.10968074819095</v>
      </c>
      <c r="DH18">
        <v>866.94247760450105</v>
      </c>
      <c r="DI18">
        <v>549.904739594847</v>
      </c>
      <c r="DJ18">
        <v>831.71583205992897</v>
      </c>
      <c r="DK18">
        <v>8970.8704447473101</v>
      </c>
      <c r="DL18">
        <v>748.28681398267395</v>
      </c>
      <c r="DM18">
        <v>965.90988243247796</v>
      </c>
      <c r="DN18">
        <v>823.41932250884497</v>
      </c>
      <c r="DO18">
        <v>2194.4804163160702</v>
      </c>
      <c r="DP18">
        <v>399.12994449531601</v>
      </c>
      <c r="DQ18">
        <v>2260.0461895352801</v>
      </c>
    </row>
    <row r="19" spans="1:121" x14ac:dyDescent="0.25">
      <c r="A19" s="1">
        <v>47483</v>
      </c>
      <c r="B19">
        <v>1191.6414431698799</v>
      </c>
      <c r="C19">
        <v>1183.4007332393001</v>
      </c>
      <c r="D19">
        <v>1592.9188663769701</v>
      </c>
      <c r="E19">
        <v>516.67062071152498</v>
      </c>
      <c r="F19">
        <v>2614.7652568554799</v>
      </c>
      <c r="G19">
        <v>691.07976109495405</v>
      </c>
      <c r="H19">
        <v>1288.4585557724999</v>
      </c>
      <c r="I19">
        <v>11736.8235401569</v>
      </c>
      <c r="J19">
        <v>1565.20206960826</v>
      </c>
      <c r="K19">
        <v>3005.4345190211502</v>
      </c>
      <c r="L19">
        <v>2043.43599744479</v>
      </c>
      <c r="M19">
        <v>523.75741576767405</v>
      </c>
      <c r="N19">
        <v>727.13883328547001</v>
      </c>
      <c r="O19">
        <v>1191.16743324817</v>
      </c>
      <c r="P19">
        <v>5988.0725371865001</v>
      </c>
      <c r="Q19">
        <v>720.34710733470604</v>
      </c>
      <c r="R19">
        <v>746.77951764722297</v>
      </c>
      <c r="S19">
        <v>2291.1897002577598</v>
      </c>
      <c r="T19">
        <v>8069.1633432039298</v>
      </c>
      <c r="U19">
        <v>360.23483163755299</v>
      </c>
      <c r="V19">
        <v>661.17663564727104</v>
      </c>
      <c r="W19">
        <v>1396.0253391245301</v>
      </c>
      <c r="X19">
        <v>937.78383187867405</v>
      </c>
      <c r="Y19">
        <v>4111.2940144313998</v>
      </c>
      <c r="Z19">
        <v>2471.4674178298901</v>
      </c>
      <c r="AA19">
        <v>1045.32235574115</v>
      </c>
      <c r="AB19">
        <v>574.13546808763101</v>
      </c>
      <c r="AC19">
        <v>512.02626190794001</v>
      </c>
      <c r="AD19">
        <v>445.83391863604601</v>
      </c>
      <c r="AE19">
        <v>7182.7374793834997</v>
      </c>
      <c r="AF19">
        <v>659.50218708697798</v>
      </c>
      <c r="AG19">
        <v>294.07549658832698</v>
      </c>
      <c r="AH19">
        <v>772.32868366013997</v>
      </c>
      <c r="AI19">
        <v>27644.792707022301</v>
      </c>
      <c r="AJ19">
        <v>848.94204185366402</v>
      </c>
      <c r="AK19">
        <v>1976.84804042617</v>
      </c>
      <c r="AL19">
        <v>3548.6056054338401</v>
      </c>
      <c r="AM19">
        <v>346.24354549716401</v>
      </c>
      <c r="AN19">
        <v>503.100793877081</v>
      </c>
      <c r="AO19">
        <v>1084.23284209648</v>
      </c>
      <c r="AP19">
        <v>1589.9752885724999</v>
      </c>
      <c r="AQ19">
        <v>2443.9347597374599</v>
      </c>
      <c r="AR19">
        <v>1600.2964133524199</v>
      </c>
      <c r="AS19">
        <v>678.96869927269495</v>
      </c>
      <c r="AT19">
        <v>2317.5533066952999</v>
      </c>
      <c r="AU19">
        <v>733.62773060687198</v>
      </c>
      <c r="AV19">
        <v>8029.7244114538298</v>
      </c>
      <c r="AW19">
        <v>1344.9890686941301</v>
      </c>
      <c r="AX19">
        <v>1189.1747148208799</v>
      </c>
      <c r="AY19">
        <v>1212.67129957937</v>
      </c>
      <c r="AZ19">
        <v>3233.1399077186702</v>
      </c>
      <c r="BA19">
        <v>1172.18144765081</v>
      </c>
      <c r="BB19">
        <v>304.43352638635798</v>
      </c>
      <c r="BC19">
        <v>2833.2029118754999</v>
      </c>
      <c r="BD19">
        <v>685.13171929816099</v>
      </c>
      <c r="BE19">
        <v>69034.878294250695</v>
      </c>
      <c r="BF19">
        <v>4589.1148435552404</v>
      </c>
      <c r="BG19">
        <v>1191.5027616212799</v>
      </c>
      <c r="BH19">
        <v>16538.291325566799</v>
      </c>
      <c r="BI19">
        <v>775.29079485196098</v>
      </c>
      <c r="BJ19">
        <v>1492.3638331991799</v>
      </c>
      <c r="BK19">
        <v>853.11963917749199</v>
      </c>
      <c r="BL19">
        <v>3529.7293262851899</v>
      </c>
      <c r="BM19">
        <v>848.53438065441696</v>
      </c>
      <c r="BN19">
        <v>341.78087955756803</v>
      </c>
      <c r="BO19">
        <v>539.11984314696804</v>
      </c>
      <c r="BP19">
        <v>1093.96355888434</v>
      </c>
      <c r="BQ19">
        <v>667.68865815097797</v>
      </c>
      <c r="BR19">
        <v>1403.3768983227301</v>
      </c>
      <c r="BS19">
        <v>571.25361890900797</v>
      </c>
      <c r="BT19">
        <v>1689.195768369</v>
      </c>
      <c r="BU19">
        <v>527.80298243780203</v>
      </c>
      <c r="BV19">
        <v>6246.1591719872104</v>
      </c>
      <c r="BW19">
        <v>674.30709567433803</v>
      </c>
      <c r="BX19">
        <v>1212.1423460052499</v>
      </c>
      <c r="BY19">
        <v>2185.43751539611</v>
      </c>
      <c r="BZ19">
        <v>510.69579685372599</v>
      </c>
      <c r="CA19">
        <v>1117.9115434437199</v>
      </c>
      <c r="CB19">
        <v>5993.6239770440097</v>
      </c>
      <c r="CC19">
        <v>810.60305713315302</v>
      </c>
      <c r="CD19">
        <v>574.33355214308096</v>
      </c>
      <c r="CE19">
        <v>2001.15084569691</v>
      </c>
      <c r="CF19">
        <v>351.23992039769598</v>
      </c>
      <c r="CG19">
        <v>1474.4385689155699</v>
      </c>
      <c r="CH19">
        <v>536.24501852693197</v>
      </c>
      <c r="CI19">
        <v>668.29537863686505</v>
      </c>
      <c r="CJ19">
        <v>1702.6459696233301</v>
      </c>
      <c r="CK19">
        <v>696.31192576396097</v>
      </c>
      <c r="CL19">
        <v>1706.0331355895</v>
      </c>
      <c r="CM19">
        <v>3575.0992625054701</v>
      </c>
      <c r="CN19">
        <v>443.44330529348002</v>
      </c>
      <c r="CO19">
        <v>1260.79075398797</v>
      </c>
      <c r="CP19">
        <v>7729.5760302653298</v>
      </c>
      <c r="CQ19">
        <v>604.881095254809</v>
      </c>
      <c r="CR19">
        <v>264.68124562108397</v>
      </c>
      <c r="CS19">
        <v>897.20841646744395</v>
      </c>
      <c r="CT19">
        <v>1595.1957174455499</v>
      </c>
      <c r="CU19">
        <v>3406.7901824716701</v>
      </c>
      <c r="CV19">
        <v>692.799032547921</v>
      </c>
      <c r="CW19">
        <v>4462.8715753719198</v>
      </c>
      <c r="CX19">
        <v>135.06671863149899</v>
      </c>
      <c r="CY19">
        <v>882.07714850791001</v>
      </c>
      <c r="CZ19">
        <v>1264.2245419101</v>
      </c>
      <c r="DA19">
        <v>1501.30515258684</v>
      </c>
      <c r="DB19">
        <v>4614.1686939139299</v>
      </c>
      <c r="DC19">
        <v>4177.88769685233</v>
      </c>
      <c r="DD19">
        <v>1200.6342414054</v>
      </c>
      <c r="DE19">
        <v>1583.62708941544</v>
      </c>
      <c r="DF19">
        <v>1499.29674974006</v>
      </c>
      <c r="DG19">
        <v>843.12014728429199</v>
      </c>
      <c r="DH19">
        <v>901.90102582844804</v>
      </c>
      <c r="DI19">
        <v>573.92759824116104</v>
      </c>
      <c r="DJ19">
        <v>864.472988818457</v>
      </c>
      <c r="DK19">
        <v>9413.2553929631795</v>
      </c>
      <c r="DL19">
        <v>778.90934752333999</v>
      </c>
      <c r="DM19">
        <v>1004.05051056184</v>
      </c>
      <c r="DN19">
        <v>852.06392051174703</v>
      </c>
      <c r="DO19">
        <v>2294.2253911652801</v>
      </c>
      <c r="DP19">
        <v>415.05252160318599</v>
      </c>
      <c r="DQ19">
        <v>2362.0366623467899</v>
      </c>
    </row>
    <row r="20" spans="1:121" x14ac:dyDescent="0.25">
      <c r="A20" s="1">
        <v>47848</v>
      </c>
      <c r="B20">
        <v>1251.17982749565</v>
      </c>
      <c r="C20">
        <v>1233.54465003214</v>
      </c>
      <c r="D20">
        <v>1665.17084290461</v>
      </c>
      <c r="E20">
        <v>537.15885364199096</v>
      </c>
      <c r="F20">
        <v>2714.2905221372498</v>
      </c>
      <c r="G20">
        <v>722.72249523054597</v>
      </c>
      <c r="H20">
        <v>1328.9685690738099</v>
      </c>
      <c r="I20">
        <v>12362.9818026229</v>
      </c>
      <c r="J20">
        <v>1632.24198007987</v>
      </c>
      <c r="K20">
        <v>3115.512052559</v>
      </c>
      <c r="L20">
        <v>2140.4926319852698</v>
      </c>
      <c r="M20">
        <v>545.446104070724</v>
      </c>
      <c r="N20">
        <v>753.06546936501695</v>
      </c>
      <c r="O20">
        <v>1239.9186585579901</v>
      </c>
      <c r="P20">
        <v>6237.3968785019897</v>
      </c>
      <c r="Q20">
        <v>746.67984845047795</v>
      </c>
      <c r="R20">
        <v>777.06810511721199</v>
      </c>
      <c r="S20">
        <v>2383.5991506765199</v>
      </c>
      <c r="T20">
        <v>8434.9367394390501</v>
      </c>
      <c r="U20">
        <v>378.10755965253202</v>
      </c>
      <c r="V20">
        <v>686.82455927902402</v>
      </c>
      <c r="W20">
        <v>1445.3383450337601</v>
      </c>
      <c r="X20">
        <v>982.63164900173797</v>
      </c>
      <c r="Y20">
        <v>4275.1826732334903</v>
      </c>
      <c r="Z20">
        <v>2577.2005400100602</v>
      </c>
      <c r="AA20">
        <v>1082.1084377633099</v>
      </c>
      <c r="AB20">
        <v>598.90666628031101</v>
      </c>
      <c r="AC20">
        <v>530.22106385105303</v>
      </c>
      <c r="AD20">
        <v>465.61510327800403</v>
      </c>
      <c r="AE20">
        <v>7496.3456655827704</v>
      </c>
      <c r="AF20">
        <v>681.821436430566</v>
      </c>
      <c r="AG20">
        <v>305.769813449906</v>
      </c>
      <c r="AH20">
        <v>800.71235688240995</v>
      </c>
      <c r="AI20">
        <v>28874.640569638599</v>
      </c>
      <c r="AJ20">
        <v>884.05065451785094</v>
      </c>
      <c r="AK20">
        <v>2030.09326995066</v>
      </c>
      <c r="AL20">
        <v>3686.7799233836599</v>
      </c>
      <c r="AM20">
        <v>360.355093374803</v>
      </c>
      <c r="AN20">
        <v>522.85962671852201</v>
      </c>
      <c r="AO20">
        <v>1130.2287975710401</v>
      </c>
      <c r="AP20">
        <v>1662.11253409151</v>
      </c>
      <c r="AQ20">
        <v>2546.37590726912</v>
      </c>
      <c r="AR20">
        <v>1672.9444377270599</v>
      </c>
      <c r="AS20">
        <v>706.67141956816101</v>
      </c>
      <c r="AT20">
        <v>2401.4340286525498</v>
      </c>
      <c r="AU20">
        <v>783.00143054949399</v>
      </c>
      <c r="AV20">
        <v>8347.3360604289301</v>
      </c>
      <c r="AW20">
        <v>1388.6274386980299</v>
      </c>
      <c r="AX20">
        <v>1239.9812924699199</v>
      </c>
      <c r="AY20">
        <v>1270.0342132420701</v>
      </c>
      <c r="AZ20">
        <v>3385.1983873609402</v>
      </c>
      <c r="BA20">
        <v>1230.8607991593001</v>
      </c>
      <c r="BB20">
        <v>315.17104682716001</v>
      </c>
      <c r="BC20">
        <v>2932.5625836894301</v>
      </c>
      <c r="BD20">
        <v>709.89565955878402</v>
      </c>
      <c r="BE20">
        <v>71971.247013067506</v>
      </c>
      <c r="BF20">
        <v>4825.14694488859</v>
      </c>
      <c r="BG20">
        <v>1231.1159618532299</v>
      </c>
      <c r="BH20">
        <v>17275.2150433118</v>
      </c>
      <c r="BI20">
        <v>802.61158074338698</v>
      </c>
      <c r="BJ20">
        <v>1540.14871425044</v>
      </c>
      <c r="BK20">
        <v>886.51667465374805</v>
      </c>
      <c r="BL20">
        <v>3668.5970420725998</v>
      </c>
      <c r="BM20">
        <v>879.45879358914794</v>
      </c>
      <c r="BN20">
        <v>352.28692494718501</v>
      </c>
      <c r="BO20">
        <v>555.70012473669999</v>
      </c>
      <c r="BP20">
        <v>1126.7256404699999</v>
      </c>
      <c r="BQ20">
        <v>689.40730256182201</v>
      </c>
      <c r="BR20">
        <v>1464.1234739603699</v>
      </c>
      <c r="BS20">
        <v>593.37546725235802</v>
      </c>
      <c r="BT20">
        <v>1758.8763936397199</v>
      </c>
      <c r="BU20">
        <v>548.50640170305496</v>
      </c>
      <c r="BV20">
        <v>6533.6574835626498</v>
      </c>
      <c r="BW20">
        <v>697.70230666165105</v>
      </c>
      <c r="BX20">
        <v>1260.1752477950999</v>
      </c>
      <c r="BY20">
        <v>2274.2408645591599</v>
      </c>
      <c r="BZ20">
        <v>526.57916767714903</v>
      </c>
      <c r="CA20">
        <v>1161.37958493867</v>
      </c>
      <c r="CB20">
        <v>6308.9901219417698</v>
      </c>
      <c r="CC20">
        <v>842.35715889483004</v>
      </c>
      <c r="CD20">
        <v>595.24905262524601</v>
      </c>
      <c r="CE20">
        <v>2088.0495980617902</v>
      </c>
      <c r="CF20">
        <v>365.45435023897898</v>
      </c>
      <c r="CG20">
        <v>1541.41546114738</v>
      </c>
      <c r="CH20">
        <v>558.96616174389897</v>
      </c>
      <c r="CI20">
        <v>695.863477546485</v>
      </c>
      <c r="CJ20">
        <v>1770.43814330847</v>
      </c>
      <c r="CK20">
        <v>728.13282150967802</v>
      </c>
      <c r="CL20">
        <v>1763.31579799771</v>
      </c>
      <c r="CM20">
        <v>3739.7746441858899</v>
      </c>
      <c r="CN20">
        <v>464.10693373960203</v>
      </c>
      <c r="CO20">
        <v>1310.2042579449001</v>
      </c>
      <c r="CP20">
        <v>8097.0282854668103</v>
      </c>
      <c r="CQ20">
        <v>627.902760644419</v>
      </c>
      <c r="CR20">
        <v>276.36324998600298</v>
      </c>
      <c r="CS20">
        <v>928.81836997881805</v>
      </c>
      <c r="CT20">
        <v>1646.2096833298301</v>
      </c>
      <c r="CU20">
        <v>3526.5578198229</v>
      </c>
      <c r="CV20">
        <v>719.56316805152005</v>
      </c>
      <c r="CW20">
        <v>4666.35742432603</v>
      </c>
      <c r="CX20">
        <v>142.52004437814199</v>
      </c>
      <c r="CY20">
        <v>915.35939858928498</v>
      </c>
      <c r="CZ20">
        <v>1310.4717715792799</v>
      </c>
      <c r="DA20">
        <v>1583.8827418445201</v>
      </c>
      <c r="DB20">
        <v>4869.5176960486497</v>
      </c>
      <c r="DC20">
        <v>4382.2936555312099</v>
      </c>
      <c r="DD20">
        <v>1251.7501420409501</v>
      </c>
      <c r="DE20">
        <v>1653.88243038571</v>
      </c>
      <c r="DF20">
        <v>1560.8779115339601</v>
      </c>
      <c r="DG20">
        <v>886.12516672151003</v>
      </c>
      <c r="DH20">
        <v>939.92224190096204</v>
      </c>
      <c r="DI20">
        <v>600.14120462920596</v>
      </c>
      <c r="DJ20">
        <v>902.38774228235798</v>
      </c>
      <c r="DK20">
        <v>9885.1936298623295</v>
      </c>
      <c r="DL20">
        <v>812.08169094507696</v>
      </c>
      <c r="DM20">
        <v>1044.5228253822299</v>
      </c>
      <c r="DN20">
        <v>884.49735973486895</v>
      </c>
      <c r="DO20">
        <v>2404.1803854280902</v>
      </c>
      <c r="DP20">
        <v>432.85043443831501</v>
      </c>
      <c r="DQ20">
        <v>2475.3773187557099</v>
      </c>
    </row>
    <row r="21" spans="1:121" x14ac:dyDescent="0.25">
      <c r="A21" s="1">
        <v>48213</v>
      </c>
      <c r="B21">
        <v>1316.5945140789399</v>
      </c>
      <c r="C21">
        <v>1286.5026472075499</v>
      </c>
      <c r="D21">
        <v>1740.47318375141</v>
      </c>
      <c r="E21">
        <v>556.83617055737705</v>
      </c>
      <c r="F21">
        <v>2815.6672161511801</v>
      </c>
      <c r="G21">
        <v>757.88405269945201</v>
      </c>
      <c r="H21">
        <v>1379.7398517978199</v>
      </c>
      <c r="I21">
        <v>12998.7388436168</v>
      </c>
      <c r="J21">
        <v>1690.63667585248</v>
      </c>
      <c r="K21">
        <v>3232.7894985278599</v>
      </c>
      <c r="L21">
        <v>2238.5958750750001</v>
      </c>
      <c r="M21">
        <v>570.61228165300304</v>
      </c>
      <c r="N21">
        <v>785.77369922915102</v>
      </c>
      <c r="O21">
        <v>1288.04320891356</v>
      </c>
      <c r="P21">
        <v>6502.5307413862402</v>
      </c>
      <c r="Q21">
        <v>773.51532253545895</v>
      </c>
      <c r="R21">
        <v>809.30485668422602</v>
      </c>
      <c r="S21">
        <v>2474.7272208939999</v>
      </c>
      <c r="T21">
        <v>8803.0081168584093</v>
      </c>
      <c r="U21">
        <v>392.90907565705902</v>
      </c>
      <c r="V21">
        <v>713.36224738644</v>
      </c>
      <c r="W21">
        <v>1502.3692523383199</v>
      </c>
      <c r="X21">
        <v>1032.90265224427</v>
      </c>
      <c r="Y21">
        <v>4429.1003578351201</v>
      </c>
      <c r="Z21">
        <v>2684.5126962078998</v>
      </c>
      <c r="AA21">
        <v>1127.67692744704</v>
      </c>
      <c r="AB21">
        <v>628.25891789326101</v>
      </c>
      <c r="AC21">
        <v>549.307001661811</v>
      </c>
      <c r="AD21">
        <v>488.94303992633098</v>
      </c>
      <c r="AE21">
        <v>7811.8909376942802</v>
      </c>
      <c r="AF21">
        <v>706.42407489401603</v>
      </c>
      <c r="AG21">
        <v>319.70073409760101</v>
      </c>
      <c r="AH21">
        <v>833.05901450784097</v>
      </c>
      <c r="AI21">
        <v>30033.857964463001</v>
      </c>
      <c r="AJ21">
        <v>921.54576656847496</v>
      </c>
      <c r="AK21">
        <v>2095.2093046110599</v>
      </c>
      <c r="AL21">
        <v>3826.6722847265901</v>
      </c>
      <c r="AM21">
        <v>372.915410198149</v>
      </c>
      <c r="AN21">
        <v>544.27118780473904</v>
      </c>
      <c r="AO21">
        <v>1179.95989251268</v>
      </c>
      <c r="AP21">
        <v>1739.41221794789</v>
      </c>
      <c r="AQ21">
        <v>2652.6297681056699</v>
      </c>
      <c r="AR21">
        <v>1748.4030477748399</v>
      </c>
      <c r="AS21">
        <v>737.76612672115402</v>
      </c>
      <c r="AT21">
        <v>2493.2624347891201</v>
      </c>
      <c r="AU21">
        <v>832.90743164557796</v>
      </c>
      <c r="AV21">
        <v>8665.6875424014997</v>
      </c>
      <c r="AW21">
        <v>1442.9851097240801</v>
      </c>
      <c r="AX21">
        <v>1292.0664927671301</v>
      </c>
      <c r="AY21">
        <v>1329.5991562088</v>
      </c>
      <c r="AZ21">
        <v>3542.1752694062702</v>
      </c>
      <c r="BA21">
        <v>1293.9947103503</v>
      </c>
      <c r="BB21">
        <v>322.72864483352498</v>
      </c>
      <c r="BC21">
        <v>3036.0641372784198</v>
      </c>
      <c r="BD21">
        <v>737.84498358179405</v>
      </c>
      <c r="BE21">
        <v>74954.523018037202</v>
      </c>
      <c r="BF21">
        <v>5051.0035304134999</v>
      </c>
      <c r="BG21">
        <v>1275.4813453500401</v>
      </c>
      <c r="BH21">
        <v>17979.094103670199</v>
      </c>
      <c r="BI21">
        <v>836.26715822215795</v>
      </c>
      <c r="BJ21">
        <v>1596.2554037192899</v>
      </c>
      <c r="BK21">
        <v>921.57984475396199</v>
      </c>
      <c r="BL21">
        <v>3822.96897264676</v>
      </c>
      <c r="BM21">
        <v>915.82490304318696</v>
      </c>
      <c r="BN21">
        <v>365.58046140130301</v>
      </c>
      <c r="BO21">
        <v>577.18303808822202</v>
      </c>
      <c r="BP21">
        <v>1168.5929919589501</v>
      </c>
      <c r="BQ21">
        <v>714.61924293634297</v>
      </c>
      <c r="BR21">
        <v>1529.98030400474</v>
      </c>
      <c r="BS21">
        <v>617.78979008973602</v>
      </c>
      <c r="BT21">
        <v>1828.4633114384901</v>
      </c>
      <c r="BU21">
        <v>571.18142330841999</v>
      </c>
      <c r="BV21">
        <v>6839.4363863148401</v>
      </c>
      <c r="BW21">
        <v>726.81823308386004</v>
      </c>
      <c r="BX21">
        <v>1310.59183000087</v>
      </c>
      <c r="BY21">
        <v>2365.0908261016998</v>
      </c>
      <c r="BZ21">
        <v>549.12333779047003</v>
      </c>
      <c r="CA21">
        <v>1205.41121392642</v>
      </c>
      <c r="CB21">
        <v>6643.2289080284099</v>
      </c>
      <c r="CC21">
        <v>881.24269012816399</v>
      </c>
      <c r="CD21">
        <v>614.76355686138902</v>
      </c>
      <c r="CE21">
        <v>2178.8977625336302</v>
      </c>
      <c r="CF21">
        <v>381.079101923275</v>
      </c>
      <c r="CG21">
        <v>1611.93335591498</v>
      </c>
      <c r="CH21">
        <v>584.22081604841799</v>
      </c>
      <c r="CI21">
        <v>725.07118188152594</v>
      </c>
      <c r="CJ21">
        <v>1842.09108164292</v>
      </c>
      <c r="CK21">
        <v>763.43950134352099</v>
      </c>
      <c r="CL21">
        <v>1823.9759558739199</v>
      </c>
      <c r="CM21">
        <v>3908.4554935209098</v>
      </c>
      <c r="CN21">
        <v>487.57541990341298</v>
      </c>
      <c r="CO21">
        <v>1364.4121026545099</v>
      </c>
      <c r="CP21">
        <v>8476.5920976316393</v>
      </c>
      <c r="CQ21">
        <v>653.26497667543697</v>
      </c>
      <c r="CR21">
        <v>291.15211738932101</v>
      </c>
      <c r="CS21">
        <v>961.17671484270102</v>
      </c>
      <c r="CT21">
        <v>1708.1955513979501</v>
      </c>
      <c r="CU21">
        <v>3667.1856000781499</v>
      </c>
      <c r="CV21">
        <v>750.77648371160899</v>
      </c>
      <c r="CW21">
        <v>4893.8191913249002</v>
      </c>
      <c r="CX21">
        <v>150.93539769672</v>
      </c>
      <c r="CY21">
        <v>952.35696287360099</v>
      </c>
      <c r="CZ21">
        <v>1359.3118290361899</v>
      </c>
      <c r="DA21">
        <v>1674.40607981732</v>
      </c>
      <c r="DB21">
        <v>5127.3912297851803</v>
      </c>
      <c r="DC21">
        <v>4589.8737605872602</v>
      </c>
      <c r="DD21">
        <v>1303.10992776121</v>
      </c>
      <c r="DE21">
        <v>1727.3775873346201</v>
      </c>
      <c r="DF21">
        <v>1625.8686300906299</v>
      </c>
      <c r="DG21">
        <v>925.70554878618702</v>
      </c>
      <c r="DH21">
        <v>978.77022233999105</v>
      </c>
      <c r="DI21">
        <v>628.15101776016695</v>
      </c>
      <c r="DJ21">
        <v>938.74162532293303</v>
      </c>
      <c r="DK21">
        <v>10363.2776051663</v>
      </c>
      <c r="DL21">
        <v>847.58841432072802</v>
      </c>
      <c r="DM21">
        <v>1091.12497085325</v>
      </c>
      <c r="DN21">
        <v>916.499443179119</v>
      </c>
      <c r="DO21">
        <v>2522.9080327259499</v>
      </c>
      <c r="DP21">
        <v>454.68867990675699</v>
      </c>
      <c r="DQ21">
        <v>2576.3476700291399</v>
      </c>
    </row>
    <row r="22" spans="1:121" x14ac:dyDescent="0.25">
      <c r="A22" s="1">
        <v>48579</v>
      </c>
      <c r="B22">
        <v>1379.85601087075</v>
      </c>
      <c r="C22">
        <v>1339.4028612878999</v>
      </c>
      <c r="D22">
        <v>1812.28507185239</v>
      </c>
      <c r="E22">
        <v>576.08736968187804</v>
      </c>
      <c r="F22">
        <v>2907.16708503366</v>
      </c>
      <c r="G22">
        <v>791.02473771654002</v>
      </c>
      <c r="H22">
        <v>1424.2470810556599</v>
      </c>
      <c r="I22">
        <v>13607.3227901584</v>
      </c>
      <c r="J22">
        <v>1754.03061582379</v>
      </c>
      <c r="K22">
        <v>3341.4106806406298</v>
      </c>
      <c r="L22">
        <v>2332.80626408027</v>
      </c>
      <c r="M22">
        <v>593.46222822767902</v>
      </c>
      <c r="N22">
        <v>815.86070966735099</v>
      </c>
      <c r="O22">
        <v>1336.0723143507801</v>
      </c>
      <c r="P22">
        <v>6758.0961407197801</v>
      </c>
      <c r="Q22">
        <v>800.33287115287203</v>
      </c>
      <c r="R22">
        <v>839.81603352135005</v>
      </c>
      <c r="S22">
        <v>2558.94530207258</v>
      </c>
      <c r="T22">
        <v>9158.4990603591104</v>
      </c>
      <c r="U22">
        <v>410.23432171472899</v>
      </c>
      <c r="V22">
        <v>737.254942771022</v>
      </c>
      <c r="W22">
        <v>1555.4335525060501</v>
      </c>
      <c r="X22">
        <v>1080.19963064125</v>
      </c>
      <c r="Y22">
        <v>4570.32925246593</v>
      </c>
      <c r="Z22">
        <v>2786.3466466494001</v>
      </c>
      <c r="AA22">
        <v>1169.0460786061201</v>
      </c>
      <c r="AB22">
        <v>656.71627440159898</v>
      </c>
      <c r="AC22">
        <v>567.71668564626998</v>
      </c>
      <c r="AD22">
        <v>511.34362526294001</v>
      </c>
      <c r="AE22">
        <v>8109.1277896379697</v>
      </c>
      <c r="AF22">
        <v>728.82051323056896</v>
      </c>
      <c r="AG22">
        <v>332.07444353593502</v>
      </c>
      <c r="AH22">
        <v>862.50600611915104</v>
      </c>
      <c r="AI22">
        <v>31148.1279585025</v>
      </c>
      <c r="AJ22">
        <v>956.74283796684597</v>
      </c>
      <c r="AK22">
        <v>2156.8336566616799</v>
      </c>
      <c r="AL22">
        <v>3957.5613591670299</v>
      </c>
      <c r="AM22">
        <v>385.90618411303302</v>
      </c>
      <c r="AN22">
        <v>563.76399693377505</v>
      </c>
      <c r="AO22">
        <v>1226.99386564163</v>
      </c>
      <c r="AP22">
        <v>1813.60621702769</v>
      </c>
      <c r="AQ22">
        <v>2764.5849478699602</v>
      </c>
      <c r="AR22">
        <v>1819.61239440749</v>
      </c>
      <c r="AS22">
        <v>766.99354191140799</v>
      </c>
      <c r="AT22">
        <v>2579.44575306652</v>
      </c>
      <c r="AU22">
        <v>889.41273544581804</v>
      </c>
      <c r="AV22">
        <v>8972.1131092895994</v>
      </c>
      <c r="AW22">
        <v>1491.7639200168601</v>
      </c>
      <c r="AX22">
        <v>1340.4957626896401</v>
      </c>
      <c r="AY22">
        <v>1391.73452918065</v>
      </c>
      <c r="AZ22">
        <v>3690.29530990798</v>
      </c>
      <c r="BA22">
        <v>1355.4993614879199</v>
      </c>
      <c r="BB22">
        <v>335.82920380977299</v>
      </c>
      <c r="BC22">
        <v>3136.9494141626701</v>
      </c>
      <c r="BD22">
        <v>762.85973241878196</v>
      </c>
      <c r="BE22">
        <v>77821.291006403902</v>
      </c>
      <c r="BF22">
        <v>5278.6797587113597</v>
      </c>
      <c r="BG22">
        <v>1317.58572101102</v>
      </c>
      <c r="BH22">
        <v>18676.452768973701</v>
      </c>
      <c r="BI22">
        <v>867.83529592433797</v>
      </c>
      <c r="BJ22">
        <v>1646.1912975560599</v>
      </c>
      <c r="BK22">
        <v>954.75824462970604</v>
      </c>
      <c r="BL22">
        <v>3965.99202741509</v>
      </c>
      <c r="BM22">
        <v>949.40600448728298</v>
      </c>
      <c r="BN22">
        <v>377.806932484416</v>
      </c>
      <c r="BO22">
        <v>596.64439858311403</v>
      </c>
      <c r="BP22">
        <v>1206.35993496431</v>
      </c>
      <c r="BQ22">
        <v>737.54147301833598</v>
      </c>
      <c r="BR22">
        <v>1592.2711261491099</v>
      </c>
      <c r="BS22">
        <v>640.41912125151805</v>
      </c>
      <c r="BT22">
        <v>1894.9725306201899</v>
      </c>
      <c r="BU22">
        <v>592.7671769159</v>
      </c>
      <c r="BV22">
        <v>7128.7361452247696</v>
      </c>
      <c r="BW22">
        <v>753.13316263471802</v>
      </c>
      <c r="BX22">
        <v>1356.54981764729</v>
      </c>
      <c r="BY22">
        <v>2451.2366781095002</v>
      </c>
      <c r="BZ22">
        <v>569.02777932377705</v>
      </c>
      <c r="CA22">
        <v>1245.33499747567</v>
      </c>
      <c r="CB22">
        <v>6968.2643767024001</v>
      </c>
      <c r="CC22">
        <v>918.49257269001998</v>
      </c>
      <c r="CD22">
        <v>640.63167435624803</v>
      </c>
      <c r="CE22">
        <v>2263.9756745650402</v>
      </c>
      <c r="CF22">
        <v>395.65995153896</v>
      </c>
      <c r="CG22">
        <v>1679.8211116349901</v>
      </c>
      <c r="CH22">
        <v>607.69373864206398</v>
      </c>
      <c r="CI22">
        <v>754.03478063904799</v>
      </c>
      <c r="CJ22">
        <v>1907.0302690134499</v>
      </c>
      <c r="CK22">
        <v>796.40135209226798</v>
      </c>
      <c r="CL22">
        <v>1883.3173994132201</v>
      </c>
      <c r="CM22">
        <v>4069.5442185110401</v>
      </c>
      <c r="CN22">
        <v>509.70216805859502</v>
      </c>
      <c r="CO22">
        <v>1417.1083079510599</v>
      </c>
      <c r="CP22">
        <v>8853.66105880748</v>
      </c>
      <c r="CQ22">
        <v>676.92220365155197</v>
      </c>
      <c r="CR22">
        <v>305.23323389660101</v>
      </c>
      <c r="CS22">
        <v>992.21121564341297</v>
      </c>
      <c r="CT22">
        <v>1763.0502949042</v>
      </c>
      <c r="CU22">
        <v>3802.7640033566699</v>
      </c>
      <c r="CV22">
        <v>779.82746652402295</v>
      </c>
      <c r="CW22">
        <v>5109.50478246491</v>
      </c>
      <c r="CX22">
        <v>159.134923122609</v>
      </c>
      <c r="CY22">
        <v>986.74178435013096</v>
      </c>
      <c r="CZ22">
        <v>1403.5891017593499</v>
      </c>
      <c r="DA22">
        <v>1767.7986732546501</v>
      </c>
      <c r="DB22">
        <v>5378.8711312076302</v>
      </c>
      <c r="DC22">
        <v>4793.9878145558696</v>
      </c>
      <c r="DD22">
        <v>1351.8435346271599</v>
      </c>
      <c r="DE22">
        <v>1798.3836371013799</v>
      </c>
      <c r="DF22">
        <v>1685.20444561264</v>
      </c>
      <c r="DG22">
        <v>969.31833746719701</v>
      </c>
      <c r="DH22">
        <v>1015.78709577848</v>
      </c>
      <c r="DI22">
        <v>654.38081904194098</v>
      </c>
      <c r="DJ22">
        <v>972.36340234529303</v>
      </c>
      <c r="DK22">
        <v>10821.052553301501</v>
      </c>
      <c r="DL22">
        <v>880.87907322427395</v>
      </c>
      <c r="DM22">
        <v>1134.91325446056</v>
      </c>
      <c r="DN22">
        <v>952.15464143848806</v>
      </c>
      <c r="DO22">
        <v>2634.64086471779</v>
      </c>
      <c r="DP22">
        <v>475.55366547761002</v>
      </c>
      <c r="DQ22">
        <v>2682.9204651209302</v>
      </c>
    </row>
    <row r="23" spans="1:121" x14ac:dyDescent="0.25">
      <c r="A23" s="1">
        <v>48944</v>
      </c>
      <c r="B23">
        <v>1441.03132176283</v>
      </c>
      <c r="C23">
        <v>1386.07705590868</v>
      </c>
      <c r="D23">
        <v>1879.09795524233</v>
      </c>
      <c r="E23">
        <v>595.19337969943797</v>
      </c>
      <c r="F23">
        <v>2991.9064908843002</v>
      </c>
      <c r="G23">
        <v>820.50191614312803</v>
      </c>
      <c r="H23">
        <v>1461.9000391489701</v>
      </c>
      <c r="I23">
        <v>14205.7836243445</v>
      </c>
      <c r="J23">
        <v>1821.82702739502</v>
      </c>
      <c r="K23">
        <v>3437.8325761132201</v>
      </c>
      <c r="L23">
        <v>2422.8098011418401</v>
      </c>
      <c r="M23">
        <v>614.05522016366797</v>
      </c>
      <c r="N23">
        <v>840.78567332599005</v>
      </c>
      <c r="O23">
        <v>1377.452145386</v>
      </c>
      <c r="P23">
        <v>6997.7288715684899</v>
      </c>
      <c r="Q23">
        <v>823.91038294890802</v>
      </c>
      <c r="R23">
        <v>866.10789634584705</v>
      </c>
      <c r="S23">
        <v>2638.6415076447001</v>
      </c>
      <c r="T23">
        <v>9495.2220832196399</v>
      </c>
      <c r="U23">
        <v>426.85150198446502</v>
      </c>
      <c r="V23">
        <v>757.45222462826302</v>
      </c>
      <c r="W23">
        <v>1600.1547752649701</v>
      </c>
      <c r="X23">
        <v>1122.89870581678</v>
      </c>
      <c r="Y23">
        <v>4696.8468638272898</v>
      </c>
      <c r="Z23">
        <v>2881.01377504334</v>
      </c>
      <c r="AA23">
        <v>1202.7852775668</v>
      </c>
      <c r="AB23">
        <v>683.69305102474095</v>
      </c>
      <c r="AC23">
        <v>583.962545110414</v>
      </c>
      <c r="AD23">
        <v>531.99157980090695</v>
      </c>
      <c r="AE23">
        <v>8388.8145204390894</v>
      </c>
      <c r="AF23">
        <v>748.925274392348</v>
      </c>
      <c r="AG23">
        <v>343.14878365726901</v>
      </c>
      <c r="AH23">
        <v>888.45105061815798</v>
      </c>
      <c r="AI23">
        <v>32247.611363991298</v>
      </c>
      <c r="AJ23">
        <v>989.47866336487596</v>
      </c>
      <c r="AK23">
        <v>2207.5266322708098</v>
      </c>
      <c r="AL23">
        <v>4081.7481529726801</v>
      </c>
      <c r="AM23">
        <v>397.66681126341001</v>
      </c>
      <c r="AN23">
        <v>580.71784552346799</v>
      </c>
      <c r="AO23">
        <v>1270.07988790632</v>
      </c>
      <c r="AP23">
        <v>1880.94968857353</v>
      </c>
      <c r="AQ23">
        <v>2870.9322443875699</v>
      </c>
      <c r="AR23">
        <v>1886.5848638802199</v>
      </c>
      <c r="AS23">
        <v>792.870774121404</v>
      </c>
      <c r="AT23">
        <v>2656.8677568539501</v>
      </c>
      <c r="AU23">
        <v>934.85844474216697</v>
      </c>
      <c r="AV23">
        <v>9259.8534247758707</v>
      </c>
      <c r="AW23">
        <v>1532.55489288434</v>
      </c>
      <c r="AX23">
        <v>1387.76770281618</v>
      </c>
      <c r="AY23">
        <v>1450.8469228414999</v>
      </c>
      <c r="AZ23">
        <v>3831.5322525511401</v>
      </c>
      <c r="BA23">
        <v>1413.3402351244399</v>
      </c>
      <c r="BB23">
        <v>349.532378141008</v>
      </c>
      <c r="BC23">
        <v>3229.7913056580701</v>
      </c>
      <c r="BD23">
        <v>784.90507879097197</v>
      </c>
      <c r="BE23">
        <v>80497.778241599794</v>
      </c>
      <c r="BF23">
        <v>5507.2376900716599</v>
      </c>
      <c r="BG23">
        <v>1354.15572404567</v>
      </c>
      <c r="BH23">
        <v>19298.149018942699</v>
      </c>
      <c r="BI23">
        <v>894.02793831627696</v>
      </c>
      <c r="BJ23">
        <v>1687.1921624265401</v>
      </c>
      <c r="BK23">
        <v>984.10928615000796</v>
      </c>
      <c r="BL23">
        <v>4093.49696438405</v>
      </c>
      <c r="BM23">
        <v>977.83373912077298</v>
      </c>
      <c r="BN23">
        <v>387.96900725172702</v>
      </c>
      <c r="BO23">
        <v>612.54894424003498</v>
      </c>
      <c r="BP23">
        <v>1237.28448792994</v>
      </c>
      <c r="BQ23">
        <v>755.99433287568695</v>
      </c>
      <c r="BR23">
        <v>1650.6043169534601</v>
      </c>
      <c r="BS23">
        <v>661.29406799979199</v>
      </c>
      <c r="BT23">
        <v>1953.33281683577</v>
      </c>
      <c r="BU23">
        <v>612.47865725773897</v>
      </c>
      <c r="BV23">
        <v>7400.7555665345199</v>
      </c>
      <c r="BW23">
        <v>776.83989990765997</v>
      </c>
      <c r="BX23">
        <v>1397.41852467991</v>
      </c>
      <c r="BY23">
        <v>2531.2863677728301</v>
      </c>
      <c r="BZ23">
        <v>586.56470598108001</v>
      </c>
      <c r="CA23">
        <v>1279.9098371139301</v>
      </c>
      <c r="CB23">
        <v>7258.9486870246101</v>
      </c>
      <c r="CC23">
        <v>949.29419909030003</v>
      </c>
      <c r="CD23">
        <v>665.055577086315</v>
      </c>
      <c r="CE23">
        <v>2341.7667689539398</v>
      </c>
      <c r="CF23">
        <v>407.88303118468599</v>
      </c>
      <c r="CG23">
        <v>1742.63871711961</v>
      </c>
      <c r="CH23">
        <v>627.29335623902602</v>
      </c>
      <c r="CI23">
        <v>782.09043100448605</v>
      </c>
      <c r="CJ23">
        <v>1967.5664262400601</v>
      </c>
      <c r="CK23">
        <v>826.32998412048801</v>
      </c>
      <c r="CL23">
        <v>1936.7415292324799</v>
      </c>
      <c r="CM23">
        <v>4219.9550768843401</v>
      </c>
      <c r="CN23">
        <v>529.57858969992299</v>
      </c>
      <c r="CO23">
        <v>1465.8788833501301</v>
      </c>
      <c r="CP23">
        <v>9218.6830516045902</v>
      </c>
      <c r="CQ23">
        <v>697.95570332116802</v>
      </c>
      <c r="CR23">
        <v>317.168606027593</v>
      </c>
      <c r="CS23">
        <v>1020.54075889612</v>
      </c>
      <c r="CT23">
        <v>1810.1165736676401</v>
      </c>
      <c r="CU23">
        <v>3921.8582323103101</v>
      </c>
      <c r="CV23">
        <v>805.72867521997398</v>
      </c>
      <c r="CW23">
        <v>5307.1308218595896</v>
      </c>
      <c r="CX23">
        <v>166.92007613872801</v>
      </c>
      <c r="CY23">
        <v>1016.97386117936</v>
      </c>
      <c r="CZ23">
        <v>1442.6348962398699</v>
      </c>
      <c r="DA23">
        <v>1858.0549134886501</v>
      </c>
      <c r="DB23">
        <v>5624.2588891721198</v>
      </c>
      <c r="DC23">
        <v>4991.8353609450596</v>
      </c>
      <c r="DD23">
        <v>1395.79643112499</v>
      </c>
      <c r="DE23">
        <v>1865.6550168244501</v>
      </c>
      <c r="DF23">
        <v>1739.32720914109</v>
      </c>
      <c r="DG23">
        <v>1010.67342615759</v>
      </c>
      <c r="DH23">
        <v>1048.66971380263</v>
      </c>
      <c r="DI23">
        <v>678.74145668291203</v>
      </c>
      <c r="DJ23">
        <v>1003.0394686045501</v>
      </c>
      <c r="DK23">
        <v>11254.9373950302</v>
      </c>
      <c r="DL23">
        <v>912.49281473096198</v>
      </c>
      <c r="DM23">
        <v>1172.90881010508</v>
      </c>
      <c r="DN23">
        <v>985.81489004086598</v>
      </c>
      <c r="DO23">
        <v>2736.5891457658699</v>
      </c>
      <c r="DP23">
        <v>493.33269040459402</v>
      </c>
      <c r="DQ23">
        <v>2790.88492315857</v>
      </c>
    </row>
    <row r="24" spans="1:121" x14ac:dyDescent="0.25">
      <c r="A24" s="1">
        <v>49309</v>
      </c>
      <c r="B24">
        <v>1497.1212861946201</v>
      </c>
      <c r="C24">
        <v>1429.0712078787101</v>
      </c>
      <c r="D24">
        <v>1942.8154272374099</v>
      </c>
      <c r="E24">
        <v>611.54707451345803</v>
      </c>
      <c r="F24">
        <v>3069.5935981586699</v>
      </c>
      <c r="G24">
        <v>847.96390653060701</v>
      </c>
      <c r="H24">
        <v>1492.91879900763</v>
      </c>
      <c r="I24">
        <v>14792.569164192601</v>
      </c>
      <c r="J24">
        <v>1879.9249453340001</v>
      </c>
      <c r="K24">
        <v>3523.0032580656198</v>
      </c>
      <c r="L24">
        <v>2505.98897629147</v>
      </c>
      <c r="M24">
        <v>634.32876220675803</v>
      </c>
      <c r="N24">
        <v>861.32126913768798</v>
      </c>
      <c r="O24">
        <v>1415.8434416042701</v>
      </c>
      <c r="P24">
        <v>7227.4928897617901</v>
      </c>
      <c r="Q24">
        <v>844.51105730009101</v>
      </c>
      <c r="R24">
        <v>890.59388490576305</v>
      </c>
      <c r="S24">
        <v>2711.2175027790099</v>
      </c>
      <c r="T24">
        <v>9816.5938429233593</v>
      </c>
      <c r="U24">
        <v>440.93398438072199</v>
      </c>
      <c r="V24">
        <v>775.73263407330603</v>
      </c>
      <c r="W24">
        <v>1639.2996915548499</v>
      </c>
      <c r="X24">
        <v>1162.4403783892801</v>
      </c>
      <c r="Y24">
        <v>4805.4554208148802</v>
      </c>
      <c r="Z24">
        <v>2970.4135952974202</v>
      </c>
      <c r="AA24">
        <v>1231.38252404524</v>
      </c>
      <c r="AB24">
        <v>706.93466331620903</v>
      </c>
      <c r="AC24">
        <v>598.21400862380403</v>
      </c>
      <c r="AD24">
        <v>550.014653898044</v>
      </c>
      <c r="AE24">
        <v>8644.1808249437709</v>
      </c>
      <c r="AF24">
        <v>767.08817392244896</v>
      </c>
      <c r="AG24">
        <v>352.85535981240599</v>
      </c>
      <c r="AH24">
        <v>911.36688403607502</v>
      </c>
      <c r="AI24">
        <v>33314.1228316876</v>
      </c>
      <c r="AJ24">
        <v>1019.4339716296799</v>
      </c>
      <c r="AK24">
        <v>2247.9568261702202</v>
      </c>
      <c r="AL24">
        <v>4195.98614189815</v>
      </c>
      <c r="AM24">
        <v>406.88178582576001</v>
      </c>
      <c r="AN24">
        <v>596.11035081620298</v>
      </c>
      <c r="AO24">
        <v>1311.1217720551001</v>
      </c>
      <c r="AP24">
        <v>1945.81614063657</v>
      </c>
      <c r="AQ24">
        <v>2960.17674812222</v>
      </c>
      <c r="AR24">
        <v>1948.74676123724</v>
      </c>
      <c r="AS24">
        <v>816.78616975757802</v>
      </c>
      <c r="AT24">
        <v>2726.6055113176699</v>
      </c>
      <c r="AU24">
        <v>977.54812282987598</v>
      </c>
      <c r="AV24">
        <v>9521.1068410533699</v>
      </c>
      <c r="AW24">
        <v>1565.1836112344099</v>
      </c>
      <c r="AX24">
        <v>1431.93845787892</v>
      </c>
      <c r="AY24">
        <v>1505.63840793488</v>
      </c>
      <c r="AZ24">
        <v>3960.2835087662902</v>
      </c>
      <c r="BA24">
        <v>1469.43752654748</v>
      </c>
      <c r="BB24">
        <v>359.02853742676598</v>
      </c>
      <c r="BC24">
        <v>3307.8779945452602</v>
      </c>
      <c r="BD24">
        <v>804.78098728807697</v>
      </c>
      <c r="BE24">
        <v>83050.194009439103</v>
      </c>
      <c r="BF24">
        <v>5725.14367728445</v>
      </c>
      <c r="BG24">
        <v>1384.9473321960299</v>
      </c>
      <c r="BH24">
        <v>19919.489567644301</v>
      </c>
      <c r="BI24">
        <v>915.2575903083</v>
      </c>
      <c r="BJ24">
        <v>1720.9542510879901</v>
      </c>
      <c r="BK24">
        <v>1011.4427806683</v>
      </c>
      <c r="BL24">
        <v>4209.5307722866801</v>
      </c>
      <c r="BM24">
        <v>1002.46257501257</v>
      </c>
      <c r="BN24">
        <v>396.22427062901102</v>
      </c>
      <c r="BO24">
        <v>626.05977597279798</v>
      </c>
      <c r="BP24">
        <v>1261.97815369572</v>
      </c>
      <c r="BQ24">
        <v>772.48941861479</v>
      </c>
      <c r="BR24">
        <v>1704.1666251208501</v>
      </c>
      <c r="BS24">
        <v>679.96588137290996</v>
      </c>
      <c r="BT24">
        <v>2005.6633545074101</v>
      </c>
      <c r="BU24">
        <v>629.94044944764801</v>
      </c>
      <c r="BV24">
        <v>7656.1978394691596</v>
      </c>
      <c r="BW24">
        <v>797.02038553437797</v>
      </c>
      <c r="BX24">
        <v>1435.2727822187101</v>
      </c>
      <c r="BY24">
        <v>2601.4756488349799</v>
      </c>
      <c r="BZ24">
        <v>601.482994966251</v>
      </c>
      <c r="CA24">
        <v>1312.01942210881</v>
      </c>
      <c r="CB24">
        <v>7535.7271711369503</v>
      </c>
      <c r="CC24">
        <v>976.09146392340404</v>
      </c>
      <c r="CD24">
        <v>684.05421565464997</v>
      </c>
      <c r="CE24">
        <v>2417.2910571484099</v>
      </c>
      <c r="CF24">
        <v>418.95360792375698</v>
      </c>
      <c r="CG24">
        <v>1800.79216501411</v>
      </c>
      <c r="CH24">
        <v>646.17206542641395</v>
      </c>
      <c r="CI24">
        <v>805.07816564429402</v>
      </c>
      <c r="CJ24">
        <v>2022.8867062223701</v>
      </c>
      <c r="CK24">
        <v>854.07023676056201</v>
      </c>
      <c r="CL24">
        <v>1982.2317657713099</v>
      </c>
      <c r="CM24">
        <v>4365.30736001894</v>
      </c>
      <c r="CN24">
        <v>548.31332590865202</v>
      </c>
      <c r="CO24">
        <v>1505.55330961699</v>
      </c>
      <c r="CP24">
        <v>9580.47272288774</v>
      </c>
      <c r="CQ24">
        <v>716.83671793407598</v>
      </c>
      <c r="CR24">
        <v>326.93695456786799</v>
      </c>
      <c r="CS24">
        <v>1047.0673385643699</v>
      </c>
      <c r="CT24">
        <v>1848.3465866516401</v>
      </c>
      <c r="CU24">
        <v>4022.9360953243099</v>
      </c>
      <c r="CV24">
        <v>828.29629379174196</v>
      </c>
      <c r="CW24">
        <v>5487.2150876451797</v>
      </c>
      <c r="CX24">
        <v>174.144244147086</v>
      </c>
      <c r="CY24">
        <v>1043.32103809308</v>
      </c>
      <c r="CZ24">
        <v>1477.0626237489801</v>
      </c>
      <c r="DA24">
        <v>1944.68691732765</v>
      </c>
      <c r="DB24">
        <v>5864.2781544098098</v>
      </c>
      <c r="DC24">
        <v>5185.2231818773498</v>
      </c>
      <c r="DD24">
        <v>1435.6030462016299</v>
      </c>
      <c r="DE24">
        <v>1930.6632359221601</v>
      </c>
      <c r="DF24">
        <v>1788.2574842766001</v>
      </c>
      <c r="DG24">
        <v>1046.5944320748899</v>
      </c>
      <c r="DH24">
        <v>1079.2142059703201</v>
      </c>
      <c r="DI24">
        <v>702.33275218801703</v>
      </c>
      <c r="DJ24">
        <v>1032.34402242796</v>
      </c>
      <c r="DK24">
        <v>11668.055699689699</v>
      </c>
      <c r="DL24">
        <v>941.70337043529901</v>
      </c>
      <c r="DM24">
        <v>1207.1730570391301</v>
      </c>
      <c r="DN24">
        <v>1012.8472058503201</v>
      </c>
      <c r="DO24">
        <v>2829.8536767605001</v>
      </c>
      <c r="DP24">
        <v>509.26634881782002</v>
      </c>
      <c r="DQ24">
        <v>2890.4545024691902</v>
      </c>
    </row>
    <row r="25" spans="1:121" x14ac:dyDescent="0.25">
      <c r="A25" s="1">
        <v>49674</v>
      </c>
      <c r="B25">
        <v>1552.2396103413901</v>
      </c>
      <c r="C25">
        <v>1471.31534111983</v>
      </c>
      <c r="D25">
        <v>2006.3528566262601</v>
      </c>
      <c r="E25">
        <v>626.57325378153098</v>
      </c>
      <c r="F25">
        <v>3144.3967309955901</v>
      </c>
      <c r="G25">
        <v>875.31313436356504</v>
      </c>
      <c r="H25">
        <v>1522.54075750262</v>
      </c>
      <c r="I25">
        <v>15386.595426505601</v>
      </c>
      <c r="J25">
        <v>1930.53511379261</v>
      </c>
      <c r="K25">
        <v>3602.8937737783099</v>
      </c>
      <c r="L25">
        <v>2587.8095207026199</v>
      </c>
      <c r="M25">
        <v>654.56777875582395</v>
      </c>
      <c r="N25">
        <v>881.28388747121198</v>
      </c>
      <c r="O25">
        <v>1452.5684479198001</v>
      </c>
      <c r="P25">
        <v>7458.4748099539702</v>
      </c>
      <c r="Q25">
        <v>863.58360110030105</v>
      </c>
      <c r="R25">
        <v>913.76307787722101</v>
      </c>
      <c r="S25">
        <v>2780.2949037666199</v>
      </c>
      <c r="T25">
        <v>10134.877270860101</v>
      </c>
      <c r="U25">
        <v>452.94090215471601</v>
      </c>
      <c r="V25">
        <v>793.59495998389502</v>
      </c>
      <c r="W25">
        <v>1676.9165035147601</v>
      </c>
      <c r="X25">
        <v>1201.4191176634099</v>
      </c>
      <c r="Y25">
        <v>4903.4508952360302</v>
      </c>
      <c r="Z25">
        <v>3058.13821179864</v>
      </c>
      <c r="AA25">
        <v>1258.85507602291</v>
      </c>
      <c r="AB25">
        <v>729.39639910842197</v>
      </c>
      <c r="AC25">
        <v>611.73778048664497</v>
      </c>
      <c r="AD25">
        <v>567.28865763010901</v>
      </c>
      <c r="AE25">
        <v>8889.6175917685596</v>
      </c>
      <c r="AF25">
        <v>784.58457648426702</v>
      </c>
      <c r="AG25">
        <v>362.33137378004898</v>
      </c>
      <c r="AH25">
        <v>933.75777836221005</v>
      </c>
      <c r="AI25">
        <v>34349.734378966103</v>
      </c>
      <c r="AJ25">
        <v>1048.5462104462699</v>
      </c>
      <c r="AK25">
        <v>2285.73912425147</v>
      </c>
      <c r="AL25">
        <v>4301.3218263414101</v>
      </c>
      <c r="AM25">
        <v>415.057374720631</v>
      </c>
      <c r="AN25">
        <v>611.75712940829703</v>
      </c>
      <c r="AO25">
        <v>1351.6495839992999</v>
      </c>
      <c r="AP25">
        <v>2010.33832893051</v>
      </c>
      <c r="AQ25">
        <v>3043.1838722070802</v>
      </c>
      <c r="AR25">
        <v>2009.9287436699201</v>
      </c>
      <c r="AS25">
        <v>840.22974958078703</v>
      </c>
      <c r="AT25">
        <v>2794.09039641242</v>
      </c>
      <c r="AU25">
        <v>1025.08636651252</v>
      </c>
      <c r="AV25">
        <v>9771.2296430906699</v>
      </c>
      <c r="AW25">
        <v>1595.93126682046</v>
      </c>
      <c r="AX25">
        <v>1475.46153008908</v>
      </c>
      <c r="AY25">
        <v>1560.0321011240401</v>
      </c>
      <c r="AZ25">
        <v>4083.0930278015398</v>
      </c>
      <c r="BA25">
        <v>1526.55154332543</v>
      </c>
      <c r="BB25">
        <v>365.81891850748502</v>
      </c>
      <c r="BC25">
        <v>3380.6261218549698</v>
      </c>
      <c r="BD25">
        <v>824.30451212855496</v>
      </c>
      <c r="BE25">
        <v>85533.238234530407</v>
      </c>
      <c r="BF25">
        <v>5939.5640899917398</v>
      </c>
      <c r="BG25">
        <v>1413.52103347554</v>
      </c>
      <c r="BH25">
        <v>20525.885664318201</v>
      </c>
      <c r="BI25">
        <v>935.75592224766501</v>
      </c>
      <c r="BJ25">
        <v>1752.82775622482</v>
      </c>
      <c r="BK25">
        <v>1038.20405745894</v>
      </c>
      <c r="BL25">
        <v>4322.3255388772004</v>
      </c>
      <c r="BM25">
        <v>1026.1773716939499</v>
      </c>
      <c r="BN25">
        <v>403.64359516595999</v>
      </c>
      <c r="BO25">
        <v>639.03871974410595</v>
      </c>
      <c r="BP25">
        <v>1285.2774618594001</v>
      </c>
      <c r="BQ25">
        <v>788.43985787553095</v>
      </c>
      <c r="BR25">
        <v>1757.0801056493799</v>
      </c>
      <c r="BS25">
        <v>697.50809456301897</v>
      </c>
      <c r="BT25">
        <v>2058.0255054741101</v>
      </c>
      <c r="BU25">
        <v>646.61770363562198</v>
      </c>
      <c r="BV25">
        <v>7912.77366701559</v>
      </c>
      <c r="BW25">
        <v>816.55299760988305</v>
      </c>
      <c r="BX25">
        <v>1472.0028798583801</v>
      </c>
      <c r="BY25">
        <v>2669.2219138097998</v>
      </c>
      <c r="BZ25">
        <v>614.98310842360297</v>
      </c>
      <c r="CA25">
        <v>1342.5373072710199</v>
      </c>
      <c r="CB25">
        <v>7802.6058447793203</v>
      </c>
      <c r="CC25">
        <v>1001.93605337477</v>
      </c>
      <c r="CD25">
        <v>700.71954524481396</v>
      </c>
      <c r="CE25">
        <v>2493.3259415189</v>
      </c>
      <c r="CF25">
        <v>429.84338162963297</v>
      </c>
      <c r="CG25">
        <v>1857.7918079353201</v>
      </c>
      <c r="CH25">
        <v>664.71505756381202</v>
      </c>
      <c r="CI25">
        <v>826.31468006370301</v>
      </c>
      <c r="CJ25">
        <v>2077.64986675522</v>
      </c>
      <c r="CK25">
        <v>881.52110035691203</v>
      </c>
      <c r="CL25">
        <v>2025.19069639847</v>
      </c>
      <c r="CM25">
        <v>4511.0691540139196</v>
      </c>
      <c r="CN25">
        <v>567.20030429417295</v>
      </c>
      <c r="CO25">
        <v>1542.7661590008699</v>
      </c>
      <c r="CP25">
        <v>9945.8253976716405</v>
      </c>
      <c r="CQ25">
        <v>735.24598277055702</v>
      </c>
      <c r="CR25">
        <v>336.57328620145199</v>
      </c>
      <c r="CS25">
        <v>1073.14027527803</v>
      </c>
      <c r="CT25">
        <v>1884.4232379720199</v>
      </c>
      <c r="CU25">
        <v>4117.0637350501602</v>
      </c>
      <c r="CV25">
        <v>850.30776168351099</v>
      </c>
      <c r="CW25">
        <v>5663.68128270754</v>
      </c>
      <c r="CX25">
        <v>181.53028990709399</v>
      </c>
      <c r="CY25">
        <v>1068.90910368043</v>
      </c>
      <c r="CZ25">
        <v>1509.8294562102401</v>
      </c>
      <c r="DA25">
        <v>2030.89637839491</v>
      </c>
      <c r="DB25">
        <v>6110.4470961446596</v>
      </c>
      <c r="DC25">
        <v>5378.9215542565198</v>
      </c>
      <c r="DD25">
        <v>1474.9303536842399</v>
      </c>
      <c r="DE25">
        <v>1996.40856844312</v>
      </c>
      <c r="DF25">
        <v>1835.60485699847</v>
      </c>
      <c r="DG25">
        <v>1082.5655142293699</v>
      </c>
      <c r="DH25">
        <v>1109.4924491276699</v>
      </c>
      <c r="DI25">
        <v>726.10567924781003</v>
      </c>
      <c r="DJ25">
        <v>1058.3647121178001</v>
      </c>
      <c r="DK25">
        <v>12075.949151988299</v>
      </c>
      <c r="DL25">
        <v>969.771410792746</v>
      </c>
      <c r="DM25">
        <v>1240.2977226226501</v>
      </c>
      <c r="DN25">
        <v>1037.2707369500699</v>
      </c>
      <c r="DO25">
        <v>2921.1953058719</v>
      </c>
      <c r="DP25">
        <v>525.061017305066</v>
      </c>
      <c r="DQ25">
        <v>2984.72052394206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8252-1405-49BA-AFE3-9E329FDEB23C}">
  <dimension ref="A1:DQ25"/>
  <sheetViews>
    <sheetView workbookViewId="0"/>
  </sheetViews>
  <sheetFormatPr defaultRowHeight="15" x14ac:dyDescent="0.25"/>
  <cols>
    <col min="1" max="1" width="15.140625" bestFit="1" customWidth="1"/>
  </cols>
  <sheetData>
    <row r="1" spans="1:121" x14ac:dyDescent="0.25">
      <c r="B1" t="s">
        <v>1393</v>
      </c>
      <c r="C1" t="s">
        <v>1394</v>
      </c>
      <c r="D1" t="s">
        <v>1395</v>
      </c>
      <c r="E1" t="s">
        <v>1396</v>
      </c>
      <c r="F1" t="s">
        <v>1397</v>
      </c>
      <c r="G1" t="s">
        <v>1398</v>
      </c>
      <c r="H1" t="s">
        <v>1399</v>
      </c>
      <c r="I1" t="s">
        <v>1400</v>
      </c>
      <c r="J1" t="s">
        <v>1401</v>
      </c>
      <c r="K1" t="s">
        <v>1402</v>
      </c>
      <c r="L1" t="s">
        <v>1403</v>
      </c>
      <c r="M1" t="s">
        <v>1404</v>
      </c>
      <c r="N1" t="s">
        <v>1405</v>
      </c>
      <c r="O1" t="s">
        <v>1406</v>
      </c>
      <c r="P1" t="s">
        <v>1407</v>
      </c>
      <c r="Q1" t="s">
        <v>1408</v>
      </c>
      <c r="R1" t="s">
        <v>1409</v>
      </c>
      <c r="S1" t="s">
        <v>1410</v>
      </c>
      <c r="T1" t="s">
        <v>1411</v>
      </c>
      <c r="U1" t="s">
        <v>1412</v>
      </c>
      <c r="V1" t="s">
        <v>1413</v>
      </c>
      <c r="W1" t="s">
        <v>1414</v>
      </c>
      <c r="X1" t="s">
        <v>1415</v>
      </c>
      <c r="Y1" t="s">
        <v>1416</v>
      </c>
      <c r="Z1" t="s">
        <v>1417</v>
      </c>
      <c r="AA1" t="s">
        <v>1418</v>
      </c>
      <c r="AB1" t="s">
        <v>1419</v>
      </c>
      <c r="AC1" t="s">
        <v>1420</v>
      </c>
      <c r="AD1" t="s">
        <v>1421</v>
      </c>
      <c r="AE1" t="s">
        <v>1422</v>
      </c>
      <c r="AF1" t="s">
        <v>1423</v>
      </c>
      <c r="AG1" t="s">
        <v>1424</v>
      </c>
      <c r="AH1" t="s">
        <v>1425</v>
      </c>
      <c r="AI1" t="s">
        <v>1426</v>
      </c>
      <c r="AJ1" t="s">
        <v>1427</v>
      </c>
      <c r="AK1" t="s">
        <v>1428</v>
      </c>
      <c r="AL1" t="s">
        <v>1429</v>
      </c>
      <c r="AM1" t="s">
        <v>1430</v>
      </c>
      <c r="AN1" t="s">
        <v>1431</v>
      </c>
      <c r="AO1" t="s">
        <v>1432</v>
      </c>
      <c r="AP1" t="s">
        <v>1433</v>
      </c>
      <c r="AQ1" t="s">
        <v>1434</v>
      </c>
      <c r="AR1" t="s">
        <v>1435</v>
      </c>
      <c r="AS1" t="s">
        <v>1436</v>
      </c>
      <c r="AT1" t="s">
        <v>1437</v>
      </c>
      <c r="AU1" t="s">
        <v>1438</v>
      </c>
      <c r="AV1" t="s">
        <v>1439</v>
      </c>
      <c r="AW1" t="s">
        <v>1440</v>
      </c>
      <c r="AX1" t="s">
        <v>1441</v>
      </c>
      <c r="AY1" t="s">
        <v>1442</v>
      </c>
      <c r="AZ1" t="s">
        <v>1443</v>
      </c>
      <c r="BA1" t="s">
        <v>1444</v>
      </c>
      <c r="BB1" t="s">
        <v>1445</v>
      </c>
      <c r="BC1" t="s">
        <v>1446</v>
      </c>
      <c r="BD1" t="s">
        <v>1447</v>
      </c>
      <c r="BE1" t="s">
        <v>1448</v>
      </c>
      <c r="BF1" t="s">
        <v>1449</v>
      </c>
      <c r="BG1" t="s">
        <v>1450</v>
      </c>
      <c r="BH1" t="s">
        <v>1451</v>
      </c>
      <c r="BI1" t="s">
        <v>1452</v>
      </c>
      <c r="BJ1" t="s">
        <v>1453</v>
      </c>
      <c r="BK1" t="s">
        <v>1454</v>
      </c>
      <c r="BL1" t="s">
        <v>1455</v>
      </c>
      <c r="BM1" t="s">
        <v>1456</v>
      </c>
      <c r="BN1" t="s">
        <v>1457</v>
      </c>
      <c r="BO1" t="s">
        <v>1458</v>
      </c>
      <c r="BP1" t="s">
        <v>1459</v>
      </c>
      <c r="BQ1" t="s">
        <v>1460</v>
      </c>
      <c r="BR1" t="s">
        <v>1461</v>
      </c>
      <c r="BS1" t="s">
        <v>1462</v>
      </c>
      <c r="BT1" t="s">
        <v>1463</v>
      </c>
      <c r="BU1" t="s">
        <v>1464</v>
      </c>
      <c r="BV1" t="s">
        <v>1465</v>
      </c>
      <c r="BW1" t="s">
        <v>1466</v>
      </c>
      <c r="BX1" t="s">
        <v>1467</v>
      </c>
      <c r="BY1" t="s">
        <v>1468</v>
      </c>
      <c r="BZ1" t="s">
        <v>1469</v>
      </c>
      <c r="CA1" t="s">
        <v>1470</v>
      </c>
      <c r="CB1" t="s">
        <v>1471</v>
      </c>
      <c r="CC1" t="s">
        <v>1472</v>
      </c>
      <c r="CD1" t="s">
        <v>1473</v>
      </c>
      <c r="CE1" t="s">
        <v>1474</v>
      </c>
      <c r="CF1" t="s">
        <v>1475</v>
      </c>
      <c r="CG1" t="s">
        <v>1476</v>
      </c>
      <c r="CH1" t="s">
        <v>1477</v>
      </c>
      <c r="CI1" t="s">
        <v>1478</v>
      </c>
      <c r="CJ1" t="s">
        <v>1479</v>
      </c>
      <c r="CK1" t="s">
        <v>1480</v>
      </c>
      <c r="CL1" t="s">
        <v>1481</v>
      </c>
      <c r="CM1" t="s">
        <v>1482</v>
      </c>
      <c r="CN1" t="s">
        <v>1483</v>
      </c>
      <c r="CO1" t="s">
        <v>1484</v>
      </c>
      <c r="CP1" t="s">
        <v>1485</v>
      </c>
      <c r="CQ1" t="s">
        <v>1486</v>
      </c>
      <c r="CR1" t="s">
        <v>1487</v>
      </c>
      <c r="CS1" t="s">
        <v>1488</v>
      </c>
      <c r="CT1" t="s">
        <v>1489</v>
      </c>
      <c r="CU1" t="s">
        <v>1490</v>
      </c>
      <c r="CV1" t="s">
        <v>1491</v>
      </c>
      <c r="CW1" t="s">
        <v>1492</v>
      </c>
      <c r="CX1" t="s">
        <v>1493</v>
      </c>
      <c r="CY1" t="s">
        <v>1494</v>
      </c>
      <c r="CZ1" t="s">
        <v>1495</v>
      </c>
      <c r="DA1" t="s">
        <v>1496</v>
      </c>
      <c r="DB1" t="s">
        <v>1497</v>
      </c>
      <c r="DC1" t="s">
        <v>1498</v>
      </c>
      <c r="DD1" t="s">
        <v>1499</v>
      </c>
      <c r="DE1" t="s">
        <v>1500</v>
      </c>
      <c r="DF1" t="s">
        <v>1501</v>
      </c>
      <c r="DG1" t="s">
        <v>1502</v>
      </c>
      <c r="DH1" t="s">
        <v>1503</v>
      </c>
      <c r="DI1" t="s">
        <v>1504</v>
      </c>
      <c r="DJ1" t="s">
        <v>1505</v>
      </c>
      <c r="DK1" t="s">
        <v>1506</v>
      </c>
      <c r="DL1" t="s">
        <v>1507</v>
      </c>
      <c r="DM1" t="s">
        <v>1508</v>
      </c>
      <c r="DN1" t="s">
        <v>1509</v>
      </c>
      <c r="DO1" t="s">
        <v>1510</v>
      </c>
      <c r="DP1" t="s">
        <v>1511</v>
      </c>
      <c r="DQ1" t="s">
        <v>1512</v>
      </c>
    </row>
    <row r="2" spans="1:121" x14ac:dyDescent="0.25">
      <c r="A2" t="s">
        <v>57</v>
      </c>
      <c r="B2" t="s">
        <v>277</v>
      </c>
      <c r="C2" t="s">
        <v>279</v>
      </c>
      <c r="D2" t="s">
        <v>280</v>
      </c>
      <c r="E2" t="s">
        <v>281</v>
      </c>
      <c r="F2" t="s">
        <v>282</v>
      </c>
      <c r="G2" t="s">
        <v>283</v>
      </c>
      <c r="H2" t="s">
        <v>284</v>
      </c>
      <c r="I2" t="s">
        <v>285</v>
      </c>
      <c r="J2" t="s">
        <v>286</v>
      </c>
      <c r="K2" t="s">
        <v>287</v>
      </c>
      <c r="L2" t="s">
        <v>288</v>
      </c>
      <c r="M2" t="s">
        <v>289</v>
      </c>
      <c r="N2" t="s">
        <v>290</v>
      </c>
      <c r="O2" t="s">
        <v>291</v>
      </c>
      <c r="P2" t="s">
        <v>292</v>
      </c>
      <c r="Q2" t="s">
        <v>293</v>
      </c>
      <c r="R2" t="s">
        <v>294</v>
      </c>
      <c r="S2" t="s">
        <v>295</v>
      </c>
      <c r="T2" t="s">
        <v>296</v>
      </c>
      <c r="U2" t="s">
        <v>297</v>
      </c>
      <c r="V2" t="s">
        <v>298</v>
      </c>
      <c r="W2" t="s">
        <v>299</v>
      </c>
      <c r="X2" t="s">
        <v>300</v>
      </c>
      <c r="Y2" t="s">
        <v>301</v>
      </c>
      <c r="Z2" t="s">
        <v>302</v>
      </c>
      <c r="AA2" t="s">
        <v>303</v>
      </c>
      <c r="AB2" t="s">
        <v>304</v>
      </c>
      <c r="AC2" t="s">
        <v>305</v>
      </c>
      <c r="AD2" t="s">
        <v>306</v>
      </c>
      <c r="AE2" t="s">
        <v>307</v>
      </c>
      <c r="AF2" t="s">
        <v>308</v>
      </c>
      <c r="AG2" t="s">
        <v>309</v>
      </c>
      <c r="AH2" t="s">
        <v>310</v>
      </c>
      <c r="AI2" t="s">
        <v>311</v>
      </c>
      <c r="AJ2" t="s">
        <v>312</v>
      </c>
      <c r="AK2" t="s">
        <v>313</v>
      </c>
      <c r="AL2" t="s">
        <v>314</v>
      </c>
      <c r="AM2" t="s">
        <v>315</v>
      </c>
      <c r="AN2" t="s">
        <v>316</v>
      </c>
      <c r="AO2" t="s">
        <v>317</v>
      </c>
      <c r="AP2" t="s">
        <v>318</v>
      </c>
      <c r="AQ2" t="s">
        <v>319</v>
      </c>
      <c r="AR2" t="s">
        <v>320</v>
      </c>
      <c r="AS2" t="s">
        <v>321</v>
      </c>
      <c r="AT2" t="s">
        <v>322</v>
      </c>
      <c r="AU2" t="s">
        <v>323</v>
      </c>
      <c r="AV2" t="s">
        <v>324</v>
      </c>
      <c r="AW2" t="s">
        <v>325</v>
      </c>
      <c r="AX2" t="s">
        <v>326</v>
      </c>
      <c r="AY2" t="s">
        <v>327</v>
      </c>
      <c r="AZ2" t="s">
        <v>328</v>
      </c>
      <c r="BA2" t="s">
        <v>329</v>
      </c>
      <c r="BB2" t="s">
        <v>330</v>
      </c>
      <c r="BC2" t="s">
        <v>331</v>
      </c>
      <c r="BD2" t="s">
        <v>332</v>
      </c>
      <c r="BE2" t="s">
        <v>333</v>
      </c>
      <c r="BF2" t="s">
        <v>334</v>
      </c>
      <c r="BG2" t="s">
        <v>335</v>
      </c>
      <c r="BH2" t="s">
        <v>336</v>
      </c>
      <c r="BI2" t="s">
        <v>337</v>
      </c>
      <c r="BJ2" t="s">
        <v>338</v>
      </c>
      <c r="BK2" t="s">
        <v>339</v>
      </c>
      <c r="BL2" t="s">
        <v>340</v>
      </c>
      <c r="BM2" t="s">
        <v>341</v>
      </c>
      <c r="BN2" t="s">
        <v>342</v>
      </c>
      <c r="BO2" t="s">
        <v>343</v>
      </c>
      <c r="BP2" t="s">
        <v>344</v>
      </c>
      <c r="BQ2" t="s">
        <v>345</v>
      </c>
      <c r="BR2" t="s">
        <v>346</v>
      </c>
      <c r="BS2" t="s">
        <v>347</v>
      </c>
      <c r="BT2" t="s">
        <v>348</v>
      </c>
      <c r="BU2" t="s">
        <v>349</v>
      </c>
      <c r="BV2" t="s">
        <v>350</v>
      </c>
      <c r="BW2" t="s">
        <v>351</v>
      </c>
      <c r="BX2" t="s">
        <v>352</v>
      </c>
      <c r="BY2" t="s">
        <v>353</v>
      </c>
      <c r="BZ2" t="s">
        <v>354</v>
      </c>
      <c r="CA2" t="s">
        <v>355</v>
      </c>
      <c r="CB2" t="s">
        <v>356</v>
      </c>
      <c r="CC2" t="s">
        <v>357</v>
      </c>
      <c r="CD2" t="s">
        <v>358</v>
      </c>
      <c r="CE2" t="s">
        <v>359</v>
      </c>
      <c r="CF2" t="s">
        <v>360</v>
      </c>
      <c r="CG2" t="s">
        <v>361</v>
      </c>
      <c r="CH2" t="s">
        <v>362</v>
      </c>
      <c r="CI2" t="s">
        <v>363</v>
      </c>
      <c r="CJ2" t="s">
        <v>364</v>
      </c>
      <c r="CK2" t="s">
        <v>365</v>
      </c>
      <c r="CL2" t="s">
        <v>366</v>
      </c>
      <c r="CM2" t="s">
        <v>367</v>
      </c>
      <c r="CN2" t="s">
        <v>368</v>
      </c>
      <c r="CO2" t="s">
        <v>369</v>
      </c>
      <c r="CP2" t="s">
        <v>370</v>
      </c>
      <c r="CQ2" t="s">
        <v>371</v>
      </c>
      <c r="CR2" t="s">
        <v>372</v>
      </c>
      <c r="CS2" t="s">
        <v>373</v>
      </c>
      <c r="CT2" t="s">
        <v>374</v>
      </c>
      <c r="CU2" t="s">
        <v>375</v>
      </c>
      <c r="CV2" t="s">
        <v>376</v>
      </c>
      <c r="CW2" t="s">
        <v>377</v>
      </c>
      <c r="CX2" t="s">
        <v>378</v>
      </c>
      <c r="CY2" t="s">
        <v>379</v>
      </c>
      <c r="CZ2" t="s">
        <v>380</v>
      </c>
      <c r="DA2" t="s">
        <v>381</v>
      </c>
      <c r="DB2" t="s">
        <v>382</v>
      </c>
      <c r="DC2" t="s">
        <v>383</v>
      </c>
      <c r="DD2" t="s">
        <v>384</v>
      </c>
      <c r="DE2" t="s">
        <v>385</v>
      </c>
      <c r="DF2" t="s">
        <v>386</v>
      </c>
      <c r="DG2" t="s">
        <v>387</v>
      </c>
      <c r="DH2" t="s">
        <v>388</v>
      </c>
      <c r="DI2" t="s">
        <v>389</v>
      </c>
      <c r="DJ2" t="s">
        <v>390</v>
      </c>
      <c r="DK2" t="s">
        <v>391</v>
      </c>
      <c r="DL2" t="s">
        <v>392</v>
      </c>
      <c r="DM2" t="s">
        <v>393</v>
      </c>
      <c r="DN2" t="s">
        <v>394</v>
      </c>
      <c r="DO2" t="s">
        <v>395</v>
      </c>
      <c r="DP2" t="s">
        <v>396</v>
      </c>
      <c r="DQ2" t="s">
        <v>397</v>
      </c>
    </row>
    <row r="3" spans="1:121" x14ac:dyDescent="0.25">
      <c r="A3" t="s">
        <v>58</v>
      </c>
      <c r="B3" t="s">
        <v>278</v>
      </c>
      <c r="C3" t="s">
        <v>278</v>
      </c>
      <c r="D3" t="s">
        <v>278</v>
      </c>
      <c r="E3" t="s">
        <v>278</v>
      </c>
      <c r="F3" t="s">
        <v>278</v>
      </c>
      <c r="G3" t="s">
        <v>278</v>
      </c>
      <c r="H3" t="s">
        <v>278</v>
      </c>
      <c r="I3" t="s">
        <v>278</v>
      </c>
      <c r="J3" t="s">
        <v>278</v>
      </c>
      <c r="K3" t="s">
        <v>278</v>
      </c>
      <c r="L3" t="s">
        <v>278</v>
      </c>
      <c r="M3" t="s">
        <v>278</v>
      </c>
      <c r="N3" t="s">
        <v>278</v>
      </c>
      <c r="O3" t="s">
        <v>278</v>
      </c>
      <c r="P3" t="s">
        <v>278</v>
      </c>
      <c r="Q3" t="s">
        <v>278</v>
      </c>
      <c r="R3" t="s">
        <v>278</v>
      </c>
      <c r="S3" t="s">
        <v>278</v>
      </c>
      <c r="T3" t="s">
        <v>278</v>
      </c>
      <c r="U3" t="s">
        <v>278</v>
      </c>
      <c r="V3" t="s">
        <v>278</v>
      </c>
      <c r="W3" t="s">
        <v>278</v>
      </c>
      <c r="X3" t="s">
        <v>278</v>
      </c>
      <c r="Y3" t="s">
        <v>278</v>
      </c>
      <c r="Z3" t="s">
        <v>278</v>
      </c>
      <c r="AA3" t="s">
        <v>278</v>
      </c>
      <c r="AB3" t="s">
        <v>278</v>
      </c>
      <c r="AC3" t="s">
        <v>278</v>
      </c>
      <c r="AD3" t="s">
        <v>278</v>
      </c>
      <c r="AE3" t="s">
        <v>278</v>
      </c>
      <c r="AF3" t="s">
        <v>278</v>
      </c>
      <c r="AG3" t="s">
        <v>278</v>
      </c>
      <c r="AH3" t="s">
        <v>278</v>
      </c>
      <c r="AI3" t="s">
        <v>278</v>
      </c>
      <c r="AJ3" t="s">
        <v>278</v>
      </c>
      <c r="AK3" t="s">
        <v>278</v>
      </c>
      <c r="AL3" t="s">
        <v>278</v>
      </c>
      <c r="AM3" t="s">
        <v>278</v>
      </c>
      <c r="AN3" t="s">
        <v>278</v>
      </c>
      <c r="AO3" t="s">
        <v>278</v>
      </c>
      <c r="AP3" t="s">
        <v>278</v>
      </c>
      <c r="AQ3" t="s">
        <v>278</v>
      </c>
      <c r="AR3" t="s">
        <v>278</v>
      </c>
      <c r="AS3" t="s">
        <v>278</v>
      </c>
      <c r="AT3" t="s">
        <v>278</v>
      </c>
      <c r="AU3" t="s">
        <v>278</v>
      </c>
      <c r="AV3" t="s">
        <v>278</v>
      </c>
      <c r="AW3" t="s">
        <v>278</v>
      </c>
      <c r="AX3" t="s">
        <v>278</v>
      </c>
      <c r="AY3" t="s">
        <v>278</v>
      </c>
      <c r="AZ3" t="s">
        <v>278</v>
      </c>
      <c r="BA3" t="s">
        <v>278</v>
      </c>
      <c r="BB3" t="s">
        <v>278</v>
      </c>
      <c r="BC3" t="s">
        <v>278</v>
      </c>
      <c r="BD3" t="s">
        <v>278</v>
      </c>
      <c r="BE3" t="s">
        <v>278</v>
      </c>
      <c r="BF3" t="s">
        <v>278</v>
      </c>
      <c r="BG3" t="s">
        <v>278</v>
      </c>
      <c r="BH3" t="s">
        <v>278</v>
      </c>
      <c r="BI3" t="s">
        <v>278</v>
      </c>
      <c r="BJ3" t="s">
        <v>278</v>
      </c>
      <c r="BK3" t="s">
        <v>278</v>
      </c>
      <c r="BL3" t="s">
        <v>278</v>
      </c>
      <c r="BM3" t="s">
        <v>278</v>
      </c>
      <c r="BN3" t="s">
        <v>278</v>
      </c>
      <c r="BO3" t="s">
        <v>278</v>
      </c>
      <c r="BP3" t="s">
        <v>278</v>
      </c>
      <c r="BQ3" t="s">
        <v>278</v>
      </c>
      <c r="BR3" t="s">
        <v>278</v>
      </c>
      <c r="BS3" t="s">
        <v>278</v>
      </c>
      <c r="BT3" t="s">
        <v>278</v>
      </c>
      <c r="BU3" t="s">
        <v>278</v>
      </c>
      <c r="BV3" t="s">
        <v>278</v>
      </c>
      <c r="BW3" t="s">
        <v>278</v>
      </c>
      <c r="BX3" t="s">
        <v>278</v>
      </c>
      <c r="BY3" t="s">
        <v>278</v>
      </c>
      <c r="BZ3" t="s">
        <v>278</v>
      </c>
      <c r="CA3" t="s">
        <v>278</v>
      </c>
      <c r="CB3" t="s">
        <v>278</v>
      </c>
      <c r="CC3" t="s">
        <v>278</v>
      </c>
      <c r="CD3" t="s">
        <v>278</v>
      </c>
      <c r="CE3" t="s">
        <v>278</v>
      </c>
      <c r="CF3" t="s">
        <v>278</v>
      </c>
      <c r="CG3" t="s">
        <v>278</v>
      </c>
      <c r="CH3" t="s">
        <v>278</v>
      </c>
      <c r="CI3" t="s">
        <v>278</v>
      </c>
      <c r="CJ3" t="s">
        <v>278</v>
      </c>
      <c r="CK3" t="s">
        <v>278</v>
      </c>
      <c r="CL3" t="s">
        <v>278</v>
      </c>
      <c r="CM3" t="s">
        <v>278</v>
      </c>
      <c r="CN3" t="s">
        <v>278</v>
      </c>
      <c r="CO3" t="s">
        <v>278</v>
      </c>
      <c r="CP3" t="s">
        <v>278</v>
      </c>
      <c r="CQ3" t="s">
        <v>278</v>
      </c>
      <c r="CR3" t="s">
        <v>278</v>
      </c>
      <c r="CS3" t="s">
        <v>278</v>
      </c>
      <c r="CT3" t="s">
        <v>278</v>
      </c>
      <c r="CU3" t="s">
        <v>278</v>
      </c>
      <c r="CV3" t="s">
        <v>278</v>
      </c>
      <c r="CW3" t="s">
        <v>278</v>
      </c>
      <c r="CX3" t="s">
        <v>278</v>
      </c>
      <c r="CY3" t="s">
        <v>278</v>
      </c>
      <c r="CZ3" t="s">
        <v>278</v>
      </c>
      <c r="DA3" t="s">
        <v>278</v>
      </c>
      <c r="DB3" t="s">
        <v>278</v>
      </c>
      <c r="DC3" t="s">
        <v>278</v>
      </c>
      <c r="DD3" t="s">
        <v>278</v>
      </c>
      <c r="DE3" t="s">
        <v>278</v>
      </c>
      <c r="DF3" t="s">
        <v>278</v>
      </c>
      <c r="DG3" t="s">
        <v>278</v>
      </c>
      <c r="DH3" t="s">
        <v>278</v>
      </c>
      <c r="DI3" t="s">
        <v>278</v>
      </c>
      <c r="DJ3" t="s">
        <v>278</v>
      </c>
      <c r="DK3" t="s">
        <v>278</v>
      </c>
      <c r="DL3" t="s">
        <v>278</v>
      </c>
      <c r="DM3" t="s">
        <v>278</v>
      </c>
      <c r="DN3" t="s">
        <v>278</v>
      </c>
      <c r="DO3" t="s">
        <v>278</v>
      </c>
      <c r="DP3" t="s">
        <v>278</v>
      </c>
      <c r="DQ3" t="s">
        <v>278</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46273.746527777781</v>
      </c>
      <c r="C5" s="2">
        <v>46273.746527777781</v>
      </c>
      <c r="D5" s="2">
        <v>46273.746527777781</v>
      </c>
      <c r="E5" s="2">
        <v>46273.746527777781</v>
      </c>
      <c r="F5" s="2">
        <v>46273.746527777781</v>
      </c>
      <c r="G5" s="2">
        <v>46273.746527777781</v>
      </c>
      <c r="H5" s="2">
        <v>46273.746527777781</v>
      </c>
      <c r="I5" s="2">
        <v>46273.746527777781</v>
      </c>
      <c r="J5" s="2">
        <v>46273.746527777781</v>
      </c>
      <c r="K5" s="2">
        <v>46273.746527777781</v>
      </c>
      <c r="L5" s="2">
        <v>46273.746527777781</v>
      </c>
      <c r="M5" s="2">
        <v>46273.746527777781</v>
      </c>
      <c r="N5" s="2">
        <v>46273.746527777781</v>
      </c>
      <c r="O5" s="2">
        <v>46273.746527777781</v>
      </c>
      <c r="P5" s="2">
        <v>46273.746527777781</v>
      </c>
      <c r="Q5" s="2">
        <v>46273.746527777781</v>
      </c>
      <c r="R5" s="2">
        <v>46273.746527777781</v>
      </c>
      <c r="S5" s="2">
        <v>46273.746527777781</v>
      </c>
      <c r="T5" s="2">
        <v>46273.746527777781</v>
      </c>
      <c r="U5" s="2">
        <v>46273.746527777781</v>
      </c>
      <c r="V5" s="2">
        <v>46273.746527777781</v>
      </c>
      <c r="W5" s="2">
        <v>46273.746527777781</v>
      </c>
      <c r="X5" s="2">
        <v>46273.746527777781</v>
      </c>
      <c r="Y5" s="2">
        <v>46273.746527777781</v>
      </c>
      <c r="Z5" s="2">
        <v>46273.746527777781</v>
      </c>
      <c r="AA5" s="2">
        <v>46273.746527777781</v>
      </c>
      <c r="AB5" s="2">
        <v>46273.746527777781</v>
      </c>
      <c r="AC5" s="2">
        <v>46273.746527777781</v>
      </c>
      <c r="AD5" s="2">
        <v>46273.746527777781</v>
      </c>
      <c r="AE5" s="2">
        <v>46273.746527777781</v>
      </c>
      <c r="AF5" s="2">
        <v>46273.746527777781</v>
      </c>
      <c r="AG5" s="2">
        <v>46273.746527777781</v>
      </c>
      <c r="AH5" s="2">
        <v>46273.746527777781</v>
      </c>
      <c r="AI5" s="2">
        <v>46273.746527777781</v>
      </c>
      <c r="AJ5" s="2">
        <v>46273.746527777781</v>
      </c>
      <c r="AK5" s="2">
        <v>46273.746527777781</v>
      </c>
      <c r="AL5" s="2">
        <v>46273.746527777781</v>
      </c>
      <c r="AM5" s="2">
        <v>46273.746527777781</v>
      </c>
      <c r="AN5" s="2">
        <v>46273.746527777781</v>
      </c>
      <c r="AO5" s="2">
        <v>46273.746527777781</v>
      </c>
      <c r="AP5" s="2">
        <v>46273.746527777781</v>
      </c>
      <c r="AQ5" s="2">
        <v>46273.746527777781</v>
      </c>
      <c r="AR5" s="2">
        <v>46273.746527777781</v>
      </c>
      <c r="AS5" s="2">
        <v>46273.746527777781</v>
      </c>
      <c r="AT5" s="2">
        <v>46273.746527777781</v>
      </c>
      <c r="AU5" s="2">
        <v>46273.746527777781</v>
      </c>
      <c r="AV5" s="2">
        <v>46273.746527777781</v>
      </c>
      <c r="AW5" s="2">
        <v>46273.746527777781</v>
      </c>
      <c r="AX5" s="2">
        <v>46273.746527777781</v>
      </c>
      <c r="AY5" s="2">
        <v>46273.746527777781</v>
      </c>
      <c r="AZ5" s="2">
        <v>46273.746527777781</v>
      </c>
      <c r="BA5" s="2">
        <v>46273.746527777781</v>
      </c>
      <c r="BB5" s="2">
        <v>46273.746527777781</v>
      </c>
      <c r="BC5" s="2">
        <v>46273.746527777781</v>
      </c>
      <c r="BD5" s="2">
        <v>46273.746527777781</v>
      </c>
      <c r="BE5" s="2">
        <v>46273.746527777781</v>
      </c>
      <c r="BF5" s="2">
        <v>46273.746527777781</v>
      </c>
      <c r="BG5" s="2">
        <v>46273.746527777781</v>
      </c>
      <c r="BH5" s="2">
        <v>46273.746527777781</v>
      </c>
      <c r="BI5" s="2">
        <v>46273.746527777781</v>
      </c>
      <c r="BJ5" s="2">
        <v>46273.746527777781</v>
      </c>
      <c r="BK5" s="2">
        <v>46273.746527777781</v>
      </c>
      <c r="BL5" s="2">
        <v>46273.746527777781</v>
      </c>
      <c r="BM5" s="2">
        <v>46273.746527777781</v>
      </c>
      <c r="BN5" s="2">
        <v>46273.746527777781</v>
      </c>
      <c r="BO5" s="2">
        <v>46273.746527777781</v>
      </c>
      <c r="BP5" s="2">
        <v>46273.746527777781</v>
      </c>
      <c r="BQ5" s="2">
        <v>46273.746527777781</v>
      </c>
      <c r="BR5" s="2">
        <v>46273.746527777781</v>
      </c>
      <c r="BS5" s="2">
        <v>46273.746527777781</v>
      </c>
      <c r="BT5" s="2">
        <v>46273.746527777781</v>
      </c>
      <c r="BU5" s="2">
        <v>46273.746527777781</v>
      </c>
      <c r="BV5" s="2">
        <v>46273.746527777781</v>
      </c>
      <c r="BW5" s="2">
        <v>46273.746527777781</v>
      </c>
      <c r="BX5" s="2">
        <v>46273.746527777781</v>
      </c>
      <c r="BY5" s="2">
        <v>46273.746527777781</v>
      </c>
      <c r="BZ5" s="2">
        <v>46273.746527777781</v>
      </c>
      <c r="CA5" s="2">
        <v>46273.746527777781</v>
      </c>
      <c r="CB5" s="2">
        <v>46273.746527777781</v>
      </c>
      <c r="CC5" s="2">
        <v>46273.746527777781</v>
      </c>
      <c r="CD5" s="2">
        <v>46273.746527777781</v>
      </c>
      <c r="CE5" s="2">
        <v>46273.746527777781</v>
      </c>
      <c r="CF5" s="2">
        <v>46273.746527777781</v>
      </c>
      <c r="CG5" s="2">
        <v>46273.746527777781</v>
      </c>
      <c r="CH5" s="2">
        <v>46273.746527777781</v>
      </c>
      <c r="CI5" s="2">
        <v>46273.746527777781</v>
      </c>
      <c r="CJ5" s="2">
        <v>46273.746527777781</v>
      </c>
      <c r="CK5" s="2">
        <v>46273.746527777781</v>
      </c>
      <c r="CL5" s="2">
        <v>46273.746527777781</v>
      </c>
      <c r="CM5" s="2">
        <v>46273.746527777781</v>
      </c>
      <c r="CN5" s="2">
        <v>46273.746527777781</v>
      </c>
      <c r="CO5" s="2">
        <v>46273.746527777781</v>
      </c>
      <c r="CP5" s="2">
        <v>46273.746527777781</v>
      </c>
      <c r="CQ5" s="2">
        <v>46273.746527777781</v>
      </c>
      <c r="CR5" s="2">
        <v>46273.746527777781</v>
      </c>
      <c r="CS5" s="2">
        <v>46273.746527777781</v>
      </c>
      <c r="CT5" s="2">
        <v>46273.746527777781</v>
      </c>
      <c r="CU5" s="2">
        <v>46273.746527777781</v>
      </c>
      <c r="CV5" s="2">
        <v>46273.746527777781</v>
      </c>
      <c r="CW5" s="2">
        <v>46273.746527777781</v>
      </c>
      <c r="CX5" s="2">
        <v>46273.746527777781</v>
      </c>
      <c r="CY5" s="2">
        <v>46273.746527777781</v>
      </c>
      <c r="CZ5" s="2">
        <v>46273.746527777781</v>
      </c>
      <c r="DA5" s="2">
        <v>46273.746527777781</v>
      </c>
      <c r="DB5" s="2">
        <v>46273.746527777781</v>
      </c>
      <c r="DC5" s="2">
        <v>46273.746527777781</v>
      </c>
      <c r="DD5" s="2">
        <v>46273.746527777781</v>
      </c>
      <c r="DE5" s="2">
        <v>46273.746527777781</v>
      </c>
      <c r="DF5" s="2">
        <v>46273.746527777781</v>
      </c>
      <c r="DG5" s="2">
        <v>46273.746527777781</v>
      </c>
      <c r="DH5" s="2">
        <v>46273.746527777781</v>
      </c>
      <c r="DI5" s="2">
        <v>46273.746527777781</v>
      </c>
      <c r="DJ5" s="2">
        <v>46273.746527777781</v>
      </c>
      <c r="DK5" s="2">
        <v>46273.746527777781</v>
      </c>
      <c r="DL5" s="2">
        <v>46273.746527777781</v>
      </c>
      <c r="DM5" s="2">
        <v>46273.746527777781</v>
      </c>
      <c r="DN5" s="2">
        <v>46273.746527777781</v>
      </c>
      <c r="DO5" s="2">
        <v>46273.746527777781</v>
      </c>
      <c r="DP5" s="2">
        <v>46273.746527777781</v>
      </c>
      <c r="DQ5" s="2">
        <v>46273.746527777781</v>
      </c>
    </row>
    <row r="6" spans="1:121" x14ac:dyDescent="0.25">
      <c r="A6" s="1">
        <v>42735</v>
      </c>
      <c r="B6">
        <v>209.32199997356699</v>
      </c>
      <c r="C6">
        <v>194.13100001216</v>
      </c>
      <c r="D6">
        <v>177.897999946276</v>
      </c>
      <c r="E6">
        <v>83.350999980876395</v>
      </c>
      <c r="F6">
        <v>432.68000004313302</v>
      </c>
      <c r="G6">
        <v>131.23200000421099</v>
      </c>
      <c r="H6">
        <v>386.80700007576098</v>
      </c>
      <c r="I6">
        <v>828.28699979963801</v>
      </c>
      <c r="J6">
        <v>183.99200004354699</v>
      </c>
      <c r="K6">
        <v>572.51099998586005</v>
      </c>
      <c r="L6">
        <v>280.18599996019202</v>
      </c>
      <c r="M6">
        <v>81.329999970378395</v>
      </c>
      <c r="N6">
        <v>212.439000003567</v>
      </c>
      <c r="O6">
        <v>199.817000008436</v>
      </c>
      <c r="P6">
        <v>615.92799999469105</v>
      </c>
      <c r="Q6">
        <v>137.10700000518401</v>
      </c>
      <c r="R6">
        <v>138.95299999872501</v>
      </c>
      <c r="S6">
        <v>327.94099991829898</v>
      </c>
      <c r="T6">
        <v>747.71699999291002</v>
      </c>
      <c r="U6">
        <v>53.928000001996701</v>
      </c>
      <c r="V6">
        <v>108.99700003161099</v>
      </c>
      <c r="W6">
        <v>309.54099999918401</v>
      </c>
      <c r="X6">
        <v>184.32300001818399</v>
      </c>
      <c r="Y6">
        <v>608.39399989371896</v>
      </c>
      <c r="Z6">
        <v>341.65799998700101</v>
      </c>
      <c r="AA6">
        <v>297.64300005649602</v>
      </c>
      <c r="AB6">
        <v>135.10100004319</v>
      </c>
      <c r="AC6">
        <v>98.217999998274294</v>
      </c>
      <c r="AD6">
        <v>101.611000029395</v>
      </c>
      <c r="AE6">
        <v>997.91200000006995</v>
      </c>
      <c r="AF6">
        <v>124.321999990324</v>
      </c>
      <c r="AG6">
        <v>79.2100000175421</v>
      </c>
      <c r="AH6">
        <v>173.61700005918701</v>
      </c>
      <c r="AI6">
        <v>2242.4470014694398</v>
      </c>
      <c r="AJ6">
        <v>148.848999990675</v>
      </c>
      <c r="AK6">
        <v>575.73100006678499</v>
      </c>
      <c r="AL6">
        <v>571.44300023494702</v>
      </c>
      <c r="AM6">
        <v>83.759999989381001</v>
      </c>
      <c r="AN6">
        <v>68.943000031455497</v>
      </c>
      <c r="AO6">
        <v>155.75499994843901</v>
      </c>
      <c r="AP6">
        <v>233.39699998135799</v>
      </c>
      <c r="AQ6">
        <v>404.16999998344198</v>
      </c>
      <c r="AR6">
        <v>271.98099995166899</v>
      </c>
      <c r="AS6">
        <v>135.378000007487</v>
      </c>
      <c r="AT6">
        <v>427.61200001739297</v>
      </c>
      <c r="AU6">
        <v>79.577999990996801</v>
      </c>
      <c r="AV6">
        <v>1002.28199966479</v>
      </c>
      <c r="AW6">
        <v>416.37599986755799</v>
      </c>
      <c r="AX6">
        <v>167.23099999333701</v>
      </c>
      <c r="AY6">
        <v>182.78600000015101</v>
      </c>
      <c r="AZ6">
        <v>461.008999995046</v>
      </c>
      <c r="BA6">
        <v>146.79599999934399</v>
      </c>
      <c r="BB6">
        <v>60.166999991854603</v>
      </c>
      <c r="BC6">
        <v>488.80499995008398</v>
      </c>
      <c r="BD6">
        <v>146.01200003486301</v>
      </c>
      <c r="BE6">
        <v>6892.4260001481098</v>
      </c>
      <c r="BF6">
        <v>375.96299991397899</v>
      </c>
      <c r="BG6">
        <v>302.88700004151798</v>
      </c>
      <c r="BH6">
        <v>1283.5129997823401</v>
      </c>
      <c r="BI6">
        <v>222.376000068118</v>
      </c>
      <c r="BJ6">
        <v>409.07500009763203</v>
      </c>
      <c r="BK6">
        <v>140.27399996256699</v>
      </c>
      <c r="BL6">
        <v>626.48499989948004</v>
      </c>
      <c r="BM6">
        <v>202.85700000792701</v>
      </c>
      <c r="BN6">
        <v>102.872999997045</v>
      </c>
      <c r="BO6">
        <v>166.890999968681</v>
      </c>
      <c r="BP6">
        <v>345.36200007862402</v>
      </c>
      <c r="BQ6">
        <v>148.99999996914099</v>
      </c>
      <c r="BR6">
        <v>255.658000019719</v>
      </c>
      <c r="BS6">
        <v>107.950999971898</v>
      </c>
      <c r="BT6">
        <v>270.14600001144498</v>
      </c>
      <c r="BU6">
        <v>92.475999964474596</v>
      </c>
      <c r="BV6">
        <v>723.97899981364799</v>
      </c>
      <c r="BW6">
        <v>187.38500000406199</v>
      </c>
      <c r="BX6">
        <v>186.23799998290599</v>
      </c>
      <c r="BY6">
        <v>337.93599993884197</v>
      </c>
      <c r="BZ6">
        <v>167.69500002177199</v>
      </c>
      <c r="CA6">
        <v>174.93299991289001</v>
      </c>
      <c r="CB6">
        <v>700.71499987315099</v>
      </c>
      <c r="CC6">
        <v>228.95900000551401</v>
      </c>
      <c r="CD6">
        <v>103.000999991084</v>
      </c>
      <c r="CE6">
        <v>227.18799993669001</v>
      </c>
      <c r="CF6">
        <v>80.607000012247994</v>
      </c>
      <c r="CG6">
        <v>208.01399991880101</v>
      </c>
      <c r="CH6">
        <v>115.650000007945</v>
      </c>
      <c r="CI6">
        <v>138.77200001630601</v>
      </c>
      <c r="CJ6">
        <v>253.82000001809001</v>
      </c>
      <c r="CK6">
        <v>143.49800001209201</v>
      </c>
      <c r="CL6">
        <v>336.78599998856703</v>
      </c>
      <c r="CM6">
        <v>381.70099991369301</v>
      </c>
      <c r="CN6">
        <v>81.5930000262275</v>
      </c>
      <c r="CO6">
        <v>255.014999980336</v>
      </c>
      <c r="CP6">
        <v>381.77799985821503</v>
      </c>
      <c r="CQ6">
        <v>104.226999990517</v>
      </c>
      <c r="CR6">
        <v>77.9030000433754</v>
      </c>
      <c r="CS6">
        <v>127.915000017689</v>
      </c>
      <c r="CT6">
        <v>427.41599999286399</v>
      </c>
      <c r="CU6">
        <v>842.33700006811296</v>
      </c>
      <c r="CV6">
        <v>148.01599996735899</v>
      </c>
      <c r="CW6">
        <v>853.65999993679497</v>
      </c>
      <c r="CX6">
        <v>24.1630000168498</v>
      </c>
      <c r="CY6">
        <v>190.72200000280901</v>
      </c>
      <c r="CZ6">
        <v>239.63100003230301</v>
      </c>
      <c r="DA6">
        <v>207.67000002739201</v>
      </c>
      <c r="DB6">
        <v>336.66699992203002</v>
      </c>
      <c r="DC6">
        <v>327.27199996088802</v>
      </c>
      <c r="DD6">
        <v>169.97999995781399</v>
      </c>
      <c r="DE6">
        <v>133.34199997457301</v>
      </c>
      <c r="DF6">
        <v>280.67900000326603</v>
      </c>
      <c r="DG6">
        <v>112.603000043813</v>
      </c>
      <c r="DH6">
        <v>151.50299996151301</v>
      </c>
      <c r="DI6">
        <v>79.086000000557704</v>
      </c>
      <c r="DJ6">
        <v>153.636999929864</v>
      </c>
      <c r="DK6">
        <v>980.88199985136998</v>
      </c>
      <c r="DL6">
        <v>118.187000011188</v>
      </c>
      <c r="DM6">
        <v>236.238000050517</v>
      </c>
      <c r="DN6">
        <v>133.934000031247</v>
      </c>
      <c r="DO6">
        <v>497.72300009625297</v>
      </c>
      <c r="DP6">
        <v>111.119000030333</v>
      </c>
      <c r="DQ6">
        <v>208.509999938844</v>
      </c>
    </row>
    <row r="7" spans="1:121" x14ac:dyDescent="0.25">
      <c r="A7" s="1">
        <v>43100</v>
      </c>
      <c r="B7">
        <v>218.57699997233601</v>
      </c>
      <c r="C7">
        <v>201.41299998245299</v>
      </c>
      <c r="D7">
        <v>184.91199998822901</v>
      </c>
      <c r="E7">
        <v>86.658000003365402</v>
      </c>
      <c r="F7">
        <v>447.352999973392</v>
      </c>
      <c r="G7">
        <v>134.59100002989999</v>
      </c>
      <c r="H7">
        <v>394.96500011178898</v>
      </c>
      <c r="I7">
        <v>860.59499983734599</v>
      </c>
      <c r="J7">
        <v>188.82800001680101</v>
      </c>
      <c r="K7">
        <v>588.38300007579301</v>
      </c>
      <c r="L7">
        <v>296.65099991025699</v>
      </c>
      <c r="M7">
        <v>82.986000020768898</v>
      </c>
      <c r="N7">
        <v>221.083000003683</v>
      </c>
      <c r="O7">
        <v>206.72000000011499</v>
      </c>
      <c r="P7">
        <v>633.50299997773095</v>
      </c>
      <c r="Q7">
        <v>141.50600000001</v>
      </c>
      <c r="R7">
        <v>143.04300002339201</v>
      </c>
      <c r="S7">
        <v>342.61099996632902</v>
      </c>
      <c r="T7">
        <v>773.41399994181404</v>
      </c>
      <c r="U7">
        <v>55.726000002571098</v>
      </c>
      <c r="V7">
        <v>111.92700000504</v>
      </c>
      <c r="W7">
        <v>322.31899998089602</v>
      </c>
      <c r="X7">
        <v>192.53599996404299</v>
      </c>
      <c r="Y7">
        <v>636.61999992042604</v>
      </c>
      <c r="Z7">
        <v>352.37500003493801</v>
      </c>
      <c r="AA7">
        <v>309.46099998640398</v>
      </c>
      <c r="AB7">
        <v>139.22100000410401</v>
      </c>
      <c r="AC7">
        <v>103.25599997283901</v>
      </c>
      <c r="AD7">
        <v>102.788000035414</v>
      </c>
      <c r="AE7">
        <v>1033.49499997573</v>
      </c>
      <c r="AF7">
        <v>130.07099997007001</v>
      </c>
      <c r="AG7">
        <v>81.862000000107699</v>
      </c>
      <c r="AH7">
        <v>177.61000002425499</v>
      </c>
      <c r="AI7">
        <v>2259.1310004084398</v>
      </c>
      <c r="AJ7">
        <v>155.12399997611101</v>
      </c>
      <c r="AK7">
        <v>590.99400010765305</v>
      </c>
      <c r="AL7">
        <v>550.33500057997799</v>
      </c>
      <c r="AM7">
        <v>87.535999993117301</v>
      </c>
      <c r="AN7">
        <v>70.292000009126596</v>
      </c>
      <c r="AO7">
        <v>165.428999942351</v>
      </c>
      <c r="AP7">
        <v>239.59400004264899</v>
      </c>
      <c r="AQ7">
        <v>417.44500003865397</v>
      </c>
      <c r="AR7">
        <v>282.05900000803399</v>
      </c>
      <c r="AS7">
        <v>140.802999982633</v>
      </c>
      <c r="AT7">
        <v>440.56200005495401</v>
      </c>
      <c r="AU7">
        <v>82.722999991207601</v>
      </c>
      <c r="AV7">
        <v>1051.5189997493901</v>
      </c>
      <c r="AW7">
        <v>440.85099992333801</v>
      </c>
      <c r="AX7">
        <v>172.935999998612</v>
      </c>
      <c r="AY7">
        <v>187.87900002176499</v>
      </c>
      <c r="AZ7">
        <v>473.98800004386402</v>
      </c>
      <c r="BA7">
        <v>151.68699998681299</v>
      </c>
      <c r="BB7">
        <v>63.172999987360299</v>
      </c>
      <c r="BC7">
        <v>508.549999989421</v>
      </c>
      <c r="BD7">
        <v>150.51800000524401</v>
      </c>
      <c r="BE7">
        <v>7113.1779999828896</v>
      </c>
      <c r="BF7">
        <v>392.26299991582601</v>
      </c>
      <c r="BG7">
        <v>314.51900000437598</v>
      </c>
      <c r="BH7">
        <v>1331.98299992387</v>
      </c>
      <c r="BI7">
        <v>227.27700005208601</v>
      </c>
      <c r="BJ7">
        <v>417.91100009023802</v>
      </c>
      <c r="BK7">
        <v>147.853999956466</v>
      </c>
      <c r="BL7">
        <v>653.712999937002</v>
      </c>
      <c r="BM7">
        <v>210.23000000771501</v>
      </c>
      <c r="BN7">
        <v>106.731000001363</v>
      </c>
      <c r="BO7">
        <v>173.37800001854799</v>
      </c>
      <c r="BP7">
        <v>350.44400012843801</v>
      </c>
      <c r="BQ7">
        <v>155.917999981935</v>
      </c>
      <c r="BR7">
        <v>265.282999993114</v>
      </c>
      <c r="BS7">
        <v>112.525000000177</v>
      </c>
      <c r="BT7">
        <v>279.38999998858498</v>
      </c>
      <c r="BU7">
        <v>96.892999993154405</v>
      </c>
      <c r="BV7">
        <v>759.20799983104996</v>
      </c>
      <c r="BW7">
        <v>192.02100004079099</v>
      </c>
      <c r="BX7">
        <v>193.81499998629999</v>
      </c>
      <c r="BY7">
        <v>349.27800001142703</v>
      </c>
      <c r="BZ7">
        <v>173.57700000934301</v>
      </c>
      <c r="CA7">
        <v>183.479999989465</v>
      </c>
      <c r="CB7">
        <v>732.54099988208498</v>
      </c>
      <c r="CC7">
        <v>239.44099998871999</v>
      </c>
      <c r="CD7">
        <v>104.21200004637799</v>
      </c>
      <c r="CE7">
        <v>237.66499994507399</v>
      </c>
      <c r="CF7">
        <v>81.738000039901095</v>
      </c>
      <c r="CG7">
        <v>220.29599994084401</v>
      </c>
      <c r="CH7">
        <v>118.103000022138</v>
      </c>
      <c r="CI7">
        <v>142.48000001829101</v>
      </c>
      <c r="CJ7">
        <v>259.84200005054902</v>
      </c>
      <c r="CK7">
        <v>146.63400003794999</v>
      </c>
      <c r="CL7">
        <v>348.260000021873</v>
      </c>
      <c r="CM7">
        <v>399.28299990428701</v>
      </c>
      <c r="CN7">
        <v>82.215000033772498</v>
      </c>
      <c r="CO7">
        <v>263.722000018664</v>
      </c>
      <c r="CP7">
        <v>401.45699986529701</v>
      </c>
      <c r="CQ7">
        <v>110.21299992795799</v>
      </c>
      <c r="CR7">
        <v>78.774000027986801</v>
      </c>
      <c r="CS7">
        <v>133.33799998794501</v>
      </c>
      <c r="CT7">
        <v>443.28300001394803</v>
      </c>
      <c r="CU7">
        <v>862.261000195478</v>
      </c>
      <c r="CV7">
        <v>155.84299996208699</v>
      </c>
      <c r="CW7">
        <v>890.72399992225405</v>
      </c>
      <c r="CX7">
        <v>24.333000007488401</v>
      </c>
      <c r="CY7">
        <v>200.97099994767899</v>
      </c>
      <c r="CZ7">
        <v>245.13100005130701</v>
      </c>
      <c r="DA7">
        <v>214.087000009755</v>
      </c>
      <c r="DB7">
        <v>345.40300001631198</v>
      </c>
      <c r="DC7">
        <v>339.044999948851</v>
      </c>
      <c r="DD7">
        <v>176.89699998667399</v>
      </c>
      <c r="DE7">
        <v>139.09999994488101</v>
      </c>
      <c r="DF7">
        <v>291.09899998657801</v>
      </c>
      <c r="DG7">
        <v>113.066000045436</v>
      </c>
      <c r="DH7">
        <v>155.40900002515099</v>
      </c>
      <c r="DI7">
        <v>83.291999972319601</v>
      </c>
      <c r="DJ7">
        <v>161.686999968533</v>
      </c>
      <c r="DK7">
        <v>1027.7219997055299</v>
      </c>
      <c r="DL7">
        <v>121.60400000613799</v>
      </c>
      <c r="DM7">
        <v>241.520000034541</v>
      </c>
      <c r="DN7">
        <v>136.47000002718701</v>
      </c>
      <c r="DO7">
        <v>508.74100012430603</v>
      </c>
      <c r="DP7">
        <v>115.559999992196</v>
      </c>
      <c r="DQ7">
        <v>217.04299994844399</v>
      </c>
    </row>
    <row r="8" spans="1:121" x14ac:dyDescent="0.25">
      <c r="A8" s="1">
        <v>43465</v>
      </c>
      <c r="B8">
        <v>224.88499998522099</v>
      </c>
      <c r="C8">
        <v>207.91799996857</v>
      </c>
      <c r="D8">
        <v>191.524999969037</v>
      </c>
      <c r="E8">
        <v>88.314000006992401</v>
      </c>
      <c r="F8">
        <v>463.81399985031697</v>
      </c>
      <c r="G8">
        <v>137.32099997354601</v>
      </c>
      <c r="H8">
        <v>399.54300009645101</v>
      </c>
      <c r="I8">
        <v>905.12099965204402</v>
      </c>
      <c r="J8">
        <v>193.95799998140799</v>
      </c>
      <c r="K8">
        <v>604.83599989610798</v>
      </c>
      <c r="L8">
        <v>303.54300000558601</v>
      </c>
      <c r="M8">
        <v>85.705000007223106</v>
      </c>
      <c r="N8">
        <v>222.96900010497899</v>
      </c>
      <c r="O8">
        <v>212.677999959169</v>
      </c>
      <c r="P8">
        <v>660.30099997346395</v>
      </c>
      <c r="Q8">
        <v>146.064999982713</v>
      </c>
      <c r="R8">
        <v>146.21399995996501</v>
      </c>
      <c r="S8">
        <v>351.99199999203802</v>
      </c>
      <c r="T8">
        <v>801.16200001509605</v>
      </c>
      <c r="U8">
        <v>57.260999982530898</v>
      </c>
      <c r="V8">
        <v>114.973000009342</v>
      </c>
      <c r="W8">
        <v>329.056000039244</v>
      </c>
      <c r="X8">
        <v>198.19699998476099</v>
      </c>
      <c r="Y8">
        <v>654.133999894667</v>
      </c>
      <c r="Z8">
        <v>360.54299999392202</v>
      </c>
      <c r="AA8">
        <v>313.53900013031699</v>
      </c>
      <c r="AB8">
        <v>142.10100002509901</v>
      </c>
      <c r="AC8">
        <v>106.110000005871</v>
      </c>
      <c r="AD8">
        <v>105.078000001167</v>
      </c>
      <c r="AE8">
        <v>1063.6989999059699</v>
      </c>
      <c r="AF8">
        <v>133.96800004715999</v>
      </c>
      <c r="AG8">
        <v>83.667000008996098</v>
      </c>
      <c r="AH8">
        <v>181.702000009573</v>
      </c>
      <c r="AI8">
        <v>2344.0710001134298</v>
      </c>
      <c r="AJ8">
        <v>159.38400006421301</v>
      </c>
      <c r="AK8">
        <v>598.79400023538801</v>
      </c>
      <c r="AL8">
        <v>569.87599986606006</v>
      </c>
      <c r="AM8">
        <v>89.633999982084404</v>
      </c>
      <c r="AN8">
        <v>71.890000025839896</v>
      </c>
      <c r="AO8">
        <v>169.67900002520099</v>
      </c>
      <c r="AP8">
        <v>245.30299999811399</v>
      </c>
      <c r="AQ8">
        <v>427.04699994244402</v>
      </c>
      <c r="AR8">
        <v>289.43399996321398</v>
      </c>
      <c r="AS8">
        <v>144.65600002926399</v>
      </c>
      <c r="AT8">
        <v>450.87399988596002</v>
      </c>
      <c r="AU8">
        <v>85.836999972719696</v>
      </c>
      <c r="AV8">
        <v>1094.1609997236201</v>
      </c>
      <c r="AW8">
        <v>445.380000117267</v>
      </c>
      <c r="AX8">
        <v>178.57699996506199</v>
      </c>
      <c r="AY8">
        <v>192.86599999495601</v>
      </c>
      <c r="AZ8">
        <v>487.81699997642198</v>
      </c>
      <c r="BA8">
        <v>157.29900002424799</v>
      </c>
      <c r="BB8">
        <v>64.641000016485194</v>
      </c>
      <c r="BC8">
        <v>520.63599994146296</v>
      </c>
      <c r="BD8">
        <v>153.573000041265</v>
      </c>
      <c r="BE8">
        <v>7320.5880012288399</v>
      </c>
      <c r="BF8">
        <v>409.249999948187</v>
      </c>
      <c r="BG8">
        <v>319.688999986027</v>
      </c>
      <c r="BH8">
        <v>1375.2819999876899</v>
      </c>
      <c r="BI8">
        <v>230.918000002794</v>
      </c>
      <c r="BJ8">
        <v>424.69700012452199</v>
      </c>
      <c r="BK8">
        <v>152.804999999389</v>
      </c>
      <c r="BL8">
        <v>669.00500017121203</v>
      </c>
      <c r="BM8">
        <v>214.528999981764</v>
      </c>
      <c r="BN8">
        <v>108.742000023174</v>
      </c>
      <c r="BO8">
        <v>175.081000042916</v>
      </c>
      <c r="BP8">
        <v>355.65600003186898</v>
      </c>
      <c r="BQ8">
        <v>159.11300005532701</v>
      </c>
      <c r="BR8">
        <v>271.09200002236901</v>
      </c>
      <c r="BS8">
        <v>114.78200000327899</v>
      </c>
      <c r="BT8">
        <v>288.71899995572397</v>
      </c>
      <c r="BU8">
        <v>99.104999996336105</v>
      </c>
      <c r="BV8">
        <v>786.53199989981294</v>
      </c>
      <c r="BW8">
        <v>195.21400005772699</v>
      </c>
      <c r="BX8">
        <v>198.21700006335001</v>
      </c>
      <c r="BY8">
        <v>360.759999923897</v>
      </c>
      <c r="BZ8">
        <v>175.34800009513</v>
      </c>
      <c r="CA8">
        <v>187.50999999886801</v>
      </c>
      <c r="CB8">
        <v>757.36799984144102</v>
      </c>
      <c r="CC8">
        <v>241.89300004967299</v>
      </c>
      <c r="CD8">
        <v>107.19199993762</v>
      </c>
      <c r="CE8">
        <v>247.399999982303</v>
      </c>
      <c r="CF8">
        <v>82.770999957833297</v>
      </c>
      <c r="CG8">
        <v>225.94399999610201</v>
      </c>
      <c r="CH8">
        <v>122.16499994406099</v>
      </c>
      <c r="CI8">
        <v>145.65900001684801</v>
      </c>
      <c r="CJ8">
        <v>266.328999960761</v>
      </c>
      <c r="CK8">
        <v>149.69599997788799</v>
      </c>
      <c r="CL8">
        <v>356.72799994304597</v>
      </c>
      <c r="CM8">
        <v>416.83699986958999</v>
      </c>
      <c r="CN8">
        <v>83.810000012862901</v>
      </c>
      <c r="CO8">
        <v>270.11399996026603</v>
      </c>
      <c r="CP8">
        <v>421.49099983718497</v>
      </c>
      <c r="CQ8">
        <v>116.53300004560199</v>
      </c>
      <c r="CR8">
        <v>80.004999996745596</v>
      </c>
      <c r="CS8">
        <v>137.472999892167</v>
      </c>
      <c r="CT8">
        <v>450.24400014535001</v>
      </c>
      <c r="CU8">
        <v>877.86700008431899</v>
      </c>
      <c r="CV8">
        <v>159.40400006907601</v>
      </c>
      <c r="CW8">
        <v>912.17499997571599</v>
      </c>
      <c r="CX8">
        <v>24.745000013273099</v>
      </c>
      <c r="CY8">
        <v>205.04000004645599</v>
      </c>
      <c r="CZ8">
        <v>250.30500000027499</v>
      </c>
      <c r="DA8">
        <v>219.54999999676801</v>
      </c>
      <c r="DB8">
        <v>361.05899993545</v>
      </c>
      <c r="DC8">
        <v>355.44399989683899</v>
      </c>
      <c r="DD8">
        <v>183.051999953386</v>
      </c>
      <c r="DE8">
        <v>148.166999952678</v>
      </c>
      <c r="DF8">
        <v>299.94599994032501</v>
      </c>
      <c r="DG8">
        <v>116.179999995053</v>
      </c>
      <c r="DH8">
        <v>161.20799992747999</v>
      </c>
      <c r="DI8">
        <v>85.7980000136303</v>
      </c>
      <c r="DJ8">
        <v>166.034000037921</v>
      </c>
      <c r="DK8">
        <v>1069.3159999741199</v>
      </c>
      <c r="DL8">
        <v>124.858000022314</v>
      </c>
      <c r="DM8">
        <v>248.245999991339</v>
      </c>
      <c r="DN8">
        <v>140.11900000000799</v>
      </c>
      <c r="DO8">
        <v>518.89499989320598</v>
      </c>
      <c r="DP8">
        <v>117.141000044687</v>
      </c>
      <c r="DQ8">
        <v>228.570999944861</v>
      </c>
    </row>
    <row r="9" spans="1:121" x14ac:dyDescent="0.25">
      <c r="A9" s="1">
        <v>43830</v>
      </c>
      <c r="B9">
        <v>235.70800626061401</v>
      </c>
      <c r="C9">
        <v>217.547015043073</v>
      </c>
      <c r="D9">
        <v>203.33498800706101</v>
      </c>
      <c r="E9">
        <v>91.377007788197901</v>
      </c>
      <c r="F9">
        <v>493.456008216302</v>
      </c>
      <c r="G9">
        <v>145.53500686302999</v>
      </c>
      <c r="H9">
        <v>407.98104738672203</v>
      </c>
      <c r="I9">
        <v>975.27188173391096</v>
      </c>
      <c r="J9">
        <v>203.61100579549901</v>
      </c>
      <c r="K9">
        <v>632.36306276191101</v>
      </c>
      <c r="L9">
        <v>319.43299695411298</v>
      </c>
      <c r="M9">
        <v>88.609998956449402</v>
      </c>
      <c r="N9">
        <v>224.38402754759099</v>
      </c>
      <c r="O9">
        <v>225.382002422444</v>
      </c>
      <c r="P9">
        <v>691.49595143802401</v>
      </c>
      <c r="Q9">
        <v>151.73301503977299</v>
      </c>
      <c r="R9">
        <v>156.87099914431101</v>
      </c>
      <c r="S9">
        <v>369.67099689578799</v>
      </c>
      <c r="T9">
        <v>834.817977335602</v>
      </c>
      <c r="U9">
        <v>60.765004482266697</v>
      </c>
      <c r="V9">
        <v>118.58500679996</v>
      </c>
      <c r="W9">
        <v>340.44001923124699</v>
      </c>
      <c r="X9">
        <v>206.36701765055099</v>
      </c>
      <c r="Y9">
        <v>695.67998678064805</v>
      </c>
      <c r="Z9">
        <v>378.86099841864302</v>
      </c>
      <c r="AA9">
        <v>316.26703603176799</v>
      </c>
      <c r="AB9">
        <v>145.25901580914399</v>
      </c>
      <c r="AC9">
        <v>108.817014959335</v>
      </c>
      <c r="AD9">
        <v>109.132006237624</v>
      </c>
      <c r="AE9">
        <v>1116.7170207387301</v>
      </c>
      <c r="AF9">
        <v>135.129008180949</v>
      </c>
      <c r="AG9">
        <v>86.287006641532898</v>
      </c>
      <c r="AH9">
        <v>188.225011512593</v>
      </c>
      <c r="AI9">
        <v>2457.9957008106799</v>
      </c>
      <c r="AJ9">
        <v>161.97699682975701</v>
      </c>
      <c r="AK9">
        <v>603.89506830584196</v>
      </c>
      <c r="AL9">
        <v>596.47201200272798</v>
      </c>
      <c r="AM9">
        <v>93.926012953347396</v>
      </c>
      <c r="AN9">
        <v>74.550989808313702</v>
      </c>
      <c r="AO9">
        <v>176.075000982619</v>
      </c>
      <c r="AP9">
        <v>257.99199328376397</v>
      </c>
      <c r="AQ9">
        <v>448.56303284196298</v>
      </c>
      <c r="AR9">
        <v>305.60400410533498</v>
      </c>
      <c r="AS9">
        <v>147.90400881471399</v>
      </c>
      <c r="AT9">
        <v>475.702050701281</v>
      </c>
      <c r="AU9">
        <v>91.164002300789903</v>
      </c>
      <c r="AV9">
        <v>1161.06998112983</v>
      </c>
      <c r="AW9">
        <v>455.772057876573</v>
      </c>
      <c r="AX9">
        <v>189.75499431297101</v>
      </c>
      <c r="AY9">
        <v>201.074008139646</v>
      </c>
      <c r="AZ9">
        <v>510.57000488554201</v>
      </c>
      <c r="BA9">
        <v>161.79699700713999</v>
      </c>
      <c r="BB9">
        <v>65.783006191163494</v>
      </c>
      <c r="BC9">
        <v>548.835019130212</v>
      </c>
      <c r="BD9">
        <v>158.086999791083</v>
      </c>
      <c r="BE9">
        <v>7598.7815851458799</v>
      </c>
      <c r="BF9">
        <v>433.38095862435603</v>
      </c>
      <c r="BG9">
        <v>332.76004454401402</v>
      </c>
      <c r="BH9">
        <v>1448.7938923072099</v>
      </c>
      <c r="BI9">
        <v>239.28002909784499</v>
      </c>
      <c r="BJ9">
        <v>431.80403959305301</v>
      </c>
      <c r="BK9">
        <v>158.65900702944501</v>
      </c>
      <c r="BL9">
        <v>684.77202760483306</v>
      </c>
      <c r="BM9">
        <v>224.330021751712</v>
      </c>
      <c r="BN9">
        <v>111.185010764719</v>
      </c>
      <c r="BO9">
        <v>178.76602476487099</v>
      </c>
      <c r="BP9">
        <v>366.57704108367</v>
      </c>
      <c r="BQ9">
        <v>163.02399908242199</v>
      </c>
      <c r="BR9">
        <v>282.629003288082</v>
      </c>
      <c r="BS9">
        <v>119.575007250181</v>
      </c>
      <c r="BT9">
        <v>302.83701258385702</v>
      </c>
      <c r="BU9">
        <v>103.175009733444</v>
      </c>
      <c r="BV9">
        <v>830.68697462194405</v>
      </c>
      <c r="BW9">
        <v>198.71001567330299</v>
      </c>
      <c r="BX9">
        <v>205.17098292543</v>
      </c>
      <c r="BY9">
        <v>379.98601625646302</v>
      </c>
      <c r="BZ9">
        <v>174.79302390637901</v>
      </c>
      <c r="CA9">
        <v>196.69700410330299</v>
      </c>
      <c r="CB9">
        <v>798.66203192111095</v>
      </c>
      <c r="CC9">
        <v>247.85703582782199</v>
      </c>
      <c r="CD9">
        <v>115.64700920911601</v>
      </c>
      <c r="CE9">
        <v>258.61099607337502</v>
      </c>
      <c r="CF9">
        <v>90.274004010724198</v>
      </c>
      <c r="CG9">
        <v>236.46900889585299</v>
      </c>
      <c r="CH9">
        <v>130.74100662385899</v>
      </c>
      <c r="CI9">
        <v>150.39200787151299</v>
      </c>
      <c r="CJ9">
        <v>284.07498400036502</v>
      </c>
      <c r="CK9">
        <v>157.67300965395901</v>
      </c>
      <c r="CL9">
        <v>376.15401977016802</v>
      </c>
      <c r="CM9">
        <v>446.005971927735</v>
      </c>
      <c r="CN9">
        <v>86.649001430035597</v>
      </c>
      <c r="CO9">
        <v>285.10401059299397</v>
      </c>
      <c r="CP9">
        <v>454.15295465681601</v>
      </c>
      <c r="CQ9">
        <v>115.56500296841701</v>
      </c>
      <c r="CR9">
        <v>83.6140068091145</v>
      </c>
      <c r="CS9">
        <v>151.05301203676601</v>
      </c>
      <c r="CT9">
        <v>456.02805447603401</v>
      </c>
      <c r="CU9">
        <v>902.38410703813395</v>
      </c>
      <c r="CV9">
        <v>160.22201312023799</v>
      </c>
      <c r="CW9">
        <v>952.06205855404801</v>
      </c>
      <c r="CX9">
        <v>24.794000935838501</v>
      </c>
      <c r="CY9">
        <v>211.13500930502499</v>
      </c>
      <c r="CZ9">
        <v>262.04600483447803</v>
      </c>
      <c r="DA9">
        <v>229.62300460419499</v>
      </c>
      <c r="DB9">
        <v>387.25192657378602</v>
      </c>
      <c r="DC9">
        <v>378.16597542528802</v>
      </c>
      <c r="DD9">
        <v>194.89599657212801</v>
      </c>
      <c r="DE9">
        <v>158.18497574756401</v>
      </c>
      <c r="DF9">
        <v>316.46401353744398</v>
      </c>
      <c r="DG9">
        <v>120.81600534596301</v>
      </c>
      <c r="DH9">
        <v>172.19700775519701</v>
      </c>
      <c r="DI9">
        <v>89.007997578345595</v>
      </c>
      <c r="DJ9">
        <v>169.57101015321501</v>
      </c>
      <c r="DK9">
        <v>1125.2968997937401</v>
      </c>
      <c r="DL9">
        <v>129.508994207266</v>
      </c>
      <c r="DM9">
        <v>257.21602157308502</v>
      </c>
      <c r="DN9">
        <v>146.70799769140001</v>
      </c>
      <c r="DO9">
        <v>550.96502267500796</v>
      </c>
      <c r="DP9">
        <v>117.92501767092701</v>
      </c>
      <c r="DQ9">
        <v>241.12098754478799</v>
      </c>
    </row>
    <row r="10" spans="1:121" x14ac:dyDescent="0.25">
      <c r="A10" s="1">
        <v>44196</v>
      </c>
      <c r="B10">
        <v>304.46199937628302</v>
      </c>
      <c r="C10">
        <v>275.884996742667</v>
      </c>
      <c r="D10">
        <v>277.13600054974</v>
      </c>
      <c r="E10">
        <v>114.689998832776</v>
      </c>
      <c r="F10">
        <v>639.83299716167801</v>
      </c>
      <c r="G10">
        <v>186.39399776235899</v>
      </c>
      <c r="H10">
        <v>504.18099393019497</v>
      </c>
      <c r="I10">
        <v>1368.39601223778</v>
      </c>
      <c r="J10">
        <v>263.32399883497101</v>
      </c>
      <c r="K10">
        <v>780.90199167434196</v>
      </c>
      <c r="L10">
        <v>419.17800182148102</v>
      </c>
      <c r="M10">
        <v>118.94199976479899</v>
      </c>
      <c r="N10">
        <v>278.82299615497499</v>
      </c>
      <c r="O10">
        <v>294.01799871652202</v>
      </c>
      <c r="P10">
        <v>950.520006900412</v>
      </c>
      <c r="Q10">
        <v>188.85999754413399</v>
      </c>
      <c r="R10">
        <v>204.40300000459899</v>
      </c>
      <c r="S10">
        <v>487.214000988782</v>
      </c>
      <c r="T10">
        <v>1117.9980050112599</v>
      </c>
      <c r="U10">
        <v>75.402999567523594</v>
      </c>
      <c r="V10">
        <v>152.16399880973199</v>
      </c>
      <c r="W10">
        <v>436.32499636795001</v>
      </c>
      <c r="X10">
        <v>258.74899699474503</v>
      </c>
      <c r="Y10">
        <v>924.75399734010296</v>
      </c>
      <c r="Z10">
        <v>498.79000010356998</v>
      </c>
      <c r="AA10">
        <v>395.15299480188298</v>
      </c>
      <c r="AB10">
        <v>180.96999759614999</v>
      </c>
      <c r="AC10">
        <v>133.09299757059799</v>
      </c>
      <c r="AD10">
        <v>139.011999209446</v>
      </c>
      <c r="AE10">
        <v>1453.7529948517199</v>
      </c>
      <c r="AF10">
        <v>173.34199991313801</v>
      </c>
      <c r="AG10">
        <v>108.983999092434</v>
      </c>
      <c r="AH10">
        <v>239.907998234845</v>
      </c>
      <c r="AI10">
        <v>3463.7970522505898</v>
      </c>
      <c r="AJ10">
        <v>217.581001599225</v>
      </c>
      <c r="AK10">
        <v>749.51799398174398</v>
      </c>
      <c r="AL10">
        <v>773.50600049126695</v>
      </c>
      <c r="AM10">
        <v>113.522997754496</v>
      </c>
      <c r="AN10">
        <v>107.05200132623899</v>
      </c>
      <c r="AO10">
        <v>232.882999209346</v>
      </c>
      <c r="AP10">
        <v>345.62899986832298</v>
      </c>
      <c r="AQ10">
        <v>565.71299297705195</v>
      </c>
      <c r="AR10">
        <v>398.60899822205499</v>
      </c>
      <c r="AS10">
        <v>189.79099891254501</v>
      </c>
      <c r="AT10">
        <v>581.76999279902998</v>
      </c>
      <c r="AU10">
        <v>117.385999567697</v>
      </c>
      <c r="AV10">
        <v>1539.4699984480999</v>
      </c>
      <c r="AW10">
        <v>556.85899331968596</v>
      </c>
      <c r="AX10">
        <v>253.55000001224499</v>
      </c>
      <c r="AY10">
        <v>259.74799806809398</v>
      </c>
      <c r="AZ10">
        <v>667.39999980433902</v>
      </c>
      <c r="BA10">
        <v>217.94800022966601</v>
      </c>
      <c r="BB10">
        <v>82.110999623959401</v>
      </c>
      <c r="BC10">
        <v>704.52099661947898</v>
      </c>
      <c r="BD10">
        <v>209.94000009456201</v>
      </c>
      <c r="BE10">
        <v>10345.763085950101</v>
      </c>
      <c r="BF10">
        <v>602.386004936615</v>
      </c>
      <c r="BG10">
        <v>403.63399291829199</v>
      </c>
      <c r="BH10">
        <v>1987.3440157948401</v>
      </c>
      <c r="BI10">
        <v>293.36499541850799</v>
      </c>
      <c r="BJ10">
        <v>544.75399448848498</v>
      </c>
      <c r="BK10">
        <v>204.90899844605701</v>
      </c>
      <c r="BL10">
        <v>890.56199548908899</v>
      </c>
      <c r="BM10">
        <v>279.00399587805202</v>
      </c>
      <c r="BN10">
        <v>139.05499868721401</v>
      </c>
      <c r="BO10">
        <v>217.60599674738501</v>
      </c>
      <c r="BP10">
        <v>452.29999446471498</v>
      </c>
      <c r="BQ10">
        <v>217.78800007814601</v>
      </c>
      <c r="BR10">
        <v>370.24899928164501</v>
      </c>
      <c r="BS10">
        <v>151.39699921400799</v>
      </c>
      <c r="BT10">
        <v>390.15599679284298</v>
      </c>
      <c r="BU10">
        <v>127.80699887503501</v>
      </c>
      <c r="BV10">
        <v>1110.9850022528401</v>
      </c>
      <c r="BW10">
        <v>251.75299839330299</v>
      </c>
      <c r="BX10">
        <v>284.32000317028599</v>
      </c>
      <c r="BY10">
        <v>484.91799798581201</v>
      </c>
      <c r="BZ10">
        <v>214.99399769475701</v>
      </c>
      <c r="CA10">
        <v>254.974999456456</v>
      </c>
      <c r="CB10">
        <v>1018.56499720008</v>
      </c>
      <c r="CC10">
        <v>303.21599296775798</v>
      </c>
      <c r="CD10">
        <v>143.13799808214699</v>
      </c>
      <c r="CE10">
        <v>344.96000001481599</v>
      </c>
      <c r="CF10">
        <v>113.944998615649</v>
      </c>
      <c r="CG10">
        <v>304.18099849392797</v>
      </c>
      <c r="CH10">
        <v>165.58299845938799</v>
      </c>
      <c r="CI10">
        <v>192.89199893264501</v>
      </c>
      <c r="CJ10">
        <v>382.79400234380103</v>
      </c>
      <c r="CK10">
        <v>200.59299744579599</v>
      </c>
      <c r="CL10">
        <v>476.88499710451799</v>
      </c>
      <c r="CM10">
        <v>605.58000249780002</v>
      </c>
      <c r="CN10">
        <v>113.85699964029</v>
      </c>
      <c r="CO10">
        <v>365.21899816315897</v>
      </c>
      <c r="CP10">
        <v>626.83700584859503</v>
      </c>
      <c r="CQ10">
        <v>154.090000038011</v>
      </c>
      <c r="CR10">
        <v>104.87499877993601</v>
      </c>
      <c r="CS10">
        <v>186.46799644852101</v>
      </c>
      <c r="CT10">
        <v>565.40799288307505</v>
      </c>
      <c r="CU10">
        <v>1107.4289876837599</v>
      </c>
      <c r="CV10">
        <v>204.62799832995401</v>
      </c>
      <c r="CW10">
        <v>1208.91099020048</v>
      </c>
      <c r="CX10">
        <v>32.738999816147697</v>
      </c>
      <c r="CY10">
        <v>272.37099881019998</v>
      </c>
      <c r="CZ10">
        <v>340.66399936472999</v>
      </c>
      <c r="DA10">
        <v>300.35299812110497</v>
      </c>
      <c r="DB10">
        <v>564.83600934473805</v>
      </c>
      <c r="DC10">
        <v>516.67200172409105</v>
      </c>
      <c r="DD10">
        <v>257.11900040121901</v>
      </c>
      <c r="DE10">
        <v>226.78500307339201</v>
      </c>
      <c r="DF10">
        <v>403.631998115084</v>
      </c>
      <c r="DG10">
        <v>155.93999881358801</v>
      </c>
      <c r="DH10">
        <v>218.40599862264199</v>
      </c>
      <c r="DI10">
        <v>119.788000272109</v>
      </c>
      <c r="DJ10">
        <v>217.72499871011999</v>
      </c>
      <c r="DK10">
        <v>1562.2230122599699</v>
      </c>
      <c r="DL10">
        <v>175.843000938599</v>
      </c>
      <c r="DM10">
        <v>324.16699611493698</v>
      </c>
      <c r="DN10">
        <v>194.015000948026</v>
      </c>
      <c r="DO10">
        <v>706.39799279442002</v>
      </c>
      <c r="DP10">
        <v>144.43899720950199</v>
      </c>
      <c r="DQ10">
        <v>325.95000231343499</v>
      </c>
    </row>
    <row r="11" spans="1:121" x14ac:dyDescent="0.25">
      <c r="A11" s="1">
        <v>44561</v>
      </c>
      <c r="B11">
        <v>336.68199758824198</v>
      </c>
      <c r="C11">
        <v>315.83399352470201</v>
      </c>
      <c r="D11">
        <v>314.32199934562499</v>
      </c>
      <c r="E11">
        <v>128.267000652885</v>
      </c>
      <c r="F11">
        <v>715.31400075416104</v>
      </c>
      <c r="G11">
        <v>215.54699386685601</v>
      </c>
      <c r="H11">
        <v>566.02898784659203</v>
      </c>
      <c r="I11">
        <v>1529.03802008189</v>
      </c>
      <c r="J11">
        <v>293.96800110524902</v>
      </c>
      <c r="K11">
        <v>865.41898786294098</v>
      </c>
      <c r="L11">
        <v>452.95800483510402</v>
      </c>
      <c r="M11">
        <v>136.455998817075</v>
      </c>
      <c r="N11">
        <v>320.180985557886</v>
      </c>
      <c r="O11">
        <v>332.15699465244597</v>
      </c>
      <c r="P11">
        <v>1054.51601969746</v>
      </c>
      <c r="Q11">
        <v>213.73599635513199</v>
      </c>
      <c r="R11">
        <v>223.20400379105499</v>
      </c>
      <c r="S11">
        <v>535.56500377661405</v>
      </c>
      <c r="T11">
        <v>1232.3550129154601</v>
      </c>
      <c r="U11">
        <v>81.000001401687896</v>
      </c>
      <c r="V11">
        <v>172.456998734026</v>
      </c>
      <c r="W11">
        <v>496.36999098472302</v>
      </c>
      <c r="X11">
        <v>293.45999244560301</v>
      </c>
      <c r="Y11">
        <v>1050.29299678038</v>
      </c>
      <c r="Z11">
        <v>552.87800302752498</v>
      </c>
      <c r="AA11">
        <v>453.76498237889803</v>
      </c>
      <c r="AB11">
        <v>206.77699274512301</v>
      </c>
      <c r="AC11">
        <v>152.68599572975899</v>
      </c>
      <c r="AD11">
        <v>155.66499545469</v>
      </c>
      <c r="AE11">
        <v>1630.29799001131</v>
      </c>
      <c r="AF11">
        <v>188.62500393821799</v>
      </c>
      <c r="AG11">
        <v>121.88299954221</v>
      </c>
      <c r="AH11">
        <v>270.258995062895</v>
      </c>
      <c r="AI11">
        <v>3767.8690996025598</v>
      </c>
      <c r="AJ11">
        <v>237.72700317964899</v>
      </c>
      <c r="AK11">
        <v>827.05199310138198</v>
      </c>
      <c r="AL11">
        <v>843.19301012031099</v>
      </c>
      <c r="AM11">
        <v>129.44199572649299</v>
      </c>
      <c r="AN11">
        <v>121.66499738565101</v>
      </c>
      <c r="AO11">
        <v>265.23899796629399</v>
      </c>
      <c r="AP11">
        <v>391.056999118303</v>
      </c>
      <c r="AQ11">
        <v>644.14199228286998</v>
      </c>
      <c r="AR11">
        <v>449.28799763444698</v>
      </c>
      <c r="AS11">
        <v>214.14599514579001</v>
      </c>
      <c r="AT11">
        <v>641.27299728505204</v>
      </c>
      <c r="AU11">
        <v>131.24599554492801</v>
      </c>
      <c r="AV11">
        <v>1732.9169840397001</v>
      </c>
      <c r="AW11">
        <v>617.14198917774695</v>
      </c>
      <c r="AX11">
        <v>285.47699856095198</v>
      </c>
      <c r="AY11">
        <v>296.214994124182</v>
      </c>
      <c r="AZ11">
        <v>737.30900408578998</v>
      </c>
      <c r="BA11">
        <v>247.38499780613</v>
      </c>
      <c r="BB11">
        <v>89.106000406251795</v>
      </c>
      <c r="BC11">
        <v>783.60099709705298</v>
      </c>
      <c r="BD11">
        <v>235.87199800229499</v>
      </c>
      <c r="BE11">
        <v>11338.182196960801</v>
      </c>
      <c r="BF11">
        <v>671.00301103784</v>
      </c>
      <c r="BG11">
        <v>455.65299065679801</v>
      </c>
      <c r="BH11">
        <v>2192.2810362074902</v>
      </c>
      <c r="BI11">
        <v>333.03098870636302</v>
      </c>
      <c r="BJ11">
        <v>615.91399514652301</v>
      </c>
      <c r="BK11">
        <v>233.539996802948</v>
      </c>
      <c r="BL11">
        <v>1008.82699395314</v>
      </c>
      <c r="BM11">
        <v>319.24698946666302</v>
      </c>
      <c r="BN11">
        <v>155.512998005719</v>
      </c>
      <c r="BO11">
        <v>244.07099514978501</v>
      </c>
      <c r="BP11">
        <v>507.35898718213502</v>
      </c>
      <c r="BQ11">
        <v>245.70299984358499</v>
      </c>
      <c r="BR11">
        <v>414.31699877094502</v>
      </c>
      <c r="BS11">
        <v>166.90299913739901</v>
      </c>
      <c r="BT11">
        <v>445.30599072341403</v>
      </c>
      <c r="BU11">
        <v>140.734998367017</v>
      </c>
      <c r="BV11">
        <v>1238.76500160198</v>
      </c>
      <c r="BW11">
        <v>280.86799673356097</v>
      </c>
      <c r="BX11">
        <v>312.565003755232</v>
      </c>
      <c r="BY11">
        <v>534.65599884468395</v>
      </c>
      <c r="BZ11">
        <v>239.84699414738</v>
      </c>
      <c r="CA11">
        <v>282.659998896677</v>
      </c>
      <c r="CB11">
        <v>1113.4970004612101</v>
      </c>
      <c r="CC11">
        <v>358.35098180546498</v>
      </c>
      <c r="CD11">
        <v>160.32399788592201</v>
      </c>
      <c r="CE11">
        <v>386.13400740377602</v>
      </c>
      <c r="CF11">
        <v>129.326997063806</v>
      </c>
      <c r="CG11">
        <v>339.98799736006401</v>
      </c>
      <c r="CH11">
        <v>186.14799723408501</v>
      </c>
      <c r="CI11">
        <v>216.138998124626</v>
      </c>
      <c r="CJ11">
        <v>418.68000671374</v>
      </c>
      <c r="CK11">
        <v>231.22599465349899</v>
      </c>
      <c r="CL11">
        <v>527.31399885216399</v>
      </c>
      <c r="CM11">
        <v>675.80100230322103</v>
      </c>
      <c r="CN11">
        <v>128.81799914618799</v>
      </c>
      <c r="CO11">
        <v>406.20199717285601</v>
      </c>
      <c r="CP11">
        <v>690.95500287173797</v>
      </c>
      <c r="CQ11">
        <v>174.526000276963</v>
      </c>
      <c r="CR11">
        <v>120.324991903305</v>
      </c>
      <c r="CS11">
        <v>213.981995405687</v>
      </c>
      <c r="CT11">
        <v>639.43498584256895</v>
      </c>
      <c r="CU11">
        <v>1226.96497823615</v>
      </c>
      <c r="CV11">
        <v>233.09899504237501</v>
      </c>
      <c r="CW11">
        <v>1364.21896168494</v>
      </c>
      <c r="CX11">
        <v>38.220998303761</v>
      </c>
      <c r="CY11">
        <v>305.849994905438</v>
      </c>
      <c r="CZ11">
        <v>378.06999931801698</v>
      </c>
      <c r="DA11">
        <v>343.51999572426399</v>
      </c>
      <c r="DB11">
        <v>626.325015690908</v>
      </c>
      <c r="DC11">
        <v>581.93300392513095</v>
      </c>
      <c r="DD11">
        <v>282.68200322561597</v>
      </c>
      <c r="DE11">
        <v>254.12199819923899</v>
      </c>
      <c r="DF11">
        <v>446.31099717166398</v>
      </c>
      <c r="DG11">
        <v>178.14299572565599</v>
      </c>
      <c r="DH11">
        <v>241.543999311525</v>
      </c>
      <c r="DI11">
        <v>133.86800229460201</v>
      </c>
      <c r="DJ11">
        <v>245.215997425578</v>
      </c>
      <c r="DK11">
        <v>1747.5460114989301</v>
      </c>
      <c r="DL11">
        <v>195.497001974092</v>
      </c>
      <c r="DM11">
        <v>370.82098891232698</v>
      </c>
      <c r="DN11">
        <v>211.729998986212</v>
      </c>
      <c r="DO11">
        <v>811.01697491369305</v>
      </c>
      <c r="DP11">
        <v>168.337991317572</v>
      </c>
      <c r="DQ11">
        <v>356.79100497504697</v>
      </c>
    </row>
    <row r="12" spans="1:121" x14ac:dyDescent="0.25">
      <c r="A12" s="1">
        <v>44926</v>
      </c>
      <c r="B12">
        <v>310.07100010264998</v>
      </c>
      <c r="C12">
        <v>285.17400000484503</v>
      </c>
      <c r="D12">
        <v>278.059999925363</v>
      </c>
      <c r="E12">
        <v>112.507999968733</v>
      </c>
      <c r="F12">
        <v>635.18099986593404</v>
      </c>
      <c r="G12">
        <v>195.50900000080199</v>
      </c>
      <c r="H12">
        <v>523.03600015002098</v>
      </c>
      <c r="I12">
        <v>1337.97899949003</v>
      </c>
      <c r="J12">
        <v>260.35699995239901</v>
      </c>
      <c r="K12">
        <v>799.64000025147504</v>
      </c>
      <c r="L12">
        <v>414.02700010054701</v>
      </c>
      <c r="M12">
        <v>120.268999953639</v>
      </c>
      <c r="N12">
        <v>303.05400015468803</v>
      </c>
      <c r="O12">
        <v>303.35600004814199</v>
      </c>
      <c r="P12">
        <v>918.36999963206199</v>
      </c>
      <c r="Q12">
        <v>193.35199999625399</v>
      </c>
      <c r="R12">
        <v>197.88599997600599</v>
      </c>
      <c r="S12">
        <v>482.69700003242298</v>
      </c>
      <c r="T12">
        <v>1100.8689999512201</v>
      </c>
      <c r="U12">
        <v>72.648999997832902</v>
      </c>
      <c r="V12">
        <v>153.013999959377</v>
      </c>
      <c r="W12">
        <v>450.54900004377799</v>
      </c>
      <c r="X12">
        <v>270.48800005915302</v>
      </c>
      <c r="Y12">
        <v>926.04099972436302</v>
      </c>
      <c r="Z12">
        <v>493.774999957376</v>
      </c>
      <c r="AA12">
        <v>424.51100017694199</v>
      </c>
      <c r="AB12">
        <v>193.01700007999901</v>
      </c>
      <c r="AC12">
        <v>138.57099999500099</v>
      </c>
      <c r="AD12">
        <v>148.094000110846</v>
      </c>
      <c r="AE12">
        <v>1469.62400002199</v>
      </c>
      <c r="AF12">
        <v>166.24499996498599</v>
      </c>
      <c r="AG12">
        <v>109.01399998715399</v>
      </c>
      <c r="AH12">
        <v>248.05400005127001</v>
      </c>
      <c r="AI12">
        <v>3328.0079993731101</v>
      </c>
      <c r="AJ12">
        <v>213.32899999029399</v>
      </c>
      <c r="AK12">
        <v>759.77200017804898</v>
      </c>
      <c r="AL12">
        <v>757.67600001900598</v>
      </c>
      <c r="AM12">
        <v>119.76700003380699</v>
      </c>
      <c r="AN12">
        <v>113.036000031245</v>
      </c>
      <c r="AO12">
        <v>235.62599995569499</v>
      </c>
      <c r="AP12">
        <v>346.53499992163</v>
      </c>
      <c r="AQ12">
        <v>573.37199990454405</v>
      </c>
      <c r="AR12">
        <v>401.929999979706</v>
      </c>
      <c r="AS12">
        <v>198.46800006570399</v>
      </c>
      <c r="AT12">
        <v>582.28100006017701</v>
      </c>
      <c r="AU12">
        <v>125.858000084248</v>
      </c>
      <c r="AV12">
        <v>1572.2240002143601</v>
      </c>
      <c r="AW12">
        <v>573.80200021748396</v>
      </c>
      <c r="AX12">
        <v>256.24699998651101</v>
      </c>
      <c r="AY12">
        <v>270.30500007208701</v>
      </c>
      <c r="AZ12">
        <v>661.18199999262902</v>
      </c>
      <c r="BA12">
        <v>222.41800000055201</v>
      </c>
      <c r="BB12">
        <v>81.455000018708404</v>
      </c>
      <c r="BC12">
        <v>708.164000028587</v>
      </c>
      <c r="BD12">
        <v>213.87700001238699</v>
      </c>
      <c r="BE12">
        <v>10078.596999110399</v>
      </c>
      <c r="BF12">
        <v>585.14999977587502</v>
      </c>
      <c r="BG12">
        <v>415.65800005748002</v>
      </c>
      <c r="BH12">
        <v>1933.59299954371</v>
      </c>
      <c r="BI12">
        <v>311.49500013318601</v>
      </c>
      <c r="BJ12">
        <v>548.61399991453095</v>
      </c>
      <c r="BK12">
        <v>207.87799991959099</v>
      </c>
      <c r="BL12">
        <v>896.37099981819097</v>
      </c>
      <c r="BM12">
        <v>295.25000007300901</v>
      </c>
      <c r="BN12">
        <v>142.13100002955201</v>
      </c>
      <c r="BO12">
        <v>224.37600005020599</v>
      </c>
      <c r="BP12">
        <v>473.16700018928299</v>
      </c>
      <c r="BQ12">
        <v>218.39099997739001</v>
      </c>
      <c r="BR12">
        <v>371.97599997863398</v>
      </c>
      <c r="BS12">
        <v>153.02400003928699</v>
      </c>
      <c r="BT12">
        <v>404.09000000391501</v>
      </c>
      <c r="BU12">
        <v>130.95600006642499</v>
      </c>
      <c r="BV12">
        <v>1112.1740000042901</v>
      </c>
      <c r="BW12">
        <v>257.28500005673402</v>
      </c>
      <c r="BX12">
        <v>280.56499999577397</v>
      </c>
      <c r="BY12">
        <v>487.12800008362001</v>
      </c>
      <c r="BZ12">
        <v>224.79700010011399</v>
      </c>
      <c r="CA12">
        <v>257.124000030113</v>
      </c>
      <c r="CB12">
        <v>1020.84400028188</v>
      </c>
      <c r="CC12">
        <v>330.76900007322899</v>
      </c>
      <c r="CD12">
        <v>145.64100001232501</v>
      </c>
      <c r="CE12">
        <v>329.40299976162697</v>
      </c>
      <c r="CF12">
        <v>118.717000034469</v>
      </c>
      <c r="CG12">
        <v>308.50100003273502</v>
      </c>
      <c r="CH12">
        <v>169.716000023481</v>
      </c>
      <c r="CI12">
        <v>195.85800001722001</v>
      </c>
      <c r="CJ12">
        <v>372.41099993901798</v>
      </c>
      <c r="CK12">
        <v>208.34300000035401</v>
      </c>
      <c r="CL12">
        <v>477.07800001183898</v>
      </c>
      <c r="CM12">
        <v>603.92499995407104</v>
      </c>
      <c r="CN12">
        <v>115.05499998622901</v>
      </c>
      <c r="CO12">
        <v>368.99500001523899</v>
      </c>
      <c r="CP12">
        <v>626.96800003054</v>
      </c>
      <c r="CQ12">
        <v>153.531999961883</v>
      </c>
      <c r="CR12">
        <v>119.750000132605</v>
      </c>
      <c r="CS12">
        <v>191.48399996974101</v>
      </c>
      <c r="CT12">
        <v>587.09600013462898</v>
      </c>
      <c r="CU12">
        <v>1141.6710004162701</v>
      </c>
      <c r="CV12">
        <v>212.24500001230899</v>
      </c>
      <c r="CW12">
        <v>1278.27600063761</v>
      </c>
      <c r="CX12">
        <v>35.808000015904902</v>
      </c>
      <c r="CY12">
        <v>281.58600007281899</v>
      </c>
      <c r="CZ12">
        <v>342.25000002941601</v>
      </c>
      <c r="DA12">
        <v>306.41499996133598</v>
      </c>
      <c r="DB12">
        <v>541.869999722128</v>
      </c>
      <c r="DC12">
        <v>509.77199982303199</v>
      </c>
      <c r="DD12">
        <v>251.909999976574</v>
      </c>
      <c r="DE12">
        <v>233.355000056639</v>
      </c>
      <c r="DF12">
        <v>408.98200009975898</v>
      </c>
      <c r="DG12">
        <v>162.59300000871499</v>
      </c>
      <c r="DH12">
        <v>219.27700002979901</v>
      </c>
      <c r="DI12">
        <v>115.498999941573</v>
      </c>
      <c r="DJ12">
        <v>221.120999986573</v>
      </c>
      <c r="DK12">
        <v>1549.2019996643</v>
      </c>
      <c r="DL12">
        <v>173.22999997639999</v>
      </c>
      <c r="DM12">
        <v>341.85100008128097</v>
      </c>
      <c r="DN12">
        <v>197.72700008612301</v>
      </c>
      <c r="DO12">
        <v>748.05000019691602</v>
      </c>
      <c r="DP12">
        <v>158.32600006732901</v>
      </c>
      <c r="DQ12">
        <v>319.31299998497298</v>
      </c>
    </row>
    <row r="13" spans="1:121" x14ac:dyDescent="0.25">
      <c r="A13" s="1">
        <v>45291</v>
      </c>
      <c r="B13">
        <v>323.47299992043099</v>
      </c>
      <c r="C13">
        <v>295.32399998535601</v>
      </c>
      <c r="D13">
        <v>282.72600011101201</v>
      </c>
      <c r="E13">
        <v>116.373999993379</v>
      </c>
      <c r="F13">
        <v>649.34499988790503</v>
      </c>
      <c r="G13">
        <v>200.647000017918</v>
      </c>
      <c r="H13">
        <v>540.90699994786701</v>
      </c>
      <c r="I13">
        <v>1360.9279999717601</v>
      </c>
      <c r="J13">
        <v>268.05100000702402</v>
      </c>
      <c r="K13">
        <v>826.50200007294598</v>
      </c>
      <c r="L13">
        <v>426.85500006420301</v>
      </c>
      <c r="M13">
        <v>122.517999911164</v>
      </c>
      <c r="N13">
        <v>312.729000052571</v>
      </c>
      <c r="O13">
        <v>312.888000052915</v>
      </c>
      <c r="P13">
        <v>935.79200021235295</v>
      </c>
      <c r="Q13">
        <v>197.62900001818301</v>
      </c>
      <c r="R13">
        <v>204.29399997938199</v>
      </c>
      <c r="S13">
        <v>499.63599992826198</v>
      </c>
      <c r="T13">
        <v>1136.03499997418</v>
      </c>
      <c r="U13">
        <v>74.008000026109201</v>
      </c>
      <c r="V13">
        <v>155.384000029498</v>
      </c>
      <c r="W13">
        <v>465.75800013345099</v>
      </c>
      <c r="X13">
        <v>278.101000019965</v>
      </c>
      <c r="Y13">
        <v>946.17700014903596</v>
      </c>
      <c r="Z13">
        <v>506.74300006548702</v>
      </c>
      <c r="AA13">
        <v>440.856999998086</v>
      </c>
      <c r="AB13">
        <v>201.29999995771399</v>
      </c>
      <c r="AC13">
        <v>141.289999986547</v>
      </c>
      <c r="AD13">
        <v>156.70099997678901</v>
      </c>
      <c r="AE13">
        <v>1516.10899989777</v>
      </c>
      <c r="AF13">
        <v>170.262000045349</v>
      </c>
      <c r="AG13">
        <v>111.65999999228499</v>
      </c>
      <c r="AH13">
        <v>255.99399999836001</v>
      </c>
      <c r="AI13">
        <v>3402.69500019108</v>
      </c>
      <c r="AJ13">
        <v>217.104000058244</v>
      </c>
      <c r="AK13">
        <v>781.54200010205898</v>
      </c>
      <c r="AL13">
        <v>780.95999996627802</v>
      </c>
      <c r="AM13">
        <v>123.943000006803</v>
      </c>
      <c r="AN13">
        <v>113.95600014315499</v>
      </c>
      <c r="AO13">
        <v>242.30599999646401</v>
      </c>
      <c r="AP13">
        <v>354.45600005008401</v>
      </c>
      <c r="AQ13">
        <v>590.70699997423003</v>
      </c>
      <c r="AR13">
        <v>417.848999829847</v>
      </c>
      <c r="AS13">
        <v>206.352999905888</v>
      </c>
      <c r="AT13">
        <v>598.03600017153497</v>
      </c>
      <c r="AU13">
        <v>128.25300013382599</v>
      </c>
      <c r="AV13">
        <v>1639.4789995017099</v>
      </c>
      <c r="AW13">
        <v>593.59599998971703</v>
      </c>
      <c r="AX13">
        <v>264.16899991706703</v>
      </c>
      <c r="AY13">
        <v>285.19400000991402</v>
      </c>
      <c r="AZ13">
        <v>681.60700005775595</v>
      </c>
      <c r="BA13">
        <v>231.36299989707101</v>
      </c>
      <c r="BB13">
        <v>84.213999992776493</v>
      </c>
      <c r="BC13">
        <v>727.19300013941802</v>
      </c>
      <c r="BD13">
        <v>219.95899996847501</v>
      </c>
      <c r="BE13">
        <v>10398.0379994828</v>
      </c>
      <c r="BF13">
        <v>598.52899997342104</v>
      </c>
      <c r="BG13">
        <v>429.40700005040202</v>
      </c>
      <c r="BH13">
        <v>1975.28400029618</v>
      </c>
      <c r="BI13">
        <v>322.35900011530202</v>
      </c>
      <c r="BJ13">
        <v>563.32900007399303</v>
      </c>
      <c r="BK13">
        <v>205.81600005428899</v>
      </c>
      <c r="BL13">
        <v>920.270999779867</v>
      </c>
      <c r="BM13">
        <v>304.23399999563702</v>
      </c>
      <c r="BN13">
        <v>147.82499997523601</v>
      </c>
      <c r="BO13">
        <v>232.541999903049</v>
      </c>
      <c r="BP13">
        <v>488.86900011266101</v>
      </c>
      <c r="BQ13">
        <v>226.36000003579301</v>
      </c>
      <c r="BR13">
        <v>381.48599999779498</v>
      </c>
      <c r="BS13">
        <v>158.78199997943</v>
      </c>
      <c r="BT13">
        <v>413.258000026464</v>
      </c>
      <c r="BU13">
        <v>137.58200001903199</v>
      </c>
      <c r="BV13">
        <v>1152.46499973086</v>
      </c>
      <c r="BW13">
        <v>266.33600000004401</v>
      </c>
      <c r="BX13">
        <v>287.906999984099</v>
      </c>
      <c r="BY13">
        <v>504.62799986857999</v>
      </c>
      <c r="BZ13">
        <v>231.70500004317299</v>
      </c>
      <c r="CA13">
        <v>264.12100002659599</v>
      </c>
      <c r="CB13">
        <v>1057.74500009807</v>
      </c>
      <c r="CC13">
        <v>343.64599999244899</v>
      </c>
      <c r="CD13">
        <v>149.52300005403001</v>
      </c>
      <c r="CE13">
        <v>333.90999990619599</v>
      </c>
      <c r="CF13">
        <v>124.133000034801</v>
      </c>
      <c r="CG13">
        <v>318.37400005064899</v>
      </c>
      <c r="CH13">
        <v>175.60899996091899</v>
      </c>
      <c r="CI13">
        <v>201.61100009068599</v>
      </c>
      <c r="CJ13">
        <v>379.15999997164403</v>
      </c>
      <c r="CK13">
        <v>217.08899991837899</v>
      </c>
      <c r="CL13">
        <v>487.42800006029</v>
      </c>
      <c r="CM13">
        <v>622.04499993804802</v>
      </c>
      <c r="CN13">
        <v>118.85099993649099</v>
      </c>
      <c r="CO13">
        <v>374.30500020136498</v>
      </c>
      <c r="CP13">
        <v>637.63800003594099</v>
      </c>
      <c r="CQ13">
        <v>158.06900007830001</v>
      </c>
      <c r="CR13">
        <v>125.097000020647</v>
      </c>
      <c r="CS13">
        <v>195.48400007631301</v>
      </c>
      <c r="CT13">
        <v>609.01499998453096</v>
      </c>
      <c r="CU13">
        <v>1173.9580002494799</v>
      </c>
      <c r="CV13">
        <v>217.41500000615699</v>
      </c>
      <c r="CW13">
        <v>1337.92399965907</v>
      </c>
      <c r="CX13">
        <v>37.521999981246601</v>
      </c>
      <c r="CY13">
        <v>290.874000019888</v>
      </c>
      <c r="CZ13">
        <v>352.74100005103497</v>
      </c>
      <c r="DA13">
        <v>317.60799986926099</v>
      </c>
      <c r="DB13">
        <v>548.06300008795699</v>
      </c>
      <c r="DC13">
        <v>522.32299995583401</v>
      </c>
      <c r="DD13">
        <v>258.43500005721103</v>
      </c>
      <c r="DE13">
        <v>240.48200002609701</v>
      </c>
      <c r="DF13">
        <v>424.41299991773099</v>
      </c>
      <c r="DG13">
        <v>165.77200001048601</v>
      </c>
      <c r="DH13">
        <v>227.103999989107</v>
      </c>
      <c r="DI13">
        <v>118.671999963326</v>
      </c>
      <c r="DJ13">
        <v>225.84299995355701</v>
      </c>
      <c r="DK13">
        <v>1580.7530000086699</v>
      </c>
      <c r="DL13">
        <v>178.95400000889299</v>
      </c>
      <c r="DM13">
        <v>353.85199995452899</v>
      </c>
      <c r="DN13">
        <v>202.43000010391799</v>
      </c>
      <c r="DO13">
        <v>777.63799985049604</v>
      </c>
      <c r="DP13">
        <v>164.08199997817701</v>
      </c>
      <c r="DQ13">
        <v>327.68799997475401</v>
      </c>
    </row>
    <row r="14" spans="1:121" x14ac:dyDescent="0.25">
      <c r="A14" s="1">
        <v>45657</v>
      </c>
      <c r="B14">
        <v>353.72299990150998</v>
      </c>
      <c r="C14">
        <v>319.29700002948499</v>
      </c>
      <c r="D14">
        <v>300.23900018763101</v>
      </c>
      <c r="E14">
        <v>125.475000026031</v>
      </c>
      <c r="F14">
        <v>714.01399961938205</v>
      </c>
      <c r="G14">
        <v>216.62300001910501</v>
      </c>
      <c r="H14">
        <v>589.76799986573803</v>
      </c>
      <c r="I14">
        <v>1484.20499959831</v>
      </c>
      <c r="J14">
        <v>289.00000004969303</v>
      </c>
      <c r="K14">
        <v>890.60400014820402</v>
      </c>
      <c r="L14">
        <v>458.57400011981599</v>
      </c>
      <c r="M14">
        <v>139.854999753079</v>
      </c>
      <c r="N14">
        <v>336.60500005927503</v>
      </c>
      <c r="O14">
        <v>335.14800012507999</v>
      </c>
      <c r="P14">
        <v>1001.30000039103</v>
      </c>
      <c r="Q14">
        <v>214.05599999056301</v>
      </c>
      <c r="R14">
        <v>221.839999986522</v>
      </c>
      <c r="S14">
        <v>544.33499990501696</v>
      </c>
      <c r="T14">
        <v>1228.85500007421</v>
      </c>
      <c r="U14">
        <v>78.957000035782102</v>
      </c>
      <c r="V14">
        <v>167.56600001489801</v>
      </c>
      <c r="W14">
        <v>493.307000385827</v>
      </c>
      <c r="X14">
        <v>301.05799999588697</v>
      </c>
      <c r="Y14">
        <v>1016.30600026961</v>
      </c>
      <c r="Z14">
        <v>544.85500012896603</v>
      </c>
      <c r="AA14">
        <v>476.72400003106799</v>
      </c>
      <c r="AB14">
        <v>219.909999943895</v>
      </c>
      <c r="AC14">
        <v>155.31699991365701</v>
      </c>
      <c r="AD14">
        <v>169.04400003842599</v>
      </c>
      <c r="AE14">
        <v>1646.9309998506201</v>
      </c>
      <c r="AF14">
        <v>181.335000102132</v>
      </c>
      <c r="AG14">
        <v>121.869999965799</v>
      </c>
      <c r="AH14">
        <v>277.60799998642801</v>
      </c>
      <c r="AI14">
        <v>3684.28499994716</v>
      </c>
      <c r="AJ14">
        <v>233.15300005189101</v>
      </c>
      <c r="AK14">
        <v>842.43900011264304</v>
      </c>
      <c r="AL14">
        <v>847.74099993840503</v>
      </c>
      <c r="AM14">
        <v>133.648000020501</v>
      </c>
      <c r="AN14">
        <v>115.671000244133</v>
      </c>
      <c r="AO14">
        <v>262.24200000926902</v>
      </c>
      <c r="AP14">
        <v>381.17800008555997</v>
      </c>
      <c r="AQ14">
        <v>639.71400001449297</v>
      </c>
      <c r="AR14">
        <v>460.86199974605802</v>
      </c>
      <c r="AS14">
        <v>229.56999979949299</v>
      </c>
      <c r="AT14">
        <v>637.34100033611003</v>
      </c>
      <c r="AU14">
        <v>131.63000022945999</v>
      </c>
      <c r="AV14">
        <v>1795.5319994362301</v>
      </c>
      <c r="AW14">
        <v>644.39999994390996</v>
      </c>
      <c r="AX14">
        <v>291.71699981311502</v>
      </c>
      <c r="AY14">
        <v>302.43000025628101</v>
      </c>
      <c r="AZ14">
        <v>732.88900018745903</v>
      </c>
      <c r="BA14">
        <v>255.888999834885</v>
      </c>
      <c r="BB14">
        <v>91.701999983489401</v>
      </c>
      <c r="BC14">
        <v>779.54300025781799</v>
      </c>
      <c r="BD14">
        <v>241.01599990231901</v>
      </c>
      <c r="BE14">
        <v>11263.756000162</v>
      </c>
      <c r="BF14">
        <v>650.424999924198</v>
      </c>
      <c r="BG14">
        <v>460.786000148874</v>
      </c>
      <c r="BH14">
        <v>2125.1220004310899</v>
      </c>
      <c r="BI14">
        <v>341.06300027059098</v>
      </c>
      <c r="BJ14">
        <v>604.67300018424498</v>
      </c>
      <c r="BK14">
        <v>225.72699985944899</v>
      </c>
      <c r="BL14">
        <v>1012.6909994592</v>
      </c>
      <c r="BM14">
        <v>330.764999950863</v>
      </c>
      <c r="BN14">
        <v>160.940999978028</v>
      </c>
      <c r="BO14">
        <v>258.37399978305001</v>
      </c>
      <c r="BP14">
        <v>522.460000229</v>
      </c>
      <c r="BQ14">
        <v>240.60000016717899</v>
      </c>
      <c r="BR14">
        <v>414.45499994890099</v>
      </c>
      <c r="BS14">
        <v>172.912999971734</v>
      </c>
      <c r="BT14">
        <v>448.43299995248202</v>
      </c>
      <c r="BU14">
        <v>145.92800011545</v>
      </c>
      <c r="BV14">
        <v>1260.88399961602</v>
      </c>
      <c r="BW14">
        <v>287.93600002095701</v>
      </c>
      <c r="BX14">
        <v>313.87699992428099</v>
      </c>
      <c r="BY14">
        <v>554.60599973702199</v>
      </c>
      <c r="BZ14">
        <v>249.109000053448</v>
      </c>
      <c r="CA14">
        <v>285.16500002311699</v>
      </c>
      <c r="CB14">
        <v>1136.17700033335</v>
      </c>
      <c r="CC14">
        <v>370.85100005766202</v>
      </c>
      <c r="CD14">
        <v>158.533000111707</v>
      </c>
      <c r="CE14">
        <v>369.92499971004798</v>
      </c>
      <c r="CF14">
        <v>130.50700014240701</v>
      </c>
      <c r="CG14">
        <v>340.81600013726</v>
      </c>
      <c r="CH14">
        <v>192.61499992089099</v>
      </c>
      <c r="CI14">
        <v>211.90600021700899</v>
      </c>
      <c r="CJ14">
        <v>416.00399979685801</v>
      </c>
      <c r="CK14">
        <v>238.62099989777701</v>
      </c>
      <c r="CL14">
        <v>527.34299999352402</v>
      </c>
      <c r="CM14">
        <v>677.28599988501503</v>
      </c>
      <c r="CN14">
        <v>132.832999864333</v>
      </c>
      <c r="CO14">
        <v>396.204000274066</v>
      </c>
      <c r="CP14">
        <v>696.25399975319397</v>
      </c>
      <c r="CQ14">
        <v>164.72600022391299</v>
      </c>
      <c r="CR14">
        <v>134.32300003705001</v>
      </c>
      <c r="CS14">
        <v>207.182000146587</v>
      </c>
      <c r="CT14">
        <v>658.39100005611294</v>
      </c>
      <c r="CU14">
        <v>1261.13600029641</v>
      </c>
      <c r="CV14">
        <v>236.31199996292301</v>
      </c>
      <c r="CW14">
        <v>1463.0979995961</v>
      </c>
      <c r="CX14">
        <v>41.6429999684146</v>
      </c>
      <c r="CY14">
        <v>313.777000041066</v>
      </c>
      <c r="CZ14">
        <v>378.33200012512901</v>
      </c>
      <c r="DA14">
        <v>350.95699978114499</v>
      </c>
      <c r="DB14">
        <v>592.24100001135798</v>
      </c>
      <c r="DC14">
        <v>568.58199990473997</v>
      </c>
      <c r="DD14">
        <v>276.15900012355502</v>
      </c>
      <c r="DE14">
        <v>259.20600003781198</v>
      </c>
      <c r="DF14">
        <v>464.09099986048699</v>
      </c>
      <c r="DG14">
        <v>180.52199995507999</v>
      </c>
      <c r="DH14">
        <v>245.91900000711601</v>
      </c>
      <c r="DI14">
        <v>130.537999936391</v>
      </c>
      <c r="DJ14">
        <v>249.64799981806601</v>
      </c>
      <c r="DK14">
        <v>1720.04399967115</v>
      </c>
      <c r="DL14">
        <v>192.157000062831</v>
      </c>
      <c r="DM14">
        <v>386.06699990752901</v>
      </c>
      <c r="DN14">
        <v>214.045000159886</v>
      </c>
      <c r="DO14">
        <v>849.12799979280601</v>
      </c>
      <c r="DP14">
        <v>179.366999943434</v>
      </c>
      <c r="DQ14">
        <v>357.591999903295</v>
      </c>
    </row>
    <row r="15" spans="1:121" x14ac:dyDescent="0.25">
      <c r="A15" s="1">
        <v>46022</v>
      </c>
      <c r="B15">
        <v>386.70448298463401</v>
      </c>
      <c r="C15">
        <v>348.882402236823</v>
      </c>
      <c r="D15">
        <v>324.42323694837899</v>
      </c>
      <c r="E15">
        <v>135.534328759792</v>
      </c>
      <c r="F15">
        <v>780.21360584173306</v>
      </c>
      <c r="G15">
        <v>236.502065379974</v>
      </c>
      <c r="H15">
        <v>639.083253541364</v>
      </c>
      <c r="I15">
        <v>1622.12492753577</v>
      </c>
      <c r="J15">
        <v>311.74818409834597</v>
      </c>
      <c r="K15">
        <v>961.15307310808305</v>
      </c>
      <c r="L15">
        <v>497.82260880307803</v>
      </c>
      <c r="M15">
        <v>155.10826139342501</v>
      </c>
      <c r="N15">
        <v>361.56170492593702</v>
      </c>
      <c r="O15">
        <v>363.494001214538</v>
      </c>
      <c r="P15">
        <v>1083.9278762643301</v>
      </c>
      <c r="Q15">
        <v>232.419341624331</v>
      </c>
      <c r="R15">
        <v>240.82727763391301</v>
      </c>
      <c r="S15">
        <v>594.68676426059903</v>
      </c>
      <c r="T15">
        <v>1340.58793145199</v>
      </c>
      <c r="U15">
        <v>84.949878118303502</v>
      </c>
      <c r="V15">
        <v>181.485381940872</v>
      </c>
      <c r="W15">
        <v>529.519108888608</v>
      </c>
      <c r="X15">
        <v>327.66596123909801</v>
      </c>
      <c r="Y15">
        <v>1087.36483927161</v>
      </c>
      <c r="Z15">
        <v>590.09329894336895</v>
      </c>
      <c r="AA15">
        <v>515.30592812759403</v>
      </c>
      <c r="AB15">
        <v>238.77049936244799</v>
      </c>
      <c r="AC15">
        <v>167.89073872367501</v>
      </c>
      <c r="AD15">
        <v>181.90292902248601</v>
      </c>
      <c r="AE15">
        <v>1791.6308946914201</v>
      </c>
      <c r="AF15">
        <v>195.65782107833999</v>
      </c>
      <c r="AG15">
        <v>132.481063220035</v>
      </c>
      <c r="AH15">
        <v>301.18310482126299</v>
      </c>
      <c r="AI15">
        <v>4006.35455028146</v>
      </c>
      <c r="AJ15">
        <v>252.85582891174201</v>
      </c>
      <c r="AK15">
        <v>909.21831131050806</v>
      </c>
      <c r="AL15">
        <v>920.91005236034596</v>
      </c>
      <c r="AM15">
        <v>144.32959052130801</v>
      </c>
      <c r="AN15">
        <v>122.79831993177299</v>
      </c>
      <c r="AO15">
        <v>286.11876843400898</v>
      </c>
      <c r="AP15">
        <v>415.49546748934</v>
      </c>
      <c r="AQ15">
        <v>695.20986434030601</v>
      </c>
      <c r="AR15">
        <v>504.412355241905</v>
      </c>
      <c r="AS15">
        <v>252.27384468565299</v>
      </c>
      <c r="AT15">
        <v>686.27320371039696</v>
      </c>
      <c r="AU15">
        <v>139.80167061853501</v>
      </c>
      <c r="AV15">
        <v>1960.34433010459</v>
      </c>
      <c r="AW15">
        <v>695.27696516044796</v>
      </c>
      <c r="AX15">
        <v>319.90359797378602</v>
      </c>
      <c r="AY15">
        <v>325.97456220556802</v>
      </c>
      <c r="AZ15">
        <v>791.05355218250099</v>
      </c>
      <c r="BA15">
        <v>281.29205579194399</v>
      </c>
      <c r="BB15">
        <v>99.488046472408698</v>
      </c>
      <c r="BC15">
        <v>842.47518289233403</v>
      </c>
      <c r="BD15">
        <v>262.56556234283698</v>
      </c>
      <c r="BE15">
        <v>12201.9871400837</v>
      </c>
      <c r="BF15">
        <v>710.24243465423399</v>
      </c>
      <c r="BG15">
        <v>496.61888909447299</v>
      </c>
      <c r="BH15">
        <v>2304.19129910636</v>
      </c>
      <c r="BI15">
        <v>364.710035669641</v>
      </c>
      <c r="BJ15">
        <v>651.85165069159802</v>
      </c>
      <c r="BK15">
        <v>247.00805648384701</v>
      </c>
      <c r="BL15">
        <v>1109.2396311560401</v>
      </c>
      <c r="BM15">
        <v>358.80740835913701</v>
      </c>
      <c r="BN15">
        <v>174.86205004709501</v>
      </c>
      <c r="BO15">
        <v>281.31644401306897</v>
      </c>
      <c r="BP15">
        <v>560.29747278428397</v>
      </c>
      <c r="BQ15">
        <v>258.73737870987998</v>
      </c>
      <c r="BR15">
        <v>452.250808892534</v>
      </c>
      <c r="BS15">
        <v>188.09157284225199</v>
      </c>
      <c r="BT15">
        <v>488.41427024700897</v>
      </c>
      <c r="BU15">
        <v>157.20697751868701</v>
      </c>
      <c r="BV15">
        <v>1383.6663314073501</v>
      </c>
      <c r="BW15">
        <v>311.08121445712402</v>
      </c>
      <c r="BX15">
        <v>341.98618901296402</v>
      </c>
      <c r="BY15">
        <v>604.61524516908901</v>
      </c>
      <c r="BZ15">
        <v>270.03042823388699</v>
      </c>
      <c r="CA15">
        <v>308.928516293504</v>
      </c>
      <c r="CB15">
        <v>1225.38441692381</v>
      </c>
      <c r="CC15">
        <v>404.19854381570599</v>
      </c>
      <c r="CD15">
        <v>170.15145958326201</v>
      </c>
      <c r="CE15">
        <v>405.65282560095699</v>
      </c>
      <c r="CF15">
        <v>140.65868620082099</v>
      </c>
      <c r="CG15">
        <v>369.05174734320599</v>
      </c>
      <c r="CH15">
        <v>210.25814465661401</v>
      </c>
      <c r="CI15">
        <v>227.39811905547299</v>
      </c>
      <c r="CJ15">
        <v>453.20126100070098</v>
      </c>
      <c r="CK15">
        <v>261.88939682774799</v>
      </c>
      <c r="CL15">
        <v>572.07142270141901</v>
      </c>
      <c r="CM15">
        <v>737.89200215097696</v>
      </c>
      <c r="CN15">
        <v>147.38498185236199</v>
      </c>
      <c r="CO15">
        <v>426.11548768828402</v>
      </c>
      <c r="CP15">
        <v>759.75822130757001</v>
      </c>
      <c r="CQ15">
        <v>176.497663143599</v>
      </c>
      <c r="CR15">
        <v>145.42036897261099</v>
      </c>
      <c r="CS15">
        <v>222.69238068002201</v>
      </c>
      <c r="CT15">
        <v>710.16549996190895</v>
      </c>
      <c r="CU15">
        <v>1356.8659546531501</v>
      </c>
      <c r="CV15">
        <v>256.32823416303802</v>
      </c>
      <c r="CW15">
        <v>1594.56777375767</v>
      </c>
      <c r="CX15">
        <v>45.2595728857168</v>
      </c>
      <c r="CY15">
        <v>338.73878133985198</v>
      </c>
      <c r="CZ15">
        <v>407.993565552093</v>
      </c>
      <c r="DA15">
        <v>383.48837900073602</v>
      </c>
      <c r="DB15">
        <v>643.75587252530499</v>
      </c>
      <c r="DC15">
        <v>621.37372022843999</v>
      </c>
      <c r="DD15">
        <v>300.25825948231102</v>
      </c>
      <c r="DE15">
        <v>282.22723459738199</v>
      </c>
      <c r="DF15">
        <v>503.953671650052</v>
      </c>
      <c r="DG15">
        <v>197.36539927321701</v>
      </c>
      <c r="DH15">
        <v>266.15509498873598</v>
      </c>
      <c r="DI15">
        <v>142.85377793898499</v>
      </c>
      <c r="DJ15">
        <v>269.81664568618203</v>
      </c>
      <c r="DK15">
        <v>1882.7007965345999</v>
      </c>
      <c r="DL15">
        <v>207.979073994663</v>
      </c>
      <c r="DM15">
        <v>420.10585851302397</v>
      </c>
      <c r="DN15">
        <v>230.254895583268</v>
      </c>
      <c r="DO15">
        <v>923.34834811458904</v>
      </c>
      <c r="DP15">
        <v>195.79177911706401</v>
      </c>
      <c r="DQ15">
        <v>390.12152760527999</v>
      </c>
    </row>
    <row r="16" spans="1:121" x14ac:dyDescent="0.25">
      <c r="A16" s="1">
        <v>46387</v>
      </c>
      <c r="B16">
        <v>427.56649797561101</v>
      </c>
      <c r="C16">
        <v>352.54911397130002</v>
      </c>
      <c r="D16">
        <v>348.93150824713399</v>
      </c>
      <c r="E16">
        <v>144.38220743272299</v>
      </c>
      <c r="F16">
        <v>780.74908363303803</v>
      </c>
      <c r="G16">
        <v>250.82570232791701</v>
      </c>
      <c r="H16">
        <v>658.07779807709301</v>
      </c>
      <c r="I16">
        <v>1766.5770720732501</v>
      </c>
      <c r="J16">
        <v>331.33125708996101</v>
      </c>
      <c r="K16">
        <v>992.59682017827799</v>
      </c>
      <c r="L16">
        <v>546.90116866065296</v>
      </c>
      <c r="M16">
        <v>156.145276617582</v>
      </c>
      <c r="N16">
        <v>371.20809441401798</v>
      </c>
      <c r="O16">
        <v>371.57201744257401</v>
      </c>
      <c r="P16">
        <v>1172.83536640081</v>
      </c>
      <c r="Q16">
        <v>243.34439423917999</v>
      </c>
      <c r="R16">
        <v>248.43409400354301</v>
      </c>
      <c r="S16">
        <v>605.02881216030903</v>
      </c>
      <c r="T16">
        <v>1499.55183113198</v>
      </c>
      <c r="U16">
        <v>97.997271528274496</v>
      </c>
      <c r="V16">
        <v>188.970818522201</v>
      </c>
      <c r="W16">
        <v>553.47653864066297</v>
      </c>
      <c r="X16">
        <v>363.60682492116001</v>
      </c>
      <c r="Y16">
        <v>1141.2127472300001</v>
      </c>
      <c r="Z16">
        <v>623.44259277734</v>
      </c>
      <c r="AA16">
        <v>529.26225258897</v>
      </c>
      <c r="AB16">
        <v>253.42613870349399</v>
      </c>
      <c r="AC16">
        <v>172.607773588821</v>
      </c>
      <c r="AD16">
        <v>196.60126007294599</v>
      </c>
      <c r="AE16">
        <v>1852.83882992702</v>
      </c>
      <c r="AF16">
        <v>206.84484924123799</v>
      </c>
      <c r="AG16">
        <v>141.66940889204</v>
      </c>
      <c r="AH16">
        <v>311.636188168589</v>
      </c>
      <c r="AI16">
        <v>4203.7832746409604</v>
      </c>
      <c r="AJ16">
        <v>270.03711710173502</v>
      </c>
      <c r="AK16">
        <v>928.95752730547702</v>
      </c>
      <c r="AL16">
        <v>958.385359301741</v>
      </c>
      <c r="AM16">
        <v>150.583651609143</v>
      </c>
      <c r="AN16">
        <v>130.973118795343</v>
      </c>
      <c r="AO16">
        <v>302.35255603625001</v>
      </c>
      <c r="AP16">
        <v>444.60887963006701</v>
      </c>
      <c r="AQ16">
        <v>728.99611560469896</v>
      </c>
      <c r="AR16">
        <v>527.544790193175</v>
      </c>
      <c r="AS16">
        <v>255.48991491340399</v>
      </c>
      <c r="AT16">
        <v>728.20437277533097</v>
      </c>
      <c r="AU16">
        <v>187.957697195256</v>
      </c>
      <c r="AV16">
        <v>1962.3661881164001</v>
      </c>
      <c r="AW16">
        <v>726.24190588078102</v>
      </c>
      <c r="AX16">
        <v>324.05092224158102</v>
      </c>
      <c r="AY16">
        <v>359.75527576917801</v>
      </c>
      <c r="AZ16">
        <v>905.55765931072699</v>
      </c>
      <c r="BA16">
        <v>304.11149888268699</v>
      </c>
      <c r="BB16">
        <v>102.59075964553701</v>
      </c>
      <c r="BC16">
        <v>879.183854616639</v>
      </c>
      <c r="BD16">
        <v>264.392958236168</v>
      </c>
      <c r="BE16">
        <v>13010.517841435199</v>
      </c>
      <c r="BF16">
        <v>777.24550701917997</v>
      </c>
      <c r="BG16">
        <v>514.34639549444705</v>
      </c>
      <c r="BH16">
        <v>2465.75512497204</v>
      </c>
      <c r="BI16">
        <v>380.30636046852999</v>
      </c>
      <c r="BJ16">
        <v>673.68344759176102</v>
      </c>
      <c r="BK16">
        <v>247.92241704204099</v>
      </c>
      <c r="BL16">
        <v>1153.09473386131</v>
      </c>
      <c r="BM16">
        <v>371.32517105889599</v>
      </c>
      <c r="BN16">
        <v>175.57532507108999</v>
      </c>
      <c r="BO16">
        <v>285.32509931872102</v>
      </c>
      <c r="BP16">
        <v>577.17726746076403</v>
      </c>
      <c r="BQ16">
        <v>261.465837631765</v>
      </c>
      <c r="BR16">
        <v>486.13832562825598</v>
      </c>
      <c r="BS16">
        <v>195.44394815363401</v>
      </c>
      <c r="BT16">
        <v>491.23389519524699</v>
      </c>
      <c r="BU16">
        <v>168.67082987101401</v>
      </c>
      <c r="BV16">
        <v>1438.6239701157101</v>
      </c>
      <c r="BW16">
        <v>323.16408184455901</v>
      </c>
      <c r="BX16">
        <v>352.31875359687098</v>
      </c>
      <c r="BY16">
        <v>623.13177967188994</v>
      </c>
      <c r="BZ16">
        <v>274.01530673148898</v>
      </c>
      <c r="CA16">
        <v>317.59640316936998</v>
      </c>
      <c r="CB16">
        <v>1423.4684172925799</v>
      </c>
      <c r="CC16">
        <v>415.96120515299901</v>
      </c>
      <c r="CD16">
        <v>176.66992046675301</v>
      </c>
      <c r="CE16">
        <v>420.16466274828599</v>
      </c>
      <c r="CF16">
        <v>145.47887884387799</v>
      </c>
      <c r="CG16">
        <v>399.98118069658301</v>
      </c>
      <c r="CH16">
        <v>211.985985988854</v>
      </c>
      <c r="CI16">
        <v>240.17183238036301</v>
      </c>
      <c r="CJ16">
        <v>471.16484460179998</v>
      </c>
      <c r="CK16">
        <v>273.14156382084502</v>
      </c>
      <c r="CL16">
        <v>590.84317218259798</v>
      </c>
      <c r="CM16">
        <v>782.88408643116202</v>
      </c>
      <c r="CN16">
        <v>153.92573093830401</v>
      </c>
      <c r="CO16">
        <v>446.92140400933602</v>
      </c>
      <c r="CP16">
        <v>843.542325232037</v>
      </c>
      <c r="CQ16">
        <v>186.548341413505</v>
      </c>
      <c r="CR16">
        <v>149.166186983747</v>
      </c>
      <c r="CS16">
        <v>228.19815882141</v>
      </c>
      <c r="CT16">
        <v>717.84552982167202</v>
      </c>
      <c r="CU16">
        <v>1436.52546105785</v>
      </c>
      <c r="CV16">
        <v>272.87585900379401</v>
      </c>
      <c r="CW16">
        <v>1674.6925831992201</v>
      </c>
      <c r="CX16">
        <v>49.485195390290599</v>
      </c>
      <c r="CY16">
        <v>353.09005313830397</v>
      </c>
      <c r="CZ16">
        <v>419.93505430001102</v>
      </c>
      <c r="DA16">
        <v>468.53697845103198</v>
      </c>
      <c r="DB16">
        <v>709.86444774888696</v>
      </c>
      <c r="DC16">
        <v>682.373478887739</v>
      </c>
      <c r="DD16">
        <v>307.14430714342097</v>
      </c>
      <c r="DE16">
        <v>297.27441745400398</v>
      </c>
      <c r="DF16">
        <v>516.17866037227702</v>
      </c>
      <c r="DG16">
        <v>218.84068124161001</v>
      </c>
      <c r="DH16">
        <v>272.00685388448301</v>
      </c>
      <c r="DI16">
        <v>154.204344567108</v>
      </c>
      <c r="DJ16">
        <v>281.43887567056203</v>
      </c>
      <c r="DK16">
        <v>2033.5170392298201</v>
      </c>
      <c r="DL16">
        <v>219.52819216824901</v>
      </c>
      <c r="DM16">
        <v>433.316661120135</v>
      </c>
      <c r="DN16">
        <v>238.92917783488301</v>
      </c>
      <c r="DO16">
        <v>963.49764146484404</v>
      </c>
      <c r="DP16">
        <v>205.51110394303399</v>
      </c>
      <c r="DQ16">
        <v>414.908348749656</v>
      </c>
    </row>
    <row r="17" spans="1:121" x14ac:dyDescent="0.25">
      <c r="A17" s="1">
        <v>46752</v>
      </c>
      <c r="B17">
        <v>462.774748537449</v>
      </c>
      <c r="C17">
        <v>379.77426921297001</v>
      </c>
      <c r="D17">
        <v>378.47720142955097</v>
      </c>
      <c r="E17">
        <v>153.95100266540399</v>
      </c>
      <c r="F17">
        <v>836.08801004878296</v>
      </c>
      <c r="G17">
        <v>270.25432345945597</v>
      </c>
      <c r="H17">
        <v>701.23640143550597</v>
      </c>
      <c r="I17">
        <v>1931.9070380374101</v>
      </c>
      <c r="J17">
        <v>355.596199602311</v>
      </c>
      <c r="K17">
        <v>1062.7562251225499</v>
      </c>
      <c r="L17">
        <v>591.18026019146703</v>
      </c>
      <c r="M17">
        <v>168.96211247907399</v>
      </c>
      <c r="N17">
        <v>397.40851776378901</v>
      </c>
      <c r="O17">
        <v>399.32172898845801</v>
      </c>
      <c r="P17">
        <v>1268.5285748634301</v>
      </c>
      <c r="Q17">
        <v>260.17194402895001</v>
      </c>
      <c r="R17">
        <v>266.735220088956</v>
      </c>
      <c r="S17">
        <v>649.25702631267598</v>
      </c>
      <c r="T17">
        <v>1616.1517532451401</v>
      </c>
      <c r="U17">
        <v>104.87456212287501</v>
      </c>
      <c r="V17">
        <v>201.87727964202099</v>
      </c>
      <c r="W17">
        <v>591.96122915549904</v>
      </c>
      <c r="X17">
        <v>392.35342243392398</v>
      </c>
      <c r="Y17">
        <v>1227.8294127859599</v>
      </c>
      <c r="Z17">
        <v>668.28652855837504</v>
      </c>
      <c r="AA17">
        <v>564.88225457023998</v>
      </c>
      <c r="AB17">
        <v>272.12007797525399</v>
      </c>
      <c r="AC17">
        <v>184.12663673308799</v>
      </c>
      <c r="AD17">
        <v>211.52006883324901</v>
      </c>
      <c r="AE17">
        <v>1990.1061233496901</v>
      </c>
      <c r="AF17">
        <v>220.166499743944</v>
      </c>
      <c r="AG17">
        <v>151.604822133461</v>
      </c>
      <c r="AH17">
        <v>332.823995808836</v>
      </c>
      <c r="AI17">
        <v>4529.25550132642</v>
      </c>
      <c r="AJ17">
        <v>288.66394073855798</v>
      </c>
      <c r="AK17">
        <v>984.43344213358</v>
      </c>
      <c r="AL17">
        <v>1025.8134734825201</v>
      </c>
      <c r="AM17">
        <v>160.127214971043</v>
      </c>
      <c r="AN17">
        <v>139.998438592469</v>
      </c>
      <c r="AO17">
        <v>326.57302502384402</v>
      </c>
      <c r="AP17">
        <v>479.881737659755</v>
      </c>
      <c r="AQ17">
        <v>782.23312826723395</v>
      </c>
      <c r="AR17">
        <v>568.74727722118701</v>
      </c>
      <c r="AS17">
        <v>273.89525794372997</v>
      </c>
      <c r="AT17">
        <v>777.32258463625999</v>
      </c>
      <c r="AU17">
        <v>203.85441656279599</v>
      </c>
      <c r="AV17">
        <v>2123.37942609539</v>
      </c>
      <c r="AW17">
        <v>776.764284657075</v>
      </c>
      <c r="AX17">
        <v>349.79382282185202</v>
      </c>
      <c r="AY17">
        <v>387.90634801091397</v>
      </c>
      <c r="AZ17">
        <v>977.73422064273495</v>
      </c>
      <c r="BA17">
        <v>329.94176746758802</v>
      </c>
      <c r="BB17">
        <v>108.265732081458</v>
      </c>
      <c r="BC17">
        <v>940.41672869687102</v>
      </c>
      <c r="BD17">
        <v>282.04387969354701</v>
      </c>
      <c r="BE17">
        <v>14023.993507773899</v>
      </c>
      <c r="BF17">
        <v>847.95915797784596</v>
      </c>
      <c r="BG17">
        <v>548.30523152782598</v>
      </c>
      <c r="BH17">
        <v>2672.98365926824</v>
      </c>
      <c r="BI17">
        <v>406.20544390735103</v>
      </c>
      <c r="BJ17">
        <v>716.65561746476897</v>
      </c>
      <c r="BK17">
        <v>266.77622192551001</v>
      </c>
      <c r="BL17">
        <v>1236.7860777011899</v>
      </c>
      <c r="BM17">
        <v>397.74691625924203</v>
      </c>
      <c r="BN17">
        <v>187.27147452200501</v>
      </c>
      <c r="BO17">
        <v>304.68220364302999</v>
      </c>
      <c r="BP17">
        <v>615.08099278892598</v>
      </c>
      <c r="BQ17">
        <v>278.57629121062001</v>
      </c>
      <c r="BR17">
        <v>523.74406001668694</v>
      </c>
      <c r="BS17">
        <v>209.883530275125</v>
      </c>
      <c r="BT17">
        <v>525.11436632981804</v>
      </c>
      <c r="BU17">
        <v>181.31864211128701</v>
      </c>
      <c r="BV17">
        <v>1555.8468458315299</v>
      </c>
      <c r="BW17">
        <v>345.12153897785402</v>
      </c>
      <c r="BX17">
        <v>378.75022732180298</v>
      </c>
      <c r="BY17">
        <v>670.37465640163998</v>
      </c>
      <c r="BZ17">
        <v>294.73041962519301</v>
      </c>
      <c r="CA17">
        <v>341.284544204648</v>
      </c>
      <c r="CB17">
        <v>1554.34122892201</v>
      </c>
      <c r="CC17">
        <v>446.55122605522899</v>
      </c>
      <c r="CD17">
        <v>187.51398314418901</v>
      </c>
      <c r="CE17">
        <v>454.88136957844</v>
      </c>
      <c r="CF17">
        <v>155.81111768894601</v>
      </c>
      <c r="CG17">
        <v>431.48814851604999</v>
      </c>
      <c r="CH17">
        <v>227.799497926622</v>
      </c>
      <c r="CI17">
        <v>256.30198433627498</v>
      </c>
      <c r="CJ17">
        <v>505.18744930884702</v>
      </c>
      <c r="CK17">
        <v>294.39874982931298</v>
      </c>
      <c r="CL17">
        <v>630.20409664210001</v>
      </c>
      <c r="CM17">
        <v>848.207294230608</v>
      </c>
      <c r="CN17">
        <v>165.427284992399</v>
      </c>
      <c r="CO17">
        <v>480.76942899003097</v>
      </c>
      <c r="CP17">
        <v>927.41933053893001</v>
      </c>
      <c r="CQ17">
        <v>199.89932984429299</v>
      </c>
      <c r="CR17">
        <v>160.57078233665899</v>
      </c>
      <c r="CS17">
        <v>244.04475464833999</v>
      </c>
      <c r="CT17">
        <v>766.843195171758</v>
      </c>
      <c r="CU17">
        <v>1536.9940495977301</v>
      </c>
      <c r="CV17">
        <v>292.78230423474901</v>
      </c>
      <c r="CW17">
        <v>1808.1769989960501</v>
      </c>
      <c r="CX17">
        <v>53.540154947310903</v>
      </c>
      <c r="CY17">
        <v>377.74327577061598</v>
      </c>
      <c r="CZ17">
        <v>449.17717729012799</v>
      </c>
      <c r="DA17">
        <v>505.918258094593</v>
      </c>
      <c r="DB17">
        <v>775.82045066985495</v>
      </c>
      <c r="DC17">
        <v>742.68843319612495</v>
      </c>
      <c r="DD17">
        <v>328.52959786359298</v>
      </c>
      <c r="DE17">
        <v>324.170841424022</v>
      </c>
      <c r="DF17">
        <v>553.77762461067005</v>
      </c>
      <c r="DG17">
        <v>234.42033564798399</v>
      </c>
      <c r="DH17">
        <v>292.87692221707499</v>
      </c>
      <c r="DI17">
        <v>166.49402555584399</v>
      </c>
      <c r="DJ17">
        <v>303.432906956144</v>
      </c>
      <c r="DK17">
        <v>2211.9822128534101</v>
      </c>
      <c r="DL17">
        <v>236.59179625823</v>
      </c>
      <c r="DM17">
        <v>464.774538081657</v>
      </c>
      <c r="DN17">
        <v>255.63115729448299</v>
      </c>
      <c r="DO17">
        <v>1041.62256856458</v>
      </c>
      <c r="DP17">
        <v>221.27251524843001</v>
      </c>
      <c r="DQ17">
        <v>447.29575027014897</v>
      </c>
    </row>
    <row r="18" spans="1:121" x14ac:dyDescent="0.25">
      <c r="A18" s="1">
        <v>47118</v>
      </c>
      <c r="B18">
        <v>492.61836847592298</v>
      </c>
      <c r="C18">
        <v>402.244551686129</v>
      </c>
      <c r="D18">
        <v>402.79788109756203</v>
      </c>
      <c r="E18">
        <v>161.75503331478899</v>
      </c>
      <c r="F18">
        <v>880.21896101269897</v>
      </c>
      <c r="G18">
        <v>286.101043809293</v>
      </c>
      <c r="H18">
        <v>733.75274242379805</v>
      </c>
      <c r="I18">
        <v>2068.5347757654599</v>
      </c>
      <c r="J18">
        <v>376.17550758538198</v>
      </c>
      <c r="K18">
        <v>1116.35153717296</v>
      </c>
      <c r="L18">
        <v>625.52057511877604</v>
      </c>
      <c r="M18">
        <v>179.25966119791499</v>
      </c>
      <c r="N18">
        <v>416.37132810192401</v>
      </c>
      <c r="O18">
        <v>421.34315806245303</v>
      </c>
      <c r="P18">
        <v>1340.3729595484299</v>
      </c>
      <c r="Q18">
        <v>272.98590592455002</v>
      </c>
      <c r="R18">
        <v>281.220833373316</v>
      </c>
      <c r="S18">
        <v>683.35156146865904</v>
      </c>
      <c r="T18">
        <v>1705.8493372118401</v>
      </c>
      <c r="U18">
        <v>109.566961629875</v>
      </c>
      <c r="V18">
        <v>210.916168107077</v>
      </c>
      <c r="W18">
        <v>621.04727259803894</v>
      </c>
      <c r="X18">
        <v>415.76387028750099</v>
      </c>
      <c r="Y18">
        <v>1289.1405966861901</v>
      </c>
      <c r="Z18">
        <v>703.00926844328797</v>
      </c>
      <c r="AA18">
        <v>590.52891267979203</v>
      </c>
      <c r="AB18">
        <v>288.05769375691</v>
      </c>
      <c r="AC18">
        <v>192.88048064341999</v>
      </c>
      <c r="AD18">
        <v>223.60046974788901</v>
      </c>
      <c r="AE18">
        <v>2100.8824630650602</v>
      </c>
      <c r="AF18">
        <v>229.886673559439</v>
      </c>
      <c r="AG18">
        <v>159.232369833164</v>
      </c>
      <c r="AH18">
        <v>348.20686056179301</v>
      </c>
      <c r="AI18">
        <v>4800.3671499229504</v>
      </c>
      <c r="AJ18">
        <v>303.76906115755003</v>
      </c>
      <c r="AK18">
        <v>1025.2592544097399</v>
      </c>
      <c r="AL18">
        <v>1074.6368874068401</v>
      </c>
      <c r="AM18">
        <v>167.676417593259</v>
      </c>
      <c r="AN18">
        <v>146.83046738595999</v>
      </c>
      <c r="AO18">
        <v>345.63116125098099</v>
      </c>
      <c r="AP18">
        <v>506.98512715237001</v>
      </c>
      <c r="AQ18">
        <v>826.69410747474603</v>
      </c>
      <c r="AR18">
        <v>600.08935821771297</v>
      </c>
      <c r="AS18">
        <v>288.98929769713402</v>
      </c>
      <c r="AT18">
        <v>814.04347660262704</v>
      </c>
      <c r="AU18">
        <v>217.22256260661001</v>
      </c>
      <c r="AV18">
        <v>2241.6315620965102</v>
      </c>
      <c r="AW18">
        <v>811.56966946575801</v>
      </c>
      <c r="AX18">
        <v>370.884266861139</v>
      </c>
      <c r="AY18">
        <v>411.28762831877901</v>
      </c>
      <c r="AZ18">
        <v>1032.1452972888201</v>
      </c>
      <c r="BA18">
        <v>353.06629837572399</v>
      </c>
      <c r="BB18">
        <v>114.25501333943799</v>
      </c>
      <c r="BC18">
        <v>987.58288748713005</v>
      </c>
      <c r="BD18">
        <v>294.83478819137503</v>
      </c>
      <c r="BE18">
        <v>14811.6203771409</v>
      </c>
      <c r="BF18">
        <v>901.84504556477395</v>
      </c>
      <c r="BG18">
        <v>572.53289102448002</v>
      </c>
      <c r="BH18">
        <v>2812.0908888169402</v>
      </c>
      <c r="BI18">
        <v>424.23143197357399</v>
      </c>
      <c r="BJ18">
        <v>745.20038689350895</v>
      </c>
      <c r="BK18">
        <v>281.02538751632397</v>
      </c>
      <c r="BL18">
        <v>1298.0123893509201</v>
      </c>
      <c r="BM18">
        <v>417.35322471338498</v>
      </c>
      <c r="BN18">
        <v>195.13173809133201</v>
      </c>
      <c r="BO18">
        <v>317.55724057844498</v>
      </c>
      <c r="BP18">
        <v>639.89947391356202</v>
      </c>
      <c r="BQ18">
        <v>291.12469554221798</v>
      </c>
      <c r="BR18">
        <v>552.95422529807297</v>
      </c>
      <c r="BS18">
        <v>221.176441078567</v>
      </c>
      <c r="BT18">
        <v>553.45148347849704</v>
      </c>
      <c r="BU18">
        <v>189.841684430545</v>
      </c>
      <c r="BV18">
        <v>1646.2401269694899</v>
      </c>
      <c r="BW18">
        <v>361.73990639363899</v>
      </c>
      <c r="BX18">
        <v>399.31957407921101</v>
      </c>
      <c r="BY18">
        <v>705.96869533990105</v>
      </c>
      <c r="BZ18">
        <v>309.41437301556402</v>
      </c>
      <c r="CA18">
        <v>359.08094377294702</v>
      </c>
      <c r="CB18">
        <v>1643.9977313156701</v>
      </c>
      <c r="CC18">
        <v>469.35902726175902</v>
      </c>
      <c r="CD18">
        <v>197.40922830795699</v>
      </c>
      <c r="CE18">
        <v>480.944058662283</v>
      </c>
      <c r="CF18">
        <v>163.71226101804399</v>
      </c>
      <c r="CG18">
        <v>456.29730427267702</v>
      </c>
      <c r="CH18">
        <v>241.40141882172699</v>
      </c>
      <c r="CI18">
        <v>270.495044082817</v>
      </c>
      <c r="CJ18">
        <v>531.41859034938398</v>
      </c>
      <c r="CK18">
        <v>311.25900828992098</v>
      </c>
      <c r="CL18">
        <v>660.52596731177505</v>
      </c>
      <c r="CM18">
        <v>898.408790181109</v>
      </c>
      <c r="CN18">
        <v>175.373074075658</v>
      </c>
      <c r="CO18">
        <v>505.43321218776998</v>
      </c>
      <c r="CP18">
        <v>996.18710622247602</v>
      </c>
      <c r="CQ18">
        <v>209.79147307029899</v>
      </c>
      <c r="CR18">
        <v>169.55498240674399</v>
      </c>
      <c r="CS18">
        <v>255.765585269338</v>
      </c>
      <c r="CT18">
        <v>799.39322782997795</v>
      </c>
      <c r="CU18">
        <v>1611.01772351719</v>
      </c>
      <c r="CV18">
        <v>306.97420166284201</v>
      </c>
      <c r="CW18">
        <v>1911.18571995507</v>
      </c>
      <c r="CX18">
        <v>57.002933768789198</v>
      </c>
      <c r="CY18">
        <v>396.132763699495</v>
      </c>
      <c r="CZ18">
        <v>470.86265338379002</v>
      </c>
      <c r="DA18">
        <v>537.62990281143504</v>
      </c>
      <c r="DB18">
        <v>829.64418284907595</v>
      </c>
      <c r="DC18">
        <v>793.78477618722604</v>
      </c>
      <c r="DD18">
        <v>344.857266675647</v>
      </c>
      <c r="DE18">
        <v>346.48634901962498</v>
      </c>
      <c r="DF18">
        <v>582.66680347284</v>
      </c>
      <c r="DG18">
        <v>249.015704552296</v>
      </c>
      <c r="DH18">
        <v>308.03920937208898</v>
      </c>
      <c r="DI18">
        <v>177.38662795341699</v>
      </c>
      <c r="DJ18">
        <v>318.63425273170998</v>
      </c>
      <c r="DK18">
        <v>2356.0724481095099</v>
      </c>
      <c r="DL18">
        <v>250.44510622776801</v>
      </c>
      <c r="DM18">
        <v>489.94489834185799</v>
      </c>
      <c r="DN18">
        <v>269.34361093389998</v>
      </c>
      <c r="DO18">
        <v>1103.2025832888201</v>
      </c>
      <c r="DP18">
        <v>233.582673855867</v>
      </c>
      <c r="DQ18">
        <v>476.02116464504599</v>
      </c>
    </row>
    <row r="19" spans="1:121" x14ac:dyDescent="0.25">
      <c r="A19" s="1">
        <v>47483</v>
      </c>
      <c r="B19">
        <v>518.34315071624405</v>
      </c>
      <c r="C19">
        <v>420.03172003819401</v>
      </c>
      <c r="D19">
        <v>424.39391625617299</v>
      </c>
      <c r="E19">
        <v>166.83737470904401</v>
      </c>
      <c r="F19">
        <v>917.132448485738</v>
      </c>
      <c r="G19">
        <v>300.808530530653</v>
      </c>
      <c r="H19">
        <v>760.62040357189096</v>
      </c>
      <c r="I19">
        <v>2198.7591674247401</v>
      </c>
      <c r="J19">
        <v>391.21125192500801</v>
      </c>
      <c r="K19">
        <v>1162.3953899181199</v>
      </c>
      <c r="L19">
        <v>655.89050416764701</v>
      </c>
      <c r="M19">
        <v>188.68293417951901</v>
      </c>
      <c r="N19">
        <v>432.525602239178</v>
      </c>
      <c r="O19">
        <v>438.630956880442</v>
      </c>
      <c r="P19">
        <v>1402.17064287686</v>
      </c>
      <c r="Q19">
        <v>282.71612984671299</v>
      </c>
      <c r="R19">
        <v>294.22996922341099</v>
      </c>
      <c r="S19">
        <v>711.13856830505404</v>
      </c>
      <c r="T19">
        <v>1782.7473355432601</v>
      </c>
      <c r="U19">
        <v>112.506558542703</v>
      </c>
      <c r="V19">
        <v>219.17867242506901</v>
      </c>
      <c r="W19">
        <v>643.93075647893102</v>
      </c>
      <c r="X19">
        <v>436.22274667696598</v>
      </c>
      <c r="Y19">
        <v>1341.8187367420601</v>
      </c>
      <c r="Z19">
        <v>731.52764586375201</v>
      </c>
      <c r="AA19">
        <v>611.07205629692805</v>
      </c>
      <c r="AB19">
        <v>302.17179572263302</v>
      </c>
      <c r="AC19">
        <v>200.05104420450601</v>
      </c>
      <c r="AD19">
        <v>234.883829226209</v>
      </c>
      <c r="AE19">
        <v>2193.88927257965</v>
      </c>
      <c r="AF19">
        <v>236.709403794612</v>
      </c>
      <c r="AG19">
        <v>165.74744147774601</v>
      </c>
      <c r="AH19">
        <v>361.70892347009197</v>
      </c>
      <c r="AI19">
        <v>5045.77241878109</v>
      </c>
      <c r="AJ19">
        <v>315.94870056082601</v>
      </c>
      <c r="AK19">
        <v>1055.1407915029499</v>
      </c>
      <c r="AL19">
        <v>1121.22434764319</v>
      </c>
      <c r="AM19">
        <v>172.56466365675701</v>
      </c>
      <c r="AN19">
        <v>152.88642521037201</v>
      </c>
      <c r="AO19">
        <v>361.29797336648198</v>
      </c>
      <c r="AP19">
        <v>531.29192790142201</v>
      </c>
      <c r="AQ19">
        <v>863.02701463679603</v>
      </c>
      <c r="AR19">
        <v>628.24223626331298</v>
      </c>
      <c r="AS19">
        <v>300.64628550690901</v>
      </c>
      <c r="AT19">
        <v>845.29363101124</v>
      </c>
      <c r="AU19">
        <v>230.25614970482701</v>
      </c>
      <c r="AV19">
        <v>2343.2197139529098</v>
      </c>
      <c r="AW19">
        <v>838.94595543114201</v>
      </c>
      <c r="AX19">
        <v>389.74998710703397</v>
      </c>
      <c r="AY19">
        <v>434.18441028587398</v>
      </c>
      <c r="AZ19">
        <v>1080.1589751669801</v>
      </c>
      <c r="BA19">
        <v>373.03305694897301</v>
      </c>
      <c r="BB19">
        <v>117.26594584851701</v>
      </c>
      <c r="BC19">
        <v>1026.50297668249</v>
      </c>
      <c r="BD19">
        <v>305.27095224076203</v>
      </c>
      <c r="BE19">
        <v>15536.145206024799</v>
      </c>
      <c r="BF19">
        <v>952.27784741587698</v>
      </c>
      <c r="BG19">
        <v>592.47225954453597</v>
      </c>
      <c r="BH19">
        <v>2930.4679404634098</v>
      </c>
      <c r="BI19">
        <v>440.367268889483</v>
      </c>
      <c r="BJ19">
        <v>767.72240588316595</v>
      </c>
      <c r="BK19">
        <v>292.81671711274203</v>
      </c>
      <c r="BL19">
        <v>1347.4967972915799</v>
      </c>
      <c r="BM19">
        <v>434.08812100436597</v>
      </c>
      <c r="BN19">
        <v>201.81980298159499</v>
      </c>
      <c r="BO19">
        <v>328.18298025828102</v>
      </c>
      <c r="BP19">
        <v>661.49057110665206</v>
      </c>
      <c r="BQ19">
        <v>301.152805526181</v>
      </c>
      <c r="BR19">
        <v>578.21955607819802</v>
      </c>
      <c r="BS19">
        <v>231.12936412129801</v>
      </c>
      <c r="BT19">
        <v>574.85020146031002</v>
      </c>
      <c r="BU19">
        <v>197.58672937369801</v>
      </c>
      <c r="BV19">
        <v>1727.6797464451099</v>
      </c>
      <c r="BW19">
        <v>376.288526883543</v>
      </c>
      <c r="BX19">
        <v>416.78526609778601</v>
      </c>
      <c r="BY19">
        <v>735.01619974237701</v>
      </c>
      <c r="BZ19">
        <v>320.024555300847</v>
      </c>
      <c r="CA19">
        <v>373.50117227542199</v>
      </c>
      <c r="CB19">
        <v>1723.87813330882</v>
      </c>
      <c r="CC19">
        <v>489.89845729602001</v>
      </c>
      <c r="CD19">
        <v>204.21786332563201</v>
      </c>
      <c r="CE19">
        <v>504.34991880604599</v>
      </c>
      <c r="CF19">
        <v>170.98806189157099</v>
      </c>
      <c r="CG19">
        <v>477.36797621827202</v>
      </c>
      <c r="CH19">
        <v>252.51484177585601</v>
      </c>
      <c r="CI19">
        <v>282.202774779278</v>
      </c>
      <c r="CJ19">
        <v>554.30035005044704</v>
      </c>
      <c r="CK19">
        <v>326.73971035176299</v>
      </c>
      <c r="CL19">
        <v>685.52968060229</v>
      </c>
      <c r="CM19">
        <v>942.44439945922204</v>
      </c>
      <c r="CN19">
        <v>184.04538500349</v>
      </c>
      <c r="CO19">
        <v>526.01377387140894</v>
      </c>
      <c r="CP19">
        <v>1064.4334981479301</v>
      </c>
      <c r="CQ19">
        <v>217.427851897816</v>
      </c>
      <c r="CR19">
        <v>178.00433111879201</v>
      </c>
      <c r="CS19">
        <v>265.571957663494</v>
      </c>
      <c r="CT19">
        <v>826.36141687020199</v>
      </c>
      <c r="CU19">
        <v>1677.2494804303001</v>
      </c>
      <c r="CV19">
        <v>318.85002126713601</v>
      </c>
      <c r="CW19">
        <v>2008.05572375818</v>
      </c>
      <c r="CX19">
        <v>60.314135954667599</v>
      </c>
      <c r="CY19">
        <v>410.71135082195298</v>
      </c>
      <c r="CZ19">
        <v>490.99941902002399</v>
      </c>
      <c r="DA19">
        <v>569.64507111652199</v>
      </c>
      <c r="DB19">
        <v>879.69862162367599</v>
      </c>
      <c r="DC19">
        <v>839.89866056593098</v>
      </c>
      <c r="DD19">
        <v>358.681370607004</v>
      </c>
      <c r="DE19">
        <v>366.33944412543298</v>
      </c>
      <c r="DF19">
        <v>607.67806429428094</v>
      </c>
      <c r="DG19">
        <v>259.94561671744299</v>
      </c>
      <c r="DH19">
        <v>320.29004042320798</v>
      </c>
      <c r="DI19">
        <v>186.61434616290001</v>
      </c>
      <c r="DJ19">
        <v>331.41731940399598</v>
      </c>
      <c r="DK19">
        <v>2483.6921253983501</v>
      </c>
      <c r="DL19">
        <v>262.39246398155399</v>
      </c>
      <c r="DM19">
        <v>512.69168583713304</v>
      </c>
      <c r="DN19">
        <v>279.845037320382</v>
      </c>
      <c r="DO19">
        <v>1160.0510592200101</v>
      </c>
      <c r="DP19">
        <v>244.587525609496</v>
      </c>
      <c r="DQ19">
        <v>498.21672927212001</v>
      </c>
    </row>
    <row r="20" spans="1:121" x14ac:dyDescent="0.25">
      <c r="A20" s="1">
        <v>47848</v>
      </c>
      <c r="B20">
        <v>548.17420401759796</v>
      </c>
      <c r="C20">
        <v>441.43765837622402</v>
      </c>
      <c r="D20">
        <v>448.63704714504001</v>
      </c>
      <c r="E20">
        <v>173.522572969821</v>
      </c>
      <c r="F20">
        <v>957.98025799412403</v>
      </c>
      <c r="G20">
        <v>317.60913450072798</v>
      </c>
      <c r="H20">
        <v>791.07966327165502</v>
      </c>
      <c r="I20">
        <v>2338.05929228893</v>
      </c>
      <c r="J20">
        <v>409.73288050160102</v>
      </c>
      <c r="K20">
        <v>1215.1642752753901</v>
      </c>
      <c r="L20">
        <v>691.91809521652499</v>
      </c>
      <c r="M20">
        <v>198.523823626846</v>
      </c>
      <c r="N20">
        <v>450.91630391203398</v>
      </c>
      <c r="O20">
        <v>460.24416668446298</v>
      </c>
      <c r="P20">
        <v>1468.27942829312</v>
      </c>
      <c r="Q20">
        <v>294.75445865728801</v>
      </c>
      <c r="R20">
        <v>308.63190752190798</v>
      </c>
      <c r="S20">
        <v>744.21926116729003</v>
      </c>
      <c r="T20">
        <v>1872.99730026662</v>
      </c>
      <c r="U20">
        <v>118.39421487528899</v>
      </c>
      <c r="V20">
        <v>228.72065348746801</v>
      </c>
      <c r="W20">
        <v>670.16740343038305</v>
      </c>
      <c r="X20">
        <v>460.18668685227499</v>
      </c>
      <c r="Y20">
        <v>1398.85479037355</v>
      </c>
      <c r="Z20">
        <v>765.22861210734595</v>
      </c>
      <c r="AA20">
        <v>635.85521189335395</v>
      </c>
      <c r="AB20">
        <v>317.55965939217998</v>
      </c>
      <c r="AC20">
        <v>208.15087094181601</v>
      </c>
      <c r="AD20">
        <v>247.533957401317</v>
      </c>
      <c r="AE20">
        <v>2308.6426848996198</v>
      </c>
      <c r="AF20">
        <v>244.80091087256201</v>
      </c>
      <c r="AG20">
        <v>173.28868708739199</v>
      </c>
      <c r="AH20">
        <v>377.06168529945103</v>
      </c>
      <c r="AI20">
        <v>5311.8889505915004</v>
      </c>
      <c r="AJ20">
        <v>331.09346007169501</v>
      </c>
      <c r="AK20">
        <v>1090.73708234432</v>
      </c>
      <c r="AL20">
        <v>1170.7402292117699</v>
      </c>
      <c r="AM20">
        <v>179.869933100368</v>
      </c>
      <c r="AN20">
        <v>159.75229229501301</v>
      </c>
      <c r="AO20">
        <v>379.46041014826898</v>
      </c>
      <c r="AP20">
        <v>559.35149109418296</v>
      </c>
      <c r="AQ20">
        <v>903.69339643183503</v>
      </c>
      <c r="AR20">
        <v>662.58356404108497</v>
      </c>
      <c r="AS20">
        <v>315.067786227932</v>
      </c>
      <c r="AT20">
        <v>878.69839362455605</v>
      </c>
      <c r="AU20">
        <v>246.681242703648</v>
      </c>
      <c r="AV20">
        <v>2458.80269650123</v>
      </c>
      <c r="AW20">
        <v>871.72726827047097</v>
      </c>
      <c r="AX20">
        <v>411.10382566986402</v>
      </c>
      <c r="AY20">
        <v>459.92994576937599</v>
      </c>
      <c r="AZ20">
        <v>1138.52458345534</v>
      </c>
      <c r="BA20">
        <v>397.297831653495</v>
      </c>
      <c r="BB20">
        <v>121.271129958488</v>
      </c>
      <c r="BC20">
        <v>1068.5928786618499</v>
      </c>
      <c r="BD20">
        <v>317.95477791940601</v>
      </c>
      <c r="BE20">
        <v>16312.616244942499</v>
      </c>
      <c r="BF20">
        <v>1010.72105746742</v>
      </c>
      <c r="BG20">
        <v>615.50803338077105</v>
      </c>
      <c r="BH20">
        <v>3075.51813831549</v>
      </c>
      <c r="BI20">
        <v>457.95203954813599</v>
      </c>
      <c r="BJ20">
        <v>796.02607390426203</v>
      </c>
      <c r="BK20">
        <v>306.84163723996301</v>
      </c>
      <c r="BL20">
        <v>1406.4083516312101</v>
      </c>
      <c r="BM20">
        <v>452.99294770151801</v>
      </c>
      <c r="BN20">
        <v>209.024464685992</v>
      </c>
      <c r="BO20">
        <v>340.01408888824102</v>
      </c>
      <c r="BP20">
        <v>684.77900964704497</v>
      </c>
      <c r="BQ20">
        <v>312.607163552533</v>
      </c>
      <c r="BR20">
        <v>608.12919172738304</v>
      </c>
      <c r="BS20">
        <v>241.953455646903</v>
      </c>
      <c r="BT20">
        <v>603.15844474826702</v>
      </c>
      <c r="BU20">
        <v>205.55479603980001</v>
      </c>
      <c r="BV20">
        <v>1817.29969821898</v>
      </c>
      <c r="BW20">
        <v>391.70736373462802</v>
      </c>
      <c r="BX20">
        <v>436.97707466529801</v>
      </c>
      <c r="BY20">
        <v>771.11094842097305</v>
      </c>
      <c r="BZ20">
        <v>331.995680712884</v>
      </c>
      <c r="CA20">
        <v>390.95466321966097</v>
      </c>
      <c r="CB20">
        <v>1815.82207140744</v>
      </c>
      <c r="CC20">
        <v>512.83336698207802</v>
      </c>
      <c r="CD20">
        <v>211.34476327901001</v>
      </c>
      <c r="CE20">
        <v>531.71705727767005</v>
      </c>
      <c r="CF20">
        <v>179.106163618192</v>
      </c>
      <c r="CG20">
        <v>502.04025476447799</v>
      </c>
      <c r="CH20">
        <v>265.27951097680602</v>
      </c>
      <c r="CI20">
        <v>295.67450223283402</v>
      </c>
      <c r="CJ20">
        <v>580.095525095825</v>
      </c>
      <c r="CK20">
        <v>344.56378918646197</v>
      </c>
      <c r="CL20">
        <v>712.03399057972899</v>
      </c>
      <c r="CM20">
        <v>992.101992439882</v>
      </c>
      <c r="CN20">
        <v>194.63865629116901</v>
      </c>
      <c r="CO20">
        <v>548.92158609258502</v>
      </c>
      <c r="CP20">
        <v>1129.90897264976</v>
      </c>
      <c r="CQ20">
        <v>226.68015729091999</v>
      </c>
      <c r="CR20">
        <v>187.421628796737</v>
      </c>
      <c r="CS20">
        <v>275.83422253812302</v>
      </c>
      <c r="CT20">
        <v>856.38116331348795</v>
      </c>
      <c r="CU20">
        <v>1750.9986064698701</v>
      </c>
      <c r="CV20">
        <v>332.37325387614698</v>
      </c>
      <c r="CW20">
        <v>2115.2541343151402</v>
      </c>
      <c r="CX20">
        <v>64.5659113989649</v>
      </c>
      <c r="CY20">
        <v>428.666568559268</v>
      </c>
      <c r="CZ20">
        <v>512.64639791934303</v>
      </c>
      <c r="DA20">
        <v>602.55585958039205</v>
      </c>
      <c r="DB20">
        <v>936.729201292683</v>
      </c>
      <c r="DC20">
        <v>891.04845447789296</v>
      </c>
      <c r="DD20">
        <v>374.21509727106502</v>
      </c>
      <c r="DE20">
        <v>388.57030636205201</v>
      </c>
      <c r="DF20">
        <v>636.75173652056606</v>
      </c>
      <c r="DG20">
        <v>275.14073974213198</v>
      </c>
      <c r="DH20">
        <v>334.896877517956</v>
      </c>
      <c r="DI20">
        <v>197.66829765217901</v>
      </c>
      <c r="DJ20">
        <v>349.53942071066302</v>
      </c>
      <c r="DK20">
        <v>2630.7591412108</v>
      </c>
      <c r="DL20">
        <v>276.21208076631001</v>
      </c>
      <c r="DM20">
        <v>537.55544623854996</v>
      </c>
      <c r="DN20">
        <v>291.88760591910699</v>
      </c>
      <c r="DO20">
        <v>1227.8401728695201</v>
      </c>
      <c r="DP20">
        <v>257.094910959245</v>
      </c>
      <c r="DQ20">
        <v>526.07959033308396</v>
      </c>
    </row>
    <row r="21" spans="1:121" x14ac:dyDescent="0.25">
      <c r="A21" s="1">
        <v>48213</v>
      </c>
      <c r="B21">
        <v>583.44402946601804</v>
      </c>
      <c r="C21">
        <v>465.15225181052801</v>
      </c>
      <c r="D21">
        <v>473.34931351349599</v>
      </c>
      <c r="E21">
        <v>181.21252246263799</v>
      </c>
      <c r="F21">
        <v>1001.71402665296</v>
      </c>
      <c r="G21">
        <v>336.855248723638</v>
      </c>
      <c r="H21">
        <v>830.911181317412</v>
      </c>
      <c r="I21">
        <v>2474.92842222523</v>
      </c>
      <c r="J21">
        <v>425.84388500329101</v>
      </c>
      <c r="K21">
        <v>1277.2221975812599</v>
      </c>
      <c r="L21">
        <v>728.61494437327701</v>
      </c>
      <c r="M21">
        <v>210.55030669258201</v>
      </c>
      <c r="N21">
        <v>475.31761834244901</v>
      </c>
      <c r="O21">
        <v>480.89543682992701</v>
      </c>
      <c r="P21">
        <v>1541.1665071525099</v>
      </c>
      <c r="Q21">
        <v>307.91591597943699</v>
      </c>
      <c r="R21">
        <v>324.84544829306498</v>
      </c>
      <c r="S21">
        <v>779.066857622008</v>
      </c>
      <c r="T21">
        <v>1959.65607502123</v>
      </c>
      <c r="U21">
        <v>122.997283383579</v>
      </c>
      <c r="V21">
        <v>239.23464323826801</v>
      </c>
      <c r="W21">
        <v>702.99556421001103</v>
      </c>
      <c r="X21">
        <v>489.50590627406399</v>
      </c>
      <c r="Y21">
        <v>1455.88245307632</v>
      </c>
      <c r="Z21">
        <v>800.88127533585305</v>
      </c>
      <c r="AA21">
        <v>669.25352978548904</v>
      </c>
      <c r="AB21">
        <v>337.78250066425301</v>
      </c>
      <c r="AC21">
        <v>217.87243927032301</v>
      </c>
      <c r="AD21">
        <v>263.348689247479</v>
      </c>
      <c r="AE21">
        <v>2432.90039256297</v>
      </c>
      <c r="AF21">
        <v>254.55585880772301</v>
      </c>
      <c r="AG21">
        <v>182.773733180672</v>
      </c>
      <c r="AH21">
        <v>395.68586040690002</v>
      </c>
      <c r="AI21">
        <v>5542.0556084086402</v>
      </c>
      <c r="AJ21">
        <v>348.02986717455502</v>
      </c>
      <c r="AK21">
        <v>1131.091340257</v>
      </c>
      <c r="AL21">
        <v>1222.67209446833</v>
      </c>
      <c r="AM21">
        <v>187.31634655226799</v>
      </c>
      <c r="AN21">
        <v>167.103957137294</v>
      </c>
      <c r="AO21">
        <v>399.85393158321398</v>
      </c>
      <c r="AP21">
        <v>590.78694033760803</v>
      </c>
      <c r="AQ21">
        <v>950.376168705498</v>
      </c>
      <c r="AR21">
        <v>699.98276187713202</v>
      </c>
      <c r="AS21">
        <v>332.89818874024098</v>
      </c>
      <c r="AT21">
        <v>920.91692486760303</v>
      </c>
      <c r="AU21">
        <v>261.640795361681</v>
      </c>
      <c r="AV21">
        <v>2573.8796506450499</v>
      </c>
      <c r="AW21">
        <v>914.26924406657702</v>
      </c>
      <c r="AX21">
        <v>434.30541328663998</v>
      </c>
      <c r="AY21">
        <v>486.432647642424</v>
      </c>
      <c r="AZ21">
        <v>1202.4633978106001</v>
      </c>
      <c r="BA21">
        <v>423.321156191824</v>
      </c>
      <c r="BB21">
        <v>123.937301163095</v>
      </c>
      <c r="BC21">
        <v>1114.1730702038899</v>
      </c>
      <c r="BD21">
        <v>333.72533891550597</v>
      </c>
      <c r="BE21">
        <v>17070.205157215602</v>
      </c>
      <c r="BF21">
        <v>1061.58247575875</v>
      </c>
      <c r="BG21">
        <v>642.90542800722505</v>
      </c>
      <c r="BH21">
        <v>3196.3774805540202</v>
      </c>
      <c r="BI21">
        <v>480.59705803462799</v>
      </c>
      <c r="BJ21">
        <v>832.33678095561697</v>
      </c>
      <c r="BK21">
        <v>322.78453962081801</v>
      </c>
      <c r="BL21">
        <v>1479.85024543341</v>
      </c>
      <c r="BM21">
        <v>477.08198729923703</v>
      </c>
      <c r="BN21">
        <v>218.19817108708901</v>
      </c>
      <c r="BO21">
        <v>356.12998468739198</v>
      </c>
      <c r="BP21">
        <v>716.03846116472698</v>
      </c>
      <c r="BQ21">
        <v>326.144036605483</v>
      </c>
      <c r="BR21">
        <v>640.41804654713997</v>
      </c>
      <c r="BS21">
        <v>255.167676623315</v>
      </c>
      <c r="BT21">
        <v>632.38406564145396</v>
      </c>
      <c r="BU21">
        <v>215.44853504832199</v>
      </c>
      <c r="BV21">
        <v>1916.30327972437</v>
      </c>
      <c r="BW21">
        <v>411.38767697852501</v>
      </c>
      <c r="BX21">
        <v>458.21077333695803</v>
      </c>
      <c r="BY21">
        <v>810.060665387923</v>
      </c>
      <c r="BZ21">
        <v>351.300170008387</v>
      </c>
      <c r="CA21">
        <v>409.756520538323</v>
      </c>
      <c r="CB21">
        <v>1925.05562447493</v>
      </c>
      <c r="CC21">
        <v>542.37863866473697</v>
      </c>
      <c r="CD21">
        <v>217.684988666468</v>
      </c>
      <c r="CE21">
        <v>560.76888742020697</v>
      </c>
      <c r="CF21">
        <v>188.321301001145</v>
      </c>
      <c r="CG21">
        <v>529.14814428375303</v>
      </c>
      <c r="CH21">
        <v>279.89662927449098</v>
      </c>
      <c r="CI21">
        <v>311.63242599780801</v>
      </c>
      <c r="CJ21">
        <v>607.63583703086101</v>
      </c>
      <c r="CK21">
        <v>365.46783687689998</v>
      </c>
      <c r="CL21">
        <v>740.43087606008396</v>
      </c>
      <c r="CM21">
        <v>1044.95226941193</v>
      </c>
      <c r="CN21">
        <v>207.15026908630301</v>
      </c>
      <c r="CO21">
        <v>576.05220928002404</v>
      </c>
      <c r="CP21">
        <v>1189.70012552346</v>
      </c>
      <c r="CQ21">
        <v>237.33597874516701</v>
      </c>
      <c r="CR21">
        <v>199.482774277207</v>
      </c>
      <c r="CS21">
        <v>287.42349813777901</v>
      </c>
      <c r="CT21">
        <v>896.03198537986998</v>
      </c>
      <c r="CU21">
        <v>1841.11029672374</v>
      </c>
      <c r="CV21">
        <v>349.96475425084202</v>
      </c>
      <c r="CW21">
        <v>2242.78580610575</v>
      </c>
      <c r="CX21">
        <v>69.540421193858805</v>
      </c>
      <c r="CY21">
        <v>450.41473505324899</v>
      </c>
      <c r="CZ21">
        <v>536.29877669514997</v>
      </c>
      <c r="DA21">
        <v>638.47908929683103</v>
      </c>
      <c r="DB21">
        <v>988.33478222285203</v>
      </c>
      <c r="DC21">
        <v>940.72604223215797</v>
      </c>
      <c r="DD21">
        <v>391.14352775570899</v>
      </c>
      <c r="DE21">
        <v>412.15888065233997</v>
      </c>
      <c r="DF21">
        <v>669.31571470271797</v>
      </c>
      <c r="DG21">
        <v>289.56246687627902</v>
      </c>
      <c r="DH21">
        <v>350.70237330184699</v>
      </c>
      <c r="DI21">
        <v>209.55959964957199</v>
      </c>
      <c r="DJ21">
        <v>369.09578674661299</v>
      </c>
      <c r="DK21">
        <v>2775.2794123846902</v>
      </c>
      <c r="DL21">
        <v>291.56989708640401</v>
      </c>
      <c r="DM21">
        <v>568.09186249899801</v>
      </c>
      <c r="DN21">
        <v>303.69473543636201</v>
      </c>
      <c r="DO21">
        <v>1304.5718995152899</v>
      </c>
      <c r="DP21">
        <v>273.30935374636499</v>
      </c>
      <c r="DQ21">
        <v>548.29389280908094</v>
      </c>
    </row>
    <row r="22" spans="1:121" x14ac:dyDescent="0.25">
      <c r="A22" s="1">
        <v>48579</v>
      </c>
      <c r="B22">
        <v>617.96839490350897</v>
      </c>
      <c r="C22">
        <v>489.91721416720702</v>
      </c>
      <c r="D22">
        <v>496.98349795157799</v>
      </c>
      <c r="E22">
        <v>188.99482549685399</v>
      </c>
      <c r="F22">
        <v>1038.5496104527999</v>
      </c>
      <c r="G22">
        <v>354.36194020846199</v>
      </c>
      <c r="H22">
        <v>864.76805036248095</v>
      </c>
      <c r="I22">
        <v>2600.2746155495702</v>
      </c>
      <c r="J22">
        <v>442.65791915635702</v>
      </c>
      <c r="K22">
        <v>1331.70860063347</v>
      </c>
      <c r="L22">
        <v>764.16053731056195</v>
      </c>
      <c r="M22">
        <v>220.94782431303</v>
      </c>
      <c r="N22">
        <v>497.19117987286199</v>
      </c>
      <c r="O22">
        <v>503.71605012720698</v>
      </c>
      <c r="P22">
        <v>1610.5375901365201</v>
      </c>
      <c r="Q22">
        <v>321.46531664440499</v>
      </c>
      <c r="R22">
        <v>341.31410375747299</v>
      </c>
      <c r="S22">
        <v>810.73097607708405</v>
      </c>
      <c r="T22">
        <v>2044.9833529929199</v>
      </c>
      <c r="U22">
        <v>129.38767824962301</v>
      </c>
      <c r="V22">
        <v>248.59101673031799</v>
      </c>
      <c r="W22">
        <v>732.88505894016396</v>
      </c>
      <c r="X22">
        <v>517.00803715920995</v>
      </c>
      <c r="Y22">
        <v>1510.0222764222499</v>
      </c>
      <c r="Z22">
        <v>835.08673727095402</v>
      </c>
      <c r="AA22">
        <v>698.80968481273999</v>
      </c>
      <c r="AB22">
        <v>356.79097392679603</v>
      </c>
      <c r="AC22">
        <v>226.73758972866199</v>
      </c>
      <c r="AD22">
        <v>278.16702866035098</v>
      </c>
      <c r="AE22">
        <v>2539.2108752101199</v>
      </c>
      <c r="AF22">
        <v>263.322516259596</v>
      </c>
      <c r="AG22">
        <v>190.92991724070001</v>
      </c>
      <c r="AH22">
        <v>411.79195200577902</v>
      </c>
      <c r="AI22">
        <v>5766.19727006624</v>
      </c>
      <c r="AJ22">
        <v>363.97950819982401</v>
      </c>
      <c r="AK22">
        <v>1168.7802900671199</v>
      </c>
      <c r="AL22">
        <v>1271.76603570986</v>
      </c>
      <c r="AM22">
        <v>195.92090119739299</v>
      </c>
      <c r="AN22">
        <v>173.707486313857</v>
      </c>
      <c r="AO22">
        <v>418.56121388049701</v>
      </c>
      <c r="AP22">
        <v>621.07212524673605</v>
      </c>
      <c r="AQ22">
        <v>1000.63156778669</v>
      </c>
      <c r="AR22">
        <v>734.020204431514</v>
      </c>
      <c r="AS22">
        <v>349.34250729561097</v>
      </c>
      <c r="AT22">
        <v>958.08259607908997</v>
      </c>
      <c r="AU22">
        <v>284.40092069690797</v>
      </c>
      <c r="AV22">
        <v>2682.8537234905598</v>
      </c>
      <c r="AW22">
        <v>952.26665167974204</v>
      </c>
      <c r="AX22">
        <v>454.33210608269798</v>
      </c>
      <c r="AY22">
        <v>513.56084845751002</v>
      </c>
      <c r="AZ22">
        <v>1264.2212504814299</v>
      </c>
      <c r="BA22">
        <v>449.22018210566301</v>
      </c>
      <c r="BB22">
        <v>130.214775062607</v>
      </c>
      <c r="BC22">
        <v>1158.3224982192701</v>
      </c>
      <c r="BD22">
        <v>347.015115038136</v>
      </c>
      <c r="BE22">
        <v>17869.006726019299</v>
      </c>
      <c r="BF22">
        <v>1112.9770597988199</v>
      </c>
      <c r="BG22">
        <v>668.000438624759</v>
      </c>
      <c r="BH22">
        <v>3337.4230669746098</v>
      </c>
      <c r="BI22">
        <v>501.53213936176797</v>
      </c>
      <c r="BJ22">
        <v>863.50228463785902</v>
      </c>
      <c r="BK22">
        <v>337.36092862886397</v>
      </c>
      <c r="BL22">
        <v>1545.6925849333099</v>
      </c>
      <c r="BM22">
        <v>498.61816059065501</v>
      </c>
      <c r="BN22">
        <v>226.30717594721699</v>
      </c>
      <c r="BO22">
        <v>370.47213514150002</v>
      </c>
      <c r="BP22">
        <v>743.49645142947702</v>
      </c>
      <c r="BQ22">
        <v>338.13473510032998</v>
      </c>
      <c r="BR22">
        <v>669.90872190417099</v>
      </c>
      <c r="BS22">
        <v>266.79298730166499</v>
      </c>
      <c r="BT22">
        <v>660.63336062526002</v>
      </c>
      <c r="BU22">
        <v>224.212295515248</v>
      </c>
      <c r="BV22">
        <v>2006.6483799796099</v>
      </c>
      <c r="BW22">
        <v>428.11640580284302</v>
      </c>
      <c r="BX22">
        <v>477.79895553819802</v>
      </c>
      <c r="BY22">
        <v>846.57092309557095</v>
      </c>
      <c r="BZ22">
        <v>365.66157643439698</v>
      </c>
      <c r="CA22">
        <v>427.88009230802902</v>
      </c>
      <c r="CB22">
        <v>2047.8210751691399</v>
      </c>
      <c r="CC22">
        <v>570.02715511226904</v>
      </c>
      <c r="CD22">
        <v>228.93888643922901</v>
      </c>
      <c r="CE22">
        <v>589.24713402980103</v>
      </c>
      <c r="CF22">
        <v>196.91921080334899</v>
      </c>
      <c r="CG22">
        <v>555.772890976653</v>
      </c>
      <c r="CH22">
        <v>294.35137368895198</v>
      </c>
      <c r="CI22">
        <v>326.862888321958</v>
      </c>
      <c r="CJ22">
        <v>631.36683646713698</v>
      </c>
      <c r="CK22">
        <v>384.20992048742801</v>
      </c>
      <c r="CL22">
        <v>768.33793005626706</v>
      </c>
      <c r="CM22">
        <v>1096.9015966358099</v>
      </c>
      <c r="CN22">
        <v>219.01358022699301</v>
      </c>
      <c r="CO22">
        <v>602.63870444312795</v>
      </c>
      <c r="CP22">
        <v>1262.5081646286501</v>
      </c>
      <c r="CQ22">
        <v>247.10084528043501</v>
      </c>
      <c r="CR22">
        <v>211.106981316705</v>
      </c>
      <c r="CS22">
        <v>297.60778405671198</v>
      </c>
      <c r="CT22">
        <v>928.60794816164105</v>
      </c>
      <c r="CU22">
        <v>1922.7364882059101</v>
      </c>
      <c r="CV22">
        <v>365.57897370012302</v>
      </c>
      <c r="CW22">
        <v>2362.9862359040699</v>
      </c>
      <c r="CX22">
        <v>74.296575096006507</v>
      </c>
      <c r="CY22">
        <v>470.39713596223697</v>
      </c>
      <c r="CZ22">
        <v>556.61824312115505</v>
      </c>
      <c r="DA22">
        <v>675.02405772822306</v>
      </c>
      <c r="DB22">
        <v>1039.3476402562401</v>
      </c>
      <c r="DC22">
        <v>989.14495583668497</v>
      </c>
      <c r="DD22">
        <v>407.65683271627603</v>
      </c>
      <c r="DE22">
        <v>433.98080075855501</v>
      </c>
      <c r="DF22">
        <v>698.48686875166595</v>
      </c>
      <c r="DG22">
        <v>305.88832302355598</v>
      </c>
      <c r="DH22">
        <v>366.67267279951</v>
      </c>
      <c r="DI22">
        <v>220.82509257337401</v>
      </c>
      <c r="DJ22">
        <v>388.46164169890301</v>
      </c>
      <c r="DK22">
        <v>2916.0631569283501</v>
      </c>
      <c r="DL22">
        <v>305.98751025602701</v>
      </c>
      <c r="DM22">
        <v>596.75465647880105</v>
      </c>
      <c r="DN22">
        <v>318.49535016373801</v>
      </c>
      <c r="DO22">
        <v>1374.8324112353</v>
      </c>
      <c r="DP22">
        <v>288.546999214045</v>
      </c>
      <c r="DQ22">
        <v>573.39168024030403</v>
      </c>
    </row>
    <row r="23" spans="1:121" x14ac:dyDescent="0.25">
      <c r="A23" s="1">
        <v>48944</v>
      </c>
      <c r="B23">
        <v>651.71955750706502</v>
      </c>
      <c r="C23">
        <v>510.93293483645101</v>
      </c>
      <c r="D23">
        <v>518.14952847927304</v>
      </c>
      <c r="E23">
        <v>196.48057823481599</v>
      </c>
      <c r="F23">
        <v>1072.0471108609199</v>
      </c>
      <c r="G23">
        <v>370.01590077690901</v>
      </c>
      <c r="H23">
        <v>892.59706992096801</v>
      </c>
      <c r="I23">
        <v>2740.6695181731702</v>
      </c>
      <c r="J23">
        <v>460.08831295952598</v>
      </c>
      <c r="K23">
        <v>1377.4434862814101</v>
      </c>
      <c r="L23">
        <v>800.41423036319202</v>
      </c>
      <c r="M23">
        <v>229.934689525127</v>
      </c>
      <c r="N23">
        <v>514.48608395719702</v>
      </c>
      <c r="O23">
        <v>519.64364460949196</v>
      </c>
      <c r="P23">
        <v>1675.3286902893101</v>
      </c>
      <c r="Q23">
        <v>331.95216034130999</v>
      </c>
      <c r="R23">
        <v>354.214130648317</v>
      </c>
      <c r="S23">
        <v>838.83338786047102</v>
      </c>
      <c r="T23">
        <v>2141.63981834794</v>
      </c>
      <c r="U23">
        <v>134.86164193438799</v>
      </c>
      <c r="V23">
        <v>256.05846868789502</v>
      </c>
      <c r="W23">
        <v>756.002014205411</v>
      </c>
      <c r="X23">
        <v>541.07261662543999</v>
      </c>
      <c r="Y23">
        <v>1560.9727070393999</v>
      </c>
      <c r="Z23">
        <v>865.91989463685104</v>
      </c>
      <c r="AA23">
        <v>720.99856476669095</v>
      </c>
      <c r="AB23">
        <v>374.128872459229</v>
      </c>
      <c r="AC23">
        <v>233.75820641761399</v>
      </c>
      <c r="AD23">
        <v>291.72964054733302</v>
      </c>
      <c r="AE23">
        <v>2640.2679350060498</v>
      </c>
      <c r="AF23">
        <v>270.74447383558299</v>
      </c>
      <c r="AG23">
        <v>197.87460800227899</v>
      </c>
      <c r="AH23">
        <v>425.41781630926602</v>
      </c>
      <c r="AI23">
        <v>5986.8419871493898</v>
      </c>
      <c r="AJ23">
        <v>378.582822499629</v>
      </c>
      <c r="AK23">
        <v>1197.53258900945</v>
      </c>
      <c r="AL23">
        <v>1315.44450512</v>
      </c>
      <c r="AM23">
        <v>203.04374754617999</v>
      </c>
      <c r="AN23">
        <v>178.91004518646</v>
      </c>
      <c r="AO23">
        <v>435.43485324206398</v>
      </c>
      <c r="AP23">
        <v>647.14205540223304</v>
      </c>
      <c r="AQ23">
        <v>1050.03376243414</v>
      </c>
      <c r="AR23">
        <v>766.64519196751405</v>
      </c>
      <c r="AS23">
        <v>362.96827280805002</v>
      </c>
      <c r="AT23">
        <v>990.26862782456305</v>
      </c>
      <c r="AU23">
        <v>307.550382598998</v>
      </c>
      <c r="AV23">
        <v>2787.6234762361501</v>
      </c>
      <c r="AW23">
        <v>983.07721640053001</v>
      </c>
      <c r="AX23">
        <v>472.56468871673002</v>
      </c>
      <c r="AY23">
        <v>540.35824694285202</v>
      </c>
      <c r="AZ23">
        <v>1331.35149733291</v>
      </c>
      <c r="BA23">
        <v>472.78901837997199</v>
      </c>
      <c r="BB23">
        <v>135.80450079066199</v>
      </c>
      <c r="BC23">
        <v>1198.8930958464</v>
      </c>
      <c r="BD23">
        <v>357.24437406345299</v>
      </c>
      <c r="BE23">
        <v>18623.336028639002</v>
      </c>
      <c r="BF23">
        <v>1168.9957952151699</v>
      </c>
      <c r="BG23">
        <v>687.78083566816997</v>
      </c>
      <c r="BH23">
        <v>3445.2793147584598</v>
      </c>
      <c r="BI23">
        <v>518.48956262896797</v>
      </c>
      <c r="BJ23">
        <v>887.17410577299802</v>
      </c>
      <c r="BK23">
        <v>348.00989798206302</v>
      </c>
      <c r="BL23">
        <v>1603.30321432545</v>
      </c>
      <c r="BM23">
        <v>515.98161320571899</v>
      </c>
      <c r="BN23">
        <v>232.54192488818001</v>
      </c>
      <c r="BO23">
        <v>381.71762671864201</v>
      </c>
      <c r="BP23">
        <v>765.03902602812502</v>
      </c>
      <c r="BQ23">
        <v>346.88675528010998</v>
      </c>
      <c r="BR23">
        <v>698.12558403220805</v>
      </c>
      <c r="BS23">
        <v>276.96881599547697</v>
      </c>
      <c r="BT23">
        <v>684.23681618735702</v>
      </c>
      <c r="BU23">
        <v>232.92415912184001</v>
      </c>
      <c r="BV23">
        <v>2096.10245387959</v>
      </c>
      <c r="BW23">
        <v>442.14797277064997</v>
      </c>
      <c r="BX23">
        <v>494.51751141212799</v>
      </c>
      <c r="BY23">
        <v>881.46081754009401</v>
      </c>
      <c r="BZ23">
        <v>376.919781074794</v>
      </c>
      <c r="CA23">
        <v>442.37358628184899</v>
      </c>
      <c r="CB23">
        <v>2157.4532882629501</v>
      </c>
      <c r="CC23">
        <v>591.03870025977096</v>
      </c>
      <c r="CD23">
        <v>239.29155977273001</v>
      </c>
      <c r="CE23">
        <v>613.929056913625</v>
      </c>
      <c r="CF23">
        <v>203.48072404156099</v>
      </c>
      <c r="CG23">
        <v>580.63845939186399</v>
      </c>
      <c r="CH23">
        <v>305.419993593355</v>
      </c>
      <c r="CI23">
        <v>341.15096343894299</v>
      </c>
      <c r="CJ23">
        <v>655.13477939686504</v>
      </c>
      <c r="CK23">
        <v>401.03369983251503</v>
      </c>
      <c r="CL23">
        <v>792.21208743240504</v>
      </c>
      <c r="CM23">
        <v>1145.29579425612</v>
      </c>
      <c r="CN23">
        <v>228.87264406643001</v>
      </c>
      <c r="CO23">
        <v>627.90794608732199</v>
      </c>
      <c r="CP23">
        <v>1334.7457135647401</v>
      </c>
      <c r="CQ23">
        <v>254.75459055890599</v>
      </c>
      <c r="CR23">
        <v>220.41808302176599</v>
      </c>
      <c r="CS23">
        <v>305.65335708683102</v>
      </c>
      <c r="CT23">
        <v>956.44228615647398</v>
      </c>
      <c r="CU23">
        <v>1993.5884854977201</v>
      </c>
      <c r="CV23">
        <v>380.00074744945402</v>
      </c>
      <c r="CW23">
        <v>2470.48117191658</v>
      </c>
      <c r="CX23">
        <v>78.870400106133005</v>
      </c>
      <c r="CY23">
        <v>486.69187357550999</v>
      </c>
      <c r="CZ23">
        <v>574.28649274668498</v>
      </c>
      <c r="DA23">
        <v>720.74704996439903</v>
      </c>
      <c r="DB23">
        <v>1094.1120248055399</v>
      </c>
      <c r="DC23">
        <v>1040.32542280698</v>
      </c>
      <c r="DD23">
        <v>421.62532494323699</v>
      </c>
      <c r="DE23">
        <v>454.10560306046199</v>
      </c>
      <c r="DF23">
        <v>723.67302667919398</v>
      </c>
      <c r="DG23">
        <v>322.15886225855002</v>
      </c>
      <c r="DH23">
        <v>379.75440849044202</v>
      </c>
      <c r="DI23">
        <v>231.19969806163701</v>
      </c>
      <c r="DJ23">
        <v>404.68793755678797</v>
      </c>
      <c r="DK23">
        <v>3057.89068547839</v>
      </c>
      <c r="DL23">
        <v>318.207217691822</v>
      </c>
      <c r="DM23">
        <v>620.05115385544696</v>
      </c>
      <c r="DN23">
        <v>331.43539983954003</v>
      </c>
      <c r="DO23">
        <v>1435.6490743602999</v>
      </c>
      <c r="DP23">
        <v>301.04000663710701</v>
      </c>
      <c r="DQ23">
        <v>600.39220867500296</v>
      </c>
    </row>
    <row r="24" spans="1:121" x14ac:dyDescent="0.25">
      <c r="A24" s="1">
        <v>49309</v>
      </c>
      <c r="B24">
        <v>681.39301863233504</v>
      </c>
      <c r="C24">
        <v>525.69002932192598</v>
      </c>
      <c r="D24">
        <v>537.65632176315296</v>
      </c>
      <c r="E24">
        <v>202.565852367275</v>
      </c>
      <c r="F24">
        <v>1098.80995326218</v>
      </c>
      <c r="G24">
        <v>383.17750842978597</v>
      </c>
      <c r="H24">
        <v>914.51021965248196</v>
      </c>
      <c r="I24">
        <v>2874.0956042583298</v>
      </c>
      <c r="J24">
        <v>473.955870628958</v>
      </c>
      <c r="K24">
        <v>1415.4205580109401</v>
      </c>
      <c r="L24">
        <v>831.79825314140305</v>
      </c>
      <c r="M24">
        <v>238.08427078551699</v>
      </c>
      <c r="N24">
        <v>527.21731655713597</v>
      </c>
      <c r="O24">
        <v>532.23137219065904</v>
      </c>
      <c r="P24">
        <v>1733.5768363832401</v>
      </c>
      <c r="Q24">
        <v>340.63633549964999</v>
      </c>
      <c r="R24">
        <v>366.14330898983297</v>
      </c>
      <c r="S24">
        <v>862.07920879963206</v>
      </c>
      <c r="T24">
        <v>2229.22164217719</v>
      </c>
      <c r="U24">
        <v>140.39689778173101</v>
      </c>
      <c r="V24">
        <v>262.224532332595</v>
      </c>
      <c r="W24">
        <v>774.03992476890505</v>
      </c>
      <c r="X24">
        <v>563.17060842276499</v>
      </c>
      <c r="Y24">
        <v>1602.5842133830599</v>
      </c>
      <c r="Z24">
        <v>891.97037046273601</v>
      </c>
      <c r="AA24">
        <v>738.05755902228998</v>
      </c>
      <c r="AB24">
        <v>387.647121988984</v>
      </c>
      <c r="AC24">
        <v>239.58664265668</v>
      </c>
      <c r="AD24">
        <v>303.41844442996302</v>
      </c>
      <c r="AE24">
        <v>2726.1476901716601</v>
      </c>
      <c r="AF24">
        <v>276.120544718524</v>
      </c>
      <c r="AG24">
        <v>203.841247275109</v>
      </c>
      <c r="AH24">
        <v>436.289432020395</v>
      </c>
      <c r="AI24">
        <v>6195.4953701265704</v>
      </c>
      <c r="AJ24">
        <v>389.81236346194299</v>
      </c>
      <c r="AK24">
        <v>1217.62881545347</v>
      </c>
      <c r="AL24">
        <v>1354.32191905792</v>
      </c>
      <c r="AM24">
        <v>208.58498067792601</v>
      </c>
      <c r="AN24">
        <v>183.03689438733699</v>
      </c>
      <c r="AO24">
        <v>450.24071339676402</v>
      </c>
      <c r="AP24">
        <v>670.68962641870201</v>
      </c>
      <c r="AQ24">
        <v>1084.738529338</v>
      </c>
      <c r="AR24">
        <v>794.29556338697705</v>
      </c>
      <c r="AS24">
        <v>374.338294526955</v>
      </c>
      <c r="AT24">
        <v>1017.28458829282</v>
      </c>
      <c r="AU24">
        <v>327.19603692959299</v>
      </c>
      <c r="AV24">
        <v>2869.78338319057</v>
      </c>
      <c r="AW24">
        <v>1007.33763896879</v>
      </c>
      <c r="AX24">
        <v>488.42262001739999</v>
      </c>
      <c r="AY24">
        <v>563.37160040960305</v>
      </c>
      <c r="AZ24">
        <v>1394.2315113355501</v>
      </c>
      <c r="BA24">
        <v>494.62315730465002</v>
      </c>
      <c r="BB24">
        <v>138.89974486760801</v>
      </c>
      <c r="BC24">
        <v>1229.82332408098</v>
      </c>
      <c r="BD24">
        <v>365.17281227696901</v>
      </c>
      <c r="BE24">
        <v>19300.980098742599</v>
      </c>
      <c r="BF24">
        <v>1220.5378984583399</v>
      </c>
      <c r="BG24">
        <v>703.43972103197495</v>
      </c>
      <c r="BH24">
        <v>3562.8082866569498</v>
      </c>
      <c r="BI24">
        <v>530.51031665335699</v>
      </c>
      <c r="BJ24">
        <v>904.93955709198997</v>
      </c>
      <c r="BK24">
        <v>357.86026480185899</v>
      </c>
      <c r="BL24">
        <v>1652.6666021219701</v>
      </c>
      <c r="BM24">
        <v>530.32069229465503</v>
      </c>
      <c r="BN24">
        <v>236.93912144087901</v>
      </c>
      <c r="BO24">
        <v>390.03941401249398</v>
      </c>
      <c r="BP24">
        <v>780.25250314278503</v>
      </c>
      <c r="BQ24">
        <v>352.93998974946601</v>
      </c>
      <c r="BR24">
        <v>722.71295819539705</v>
      </c>
      <c r="BS24">
        <v>285.72172113230903</v>
      </c>
      <c r="BT24">
        <v>703.05893233408904</v>
      </c>
      <c r="BU24">
        <v>239.74984847604</v>
      </c>
      <c r="BV24">
        <v>2171.05285918461</v>
      </c>
      <c r="BW24">
        <v>453.23928409024302</v>
      </c>
      <c r="BX24">
        <v>508.56566616186802</v>
      </c>
      <c r="BY24">
        <v>909.24082518304397</v>
      </c>
      <c r="BZ24">
        <v>386.57619647698999</v>
      </c>
      <c r="CA24">
        <v>454.34999354460899</v>
      </c>
      <c r="CB24">
        <v>2268.7855380724</v>
      </c>
      <c r="CC24">
        <v>608.29939248434096</v>
      </c>
      <c r="CD24">
        <v>244.55572631264801</v>
      </c>
      <c r="CE24">
        <v>636.746400073122</v>
      </c>
      <c r="CF24">
        <v>208.510360292287</v>
      </c>
      <c r="CG24">
        <v>601.99613414927796</v>
      </c>
      <c r="CH24">
        <v>314.62095429531797</v>
      </c>
      <c r="CI24">
        <v>350.72822394900697</v>
      </c>
      <c r="CJ24">
        <v>674.130514835697</v>
      </c>
      <c r="CK24">
        <v>415.66295345493501</v>
      </c>
      <c r="CL24">
        <v>809.988506443544</v>
      </c>
      <c r="CM24">
        <v>1188.74497103508</v>
      </c>
      <c r="CN24">
        <v>237.75287104702701</v>
      </c>
      <c r="CO24">
        <v>644.61439835805299</v>
      </c>
      <c r="CP24">
        <v>1405.1393386969401</v>
      </c>
      <c r="CQ24">
        <v>260.77874562750299</v>
      </c>
      <c r="CR24">
        <v>227.53282414501101</v>
      </c>
      <c r="CS24">
        <v>311.84345311306203</v>
      </c>
      <c r="CT24">
        <v>975.47626043770003</v>
      </c>
      <c r="CU24">
        <v>2053.8536740190998</v>
      </c>
      <c r="CV24">
        <v>391.94745803194502</v>
      </c>
      <c r="CW24">
        <v>2562.5943729267201</v>
      </c>
      <c r="CX24">
        <v>82.786094741285694</v>
      </c>
      <c r="CY24">
        <v>499.98164632886102</v>
      </c>
      <c r="CZ24">
        <v>588.02240476492</v>
      </c>
      <c r="DA24">
        <v>765.10613292318305</v>
      </c>
      <c r="DB24">
        <v>1144.5488092033299</v>
      </c>
      <c r="DC24">
        <v>1088.85780332031</v>
      </c>
      <c r="DD24">
        <v>432.79287584783202</v>
      </c>
      <c r="DE24">
        <v>472.64495376575701</v>
      </c>
      <c r="DF24">
        <v>744.23095023321503</v>
      </c>
      <c r="DG24">
        <v>335.57376716274302</v>
      </c>
      <c r="DH24">
        <v>390.59383761399403</v>
      </c>
      <c r="DI24">
        <v>240.78606249784701</v>
      </c>
      <c r="DJ24">
        <v>421.33620258968</v>
      </c>
      <c r="DK24">
        <v>3190.0504728379701</v>
      </c>
      <c r="DL24">
        <v>329.08054612221599</v>
      </c>
      <c r="DM24">
        <v>639.086905722746</v>
      </c>
      <c r="DN24">
        <v>339.40792614199302</v>
      </c>
      <c r="DO24">
        <v>1489.0452857841401</v>
      </c>
      <c r="DP24">
        <v>311.75885533174602</v>
      </c>
      <c r="DQ24">
        <v>622.79805040247697</v>
      </c>
    </row>
    <row r="25" spans="1:121" x14ac:dyDescent="0.25">
      <c r="A25" s="1">
        <v>49674</v>
      </c>
      <c r="B25">
        <v>710.04373867576703</v>
      </c>
      <c r="C25">
        <v>539.06232889033595</v>
      </c>
      <c r="D25">
        <v>556.80946349041403</v>
      </c>
      <c r="E25">
        <v>207.50471906988599</v>
      </c>
      <c r="F25">
        <v>1120.1849680904199</v>
      </c>
      <c r="G25">
        <v>395.78040848610198</v>
      </c>
      <c r="H25">
        <v>933.88973587467103</v>
      </c>
      <c r="I25">
        <v>2998.90101888241</v>
      </c>
      <c r="J25">
        <v>486.72239395864801</v>
      </c>
      <c r="K25">
        <v>1448.00945306679</v>
      </c>
      <c r="L25">
        <v>862.23330056611405</v>
      </c>
      <c r="M25">
        <v>245.42865715856399</v>
      </c>
      <c r="N25">
        <v>539.01069440241201</v>
      </c>
      <c r="O25">
        <v>543.02247672215003</v>
      </c>
      <c r="P25">
        <v>1788.9689462483</v>
      </c>
      <c r="Q25">
        <v>347.786368298524</v>
      </c>
      <c r="R25">
        <v>375.67406763999298</v>
      </c>
      <c r="S25">
        <v>880.53880727820501</v>
      </c>
      <c r="T25">
        <v>2312.2238501456</v>
      </c>
      <c r="U25">
        <v>145.05775056183501</v>
      </c>
      <c r="V25">
        <v>267.59024725440702</v>
      </c>
      <c r="W25">
        <v>790.51757618751196</v>
      </c>
      <c r="X25">
        <v>584.08163258790603</v>
      </c>
      <c r="Y25">
        <v>1638.02679685878</v>
      </c>
      <c r="Z25">
        <v>915.52800017054199</v>
      </c>
      <c r="AA25">
        <v>753.15035201895705</v>
      </c>
      <c r="AB25">
        <v>401.18839793489599</v>
      </c>
      <c r="AC25">
        <v>243.876403283694</v>
      </c>
      <c r="AD25">
        <v>314.22136319469399</v>
      </c>
      <c r="AE25">
        <v>2799.3645615052101</v>
      </c>
      <c r="AF25">
        <v>280.76435235553902</v>
      </c>
      <c r="AG25">
        <v>209.37133557324501</v>
      </c>
      <c r="AH25">
        <v>446.13117761947399</v>
      </c>
      <c r="AI25">
        <v>6381.8865854309397</v>
      </c>
      <c r="AJ25">
        <v>400.27268887152798</v>
      </c>
      <c r="AK25">
        <v>1234.5001911525001</v>
      </c>
      <c r="AL25">
        <v>1387.08700508127</v>
      </c>
      <c r="AM25">
        <v>212.800532395457</v>
      </c>
      <c r="AN25">
        <v>187.140963000678</v>
      </c>
      <c r="AO25">
        <v>464.43386795198199</v>
      </c>
      <c r="AP25">
        <v>693.57311370602099</v>
      </c>
      <c r="AQ25">
        <v>1116.5213023848401</v>
      </c>
      <c r="AR25">
        <v>819.85824694182099</v>
      </c>
      <c r="AS25">
        <v>383.97601137205402</v>
      </c>
      <c r="AT25">
        <v>1041.60943904551</v>
      </c>
      <c r="AU25">
        <v>349.57275162338198</v>
      </c>
      <c r="AV25">
        <v>2938.6785783227601</v>
      </c>
      <c r="AW25">
        <v>1029.38134776791</v>
      </c>
      <c r="AX25">
        <v>502.69206234149698</v>
      </c>
      <c r="AY25">
        <v>585.42582833140398</v>
      </c>
      <c r="AZ25">
        <v>1451.9178484475401</v>
      </c>
      <c r="BA25">
        <v>516.66941353239702</v>
      </c>
      <c r="BB25">
        <v>141.262347597916</v>
      </c>
      <c r="BC25">
        <v>1257.6319927293</v>
      </c>
      <c r="BD25">
        <v>372.02332277844198</v>
      </c>
      <c r="BE25">
        <v>19909.577734567301</v>
      </c>
      <c r="BF25">
        <v>1270.1278711824</v>
      </c>
      <c r="BG25">
        <v>717.08609910669998</v>
      </c>
      <c r="BH25">
        <v>3668.8269807432698</v>
      </c>
      <c r="BI25">
        <v>541.45000746079097</v>
      </c>
      <c r="BJ25">
        <v>920.02543107189604</v>
      </c>
      <c r="BK25">
        <v>365.751787452401</v>
      </c>
      <c r="BL25">
        <v>1696.06906403107</v>
      </c>
      <c r="BM25">
        <v>543.34465135848404</v>
      </c>
      <c r="BN25">
        <v>240.597701512458</v>
      </c>
      <c r="BO25">
        <v>397.17973134391298</v>
      </c>
      <c r="BP25">
        <v>793.30137056425099</v>
      </c>
      <c r="BQ25">
        <v>357.82103419779298</v>
      </c>
      <c r="BR25">
        <v>746.32224948560497</v>
      </c>
      <c r="BS25">
        <v>293.00047031115798</v>
      </c>
      <c r="BT25">
        <v>717.42216133492002</v>
      </c>
      <c r="BU25">
        <v>245.89700507231601</v>
      </c>
      <c r="BV25">
        <v>2240.3066449183598</v>
      </c>
      <c r="BW25">
        <v>463.48563504659302</v>
      </c>
      <c r="BX25">
        <v>520.50646710701096</v>
      </c>
      <c r="BY25">
        <v>933.58983567052599</v>
      </c>
      <c r="BZ25">
        <v>395.00997863915597</v>
      </c>
      <c r="CA25">
        <v>464.63361897088799</v>
      </c>
      <c r="CB25">
        <v>2373.7096510850001</v>
      </c>
      <c r="CC25">
        <v>624.36876784952403</v>
      </c>
      <c r="CD25">
        <v>249.674528636004</v>
      </c>
      <c r="CE25">
        <v>656.97848361859894</v>
      </c>
      <c r="CF25">
        <v>213.184725553606</v>
      </c>
      <c r="CG25">
        <v>622.38442080417406</v>
      </c>
      <c r="CH25">
        <v>322.76183862682501</v>
      </c>
      <c r="CI25">
        <v>360.067265955707</v>
      </c>
      <c r="CJ25">
        <v>691.48342941676106</v>
      </c>
      <c r="CK25">
        <v>429.47291215547301</v>
      </c>
      <c r="CL25">
        <v>826.25576179012603</v>
      </c>
      <c r="CM25">
        <v>1228.44976037898</v>
      </c>
      <c r="CN25">
        <v>246.14701271548799</v>
      </c>
      <c r="CO25">
        <v>660.29977003775002</v>
      </c>
      <c r="CP25">
        <v>1474.4362116452401</v>
      </c>
      <c r="CQ25">
        <v>266.64928983035401</v>
      </c>
      <c r="CR25">
        <v>234.26309053637499</v>
      </c>
      <c r="CS25">
        <v>317.41796466057798</v>
      </c>
      <c r="CT25">
        <v>991.44135079633804</v>
      </c>
      <c r="CU25">
        <v>2107.6588401264198</v>
      </c>
      <c r="CV25">
        <v>402.913428412695</v>
      </c>
      <c r="CW25">
        <v>2647.7031087412702</v>
      </c>
      <c r="CX25">
        <v>86.693664511684005</v>
      </c>
      <c r="CY25">
        <v>511.844472489488</v>
      </c>
      <c r="CZ25">
        <v>599.97118850570598</v>
      </c>
      <c r="DA25">
        <v>808.16535392358196</v>
      </c>
      <c r="DB25">
        <v>1194.82546401742</v>
      </c>
      <c r="DC25">
        <v>1135.2533342320401</v>
      </c>
      <c r="DD25">
        <v>441.50552566371402</v>
      </c>
      <c r="DE25">
        <v>490.17560170424503</v>
      </c>
      <c r="DF25">
        <v>762.52476836094604</v>
      </c>
      <c r="DG25">
        <v>348.26823316547598</v>
      </c>
      <c r="DH25">
        <v>399.11958944132903</v>
      </c>
      <c r="DI25">
        <v>250.31082661564</v>
      </c>
      <c r="DJ25">
        <v>433.438859742967</v>
      </c>
      <c r="DK25">
        <v>3315.41709397877</v>
      </c>
      <c r="DL25">
        <v>338.97862954241202</v>
      </c>
      <c r="DM25">
        <v>656.77036343887505</v>
      </c>
      <c r="DN25">
        <v>346.589816530787</v>
      </c>
      <c r="DO25">
        <v>1539.4045159577599</v>
      </c>
      <c r="DP25">
        <v>321.97023563157501</v>
      </c>
      <c r="DQ25">
        <v>643.33649099890397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2D51-E342-48FA-80FD-A58AE654F1D4}">
  <dimension ref="A1:DQ25"/>
  <sheetViews>
    <sheetView workbookViewId="0"/>
  </sheetViews>
  <sheetFormatPr defaultRowHeight="15" x14ac:dyDescent="0.25"/>
  <cols>
    <col min="1" max="1" width="15.140625" bestFit="1" customWidth="1"/>
  </cols>
  <sheetData>
    <row r="1" spans="1:121" x14ac:dyDescent="0.25">
      <c r="B1" t="s">
        <v>1513</v>
      </c>
      <c r="C1" t="s">
        <v>1514</v>
      </c>
      <c r="D1" t="s">
        <v>1515</v>
      </c>
      <c r="E1" t="s">
        <v>1516</v>
      </c>
      <c r="F1" t="s">
        <v>1517</v>
      </c>
      <c r="G1" t="s">
        <v>1518</v>
      </c>
      <c r="H1" t="s">
        <v>1519</v>
      </c>
      <c r="I1" t="s">
        <v>1520</v>
      </c>
      <c r="J1" t="s">
        <v>1521</v>
      </c>
      <c r="K1" t="s">
        <v>1522</v>
      </c>
      <c r="L1" t="s">
        <v>1523</v>
      </c>
      <c r="M1" t="s">
        <v>1524</v>
      </c>
      <c r="N1" t="s">
        <v>1525</v>
      </c>
      <c r="O1" t="s">
        <v>1526</v>
      </c>
      <c r="P1" t="s">
        <v>1527</v>
      </c>
      <c r="Q1" t="s">
        <v>1528</v>
      </c>
      <c r="R1" t="s">
        <v>1529</v>
      </c>
      <c r="S1" t="s">
        <v>1530</v>
      </c>
      <c r="T1" t="s">
        <v>1531</v>
      </c>
      <c r="U1" t="s">
        <v>1532</v>
      </c>
      <c r="V1" t="s">
        <v>1533</v>
      </c>
      <c r="W1" t="s">
        <v>1534</v>
      </c>
      <c r="X1" t="s">
        <v>1535</v>
      </c>
      <c r="Y1" t="s">
        <v>1536</v>
      </c>
      <c r="Z1" t="s">
        <v>1537</v>
      </c>
      <c r="AA1" t="s">
        <v>1538</v>
      </c>
      <c r="AB1" t="s">
        <v>1539</v>
      </c>
      <c r="AC1" t="s">
        <v>1540</v>
      </c>
      <c r="AD1" t="s">
        <v>1541</v>
      </c>
      <c r="AE1" t="s">
        <v>1542</v>
      </c>
      <c r="AF1" t="s">
        <v>1543</v>
      </c>
      <c r="AG1" t="s">
        <v>1544</v>
      </c>
      <c r="AH1" t="s">
        <v>1545</v>
      </c>
      <c r="AI1" t="s">
        <v>1546</v>
      </c>
      <c r="AJ1" t="s">
        <v>1547</v>
      </c>
      <c r="AK1" t="s">
        <v>1548</v>
      </c>
      <c r="AL1" t="s">
        <v>1549</v>
      </c>
      <c r="AM1" t="s">
        <v>1550</v>
      </c>
      <c r="AN1" t="s">
        <v>1551</v>
      </c>
      <c r="AO1" t="s">
        <v>1552</v>
      </c>
      <c r="AP1" t="s">
        <v>1553</v>
      </c>
      <c r="AQ1" t="s">
        <v>1554</v>
      </c>
      <c r="AR1" t="s">
        <v>1555</v>
      </c>
      <c r="AS1" t="s">
        <v>1556</v>
      </c>
      <c r="AT1" t="s">
        <v>1557</v>
      </c>
      <c r="AU1" t="s">
        <v>1558</v>
      </c>
      <c r="AV1" t="s">
        <v>1559</v>
      </c>
      <c r="AW1" t="s">
        <v>1560</v>
      </c>
      <c r="AX1" t="s">
        <v>1561</v>
      </c>
      <c r="AY1" t="s">
        <v>1562</v>
      </c>
      <c r="AZ1" t="s">
        <v>1563</v>
      </c>
      <c r="BA1" t="s">
        <v>1564</v>
      </c>
      <c r="BB1" t="s">
        <v>1565</v>
      </c>
      <c r="BC1" t="s">
        <v>1566</v>
      </c>
      <c r="BD1" t="s">
        <v>1567</v>
      </c>
      <c r="BE1" t="s">
        <v>1568</v>
      </c>
      <c r="BF1" t="s">
        <v>1569</v>
      </c>
      <c r="BG1" t="s">
        <v>1570</v>
      </c>
      <c r="BH1" t="s">
        <v>1571</v>
      </c>
      <c r="BI1" t="s">
        <v>1572</v>
      </c>
      <c r="BJ1" t="s">
        <v>1573</v>
      </c>
      <c r="BK1" t="s">
        <v>1574</v>
      </c>
      <c r="BL1" t="s">
        <v>1575</v>
      </c>
      <c r="BM1" t="s">
        <v>1576</v>
      </c>
      <c r="BN1" t="s">
        <v>1577</v>
      </c>
      <c r="BO1" t="s">
        <v>1578</v>
      </c>
      <c r="BP1" t="s">
        <v>1579</v>
      </c>
      <c r="BQ1" t="s">
        <v>1580</v>
      </c>
      <c r="BR1" t="s">
        <v>1581</v>
      </c>
      <c r="BS1" t="s">
        <v>1582</v>
      </c>
      <c r="BT1" t="s">
        <v>1583</v>
      </c>
      <c r="BU1" t="s">
        <v>1584</v>
      </c>
      <c r="BV1" t="s">
        <v>1585</v>
      </c>
      <c r="BW1" t="s">
        <v>1586</v>
      </c>
      <c r="BX1" t="s">
        <v>1587</v>
      </c>
      <c r="BY1" t="s">
        <v>1588</v>
      </c>
      <c r="BZ1" t="s">
        <v>1589</v>
      </c>
      <c r="CA1" t="s">
        <v>1590</v>
      </c>
      <c r="CB1" t="s">
        <v>1591</v>
      </c>
      <c r="CC1" t="s">
        <v>1592</v>
      </c>
      <c r="CD1" t="s">
        <v>1593</v>
      </c>
      <c r="CE1" t="s">
        <v>1594</v>
      </c>
      <c r="CF1" t="s">
        <v>1595</v>
      </c>
      <c r="CG1" t="s">
        <v>1596</v>
      </c>
      <c r="CH1" t="s">
        <v>1597</v>
      </c>
      <c r="CI1" t="s">
        <v>1598</v>
      </c>
      <c r="CJ1" t="s">
        <v>1599</v>
      </c>
      <c r="CK1" t="s">
        <v>1600</v>
      </c>
      <c r="CL1" t="s">
        <v>1601</v>
      </c>
      <c r="CM1" t="s">
        <v>1602</v>
      </c>
      <c r="CN1" t="s">
        <v>1603</v>
      </c>
      <c r="CO1" t="s">
        <v>1604</v>
      </c>
      <c r="CP1" t="s">
        <v>1605</v>
      </c>
      <c r="CQ1" t="s">
        <v>1606</v>
      </c>
      <c r="CR1" t="s">
        <v>1607</v>
      </c>
      <c r="CS1" t="s">
        <v>1608</v>
      </c>
      <c r="CT1" t="s">
        <v>1609</v>
      </c>
      <c r="CU1" t="s">
        <v>1610</v>
      </c>
      <c r="CV1" t="s">
        <v>1611</v>
      </c>
      <c r="CW1" t="s">
        <v>1612</v>
      </c>
      <c r="CX1" t="s">
        <v>1613</v>
      </c>
      <c r="CY1" t="s">
        <v>1614</v>
      </c>
      <c r="CZ1" t="s">
        <v>1615</v>
      </c>
      <c r="DA1" t="s">
        <v>1616</v>
      </c>
      <c r="DB1" t="s">
        <v>1617</v>
      </c>
      <c r="DC1" t="s">
        <v>1618</v>
      </c>
      <c r="DD1" t="s">
        <v>1619</v>
      </c>
      <c r="DE1" t="s">
        <v>1620</v>
      </c>
      <c r="DF1" t="s">
        <v>1621</v>
      </c>
      <c r="DG1" t="s">
        <v>1622</v>
      </c>
      <c r="DH1" t="s">
        <v>1623</v>
      </c>
      <c r="DI1" t="s">
        <v>1624</v>
      </c>
      <c r="DJ1" t="s">
        <v>1625</v>
      </c>
      <c r="DK1" t="s">
        <v>1626</v>
      </c>
      <c r="DL1" t="s">
        <v>1627</v>
      </c>
      <c r="DM1" t="s">
        <v>1628</v>
      </c>
      <c r="DN1" t="s">
        <v>1629</v>
      </c>
      <c r="DO1" t="s">
        <v>1630</v>
      </c>
      <c r="DP1" t="s">
        <v>1631</v>
      </c>
      <c r="DQ1" t="s">
        <v>1632</v>
      </c>
    </row>
    <row r="2" spans="1:121" x14ac:dyDescent="0.25">
      <c r="A2" t="s">
        <v>57</v>
      </c>
      <c r="B2" t="s">
        <v>398</v>
      </c>
      <c r="C2" t="s">
        <v>399</v>
      </c>
      <c r="D2" t="s">
        <v>400</v>
      </c>
      <c r="E2" t="s">
        <v>401</v>
      </c>
      <c r="F2" t="s">
        <v>402</v>
      </c>
      <c r="G2" t="s">
        <v>403</v>
      </c>
      <c r="H2" t="s">
        <v>404</v>
      </c>
      <c r="I2" t="s">
        <v>67</v>
      </c>
      <c r="J2" t="s">
        <v>405</v>
      </c>
      <c r="K2" t="s">
        <v>406</v>
      </c>
      <c r="L2" t="s">
        <v>407</v>
      </c>
      <c r="M2" t="s">
        <v>408</v>
      </c>
      <c r="N2" t="s">
        <v>409</v>
      </c>
      <c r="O2" t="s">
        <v>410</v>
      </c>
      <c r="P2" t="s">
        <v>411</v>
      </c>
      <c r="Q2" t="s">
        <v>412</v>
      </c>
      <c r="R2" t="s">
        <v>413</v>
      </c>
      <c r="S2" t="s">
        <v>414</v>
      </c>
      <c r="T2" t="s">
        <v>69</v>
      </c>
      <c r="U2" t="s">
        <v>415</v>
      </c>
      <c r="V2" t="s">
        <v>416</v>
      </c>
      <c r="W2" t="s">
        <v>417</v>
      </c>
      <c r="X2" t="s">
        <v>418</v>
      </c>
      <c r="Y2" t="s">
        <v>419</v>
      </c>
      <c r="Z2" t="s">
        <v>420</v>
      </c>
      <c r="AA2" t="s">
        <v>421</v>
      </c>
      <c r="AB2" t="s">
        <v>422</v>
      </c>
      <c r="AC2" t="s">
        <v>423</v>
      </c>
      <c r="AD2" t="s">
        <v>424</v>
      </c>
      <c r="AE2" t="s">
        <v>425</v>
      </c>
      <c r="AF2" t="s">
        <v>426</v>
      </c>
      <c r="AG2" t="s">
        <v>427</v>
      </c>
      <c r="AH2" t="s">
        <v>428</v>
      </c>
      <c r="AI2" t="s">
        <v>429</v>
      </c>
      <c r="AJ2" t="s">
        <v>430</v>
      </c>
      <c r="AK2" t="s">
        <v>431</v>
      </c>
      <c r="AL2" t="s">
        <v>432</v>
      </c>
      <c r="AM2" t="s">
        <v>433</v>
      </c>
      <c r="AN2" t="s">
        <v>434</v>
      </c>
      <c r="AO2" t="s">
        <v>435</v>
      </c>
      <c r="AP2" t="s">
        <v>70</v>
      </c>
      <c r="AQ2" t="s">
        <v>436</v>
      </c>
      <c r="AR2" t="s">
        <v>437</v>
      </c>
      <c r="AS2" t="s">
        <v>438</v>
      </c>
      <c r="AT2" t="s">
        <v>439</v>
      </c>
      <c r="AU2" t="s">
        <v>440</v>
      </c>
      <c r="AV2" t="s">
        <v>441</v>
      </c>
      <c r="AW2" t="s">
        <v>442</v>
      </c>
      <c r="AX2" t="s">
        <v>443</v>
      </c>
      <c r="AY2" t="s">
        <v>444</v>
      </c>
      <c r="AZ2" t="s">
        <v>445</v>
      </c>
      <c r="BA2" t="s">
        <v>446</v>
      </c>
      <c r="BB2" t="s">
        <v>447</v>
      </c>
      <c r="BC2" t="s">
        <v>448</v>
      </c>
      <c r="BD2" t="s">
        <v>449</v>
      </c>
      <c r="BE2" t="s">
        <v>450</v>
      </c>
      <c r="BF2" t="s">
        <v>451</v>
      </c>
      <c r="BG2" t="s">
        <v>452</v>
      </c>
      <c r="BH2" t="s">
        <v>71</v>
      </c>
      <c r="BI2" t="s">
        <v>453</v>
      </c>
      <c r="BJ2" t="s">
        <v>454</v>
      </c>
      <c r="BK2" t="s">
        <v>455</v>
      </c>
      <c r="BL2" t="s">
        <v>456</v>
      </c>
      <c r="BM2" t="s">
        <v>457</v>
      </c>
      <c r="BN2" t="s">
        <v>458</v>
      </c>
      <c r="BO2" t="s">
        <v>459</v>
      </c>
      <c r="BP2" t="s">
        <v>460</v>
      </c>
      <c r="BQ2" t="s">
        <v>461</v>
      </c>
      <c r="BR2" t="s">
        <v>462</v>
      </c>
      <c r="BS2" t="s">
        <v>463</v>
      </c>
      <c r="BT2" t="s">
        <v>464</v>
      </c>
      <c r="BU2" t="s">
        <v>465</v>
      </c>
      <c r="BV2" t="s">
        <v>466</v>
      </c>
      <c r="BW2" t="s">
        <v>467</v>
      </c>
      <c r="BX2" t="s">
        <v>468</v>
      </c>
      <c r="BY2" t="s">
        <v>469</v>
      </c>
      <c r="BZ2" t="s">
        <v>470</v>
      </c>
      <c r="CA2" t="s">
        <v>471</v>
      </c>
      <c r="CB2" t="s">
        <v>472</v>
      </c>
      <c r="CC2" t="s">
        <v>473</v>
      </c>
      <c r="CD2" t="s">
        <v>474</v>
      </c>
      <c r="CE2" t="s">
        <v>475</v>
      </c>
      <c r="CF2" t="s">
        <v>476</v>
      </c>
      <c r="CG2" t="s">
        <v>477</v>
      </c>
      <c r="CH2" t="s">
        <v>478</v>
      </c>
      <c r="CI2" t="s">
        <v>479</v>
      </c>
      <c r="CJ2" t="s">
        <v>480</v>
      </c>
      <c r="CK2" t="s">
        <v>481</v>
      </c>
      <c r="CL2" t="s">
        <v>482</v>
      </c>
      <c r="CM2" t="s">
        <v>483</v>
      </c>
      <c r="CN2" t="s">
        <v>484</v>
      </c>
      <c r="CO2" t="s">
        <v>485</v>
      </c>
      <c r="CP2" t="s">
        <v>486</v>
      </c>
      <c r="CQ2" t="s">
        <v>487</v>
      </c>
      <c r="CR2" t="s">
        <v>488</v>
      </c>
      <c r="CS2" t="s">
        <v>72</v>
      </c>
      <c r="CT2" t="s">
        <v>489</v>
      </c>
      <c r="CU2" t="s">
        <v>490</v>
      </c>
      <c r="CV2" t="s">
        <v>491</v>
      </c>
      <c r="CW2" t="s">
        <v>492</v>
      </c>
      <c r="CX2" t="s">
        <v>493</v>
      </c>
      <c r="CY2" t="s">
        <v>494</v>
      </c>
      <c r="CZ2" t="s">
        <v>495</v>
      </c>
      <c r="DA2" t="s">
        <v>496</v>
      </c>
      <c r="DB2" t="s">
        <v>497</v>
      </c>
      <c r="DC2" t="s">
        <v>498</v>
      </c>
      <c r="DD2" t="s">
        <v>499</v>
      </c>
      <c r="DE2" t="s">
        <v>500</v>
      </c>
      <c r="DF2" t="s">
        <v>501</v>
      </c>
      <c r="DG2" t="s">
        <v>502</v>
      </c>
      <c r="DH2" t="s">
        <v>503</v>
      </c>
      <c r="DI2" t="s">
        <v>504</v>
      </c>
      <c r="DJ2" t="s">
        <v>505</v>
      </c>
      <c r="DK2" t="s">
        <v>506</v>
      </c>
      <c r="DL2" t="s">
        <v>507</v>
      </c>
      <c r="DM2" t="s">
        <v>508</v>
      </c>
      <c r="DN2" t="s">
        <v>509</v>
      </c>
      <c r="DO2" t="s">
        <v>510</v>
      </c>
      <c r="DP2" t="s">
        <v>511</v>
      </c>
      <c r="DQ2" t="s">
        <v>512</v>
      </c>
    </row>
    <row r="3" spans="1:121" x14ac:dyDescent="0.25">
      <c r="A3" t="s">
        <v>58</v>
      </c>
      <c r="B3" t="s">
        <v>68</v>
      </c>
      <c r="C3" t="s">
        <v>68</v>
      </c>
      <c r="D3" t="s">
        <v>68</v>
      </c>
      <c r="E3" t="s">
        <v>68</v>
      </c>
      <c r="F3" t="s">
        <v>68</v>
      </c>
      <c r="G3" t="s">
        <v>68</v>
      </c>
      <c r="H3" t="s">
        <v>68</v>
      </c>
      <c r="I3" t="s">
        <v>68</v>
      </c>
      <c r="J3" t="s">
        <v>68</v>
      </c>
      <c r="K3" t="s">
        <v>68</v>
      </c>
      <c r="L3" t="s">
        <v>68</v>
      </c>
      <c r="M3" t="s">
        <v>68</v>
      </c>
      <c r="N3" t="s">
        <v>68</v>
      </c>
      <c r="O3" t="s">
        <v>68</v>
      </c>
      <c r="P3" t="s">
        <v>68</v>
      </c>
      <c r="Q3" t="s">
        <v>68</v>
      </c>
      <c r="R3" t="s">
        <v>68</v>
      </c>
      <c r="S3" t="s">
        <v>68</v>
      </c>
      <c r="T3" t="s">
        <v>68</v>
      </c>
      <c r="U3" t="s">
        <v>68</v>
      </c>
      <c r="V3" t="s">
        <v>68</v>
      </c>
      <c r="W3" t="s">
        <v>68</v>
      </c>
      <c r="X3" t="s">
        <v>68</v>
      </c>
      <c r="Y3" t="s">
        <v>68</v>
      </c>
      <c r="Z3" t="s">
        <v>68</v>
      </c>
      <c r="AA3" t="s">
        <v>68</v>
      </c>
      <c r="AB3" t="s">
        <v>68</v>
      </c>
      <c r="AC3" t="s">
        <v>68</v>
      </c>
      <c r="AD3" t="s">
        <v>68</v>
      </c>
      <c r="AE3" t="s">
        <v>68</v>
      </c>
      <c r="AF3" t="s">
        <v>68</v>
      </c>
      <c r="AG3" t="s">
        <v>68</v>
      </c>
      <c r="AH3" t="s">
        <v>68</v>
      </c>
      <c r="AI3" t="s">
        <v>68</v>
      </c>
      <c r="AJ3" t="s">
        <v>68</v>
      </c>
      <c r="AK3" t="s">
        <v>68</v>
      </c>
      <c r="AL3" t="s">
        <v>68</v>
      </c>
      <c r="AM3" t="s">
        <v>68</v>
      </c>
      <c r="AN3" t="s">
        <v>68</v>
      </c>
      <c r="AO3" t="s">
        <v>68</v>
      </c>
      <c r="AP3" t="s">
        <v>68</v>
      </c>
      <c r="AQ3" t="s">
        <v>68</v>
      </c>
      <c r="AR3" t="s">
        <v>68</v>
      </c>
      <c r="AS3" t="s">
        <v>68</v>
      </c>
      <c r="AT3" t="s">
        <v>68</v>
      </c>
      <c r="AU3" t="s">
        <v>68</v>
      </c>
      <c r="AV3" t="s">
        <v>68</v>
      </c>
      <c r="AW3" t="s">
        <v>68</v>
      </c>
      <c r="AX3" t="s">
        <v>68</v>
      </c>
      <c r="AY3" t="s">
        <v>68</v>
      </c>
      <c r="AZ3" t="s">
        <v>68</v>
      </c>
      <c r="BA3" t="s">
        <v>68</v>
      </c>
      <c r="BB3" t="s">
        <v>68</v>
      </c>
      <c r="BC3" t="s">
        <v>68</v>
      </c>
      <c r="BD3" t="s">
        <v>68</v>
      </c>
      <c r="BE3" t="s">
        <v>68</v>
      </c>
      <c r="BF3" t="s">
        <v>68</v>
      </c>
      <c r="BG3" t="s">
        <v>68</v>
      </c>
      <c r="BH3" t="s">
        <v>68</v>
      </c>
      <c r="BI3" t="s">
        <v>68</v>
      </c>
      <c r="BJ3" t="s">
        <v>68</v>
      </c>
      <c r="BK3" t="s">
        <v>68</v>
      </c>
      <c r="BL3" t="s">
        <v>68</v>
      </c>
      <c r="BM3" t="s">
        <v>68</v>
      </c>
      <c r="BN3" t="s">
        <v>68</v>
      </c>
      <c r="BO3" t="s">
        <v>68</v>
      </c>
      <c r="BP3" t="s">
        <v>68</v>
      </c>
      <c r="BQ3" t="s">
        <v>68</v>
      </c>
      <c r="BR3" t="s">
        <v>68</v>
      </c>
      <c r="BS3" t="s">
        <v>68</v>
      </c>
      <c r="BT3" t="s">
        <v>68</v>
      </c>
      <c r="BU3" t="s">
        <v>68</v>
      </c>
      <c r="BV3" t="s">
        <v>68</v>
      </c>
      <c r="BW3" t="s">
        <v>68</v>
      </c>
      <c r="BX3" t="s">
        <v>68</v>
      </c>
      <c r="BY3" t="s">
        <v>68</v>
      </c>
      <c r="BZ3" t="s">
        <v>68</v>
      </c>
      <c r="CA3" t="s">
        <v>68</v>
      </c>
      <c r="CB3" t="s">
        <v>68</v>
      </c>
      <c r="CC3" t="s">
        <v>68</v>
      </c>
      <c r="CD3" t="s">
        <v>68</v>
      </c>
      <c r="CE3" t="s">
        <v>68</v>
      </c>
      <c r="CF3" t="s">
        <v>68</v>
      </c>
      <c r="CG3" t="s">
        <v>68</v>
      </c>
      <c r="CH3" t="s">
        <v>68</v>
      </c>
      <c r="CI3" t="s">
        <v>68</v>
      </c>
      <c r="CJ3" t="s">
        <v>68</v>
      </c>
      <c r="CK3" t="s">
        <v>68</v>
      </c>
      <c r="CL3" t="s">
        <v>68</v>
      </c>
      <c r="CM3" t="s">
        <v>68</v>
      </c>
      <c r="CN3" t="s">
        <v>68</v>
      </c>
      <c r="CO3" t="s">
        <v>68</v>
      </c>
      <c r="CP3" t="s">
        <v>68</v>
      </c>
      <c r="CQ3" t="s">
        <v>68</v>
      </c>
      <c r="CR3" t="s">
        <v>68</v>
      </c>
      <c r="CS3" t="s">
        <v>68</v>
      </c>
      <c r="CT3" t="s">
        <v>68</v>
      </c>
      <c r="CU3" t="s">
        <v>68</v>
      </c>
      <c r="CV3" t="s">
        <v>68</v>
      </c>
      <c r="CW3" t="s">
        <v>68</v>
      </c>
      <c r="CX3" t="s">
        <v>68</v>
      </c>
      <c r="CY3" t="s">
        <v>68</v>
      </c>
      <c r="CZ3" t="s">
        <v>68</v>
      </c>
      <c r="DA3" t="s">
        <v>68</v>
      </c>
      <c r="DB3" t="s">
        <v>68</v>
      </c>
      <c r="DC3" t="s">
        <v>68</v>
      </c>
      <c r="DD3" t="s">
        <v>68</v>
      </c>
      <c r="DE3" t="s">
        <v>68</v>
      </c>
      <c r="DF3" t="s">
        <v>68</v>
      </c>
      <c r="DG3" t="s">
        <v>68</v>
      </c>
      <c r="DH3" t="s">
        <v>68</v>
      </c>
      <c r="DI3" t="s">
        <v>68</v>
      </c>
      <c r="DJ3" t="s">
        <v>68</v>
      </c>
      <c r="DK3" t="s">
        <v>68</v>
      </c>
      <c r="DL3" t="s">
        <v>68</v>
      </c>
      <c r="DM3" t="s">
        <v>68</v>
      </c>
      <c r="DN3" t="s">
        <v>68</v>
      </c>
      <c r="DO3" t="s">
        <v>68</v>
      </c>
      <c r="DP3" t="s">
        <v>68</v>
      </c>
      <c r="DQ3" t="s">
        <v>68</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46273.74722222222</v>
      </c>
      <c r="C5" s="2">
        <v>46273.74722222222</v>
      </c>
      <c r="D5" s="2">
        <v>46273.74722222222</v>
      </c>
      <c r="E5" s="2">
        <v>46273.74722222222</v>
      </c>
      <c r="F5" s="2">
        <v>46273.74722222222</v>
      </c>
      <c r="G5" s="2">
        <v>46273.74722222222</v>
      </c>
      <c r="H5" s="2">
        <v>46273.74722222222</v>
      </c>
      <c r="I5" s="2">
        <v>46273.74722222222</v>
      </c>
      <c r="J5" s="2">
        <v>46273.74722222222</v>
      </c>
      <c r="K5" s="2">
        <v>46273.74722222222</v>
      </c>
      <c r="L5" s="2">
        <v>46273.74722222222</v>
      </c>
      <c r="M5" s="2">
        <v>46273.74722222222</v>
      </c>
      <c r="N5" s="2">
        <v>46273.74722222222</v>
      </c>
      <c r="O5" s="2">
        <v>46273.74722222222</v>
      </c>
      <c r="P5" s="2">
        <v>46273.74722222222</v>
      </c>
      <c r="Q5" s="2">
        <v>46273.74722222222</v>
      </c>
      <c r="R5" s="2">
        <v>46273.74722222222</v>
      </c>
      <c r="S5" s="2">
        <v>46273.74722222222</v>
      </c>
      <c r="T5" s="2">
        <v>46273.74722222222</v>
      </c>
      <c r="U5" s="2">
        <v>46273.74722222222</v>
      </c>
      <c r="V5" s="2">
        <v>46273.74722222222</v>
      </c>
      <c r="W5" s="2">
        <v>46273.74722222222</v>
      </c>
      <c r="X5" s="2">
        <v>46273.74722222222</v>
      </c>
      <c r="Y5" s="2">
        <v>46273.74722222222</v>
      </c>
      <c r="Z5" s="2">
        <v>46273.74722222222</v>
      </c>
      <c r="AA5" s="2">
        <v>46273.74722222222</v>
      </c>
      <c r="AB5" s="2">
        <v>46273.74722222222</v>
      </c>
      <c r="AC5" s="2">
        <v>46273.74722222222</v>
      </c>
      <c r="AD5" s="2">
        <v>46273.74722222222</v>
      </c>
      <c r="AE5" s="2">
        <v>46273.74722222222</v>
      </c>
      <c r="AF5" s="2">
        <v>46273.74722222222</v>
      </c>
      <c r="AG5" s="2">
        <v>46273.74722222222</v>
      </c>
      <c r="AH5" s="2">
        <v>46273.74722222222</v>
      </c>
      <c r="AI5" s="2">
        <v>46273.74722222222</v>
      </c>
      <c r="AJ5" s="2">
        <v>46273.74722222222</v>
      </c>
      <c r="AK5" s="2">
        <v>46273.74722222222</v>
      </c>
      <c r="AL5" s="2">
        <v>46273.74722222222</v>
      </c>
      <c r="AM5" s="2">
        <v>46273.74722222222</v>
      </c>
      <c r="AN5" s="2">
        <v>46273.74722222222</v>
      </c>
      <c r="AO5" s="2">
        <v>46273.74722222222</v>
      </c>
      <c r="AP5" s="2">
        <v>46273.74722222222</v>
      </c>
      <c r="AQ5" s="2">
        <v>46273.74722222222</v>
      </c>
      <c r="AR5" s="2">
        <v>46273.74722222222</v>
      </c>
      <c r="AS5" s="2">
        <v>46273.747916666667</v>
      </c>
      <c r="AT5" s="2">
        <v>46273.747916666667</v>
      </c>
      <c r="AU5" s="2">
        <v>46273.747916666667</v>
      </c>
      <c r="AV5" s="2">
        <v>46273.747916666667</v>
      </c>
      <c r="AW5" s="2">
        <v>46273.747916666667</v>
      </c>
      <c r="AX5" s="2">
        <v>46273.747916666667</v>
      </c>
      <c r="AY5" s="2">
        <v>46273.747916666667</v>
      </c>
      <c r="AZ5" s="2">
        <v>46273.747916666667</v>
      </c>
      <c r="BA5" s="2">
        <v>46273.747916666667</v>
      </c>
      <c r="BB5" s="2">
        <v>46273.747916666667</v>
      </c>
      <c r="BC5" s="2">
        <v>46273.747916666667</v>
      </c>
      <c r="BD5" s="2">
        <v>46273.747916666667</v>
      </c>
      <c r="BE5" s="2">
        <v>46273.747916666667</v>
      </c>
      <c r="BF5" s="2">
        <v>46273.747916666667</v>
      </c>
      <c r="BG5" s="2">
        <v>46273.747916666667</v>
      </c>
      <c r="BH5" s="2">
        <v>46273.747916666667</v>
      </c>
      <c r="BI5" s="2">
        <v>46273.747916666667</v>
      </c>
      <c r="BJ5" s="2">
        <v>46273.747916666667</v>
      </c>
      <c r="BK5" s="2">
        <v>46273.747916666667</v>
      </c>
      <c r="BL5" s="2">
        <v>46273.747916666667</v>
      </c>
      <c r="BM5" s="2">
        <v>46273.747916666667</v>
      </c>
      <c r="BN5" s="2">
        <v>46273.747916666667</v>
      </c>
      <c r="BO5" s="2">
        <v>46273.747916666667</v>
      </c>
      <c r="BP5" s="2">
        <v>46273.747916666667</v>
      </c>
      <c r="BQ5" s="2">
        <v>46273.747916666667</v>
      </c>
      <c r="BR5" s="2">
        <v>46273.747916666667</v>
      </c>
      <c r="BS5" s="2">
        <v>46273.747916666667</v>
      </c>
      <c r="BT5" s="2">
        <v>46273.747916666667</v>
      </c>
      <c r="BU5" s="2">
        <v>46273.747916666667</v>
      </c>
      <c r="BV5" s="2">
        <v>46273.747916666667</v>
      </c>
      <c r="BW5" s="2">
        <v>46273.747916666667</v>
      </c>
      <c r="BX5" s="2">
        <v>46273.747916666667</v>
      </c>
      <c r="BY5" s="2">
        <v>46273.747916666667</v>
      </c>
      <c r="BZ5" s="2">
        <v>46273.747916666667</v>
      </c>
      <c r="CA5" s="2">
        <v>46273.747916666667</v>
      </c>
      <c r="CB5" s="2">
        <v>46273.747916666667</v>
      </c>
      <c r="CC5" s="2">
        <v>46273.747916666667</v>
      </c>
      <c r="CD5" s="2">
        <v>46273.747916666667</v>
      </c>
      <c r="CE5" s="2">
        <v>46273.747916666667</v>
      </c>
      <c r="CF5" s="2">
        <v>46273.747916666667</v>
      </c>
      <c r="CG5" s="2">
        <v>46273.747916666667</v>
      </c>
      <c r="CH5" s="2">
        <v>46273.747916666667</v>
      </c>
      <c r="CI5" s="2">
        <v>46273.747916666667</v>
      </c>
      <c r="CJ5" s="2">
        <v>46273.747916666667</v>
      </c>
      <c r="CK5" s="2">
        <v>46273.747916666667</v>
      </c>
      <c r="CL5" s="2">
        <v>46273.747916666667</v>
      </c>
      <c r="CM5" s="2">
        <v>46273.747916666667</v>
      </c>
      <c r="CN5" s="2">
        <v>46273.747916666667</v>
      </c>
      <c r="CO5" s="2">
        <v>46273.747916666667</v>
      </c>
      <c r="CP5" s="2">
        <v>46273.747916666667</v>
      </c>
      <c r="CQ5" s="2">
        <v>46273.747916666667</v>
      </c>
      <c r="CR5" s="2">
        <v>46273.747916666667</v>
      </c>
      <c r="CS5" s="2">
        <v>46273.747916666667</v>
      </c>
      <c r="CT5" s="2">
        <v>46273.747916666667</v>
      </c>
      <c r="CU5" s="2">
        <v>46273.747916666667</v>
      </c>
      <c r="CV5" s="2">
        <v>46273.747916666667</v>
      </c>
      <c r="CW5" s="2">
        <v>46273.747916666667</v>
      </c>
      <c r="CX5" s="2">
        <v>46273.747916666667</v>
      </c>
      <c r="CY5" s="2">
        <v>46273.747916666667</v>
      </c>
      <c r="CZ5" s="2">
        <v>46273.747916666667</v>
      </c>
      <c r="DA5" s="2">
        <v>46273.747916666667</v>
      </c>
      <c r="DB5" s="2">
        <v>46273.747916666667</v>
      </c>
      <c r="DC5" s="2">
        <v>46273.747916666667</v>
      </c>
      <c r="DD5" s="2">
        <v>46273.747916666667</v>
      </c>
      <c r="DE5" s="2">
        <v>46273.747916666667</v>
      </c>
      <c r="DF5" s="2">
        <v>46273.747916666667</v>
      </c>
      <c r="DG5" s="2">
        <v>46273.747916666667</v>
      </c>
      <c r="DH5" s="2">
        <v>46273.747916666667</v>
      </c>
      <c r="DI5" s="2">
        <v>46273.747916666667</v>
      </c>
      <c r="DJ5" s="2">
        <v>46273.747916666667</v>
      </c>
      <c r="DK5" s="2">
        <v>46273.747916666667</v>
      </c>
      <c r="DL5" s="2">
        <v>46273.747916666667</v>
      </c>
      <c r="DM5" s="2">
        <v>46273.747916666667</v>
      </c>
      <c r="DN5" s="2">
        <v>46273.747916666667</v>
      </c>
      <c r="DO5" s="2">
        <v>46273.747916666667</v>
      </c>
      <c r="DP5" s="2">
        <v>46273.747916666667</v>
      </c>
      <c r="DQ5" s="2">
        <v>46273.747916666667</v>
      </c>
    </row>
    <row r="6" spans="1:121" x14ac:dyDescent="0.25">
      <c r="A6" s="1">
        <v>42735</v>
      </c>
      <c r="B6">
        <v>33507.030092667199</v>
      </c>
      <c r="C6">
        <v>41216.3133247113</v>
      </c>
      <c r="D6">
        <v>55089.214429877698</v>
      </c>
      <c r="E6">
        <v>43890.896730987799</v>
      </c>
      <c r="F6">
        <v>40191.562439921297</v>
      </c>
      <c r="G6">
        <v>36963.537637556597</v>
      </c>
      <c r="H6">
        <v>25500.124909570801</v>
      </c>
      <c r="I6">
        <v>73434.743325640302</v>
      </c>
      <c r="J6">
        <v>45913.388663063699</v>
      </c>
      <c r="K6">
        <v>42644.731732544897</v>
      </c>
      <c r="L6">
        <v>44139.709352171601</v>
      </c>
      <c r="M6">
        <v>47033.8316499184</v>
      </c>
      <c r="N6">
        <v>26858.690134691999</v>
      </c>
      <c r="O6">
        <v>42646.1392638467</v>
      </c>
      <c r="P6">
        <v>60488.198566596999</v>
      </c>
      <c r="Q6">
        <v>42547.011370306602</v>
      </c>
      <c r="R6">
        <v>40295.707301779898</v>
      </c>
      <c r="S6">
        <v>40661.203861591901</v>
      </c>
      <c r="T6">
        <v>58435.354970681103</v>
      </c>
      <c r="U6">
        <v>42905.353816569397</v>
      </c>
      <c r="V6">
        <v>47484.458865450797</v>
      </c>
      <c r="W6">
        <v>36871.736931146901</v>
      </c>
      <c r="X6">
        <v>30866.520961484199</v>
      </c>
      <c r="Y6">
        <v>41721.914566835803</v>
      </c>
      <c r="Z6">
        <v>52233.568426837497</v>
      </c>
      <c r="AA6">
        <v>24380.258923292899</v>
      </c>
      <c r="AB6">
        <v>28983.815647541302</v>
      </c>
      <c r="AC6">
        <v>40463.087357451601</v>
      </c>
      <c r="AD6">
        <v>30986.9615386394</v>
      </c>
      <c r="AE6">
        <v>50173.388504056398</v>
      </c>
      <c r="AF6">
        <v>38226.980657635999</v>
      </c>
      <c r="AG6">
        <v>31605.722865332398</v>
      </c>
      <c r="AH6">
        <v>32913.209739491103</v>
      </c>
      <c r="AI6">
        <v>53924.924693240697</v>
      </c>
      <c r="AJ6">
        <v>41995.1525874738</v>
      </c>
      <c r="AK6">
        <v>30966.0495388376</v>
      </c>
      <c r="AL6">
        <v>51651.442476765602</v>
      </c>
      <c r="AM6">
        <v>30337.930191883901</v>
      </c>
      <c r="AN6">
        <v>48779.539389980302</v>
      </c>
      <c r="AO6">
        <v>47208.130461869499</v>
      </c>
      <c r="AP6">
        <v>48763.963716186503</v>
      </c>
      <c r="AQ6">
        <v>40684.070396428302</v>
      </c>
      <c r="AR6">
        <v>37530.763437040601</v>
      </c>
      <c r="AS6">
        <v>36262.1799604755</v>
      </c>
      <c r="AT6">
        <v>46029.931596614297</v>
      </c>
      <c r="AU6">
        <v>52181.084756595701</v>
      </c>
      <c r="AV6">
        <v>51549.923318344197</v>
      </c>
      <c r="AW6">
        <v>25472.931716224899</v>
      </c>
      <c r="AX6">
        <v>48535.197572481797</v>
      </c>
      <c r="AY6">
        <v>36155.596464633403</v>
      </c>
      <c r="AZ6">
        <v>46385.150330235003</v>
      </c>
      <c r="BA6">
        <v>50034.810713512401</v>
      </c>
      <c r="BB6">
        <v>40241.298734268203</v>
      </c>
      <c r="BC6">
        <v>43853.808545519598</v>
      </c>
      <c r="BD6">
        <v>30333.274580259302</v>
      </c>
      <c r="BE6">
        <v>52723.0825582057</v>
      </c>
      <c r="BF6">
        <v>53789.030306336703</v>
      </c>
      <c r="BG6">
        <v>35905.028639796299</v>
      </c>
      <c r="BH6">
        <v>58289.453348675401</v>
      </c>
      <c r="BI6">
        <v>29774.327764143301</v>
      </c>
      <c r="BJ6">
        <v>27486.6292517252</v>
      </c>
      <c r="BK6">
        <v>43018.587010873402</v>
      </c>
      <c r="BL6">
        <v>38042.884842211897</v>
      </c>
      <c r="BM6">
        <v>32180.606103034799</v>
      </c>
      <c r="BN6">
        <v>26044.196606380301</v>
      </c>
      <c r="BO6">
        <v>28035.7173749672</v>
      </c>
      <c r="BP6">
        <v>30250.517402190701</v>
      </c>
      <c r="BQ6">
        <v>33309.086530402899</v>
      </c>
      <c r="BR6">
        <v>36959.854339795398</v>
      </c>
      <c r="BS6">
        <v>44212.340191421499</v>
      </c>
      <c r="BT6">
        <v>44647.944586440201</v>
      </c>
      <c r="BU6">
        <v>45448.604625728804</v>
      </c>
      <c r="BV6">
        <v>47416.5898108068</v>
      </c>
      <c r="BW6">
        <v>28380.828208708601</v>
      </c>
      <c r="BX6">
        <v>42679.3490150297</v>
      </c>
      <c r="BY6">
        <v>49842.518490483199</v>
      </c>
      <c r="BZ6">
        <v>28846.374677431399</v>
      </c>
      <c r="CA6">
        <v>41711.958701896503</v>
      </c>
      <c r="CB6">
        <v>46118.512067121701</v>
      </c>
      <c r="CC6">
        <v>25999.507796668699</v>
      </c>
      <c r="CD6">
        <v>43378.8739128507</v>
      </c>
      <c r="CE6">
        <v>53429.0802760722</v>
      </c>
      <c r="CF6">
        <v>34329.1796100992</v>
      </c>
      <c r="CG6">
        <v>47891.296914623701</v>
      </c>
      <c r="CH6">
        <v>32744.223448033801</v>
      </c>
      <c r="CI6">
        <v>31913.432203228698</v>
      </c>
      <c r="CJ6">
        <v>43536.320887866503</v>
      </c>
      <c r="CK6">
        <v>32567.805580849901</v>
      </c>
      <c r="CL6">
        <v>40433.235686533801</v>
      </c>
      <c r="CM6">
        <v>55368.231411834997</v>
      </c>
      <c r="CN6">
        <v>38605.766926942502</v>
      </c>
      <c r="CO6">
        <v>41276.035277009498</v>
      </c>
      <c r="CP6">
        <v>91742.293177159896</v>
      </c>
      <c r="CQ6">
        <v>45989.899821017803</v>
      </c>
      <c r="CR6">
        <v>23490.090933339801</v>
      </c>
      <c r="CS6">
        <v>51081.9811415941</v>
      </c>
      <c r="CT6">
        <v>31873.312432213799</v>
      </c>
      <c r="CU6">
        <v>32927.512612749902</v>
      </c>
      <c r="CV6">
        <v>34709.732644781798</v>
      </c>
      <c r="CW6">
        <v>38313.575734063103</v>
      </c>
      <c r="CX6">
        <v>41673.2522898186</v>
      </c>
      <c r="CY6">
        <v>34642.110366976602</v>
      </c>
      <c r="CZ6">
        <v>38414.782376986303</v>
      </c>
      <c r="DA6">
        <v>32518.613972293901</v>
      </c>
      <c r="DB6">
        <v>64872.604827273499</v>
      </c>
      <c r="DC6">
        <v>62027.992798543899</v>
      </c>
      <c r="DD6">
        <v>45918.3783418249</v>
      </c>
      <c r="DE6">
        <v>73441.169081202301</v>
      </c>
      <c r="DF6">
        <v>38036.650195837203</v>
      </c>
      <c r="DG6">
        <v>41383.047225624803</v>
      </c>
      <c r="DH6">
        <v>43338.948344392003</v>
      </c>
      <c r="DI6">
        <v>51071.376760316503</v>
      </c>
      <c r="DJ6">
        <v>46312.7144838639</v>
      </c>
      <c r="DK6">
        <v>47756.675462282299</v>
      </c>
      <c r="DL6">
        <v>47440.579744548901</v>
      </c>
      <c r="DM6">
        <v>31137.188824649402</v>
      </c>
      <c r="DN6">
        <v>43092.705345687697</v>
      </c>
      <c r="DO6">
        <v>32109.390096120998</v>
      </c>
      <c r="DP6">
        <v>28120.1602145338</v>
      </c>
      <c r="DQ6">
        <v>59806.260979534098</v>
      </c>
    </row>
    <row r="7" spans="1:121" x14ac:dyDescent="0.25">
      <c r="A7" s="1">
        <v>43100</v>
      </c>
      <c r="B7">
        <v>35343.274567631401</v>
      </c>
      <c r="C7">
        <v>42083.317792116803</v>
      </c>
      <c r="D7">
        <v>56962.746022494699</v>
      </c>
      <c r="E7">
        <v>45141.764146705696</v>
      </c>
      <c r="F7">
        <v>41104.373141915399</v>
      </c>
      <c r="G7">
        <v>40065.990018331198</v>
      </c>
      <c r="H7">
        <v>27413.3258236814</v>
      </c>
      <c r="I7">
        <v>76369.8262209729</v>
      </c>
      <c r="J7">
        <v>46765.687846252702</v>
      </c>
      <c r="K7">
        <v>44254.889470363698</v>
      </c>
      <c r="L7">
        <v>46591.2979025799</v>
      </c>
      <c r="M7">
        <v>50932.908879424402</v>
      </c>
      <c r="N7">
        <v>27984.203700306502</v>
      </c>
      <c r="O7">
        <v>44350.094846874301</v>
      </c>
      <c r="P7">
        <v>62533.207499505603</v>
      </c>
      <c r="Q7">
        <v>43785.217015553601</v>
      </c>
      <c r="R7">
        <v>41865.418449754703</v>
      </c>
      <c r="S7">
        <v>41230.927147729897</v>
      </c>
      <c r="T7">
        <v>61453.628737225801</v>
      </c>
      <c r="U7">
        <v>42443.023622029898</v>
      </c>
      <c r="V7">
        <v>47888.142574739897</v>
      </c>
      <c r="W7">
        <v>35559.119935460702</v>
      </c>
      <c r="X7">
        <v>31281.073821878399</v>
      </c>
      <c r="Y7">
        <v>41782.620184197702</v>
      </c>
      <c r="Z7">
        <v>50732.5708062134</v>
      </c>
      <c r="AA7">
        <v>25917.906962240599</v>
      </c>
      <c r="AB7">
        <v>29751.609102001799</v>
      </c>
      <c r="AC7">
        <v>41691.665696733799</v>
      </c>
      <c r="AD7">
        <v>31888.103793485501</v>
      </c>
      <c r="AE7">
        <v>51056.675987675502</v>
      </c>
      <c r="AF7">
        <v>39869.163454210997</v>
      </c>
      <c r="AG7">
        <v>33447.039609326202</v>
      </c>
      <c r="AH7">
        <v>34107.025802556003</v>
      </c>
      <c r="AI7">
        <v>55030.707068864103</v>
      </c>
      <c r="AJ7">
        <v>40606.8280396591</v>
      </c>
      <c r="AK7">
        <v>31915.3527897723</v>
      </c>
      <c r="AL7">
        <v>52642.447910336698</v>
      </c>
      <c r="AM7">
        <v>30956.7770140537</v>
      </c>
      <c r="AN7">
        <v>49190.245375858998</v>
      </c>
      <c r="AO7">
        <v>49348.193857656697</v>
      </c>
      <c r="AP7">
        <v>51677.933057385599</v>
      </c>
      <c r="AQ7">
        <v>43197.581396282898</v>
      </c>
      <c r="AR7">
        <v>38859.463566450897</v>
      </c>
      <c r="AS7">
        <v>36499.085725887096</v>
      </c>
      <c r="AT7">
        <v>47384.871429008002</v>
      </c>
      <c r="AU7">
        <v>53683.448478245104</v>
      </c>
      <c r="AV7">
        <v>52406.5755137983</v>
      </c>
      <c r="AW7">
        <v>26336.4271108666</v>
      </c>
      <c r="AX7">
        <v>50162.6119701399</v>
      </c>
      <c r="AY7">
        <v>37010.874364417803</v>
      </c>
      <c r="AZ7">
        <v>48293.811971682</v>
      </c>
      <c r="BA7">
        <v>51932.696716346298</v>
      </c>
      <c r="BB7">
        <v>41457.657633342002</v>
      </c>
      <c r="BC7">
        <v>44218.829519947001</v>
      </c>
      <c r="BD7">
        <v>32047.230442521199</v>
      </c>
      <c r="BE7">
        <v>54269.891175564902</v>
      </c>
      <c r="BF7">
        <v>57044.257716850101</v>
      </c>
      <c r="BG7">
        <v>37136.714427648301</v>
      </c>
      <c r="BH7">
        <v>62237.9805927173</v>
      </c>
      <c r="BI7">
        <v>30664.426951355501</v>
      </c>
      <c r="BJ7">
        <v>28379.721423770199</v>
      </c>
      <c r="BK7">
        <v>44853.879851956401</v>
      </c>
      <c r="BL7">
        <v>39416.049997699898</v>
      </c>
      <c r="BM7">
        <v>32497.760571823099</v>
      </c>
      <c r="BN7">
        <v>27138.990962670199</v>
      </c>
      <c r="BO7">
        <v>29296.7181043823</v>
      </c>
      <c r="BP7">
        <v>30854.250253621001</v>
      </c>
      <c r="BQ7">
        <v>34091.576485177902</v>
      </c>
      <c r="BR7">
        <v>38744.6695311769</v>
      </c>
      <c r="BS7">
        <v>45556.592414237202</v>
      </c>
      <c r="BT7">
        <v>45722.459980463798</v>
      </c>
      <c r="BU7">
        <v>45607.817553657602</v>
      </c>
      <c r="BV7">
        <v>49288.9355234783</v>
      </c>
      <c r="BW7">
        <v>28880.4118371595</v>
      </c>
      <c r="BX7">
        <v>44221.372540566299</v>
      </c>
      <c r="BY7">
        <v>50824.185690470396</v>
      </c>
      <c r="BZ7">
        <v>28989.461498776102</v>
      </c>
      <c r="CA7">
        <v>43393.956899251498</v>
      </c>
      <c r="CB7">
        <v>46767.933136178901</v>
      </c>
      <c r="CC7">
        <v>27518.825089692698</v>
      </c>
      <c r="CD7">
        <v>44907.946931608101</v>
      </c>
      <c r="CE7">
        <v>55729.154431272298</v>
      </c>
      <c r="CF7">
        <v>34377.668292378301</v>
      </c>
      <c r="CG7">
        <v>50524.610161857803</v>
      </c>
      <c r="CH7">
        <v>33922.346686595498</v>
      </c>
      <c r="CI7">
        <v>33385.586523349702</v>
      </c>
      <c r="CJ7">
        <v>44985.032515766397</v>
      </c>
      <c r="CK7">
        <v>34147.730293890803</v>
      </c>
      <c r="CL7">
        <v>41702.702743709298</v>
      </c>
      <c r="CM7">
        <v>56711.035201712803</v>
      </c>
      <c r="CN7">
        <v>40054.716185731799</v>
      </c>
      <c r="CO7">
        <v>42714.712333422402</v>
      </c>
      <c r="CP7">
        <v>97622.574534839907</v>
      </c>
      <c r="CQ7">
        <v>47807.266871653999</v>
      </c>
      <c r="CR7">
        <v>24573.043492842298</v>
      </c>
      <c r="CS7">
        <v>52891.844577892603</v>
      </c>
      <c r="CT7">
        <v>32500.8585605314</v>
      </c>
      <c r="CU7">
        <v>34042.646866710202</v>
      </c>
      <c r="CV7">
        <v>35911.959036350898</v>
      </c>
      <c r="CW7">
        <v>38580.069970309298</v>
      </c>
      <c r="CX7">
        <v>43401.094159623601</v>
      </c>
      <c r="CY7">
        <v>36254.950991253798</v>
      </c>
      <c r="CZ7">
        <v>40039.290591777899</v>
      </c>
      <c r="DA7">
        <v>33534.483329119597</v>
      </c>
      <c r="DB7">
        <v>68219.7296024307</v>
      </c>
      <c r="DC7">
        <v>64067.798309679798</v>
      </c>
      <c r="DD7">
        <v>48090.354586530899</v>
      </c>
      <c r="DE7">
        <v>79369.818421887001</v>
      </c>
      <c r="DF7">
        <v>41322.1253364195</v>
      </c>
      <c r="DG7">
        <v>44839.129345630397</v>
      </c>
      <c r="DH7">
        <v>44981.606034204298</v>
      </c>
      <c r="DI7">
        <v>52183.780098902003</v>
      </c>
      <c r="DJ7">
        <v>46938.646316194398</v>
      </c>
      <c r="DK7">
        <v>50255.2369035437</v>
      </c>
      <c r="DL7">
        <v>49201.982852888599</v>
      </c>
      <c r="DM7">
        <v>32563.592247832701</v>
      </c>
      <c r="DN7">
        <v>44187.564933056798</v>
      </c>
      <c r="DO7">
        <v>33869.005538723897</v>
      </c>
      <c r="DP7">
        <v>29156.5996527237</v>
      </c>
      <c r="DQ7">
        <v>62687.860372815798</v>
      </c>
    </row>
    <row r="8" spans="1:121" x14ac:dyDescent="0.25">
      <c r="A8" s="1">
        <v>43465</v>
      </c>
      <c r="B8">
        <v>36510.075024559199</v>
      </c>
      <c r="C8">
        <v>44003.753296017603</v>
      </c>
      <c r="D8">
        <v>58140.2395964959</v>
      </c>
      <c r="E8">
        <v>46138.633994124801</v>
      </c>
      <c r="F8">
        <v>42597.525853122803</v>
      </c>
      <c r="G8">
        <v>41965.527133786003</v>
      </c>
      <c r="H8">
        <v>29095.261755503099</v>
      </c>
      <c r="I8">
        <v>78292.006461878307</v>
      </c>
      <c r="J8">
        <v>46990.14418702</v>
      </c>
      <c r="K8">
        <v>45994.499945855903</v>
      </c>
      <c r="L8">
        <v>49467.736617833201</v>
      </c>
      <c r="M8">
        <v>52837.180037167098</v>
      </c>
      <c r="N8">
        <v>30261.879905916099</v>
      </c>
      <c r="O8">
        <v>45268.573547368404</v>
      </c>
      <c r="P8">
        <v>63405.576815221699</v>
      </c>
      <c r="Q8">
        <v>45242.662778325903</v>
      </c>
      <c r="R8">
        <v>43140.710192435603</v>
      </c>
      <c r="S8">
        <v>43266.1389614336</v>
      </c>
      <c r="T8">
        <v>63069.136219641201</v>
      </c>
      <c r="U8">
        <v>43880.810360196301</v>
      </c>
      <c r="V8">
        <v>49068.8710567097</v>
      </c>
      <c r="W8">
        <v>37558.025542596901</v>
      </c>
      <c r="X8">
        <v>33092.126961244699</v>
      </c>
      <c r="Y8">
        <v>43466.610037336097</v>
      </c>
      <c r="Z8">
        <v>52917.742763417002</v>
      </c>
      <c r="AA8">
        <v>27755.2902026265</v>
      </c>
      <c r="AB8">
        <v>31242.546130858998</v>
      </c>
      <c r="AC8">
        <v>42954.0167739877</v>
      </c>
      <c r="AD8">
        <v>33204.8255323552</v>
      </c>
      <c r="AE8">
        <v>51522.046550300998</v>
      </c>
      <c r="AF8">
        <v>42906.3607647276</v>
      </c>
      <c r="AG8">
        <v>33796.463287228202</v>
      </c>
      <c r="AH8">
        <v>34536.143957055501</v>
      </c>
      <c r="AI8">
        <v>56902.115046754501</v>
      </c>
      <c r="AJ8">
        <v>42242.087922188402</v>
      </c>
      <c r="AK8">
        <v>33489.203145342901</v>
      </c>
      <c r="AL8">
        <v>54737.036012876102</v>
      </c>
      <c r="AM8">
        <v>32205.751270357599</v>
      </c>
      <c r="AN8">
        <v>50749.984032547902</v>
      </c>
      <c r="AO8">
        <v>50862.2432819233</v>
      </c>
      <c r="AP8">
        <v>53496.509645763697</v>
      </c>
      <c r="AQ8">
        <v>45261.661259487199</v>
      </c>
      <c r="AR8">
        <v>40600.299621419203</v>
      </c>
      <c r="AS8">
        <v>37308.765410951099</v>
      </c>
      <c r="AT8">
        <v>49112.294647873001</v>
      </c>
      <c r="AU8">
        <v>55002.270583754696</v>
      </c>
      <c r="AV8">
        <v>54273.354881367603</v>
      </c>
      <c r="AW8">
        <v>28009.961055976899</v>
      </c>
      <c r="AX8">
        <v>50691.142930895898</v>
      </c>
      <c r="AY8">
        <v>39006.7444105381</v>
      </c>
      <c r="AZ8">
        <v>50315.186822311698</v>
      </c>
      <c r="BA8">
        <v>51802.7549114207</v>
      </c>
      <c r="BB8">
        <v>45541.348714314001</v>
      </c>
      <c r="BC8">
        <v>45898.679200876802</v>
      </c>
      <c r="BD8">
        <v>33464.020886299397</v>
      </c>
      <c r="BE8">
        <v>56612.474332551901</v>
      </c>
      <c r="BF8">
        <v>59402.961624543503</v>
      </c>
      <c r="BG8">
        <v>35760.950429943703</v>
      </c>
      <c r="BH8">
        <v>64466.307831281003</v>
      </c>
      <c r="BI8">
        <v>31701.577337606799</v>
      </c>
      <c r="BJ8">
        <v>29854.509849344999</v>
      </c>
      <c r="BK8">
        <v>46543.707549472303</v>
      </c>
      <c r="BL8">
        <v>41331.0421710671</v>
      </c>
      <c r="BM8">
        <v>33992.4184035168</v>
      </c>
      <c r="BN8">
        <v>29009.4546556881</v>
      </c>
      <c r="BO8">
        <v>30606.666301506601</v>
      </c>
      <c r="BP8">
        <v>31978.283106663301</v>
      </c>
      <c r="BQ8">
        <v>35646.752485165998</v>
      </c>
      <c r="BR8">
        <v>41172.251991098099</v>
      </c>
      <c r="BS8">
        <v>47301.855776874698</v>
      </c>
      <c r="BT8">
        <v>47298.050868753002</v>
      </c>
      <c r="BU8">
        <v>48267.140633756098</v>
      </c>
      <c r="BV8">
        <v>50948.319020192299</v>
      </c>
      <c r="BW8">
        <v>29950.988506597299</v>
      </c>
      <c r="BX8">
        <v>46396.8493888921</v>
      </c>
      <c r="BY8">
        <v>53347.089227156001</v>
      </c>
      <c r="BZ8">
        <v>30574.808976615299</v>
      </c>
      <c r="CA8">
        <v>44750.177892162297</v>
      </c>
      <c r="CB8">
        <v>48588.093147483902</v>
      </c>
      <c r="CC8">
        <v>30021.397604892602</v>
      </c>
      <c r="CD8">
        <v>47434.005723039503</v>
      </c>
      <c r="CE8">
        <v>56707.450714551902</v>
      </c>
      <c r="CF8">
        <v>35637.070986676699</v>
      </c>
      <c r="CG8">
        <v>51883.842087833</v>
      </c>
      <c r="CH8">
        <v>35705.957073503399</v>
      </c>
      <c r="CI8">
        <v>34456.973650638203</v>
      </c>
      <c r="CJ8">
        <v>47560.782187846802</v>
      </c>
      <c r="CK8">
        <v>35410.2464276471</v>
      </c>
      <c r="CL8">
        <v>42671.833590491296</v>
      </c>
      <c r="CM8">
        <v>59455.095668330403</v>
      </c>
      <c r="CN8">
        <v>39701.473203635003</v>
      </c>
      <c r="CO8">
        <v>44870.9846463832</v>
      </c>
      <c r="CP8">
        <v>100488.737625384</v>
      </c>
      <c r="CQ8">
        <v>49404.807420174802</v>
      </c>
      <c r="CR8">
        <v>26461.5996877465</v>
      </c>
      <c r="CS8">
        <v>55202.336483323299</v>
      </c>
      <c r="CT8">
        <v>34608.660584823498</v>
      </c>
      <c r="CU8">
        <v>35607.472389285002</v>
      </c>
      <c r="CV8">
        <v>38096.8252193726</v>
      </c>
      <c r="CW8">
        <v>40496.529853342101</v>
      </c>
      <c r="CX8">
        <v>44987.293493102399</v>
      </c>
      <c r="CY8">
        <v>38013.454506632799</v>
      </c>
      <c r="CZ8">
        <v>41793.135347962503</v>
      </c>
      <c r="DA8">
        <v>37044.827662164498</v>
      </c>
      <c r="DB8">
        <v>71401.923040620895</v>
      </c>
      <c r="DC8">
        <v>67276.2417060843</v>
      </c>
      <c r="DD8">
        <v>50439.6448719787</v>
      </c>
      <c r="DE8">
        <v>82006.510121735904</v>
      </c>
      <c r="DF8">
        <v>44783.001812140501</v>
      </c>
      <c r="DG8">
        <v>47033.459136370999</v>
      </c>
      <c r="DH8">
        <v>48903.047692597997</v>
      </c>
      <c r="DI8">
        <v>54411.955011430102</v>
      </c>
      <c r="DJ8">
        <v>47747.131351079101</v>
      </c>
      <c r="DK8">
        <v>52243.216039745603</v>
      </c>
      <c r="DL8">
        <v>50182.068538145097</v>
      </c>
      <c r="DM8">
        <v>33774.8323693407</v>
      </c>
      <c r="DN8">
        <v>45993.223863719199</v>
      </c>
      <c r="DO8">
        <v>35934.227502731897</v>
      </c>
      <c r="DP8">
        <v>30554.477274423101</v>
      </c>
      <c r="DQ8">
        <v>65628.530547983406</v>
      </c>
    </row>
    <row r="9" spans="1:121" x14ac:dyDescent="0.25">
      <c r="A9" s="1">
        <v>43830</v>
      </c>
      <c r="B9">
        <v>39056.136375454204</v>
      </c>
      <c r="C9">
        <v>47141.4885577436</v>
      </c>
      <c r="D9">
        <v>62382.611882068297</v>
      </c>
      <c r="E9">
        <v>47879.711697691098</v>
      </c>
      <c r="F9">
        <v>44023.896535410298</v>
      </c>
      <c r="G9">
        <v>42554.994824648602</v>
      </c>
      <c r="H9">
        <v>29964.4949393807</v>
      </c>
      <c r="I9">
        <v>79667.519505450298</v>
      </c>
      <c r="J9">
        <v>49167.1711713396</v>
      </c>
      <c r="K9">
        <v>50755.713501434402</v>
      </c>
      <c r="L9">
        <v>51325.738016835603</v>
      </c>
      <c r="M9">
        <v>54829.182779850198</v>
      </c>
      <c r="N9">
        <v>32598.9697812382</v>
      </c>
      <c r="O9">
        <v>47753.331397640402</v>
      </c>
      <c r="P9">
        <v>66451.553053291893</v>
      </c>
      <c r="Q9">
        <v>44629.546071712597</v>
      </c>
      <c r="R9">
        <v>44937.241838442802</v>
      </c>
      <c r="S9">
        <v>44748.840889790299</v>
      </c>
      <c r="T9">
        <v>63925.969404421798</v>
      </c>
      <c r="U9">
        <v>45719.005097540299</v>
      </c>
      <c r="V9">
        <v>50554.041702504503</v>
      </c>
      <c r="W9">
        <v>40205.275505781698</v>
      </c>
      <c r="X9">
        <v>34508.674431970197</v>
      </c>
      <c r="Y9">
        <v>44647.158715070997</v>
      </c>
      <c r="Z9">
        <v>54529.781730360803</v>
      </c>
      <c r="AA9">
        <v>28149.4950714634</v>
      </c>
      <c r="AB9">
        <v>33991.692721763196</v>
      </c>
      <c r="AC9">
        <v>44862.304323455202</v>
      </c>
      <c r="AD9">
        <v>35466.868232989102</v>
      </c>
      <c r="AE9">
        <v>53028.114739480203</v>
      </c>
      <c r="AF9">
        <v>44781.1042694934</v>
      </c>
      <c r="AG9">
        <v>34709.233949534399</v>
      </c>
      <c r="AH9">
        <v>36593.092605916099</v>
      </c>
      <c r="AI9">
        <v>58214.621206625401</v>
      </c>
      <c r="AJ9">
        <v>43588.990869963702</v>
      </c>
      <c r="AK9">
        <v>34463.8328364708</v>
      </c>
      <c r="AL9">
        <v>57132.839755512097</v>
      </c>
      <c r="AM9">
        <v>34224.827770310098</v>
      </c>
      <c r="AN9">
        <v>53322.968869045399</v>
      </c>
      <c r="AO9">
        <v>52477.046784785503</v>
      </c>
      <c r="AP9">
        <v>55051.020267425403</v>
      </c>
      <c r="AQ9">
        <v>46256.315515926501</v>
      </c>
      <c r="AR9">
        <v>42124.625413641297</v>
      </c>
      <c r="AS9">
        <v>38897.605360858899</v>
      </c>
      <c r="AT9">
        <v>52287.252491428997</v>
      </c>
      <c r="AU9">
        <v>57835.293064958001</v>
      </c>
      <c r="AV9">
        <v>55542.343377243902</v>
      </c>
      <c r="AW9">
        <v>29861.4471117598</v>
      </c>
      <c r="AX9">
        <v>52892.663716577801</v>
      </c>
      <c r="AY9">
        <v>40291.5953240979</v>
      </c>
      <c r="AZ9">
        <v>52837.992327448403</v>
      </c>
      <c r="BA9">
        <v>52698.185583778803</v>
      </c>
      <c r="BB9">
        <v>47562.145437106803</v>
      </c>
      <c r="BC9">
        <v>47126.2349463051</v>
      </c>
      <c r="BD9">
        <v>35164.280865686102</v>
      </c>
      <c r="BE9">
        <v>58979.727022490297</v>
      </c>
      <c r="BF9">
        <v>63048.9429137037</v>
      </c>
      <c r="BG9">
        <v>36832.3340914902</v>
      </c>
      <c r="BH9">
        <v>66531.198800550002</v>
      </c>
      <c r="BI9">
        <v>32434.880698557699</v>
      </c>
      <c r="BJ9">
        <v>31068.9760126203</v>
      </c>
      <c r="BK9">
        <v>48578.283417190702</v>
      </c>
      <c r="BL9">
        <v>45159.078407606699</v>
      </c>
      <c r="BM9">
        <v>37381.265370434499</v>
      </c>
      <c r="BN9">
        <v>30010.8832501918</v>
      </c>
      <c r="BO9">
        <v>34103.108771848099</v>
      </c>
      <c r="BP9">
        <v>33414.6336918241</v>
      </c>
      <c r="BQ9">
        <v>37256.2672622112</v>
      </c>
      <c r="BR9">
        <v>42832.407994293702</v>
      </c>
      <c r="BS9">
        <v>50340.792744193299</v>
      </c>
      <c r="BT9">
        <v>49017.194222129503</v>
      </c>
      <c r="BU9">
        <v>50951.333895714801</v>
      </c>
      <c r="BV9">
        <v>52490.374901261901</v>
      </c>
      <c r="BW9">
        <v>31576.982684566399</v>
      </c>
      <c r="BX9">
        <v>50136.862118193603</v>
      </c>
      <c r="BY9">
        <v>55346.282348730703</v>
      </c>
      <c r="BZ9">
        <v>30895.0045940813</v>
      </c>
      <c r="CA9">
        <v>46112.735207967999</v>
      </c>
      <c r="CB9">
        <v>49205.701731076697</v>
      </c>
      <c r="CC9">
        <v>31270.637889826801</v>
      </c>
      <c r="CD9">
        <v>48847.851906367097</v>
      </c>
      <c r="CE9">
        <v>56244.417316298001</v>
      </c>
      <c r="CF9">
        <v>37207.340160692002</v>
      </c>
      <c r="CG9">
        <v>54104.062824487301</v>
      </c>
      <c r="CH9">
        <v>38126.486707469398</v>
      </c>
      <c r="CI9">
        <v>36625.751418239401</v>
      </c>
      <c r="CJ9">
        <v>50119.030087616098</v>
      </c>
      <c r="CK9">
        <v>36976.747050349397</v>
      </c>
      <c r="CL9">
        <v>44593.9738404253</v>
      </c>
      <c r="CM9">
        <v>62704.679732885401</v>
      </c>
      <c r="CN9">
        <v>42475.496779301197</v>
      </c>
      <c r="CO9">
        <v>46822.401157018401</v>
      </c>
      <c r="CP9">
        <v>103099.044753714</v>
      </c>
      <c r="CQ9">
        <v>48445.632371129497</v>
      </c>
      <c r="CR9">
        <v>26834.598154535899</v>
      </c>
      <c r="CS9">
        <v>57975.746847369701</v>
      </c>
      <c r="CT9">
        <v>35314.525050766497</v>
      </c>
      <c r="CU9">
        <v>37420.253332015804</v>
      </c>
      <c r="CV9">
        <v>39727.429070437502</v>
      </c>
      <c r="CW9">
        <v>43290.608709999498</v>
      </c>
      <c r="CX9">
        <v>47149.9127666227</v>
      </c>
      <c r="CY9">
        <v>40020.380934505702</v>
      </c>
      <c r="CZ9">
        <v>43764.357746449103</v>
      </c>
      <c r="DA9">
        <v>39721.319586663303</v>
      </c>
      <c r="DB9">
        <v>72694.095600630506</v>
      </c>
      <c r="DC9">
        <v>70942.983438586001</v>
      </c>
      <c r="DD9">
        <v>53432.5520085729</v>
      </c>
      <c r="DE9">
        <v>83011.714283420297</v>
      </c>
      <c r="DF9">
        <v>47311.827477107203</v>
      </c>
      <c r="DG9">
        <v>49507.352121179101</v>
      </c>
      <c r="DH9">
        <v>49821.304449357202</v>
      </c>
      <c r="DI9">
        <v>58457.895034597597</v>
      </c>
      <c r="DJ9">
        <v>49923.696683269598</v>
      </c>
      <c r="DK9">
        <v>54430.953148504203</v>
      </c>
      <c r="DL9">
        <v>51011.830216202303</v>
      </c>
      <c r="DM9">
        <v>34715.105506809203</v>
      </c>
      <c r="DN9">
        <v>49482.781639741501</v>
      </c>
      <c r="DO9">
        <v>36354.4354938283</v>
      </c>
      <c r="DP9">
        <v>32119.036735224901</v>
      </c>
      <c r="DQ9">
        <v>67614.256134971103</v>
      </c>
    </row>
    <row r="10" spans="1:121" x14ac:dyDescent="0.25">
      <c r="A10" s="1">
        <v>44196</v>
      </c>
      <c r="B10">
        <v>40633.166015621602</v>
      </c>
      <c r="C10">
        <v>49472.361912710803</v>
      </c>
      <c r="D10">
        <v>64686.646201625103</v>
      </c>
      <c r="E10">
        <v>49936.252596900304</v>
      </c>
      <c r="F10">
        <v>46356.479682707199</v>
      </c>
      <c r="G10">
        <v>42377.328480548902</v>
      </c>
      <c r="H10">
        <v>30651.701659614198</v>
      </c>
      <c r="I10">
        <v>82161</v>
      </c>
      <c r="J10">
        <v>52447.247977770901</v>
      </c>
      <c r="K10">
        <v>51107.784410806598</v>
      </c>
      <c r="L10">
        <v>53192.133377472899</v>
      </c>
      <c r="M10">
        <v>54452.4528707188</v>
      </c>
      <c r="N10">
        <v>33341.6025516632</v>
      </c>
      <c r="O10">
        <v>48674.602951154899</v>
      </c>
      <c r="P10">
        <v>68933.333333333299</v>
      </c>
      <c r="Q10">
        <v>46730.252535057698</v>
      </c>
      <c r="R10">
        <v>45908.218290386503</v>
      </c>
      <c r="S10">
        <v>47311.861715450003</v>
      </c>
      <c r="T10">
        <v>67305.333333333401</v>
      </c>
      <c r="U10">
        <v>51010.683278345503</v>
      </c>
      <c r="V10">
        <v>51252.771033248697</v>
      </c>
      <c r="W10">
        <v>43811.897951225001</v>
      </c>
      <c r="X10">
        <v>35960.672823115499</v>
      </c>
      <c r="Y10">
        <v>47252</v>
      </c>
      <c r="Z10">
        <v>58041.869390533</v>
      </c>
      <c r="AA10">
        <v>29177.227613954001</v>
      </c>
      <c r="AB10">
        <v>36013.213846844497</v>
      </c>
      <c r="AC10">
        <v>45791.164870433298</v>
      </c>
      <c r="AD10">
        <v>37471.393524386302</v>
      </c>
      <c r="AE10">
        <v>55624</v>
      </c>
      <c r="AF10">
        <v>46447.262590795901</v>
      </c>
      <c r="AG10">
        <v>34511.8042130701</v>
      </c>
      <c r="AH10">
        <v>38762.639063244802</v>
      </c>
      <c r="AI10">
        <v>60155</v>
      </c>
      <c r="AJ10">
        <v>46109.403855930999</v>
      </c>
      <c r="AK10">
        <v>35637.445765744902</v>
      </c>
      <c r="AL10">
        <v>59639.050004269098</v>
      </c>
      <c r="AM10">
        <v>35391.035015218396</v>
      </c>
      <c r="AN10">
        <v>55955.525195117501</v>
      </c>
      <c r="AO10">
        <v>53734.835597255798</v>
      </c>
      <c r="AP10">
        <v>57383.4439032964</v>
      </c>
      <c r="AQ10">
        <v>47280.603131712502</v>
      </c>
      <c r="AR10">
        <v>43816.220946848298</v>
      </c>
      <c r="AS10">
        <v>40831.358738042298</v>
      </c>
      <c r="AT10">
        <v>53953.645683418297</v>
      </c>
      <c r="AU10">
        <v>59402.615397488698</v>
      </c>
      <c r="AV10">
        <v>58497.333333333299</v>
      </c>
      <c r="AW10">
        <v>30563.9115946493</v>
      </c>
      <c r="AX10">
        <v>55182.706592926697</v>
      </c>
      <c r="AY10">
        <v>44693.123982122503</v>
      </c>
      <c r="AZ10">
        <v>54550.219079429698</v>
      </c>
      <c r="BA10">
        <v>53727.852296633602</v>
      </c>
      <c r="BB10">
        <v>49286.140562785302</v>
      </c>
      <c r="BC10">
        <v>48644.674519916902</v>
      </c>
      <c r="BD10">
        <v>35856.255851907299</v>
      </c>
      <c r="BE10">
        <v>60576</v>
      </c>
      <c r="BF10">
        <v>63779.149658863003</v>
      </c>
      <c r="BG10">
        <v>37467.070528762997</v>
      </c>
      <c r="BH10">
        <v>68466.666666666701</v>
      </c>
      <c r="BI10">
        <v>33226.2118223344</v>
      </c>
      <c r="BJ10">
        <v>31873.114192250599</v>
      </c>
      <c r="BK10">
        <v>51621.555813726198</v>
      </c>
      <c r="BL10">
        <v>47794.374534631999</v>
      </c>
      <c r="BM10">
        <v>39578.0225454186</v>
      </c>
      <c r="BN10">
        <v>30135.602489820601</v>
      </c>
      <c r="BO10">
        <v>34577.979299918603</v>
      </c>
      <c r="BP10">
        <v>34447.956893095703</v>
      </c>
      <c r="BQ10">
        <v>38975.463463159598</v>
      </c>
      <c r="BR10">
        <v>43684.535849401</v>
      </c>
      <c r="BS10">
        <v>50507.885633546597</v>
      </c>
      <c r="BT10">
        <v>51319.278658222</v>
      </c>
      <c r="BU10">
        <v>53669.325586657003</v>
      </c>
      <c r="BV10">
        <v>53383.333333333299</v>
      </c>
      <c r="BW10">
        <v>32873.721409975296</v>
      </c>
      <c r="BX10">
        <v>52091.099646038303</v>
      </c>
      <c r="BY10">
        <v>57207.531235241702</v>
      </c>
      <c r="BZ10">
        <v>31257.918661246698</v>
      </c>
      <c r="CA10">
        <v>48883.436893571401</v>
      </c>
      <c r="CB10">
        <v>53124.333333333299</v>
      </c>
      <c r="CC10">
        <v>32286.791619585099</v>
      </c>
      <c r="CD10">
        <v>50670.164238481702</v>
      </c>
      <c r="CE10">
        <v>56740.980246053303</v>
      </c>
      <c r="CF10">
        <v>38959.501633166001</v>
      </c>
      <c r="CG10">
        <v>53986.234419655302</v>
      </c>
      <c r="CH10">
        <v>40478.535787558401</v>
      </c>
      <c r="CI10">
        <v>38773.612821365401</v>
      </c>
      <c r="CJ10">
        <v>51865.306259253601</v>
      </c>
      <c r="CK10">
        <v>40848.318182410498</v>
      </c>
      <c r="CL10">
        <v>45401.762726214103</v>
      </c>
      <c r="CM10">
        <v>64876.525470924098</v>
      </c>
      <c r="CN10">
        <v>44201.300095444298</v>
      </c>
      <c r="CO10">
        <v>50411.117039210301</v>
      </c>
      <c r="CP10">
        <v>105410</v>
      </c>
      <c r="CQ10">
        <v>50543.134674782501</v>
      </c>
      <c r="CR10">
        <v>27962.7983819398</v>
      </c>
      <c r="CS10">
        <v>58467.518190362702</v>
      </c>
      <c r="CT10">
        <v>36606.794399732098</v>
      </c>
      <c r="CU10">
        <v>37952.666666666701</v>
      </c>
      <c r="CV10">
        <v>40599.912203134802</v>
      </c>
      <c r="CW10">
        <v>44605.666666666701</v>
      </c>
      <c r="CX10">
        <v>49123.529419725397</v>
      </c>
      <c r="CY10">
        <v>42023.840453815297</v>
      </c>
      <c r="CZ10">
        <v>47570.908914721404</v>
      </c>
      <c r="DA10">
        <v>41766.1234070434</v>
      </c>
      <c r="DB10">
        <v>72229.275949857998</v>
      </c>
      <c r="DC10">
        <v>73112.164671379796</v>
      </c>
      <c r="DD10">
        <v>55723.081045835497</v>
      </c>
      <c r="DE10">
        <v>84666.201819883107</v>
      </c>
      <c r="DF10">
        <v>48925.3366973046</v>
      </c>
      <c r="DG10">
        <v>49655.922957637398</v>
      </c>
      <c r="DH10">
        <v>50786.552582185097</v>
      </c>
      <c r="DI10">
        <v>62141.731932018003</v>
      </c>
      <c r="DJ10">
        <v>51143.033452042502</v>
      </c>
      <c r="DK10">
        <v>56337.666666666701</v>
      </c>
      <c r="DL10">
        <v>55838.471775164297</v>
      </c>
      <c r="DM10">
        <v>36488.743365404298</v>
      </c>
      <c r="DN10">
        <v>51395.429888816601</v>
      </c>
      <c r="DO10">
        <v>36672.3044103309</v>
      </c>
      <c r="DP10">
        <v>33679.1287484032</v>
      </c>
      <c r="DQ10">
        <v>71263.252697119402</v>
      </c>
    </row>
    <row r="11" spans="1:121" x14ac:dyDescent="0.25">
      <c r="A11" s="1">
        <v>44561</v>
      </c>
      <c r="B11">
        <v>42294.653378718896</v>
      </c>
      <c r="C11">
        <v>50970.126926713099</v>
      </c>
      <c r="D11">
        <v>65960.798767870598</v>
      </c>
      <c r="E11">
        <v>53908.338673548496</v>
      </c>
      <c r="F11">
        <v>47156.260245698497</v>
      </c>
      <c r="G11">
        <v>44315.9643557815</v>
      </c>
      <c r="H11">
        <v>31741.730678441199</v>
      </c>
      <c r="I11">
        <v>86278.121025100801</v>
      </c>
      <c r="J11">
        <v>55716.968272021302</v>
      </c>
      <c r="K11">
        <v>52628.146092848401</v>
      </c>
      <c r="L11">
        <v>55178.824983840903</v>
      </c>
      <c r="M11">
        <v>58927.040175811198</v>
      </c>
      <c r="N11">
        <v>34520.575150030701</v>
      </c>
      <c r="O11">
        <v>50615.019322974302</v>
      </c>
      <c r="P11">
        <v>72536.907951830799</v>
      </c>
      <c r="Q11">
        <v>48177.266382219503</v>
      </c>
      <c r="R11">
        <v>50329.407949206201</v>
      </c>
      <c r="S11">
        <v>47442.904536539398</v>
      </c>
      <c r="T11">
        <v>69202.571155497106</v>
      </c>
      <c r="U11">
        <v>54477.774219966603</v>
      </c>
      <c r="V11">
        <v>55301.900298039</v>
      </c>
      <c r="W11">
        <v>46032.635705055996</v>
      </c>
      <c r="X11">
        <v>38124.869788029602</v>
      </c>
      <c r="Y11">
        <v>50503.540628497103</v>
      </c>
      <c r="Z11">
        <v>58489.0163028514</v>
      </c>
      <c r="AA11">
        <v>30364.696604551598</v>
      </c>
      <c r="AB11">
        <v>36794.207185190899</v>
      </c>
      <c r="AC11">
        <v>47266.235854394603</v>
      </c>
      <c r="AD11">
        <v>39981.475106249702</v>
      </c>
      <c r="AE11">
        <v>59959.992152856299</v>
      </c>
      <c r="AF11">
        <v>47267.127514576903</v>
      </c>
      <c r="AG11">
        <v>35711.370887549703</v>
      </c>
      <c r="AH11">
        <v>40416.196767290901</v>
      </c>
      <c r="AI11">
        <v>61487.6056000139</v>
      </c>
      <c r="AJ11">
        <v>48391.675059411202</v>
      </c>
      <c r="AK11">
        <v>37157.190665621201</v>
      </c>
      <c r="AL11">
        <v>63034.699781393698</v>
      </c>
      <c r="AM11">
        <v>38054.060360237403</v>
      </c>
      <c r="AN11">
        <v>57934.135276324203</v>
      </c>
      <c r="AO11">
        <v>57058.944999393498</v>
      </c>
      <c r="AP11">
        <v>60165.453419650898</v>
      </c>
      <c r="AQ11">
        <v>48937.185317654003</v>
      </c>
      <c r="AR11">
        <v>44137.3177391551</v>
      </c>
      <c r="AS11">
        <v>42698.569196353099</v>
      </c>
      <c r="AT11">
        <v>52799.035801429804</v>
      </c>
      <c r="AU11">
        <v>59431.075202023203</v>
      </c>
      <c r="AV11">
        <v>59671.101078554202</v>
      </c>
      <c r="AW11">
        <v>32061.029473386301</v>
      </c>
      <c r="AX11">
        <v>55997.943947816697</v>
      </c>
      <c r="AY11">
        <v>46544.776947956598</v>
      </c>
      <c r="AZ11">
        <v>56116.386431559302</v>
      </c>
      <c r="BA11">
        <v>54943.290300675697</v>
      </c>
      <c r="BB11">
        <v>50930.321467927199</v>
      </c>
      <c r="BC11">
        <v>50823.376104588096</v>
      </c>
      <c r="BD11">
        <v>37168.951342734399</v>
      </c>
      <c r="BE11">
        <v>62457.654199475903</v>
      </c>
      <c r="BF11">
        <v>67349.467941523195</v>
      </c>
      <c r="BG11">
        <v>38808.776863254498</v>
      </c>
      <c r="BH11">
        <v>71130.262628938406</v>
      </c>
      <c r="BI11">
        <v>33022.278656635302</v>
      </c>
      <c r="BJ11">
        <v>33029.097974552802</v>
      </c>
      <c r="BK11">
        <v>53977.480573436602</v>
      </c>
      <c r="BL11">
        <v>49506.770233925301</v>
      </c>
      <c r="BM11">
        <v>43076.686141943799</v>
      </c>
      <c r="BN11">
        <v>31153.859839819601</v>
      </c>
      <c r="BO11">
        <v>35800.670681904703</v>
      </c>
      <c r="BP11">
        <v>36219.034384546401</v>
      </c>
      <c r="BQ11">
        <v>40693.781001438401</v>
      </c>
      <c r="BR11">
        <v>45284.151294236101</v>
      </c>
      <c r="BS11">
        <v>53394.677024547003</v>
      </c>
      <c r="BT11">
        <v>52938.8342679454</v>
      </c>
      <c r="BU11">
        <v>55300.327387874197</v>
      </c>
      <c r="BV11">
        <v>56477.551114339803</v>
      </c>
      <c r="BW11">
        <v>34561.037683444803</v>
      </c>
      <c r="BX11">
        <v>53051.790897243503</v>
      </c>
      <c r="BY11">
        <v>57225.169934379199</v>
      </c>
      <c r="BZ11">
        <v>29739.522717192001</v>
      </c>
      <c r="CA11">
        <v>49024.969246612498</v>
      </c>
      <c r="CB11">
        <v>56986.583620605597</v>
      </c>
      <c r="CC11">
        <v>33928.55814768</v>
      </c>
      <c r="CD11">
        <v>47933.113365625897</v>
      </c>
      <c r="CE11">
        <v>64352.269976596297</v>
      </c>
      <c r="CF11">
        <v>39868.683652864704</v>
      </c>
      <c r="CG11">
        <v>55597.337733394597</v>
      </c>
      <c r="CH11">
        <v>42524.174156569199</v>
      </c>
      <c r="CI11">
        <v>41034.950065825396</v>
      </c>
      <c r="CJ11">
        <v>54842.307788104699</v>
      </c>
      <c r="CK11">
        <v>41221.884547830501</v>
      </c>
      <c r="CL11">
        <v>45576.890741718198</v>
      </c>
      <c r="CM11">
        <v>68486.108716719202</v>
      </c>
      <c r="CN11">
        <v>45818.718470763</v>
      </c>
      <c r="CO11">
        <v>50448.594901479402</v>
      </c>
      <c r="CP11">
        <v>110155.815696212</v>
      </c>
      <c r="CQ11">
        <v>52076.9745756474</v>
      </c>
      <c r="CR11">
        <v>29692.6642084376</v>
      </c>
      <c r="CS11">
        <v>60207.012398856299</v>
      </c>
      <c r="CT11">
        <v>38533.277764161401</v>
      </c>
      <c r="CU11">
        <v>39606.666666666701</v>
      </c>
      <c r="CV11">
        <v>43391.875031383497</v>
      </c>
      <c r="CW11">
        <v>45662.804119982196</v>
      </c>
      <c r="CX11">
        <v>51142.551331810799</v>
      </c>
      <c r="CY11">
        <v>42586.588435550897</v>
      </c>
      <c r="CZ11">
        <v>49642.4983919074</v>
      </c>
      <c r="DA11">
        <v>43911.667414900097</v>
      </c>
      <c r="DB11">
        <v>71850.211847818602</v>
      </c>
      <c r="DC11">
        <v>74749.043464407296</v>
      </c>
      <c r="DD11">
        <v>57200.762218713098</v>
      </c>
      <c r="DE11">
        <v>87642.585046788299</v>
      </c>
      <c r="DF11">
        <v>49654.262160676502</v>
      </c>
      <c r="DG11">
        <v>54599.861145294701</v>
      </c>
      <c r="DH11">
        <v>50269.239701683699</v>
      </c>
      <c r="DI11">
        <v>64339.088794197298</v>
      </c>
      <c r="DJ11">
        <v>52494.876503625397</v>
      </c>
      <c r="DK11">
        <v>58529.225559966901</v>
      </c>
      <c r="DL11">
        <v>57692.9943135879</v>
      </c>
      <c r="DM11">
        <v>37682.777805783502</v>
      </c>
      <c r="DN11">
        <v>48161.271508035999</v>
      </c>
      <c r="DO11">
        <v>38194.127303181798</v>
      </c>
      <c r="DP11">
        <v>37700.267683185702</v>
      </c>
      <c r="DQ11">
        <v>72536.649735977</v>
      </c>
    </row>
    <row r="12" spans="1:121" x14ac:dyDescent="0.25">
      <c r="A12" s="1">
        <v>44926</v>
      </c>
      <c r="B12">
        <v>46836.9928607412</v>
      </c>
      <c r="C12">
        <v>55511.678561441302</v>
      </c>
      <c r="D12">
        <v>71115.411444422905</v>
      </c>
      <c r="E12">
        <v>60538.351508150598</v>
      </c>
      <c r="F12">
        <v>51054.611877460797</v>
      </c>
      <c r="G12">
        <v>48440.6023319245</v>
      </c>
      <c r="H12">
        <v>34920.7214848023</v>
      </c>
      <c r="I12">
        <v>88898.202104480195</v>
      </c>
      <c r="J12">
        <v>61629.434643530003</v>
      </c>
      <c r="K12">
        <v>57067.559608322299</v>
      </c>
      <c r="L12">
        <v>60059.127837654298</v>
      </c>
      <c r="M12">
        <v>65596.861084445001</v>
      </c>
      <c r="N12">
        <v>37571.717799759397</v>
      </c>
      <c r="O12">
        <v>54102.863750223798</v>
      </c>
      <c r="P12">
        <v>73709.976982767796</v>
      </c>
      <c r="Q12">
        <v>52633.070830337398</v>
      </c>
      <c r="R12">
        <v>54807.017423239799</v>
      </c>
      <c r="S12">
        <v>50210.789109732897</v>
      </c>
      <c r="T12">
        <v>73929.592470615404</v>
      </c>
      <c r="U12">
        <v>60474.176762690899</v>
      </c>
      <c r="V12">
        <v>61012.006965249901</v>
      </c>
      <c r="W12">
        <v>49582.311621923298</v>
      </c>
      <c r="X12">
        <v>41543.961567598097</v>
      </c>
      <c r="Y12">
        <v>52993.448951602899</v>
      </c>
      <c r="Z12">
        <v>62174.035050361701</v>
      </c>
      <c r="AA12">
        <v>33170.353048768498</v>
      </c>
      <c r="AB12">
        <v>37917.467274148599</v>
      </c>
      <c r="AC12">
        <v>51763.488518705803</v>
      </c>
      <c r="AD12">
        <v>44349.008733617797</v>
      </c>
      <c r="AE12">
        <v>62598.168379534203</v>
      </c>
      <c r="AF12">
        <v>50380.102992107699</v>
      </c>
      <c r="AG12">
        <v>40806.838051814098</v>
      </c>
      <c r="AH12">
        <v>44595.878843134997</v>
      </c>
      <c r="AI12">
        <v>63608.938933478901</v>
      </c>
      <c r="AJ12">
        <v>51572.835882824402</v>
      </c>
      <c r="AK12">
        <v>40880.325599130301</v>
      </c>
      <c r="AL12">
        <v>70315.554157377905</v>
      </c>
      <c r="AM12">
        <v>43725.051574752099</v>
      </c>
      <c r="AN12">
        <v>63054.7136632283</v>
      </c>
      <c r="AO12">
        <v>64683.870029240898</v>
      </c>
      <c r="AP12">
        <v>65716.951349298703</v>
      </c>
      <c r="AQ12">
        <v>53118.650569683698</v>
      </c>
      <c r="AR12">
        <v>46906.9611669968</v>
      </c>
      <c r="AS12">
        <v>46720.709855945097</v>
      </c>
      <c r="AT12">
        <v>56514.844507961403</v>
      </c>
      <c r="AU12">
        <v>60071.06456146</v>
      </c>
      <c r="AV12">
        <v>62390.790980935897</v>
      </c>
      <c r="AW12">
        <v>35921.103011844098</v>
      </c>
      <c r="AX12">
        <v>59365.292019348497</v>
      </c>
      <c r="AY12">
        <v>51425.611663442702</v>
      </c>
      <c r="AZ12">
        <v>61251.028805998001</v>
      </c>
      <c r="BA12">
        <v>59590.629404516701</v>
      </c>
      <c r="BB12">
        <v>55096.738647238497</v>
      </c>
      <c r="BC12">
        <v>56058.698291164801</v>
      </c>
      <c r="BD12">
        <v>40766.7639958035</v>
      </c>
      <c r="BE12">
        <v>63410.800814148199</v>
      </c>
      <c r="BF12">
        <v>73571.907539432606</v>
      </c>
      <c r="BG12">
        <v>42353.016545154103</v>
      </c>
      <c r="BH12">
        <v>75434.072993598806</v>
      </c>
      <c r="BI12">
        <v>35013.319615958098</v>
      </c>
      <c r="BJ12">
        <v>36122.333121703799</v>
      </c>
      <c r="BK12">
        <v>57332.390118868403</v>
      </c>
      <c r="BL12">
        <v>53620.741113551398</v>
      </c>
      <c r="BM12">
        <v>49631.240148154</v>
      </c>
      <c r="BN12">
        <v>34016.967146369403</v>
      </c>
      <c r="BO12">
        <v>38964.956118393296</v>
      </c>
      <c r="BP12">
        <v>40255.689641372097</v>
      </c>
      <c r="BQ12">
        <v>43959.3815422302</v>
      </c>
      <c r="BR12">
        <v>48294.663111344198</v>
      </c>
      <c r="BS12">
        <v>58779.138185486197</v>
      </c>
      <c r="BT12">
        <v>57216.375916841404</v>
      </c>
      <c r="BU12">
        <v>60656.867109916202</v>
      </c>
      <c r="BV12">
        <v>59324.759209468102</v>
      </c>
      <c r="BW12">
        <v>38042.743038880602</v>
      </c>
      <c r="BX12">
        <v>58699.332647966497</v>
      </c>
      <c r="BY12">
        <v>62204.270900120799</v>
      </c>
      <c r="BZ12">
        <v>31324.616070104101</v>
      </c>
      <c r="CA12">
        <v>52182.309887973803</v>
      </c>
      <c r="CB12">
        <v>60288.1267029796</v>
      </c>
      <c r="CC12">
        <v>36277.551317023499</v>
      </c>
      <c r="CD12">
        <v>50497.405378141499</v>
      </c>
      <c r="CE12">
        <v>77814.526703135998</v>
      </c>
      <c r="CF12">
        <v>42323.096008570901</v>
      </c>
      <c r="CG12">
        <v>61747.288215670997</v>
      </c>
      <c r="CH12">
        <v>47440.606429504202</v>
      </c>
      <c r="CI12">
        <v>44788.705856241198</v>
      </c>
      <c r="CJ12">
        <v>60169.923893476604</v>
      </c>
      <c r="CK12">
        <v>44714.903338507997</v>
      </c>
      <c r="CL12">
        <v>51057.072617856102</v>
      </c>
      <c r="CM12">
        <v>75999.291756033606</v>
      </c>
      <c r="CN12">
        <v>50101.954426898097</v>
      </c>
      <c r="CO12">
        <v>54859.214271936202</v>
      </c>
      <c r="CP12">
        <v>114844.76828259599</v>
      </c>
      <c r="CQ12">
        <v>57662.949383215397</v>
      </c>
      <c r="CR12">
        <v>33292.865583291299</v>
      </c>
      <c r="CS12">
        <v>65004.276048364402</v>
      </c>
      <c r="CT12">
        <v>42543.5860840858</v>
      </c>
      <c r="CU12">
        <v>42101.666666666701</v>
      </c>
      <c r="CV12">
        <v>47658.475113529799</v>
      </c>
      <c r="CW12">
        <v>49056.408695976301</v>
      </c>
      <c r="CX12">
        <v>53542.595764064201</v>
      </c>
      <c r="CY12">
        <v>46547.520604227</v>
      </c>
      <c r="CZ12">
        <v>55500.068910877199</v>
      </c>
      <c r="DA12">
        <v>48598.643036563903</v>
      </c>
      <c r="DB12">
        <v>75799.408631583894</v>
      </c>
      <c r="DC12">
        <v>80854.953519501505</v>
      </c>
      <c r="DD12">
        <v>64966.345412300398</v>
      </c>
      <c r="DE12">
        <v>95493.969412980994</v>
      </c>
      <c r="DF12">
        <v>52460.272359613402</v>
      </c>
      <c r="DG12">
        <v>61399.333188285898</v>
      </c>
      <c r="DH12">
        <v>54827.978296694397</v>
      </c>
      <c r="DI12">
        <v>70025.776719050205</v>
      </c>
      <c r="DJ12">
        <v>57723.948028624902</v>
      </c>
      <c r="DK12">
        <v>60084.184158652599</v>
      </c>
      <c r="DL12">
        <v>63577.585911288203</v>
      </c>
      <c r="DM12">
        <v>39373.314721136499</v>
      </c>
      <c r="DN12">
        <v>50610.141142943001</v>
      </c>
      <c r="DO12">
        <v>42149.398477524097</v>
      </c>
      <c r="DP12">
        <v>43096.975714277403</v>
      </c>
      <c r="DQ12">
        <v>78907.868577382906</v>
      </c>
    </row>
    <row r="13" spans="1:121" x14ac:dyDescent="0.25">
      <c r="A13" s="1">
        <v>45291</v>
      </c>
      <c r="B13">
        <v>49453.051169281804</v>
      </c>
      <c r="C13">
        <v>57504.064220535198</v>
      </c>
      <c r="D13">
        <v>73926.775566222102</v>
      </c>
      <c r="E13">
        <v>65132.232267822699</v>
      </c>
      <c r="F13">
        <v>54696.999939838301</v>
      </c>
      <c r="G13">
        <v>49852.196740111503</v>
      </c>
      <c r="H13">
        <v>36064.101272987697</v>
      </c>
      <c r="I13">
        <v>95211.347931142198</v>
      </c>
      <c r="J13">
        <v>64153.2371358335</v>
      </c>
      <c r="K13">
        <v>59752.286848371798</v>
      </c>
      <c r="L13">
        <v>61856.801806865202</v>
      </c>
      <c r="M13">
        <v>68305.582940764798</v>
      </c>
      <c r="N13">
        <v>38862.528431558603</v>
      </c>
      <c r="O13">
        <v>55321.361436346597</v>
      </c>
      <c r="P13">
        <v>79406.986084857999</v>
      </c>
      <c r="Q13">
        <v>54990.893840095297</v>
      </c>
      <c r="R13">
        <v>55792.880707808901</v>
      </c>
      <c r="S13">
        <v>51317.537305392398</v>
      </c>
      <c r="T13">
        <v>75015.382655602501</v>
      </c>
      <c r="U13">
        <v>62652.630637198999</v>
      </c>
      <c r="V13">
        <v>62394.7740173157</v>
      </c>
      <c r="W13">
        <v>50942.164229647598</v>
      </c>
      <c r="X13">
        <v>42881.489127836699</v>
      </c>
      <c r="Y13">
        <v>55485.883758297998</v>
      </c>
      <c r="Z13">
        <v>63784.063124408</v>
      </c>
      <c r="AA13">
        <v>34584.460094267903</v>
      </c>
      <c r="AB13">
        <v>37808.867360977398</v>
      </c>
      <c r="AC13">
        <v>54299.301078591998</v>
      </c>
      <c r="AD13">
        <v>48265.217932544001</v>
      </c>
      <c r="AE13">
        <v>65374.400808937004</v>
      </c>
      <c r="AF13">
        <v>51453.175689814401</v>
      </c>
      <c r="AG13">
        <v>44609.257501059597</v>
      </c>
      <c r="AH13">
        <v>46774.498294026598</v>
      </c>
      <c r="AI13">
        <v>66593.401842619496</v>
      </c>
      <c r="AJ13">
        <v>52876.312776913197</v>
      </c>
      <c r="AK13">
        <v>42506.042981942199</v>
      </c>
      <c r="AL13">
        <v>75338.319257508498</v>
      </c>
      <c r="AM13">
        <v>46878.0476303178</v>
      </c>
      <c r="AN13">
        <v>65221.015859346298</v>
      </c>
      <c r="AO13">
        <v>71873.2777661867</v>
      </c>
      <c r="AP13">
        <v>66860.085246505099</v>
      </c>
      <c r="AQ13">
        <v>55436.843391401802</v>
      </c>
      <c r="AR13">
        <v>48137.059806770601</v>
      </c>
      <c r="AS13">
        <v>49894.526023432802</v>
      </c>
      <c r="AT13">
        <v>59087.137920099398</v>
      </c>
      <c r="AU13">
        <v>58384.174810559402</v>
      </c>
      <c r="AV13">
        <v>65208.335730433202</v>
      </c>
      <c r="AW13">
        <v>37600.851856515299</v>
      </c>
      <c r="AX13">
        <v>60343.353100125802</v>
      </c>
      <c r="AY13">
        <v>54732.5084297102</v>
      </c>
      <c r="AZ13">
        <v>63323.544226920698</v>
      </c>
      <c r="BA13">
        <v>60821.441231566503</v>
      </c>
      <c r="BB13">
        <v>57647.945651481401</v>
      </c>
      <c r="BC13">
        <v>58918.733702135702</v>
      </c>
      <c r="BD13">
        <v>42481.091481784599</v>
      </c>
      <c r="BE13">
        <v>66732.578786951199</v>
      </c>
      <c r="BF13">
        <v>76507.394891385702</v>
      </c>
      <c r="BG13">
        <v>44046.875685204301</v>
      </c>
      <c r="BH13">
        <v>79218.297974250207</v>
      </c>
      <c r="BI13">
        <v>36149.976696399302</v>
      </c>
      <c r="BJ13">
        <v>37280.315062276197</v>
      </c>
      <c r="BK13">
        <v>59394.4734651654</v>
      </c>
      <c r="BL13">
        <v>54748.878181576198</v>
      </c>
      <c r="BM13">
        <v>53697.519378220102</v>
      </c>
      <c r="BN13">
        <v>35687.564762112197</v>
      </c>
      <c r="BO13">
        <v>40303.632723313698</v>
      </c>
      <c r="BP13">
        <v>41952.211301198302</v>
      </c>
      <c r="BQ13">
        <v>45081.4199881206</v>
      </c>
      <c r="BR13">
        <v>48851.295813766803</v>
      </c>
      <c r="BS13">
        <v>61401.321548683598</v>
      </c>
      <c r="BT13">
        <v>57889.9103145884</v>
      </c>
      <c r="BU13">
        <v>64164.579638726202</v>
      </c>
      <c r="BV13">
        <v>62096.147046208702</v>
      </c>
      <c r="BW13">
        <v>40149.9970183314</v>
      </c>
      <c r="BX13">
        <v>62216.026440854097</v>
      </c>
      <c r="BY13">
        <v>66915.246496617197</v>
      </c>
      <c r="BZ13">
        <v>32270.9901266874</v>
      </c>
      <c r="CA13">
        <v>52918.001161129803</v>
      </c>
      <c r="CB13">
        <v>61396.427465840003</v>
      </c>
      <c r="CC13">
        <v>37859.653955879003</v>
      </c>
      <c r="CD13">
        <v>51521.509070494802</v>
      </c>
      <c r="CE13">
        <v>86351.192652084603</v>
      </c>
      <c r="CF13">
        <v>43354.775149489898</v>
      </c>
      <c r="CG13">
        <v>64250.418182161302</v>
      </c>
      <c r="CH13">
        <v>50521.241298669498</v>
      </c>
      <c r="CI13">
        <v>47416.900749980799</v>
      </c>
      <c r="CJ13">
        <v>61502.045791338598</v>
      </c>
      <c r="CK13">
        <v>47967.809313951198</v>
      </c>
      <c r="CL13">
        <v>55468.3052721153</v>
      </c>
      <c r="CM13">
        <v>80290.823898061295</v>
      </c>
      <c r="CN13">
        <v>51870.364472964196</v>
      </c>
      <c r="CO13">
        <v>57497.180484332202</v>
      </c>
      <c r="CP13">
        <v>119264.612912375</v>
      </c>
      <c r="CQ13">
        <v>60998.302219632198</v>
      </c>
      <c r="CR13">
        <v>34482.557494333603</v>
      </c>
      <c r="CS13">
        <v>67776.228582477503</v>
      </c>
      <c r="CT13">
        <v>44196.724502807097</v>
      </c>
      <c r="CU13">
        <v>44912.666666666701</v>
      </c>
      <c r="CV13">
        <v>49277.170766895397</v>
      </c>
      <c r="CW13">
        <v>52808.486388674501</v>
      </c>
      <c r="CX13">
        <v>54281.765183634401</v>
      </c>
      <c r="CY13">
        <v>48890.277551627303</v>
      </c>
      <c r="CZ13">
        <v>58006.195454009299</v>
      </c>
      <c r="DA13">
        <v>51629.391370163001</v>
      </c>
      <c r="DB13">
        <v>79237.941870983399</v>
      </c>
      <c r="DC13">
        <v>83832.147455064798</v>
      </c>
      <c r="DD13">
        <v>67604.158076670399</v>
      </c>
      <c r="DE13">
        <v>98674.969017362193</v>
      </c>
      <c r="DF13">
        <v>54028.768549608103</v>
      </c>
      <c r="DG13">
        <v>66715.981500975395</v>
      </c>
      <c r="DH13">
        <v>55963.651583995401</v>
      </c>
      <c r="DI13">
        <v>72431.576144316903</v>
      </c>
      <c r="DJ13">
        <v>60278.885897881803</v>
      </c>
      <c r="DK13">
        <v>62622.073538020602</v>
      </c>
      <c r="DL13">
        <v>67492.011517998399</v>
      </c>
      <c r="DM13">
        <v>39553.894853812701</v>
      </c>
      <c r="DN13">
        <v>52014.504611917502</v>
      </c>
      <c r="DO13">
        <v>44520.325569851702</v>
      </c>
      <c r="DP13">
        <v>45550.098778233201</v>
      </c>
      <c r="DQ13">
        <v>83057.0811129012</v>
      </c>
    </row>
    <row r="14" spans="1:121" x14ac:dyDescent="0.25">
      <c r="A14" s="1">
        <v>45657</v>
      </c>
      <c r="B14">
        <v>53185.278318942503</v>
      </c>
      <c r="C14">
        <v>61046.189679064199</v>
      </c>
      <c r="D14">
        <v>77701.131262153896</v>
      </c>
      <c r="E14">
        <v>70803.514782149796</v>
      </c>
      <c r="F14">
        <v>59602.379001086898</v>
      </c>
      <c r="G14">
        <v>51893.340635901499</v>
      </c>
      <c r="H14">
        <v>38300.694700726803</v>
      </c>
      <c r="I14">
        <v>104550</v>
      </c>
      <c r="J14">
        <v>67201.512620603404</v>
      </c>
      <c r="K14">
        <v>63855.404914968698</v>
      </c>
      <c r="L14">
        <v>64410.398737285897</v>
      </c>
      <c r="M14">
        <v>72169.255081998999</v>
      </c>
      <c r="N14">
        <v>40936.567529319997</v>
      </c>
      <c r="O14">
        <v>58060.168772342498</v>
      </c>
      <c r="P14">
        <v>85706</v>
      </c>
      <c r="Q14">
        <v>59021.0937592509</v>
      </c>
      <c r="R14">
        <v>56989.049492800397</v>
      </c>
      <c r="S14">
        <v>53768.395847164596</v>
      </c>
      <c r="T14">
        <v>73904</v>
      </c>
      <c r="U14">
        <v>66116.860223527896</v>
      </c>
      <c r="V14">
        <v>62940.844483050401</v>
      </c>
      <c r="W14">
        <v>53033.956639234399</v>
      </c>
      <c r="X14">
        <v>45159.024184296002</v>
      </c>
      <c r="Y14">
        <v>55765</v>
      </c>
      <c r="Z14">
        <v>66479.987883024194</v>
      </c>
      <c r="AA14">
        <v>37071.659723206998</v>
      </c>
      <c r="AB14">
        <v>39086.317491436101</v>
      </c>
      <c r="AC14">
        <v>57834.793334874303</v>
      </c>
      <c r="AD14">
        <v>52606.904199262703</v>
      </c>
      <c r="AE14">
        <v>67530</v>
      </c>
      <c r="AF14">
        <v>53977.107985156799</v>
      </c>
      <c r="AG14">
        <v>48387.534442521603</v>
      </c>
      <c r="AH14">
        <v>49284.350563653803</v>
      </c>
      <c r="AI14">
        <v>69989</v>
      </c>
      <c r="AJ14">
        <v>54839.002463975201</v>
      </c>
      <c r="AK14">
        <v>44897.072049358903</v>
      </c>
      <c r="AL14">
        <v>80875.645208194706</v>
      </c>
      <c r="AM14">
        <v>50130.885655182901</v>
      </c>
      <c r="AN14">
        <v>68701.770775389203</v>
      </c>
      <c r="AO14">
        <v>78942.865808025905</v>
      </c>
      <c r="AP14">
        <v>70089.776843140004</v>
      </c>
      <c r="AQ14">
        <v>59038.889594546999</v>
      </c>
      <c r="AR14">
        <v>50564.677177962898</v>
      </c>
      <c r="AS14">
        <v>53940.475841032901</v>
      </c>
      <c r="AT14">
        <v>62678.130024844097</v>
      </c>
      <c r="AU14">
        <v>58528.022230923802</v>
      </c>
      <c r="AV14">
        <v>69425</v>
      </c>
      <c r="AW14">
        <v>39645.483693951603</v>
      </c>
      <c r="AX14">
        <v>62862.842124381998</v>
      </c>
      <c r="AY14">
        <v>58914.154571257102</v>
      </c>
      <c r="AZ14">
        <v>66514.601576435802</v>
      </c>
      <c r="BA14">
        <v>63555.406998501698</v>
      </c>
      <c r="BB14">
        <v>60804.872750582203</v>
      </c>
      <c r="BC14">
        <v>62338.587315984398</v>
      </c>
      <c r="BD14">
        <v>44905.846230431001</v>
      </c>
      <c r="BE14">
        <v>70585</v>
      </c>
      <c r="BF14">
        <v>80202.950019783602</v>
      </c>
      <c r="BG14">
        <v>46407.497083153503</v>
      </c>
      <c r="BH14">
        <v>81856</v>
      </c>
      <c r="BI14">
        <v>38683.591975152201</v>
      </c>
      <c r="BJ14">
        <v>39128.726804377002</v>
      </c>
      <c r="BK14">
        <v>63867.872127059403</v>
      </c>
      <c r="BL14">
        <v>57139.240113456697</v>
      </c>
      <c r="BM14">
        <v>57469.006781411699</v>
      </c>
      <c r="BN14">
        <v>37829.008063292102</v>
      </c>
      <c r="BO14">
        <v>42454.581553037497</v>
      </c>
      <c r="BP14">
        <v>44241.077883628597</v>
      </c>
      <c r="BQ14">
        <v>47273.456063014499</v>
      </c>
      <c r="BR14">
        <v>50690.750783098898</v>
      </c>
      <c r="BS14">
        <v>65359.060595658702</v>
      </c>
      <c r="BT14">
        <v>60306.975527461604</v>
      </c>
      <c r="BU14">
        <v>70041.715164354595</v>
      </c>
      <c r="BV14">
        <v>62426</v>
      </c>
      <c r="BW14">
        <v>43175.743691243297</v>
      </c>
      <c r="BX14">
        <v>66416.544779223696</v>
      </c>
      <c r="BY14">
        <v>72718.194756859797</v>
      </c>
      <c r="BZ14">
        <v>34328.133139580903</v>
      </c>
      <c r="CA14">
        <v>55160.878077905203</v>
      </c>
      <c r="CB14">
        <v>63746</v>
      </c>
      <c r="CC14">
        <v>40989.526335593997</v>
      </c>
      <c r="CD14">
        <v>53687.570552812402</v>
      </c>
      <c r="CE14">
        <v>92521.158249735105</v>
      </c>
      <c r="CF14">
        <v>45674.182726197301</v>
      </c>
      <c r="CG14">
        <v>67260.884885274296</v>
      </c>
      <c r="CH14">
        <v>54635.212735921697</v>
      </c>
      <c r="CI14">
        <v>50595.024882354999</v>
      </c>
      <c r="CJ14">
        <v>62844.3037291152</v>
      </c>
      <c r="CK14">
        <v>52626.143077753797</v>
      </c>
      <c r="CL14">
        <v>60827.189335317998</v>
      </c>
      <c r="CM14">
        <v>85630.083022650695</v>
      </c>
      <c r="CN14">
        <v>54810.536507348203</v>
      </c>
      <c r="CO14">
        <v>60663.556928321901</v>
      </c>
      <c r="CP14">
        <v>122192</v>
      </c>
      <c r="CQ14">
        <v>64781.766091396101</v>
      </c>
      <c r="CR14">
        <v>37043.813229807303</v>
      </c>
      <c r="CS14">
        <v>71550.574970083893</v>
      </c>
      <c r="CT14">
        <v>46463.796710333503</v>
      </c>
      <c r="CU14">
        <v>47075.171358646599</v>
      </c>
      <c r="CV14">
        <v>51753.9982365951</v>
      </c>
      <c r="CW14">
        <v>56911</v>
      </c>
      <c r="CX14">
        <v>56321.008561548602</v>
      </c>
      <c r="CY14">
        <v>51912.420391967498</v>
      </c>
      <c r="CZ14">
        <v>61390.395557927703</v>
      </c>
      <c r="DA14">
        <v>55266.7846595878</v>
      </c>
      <c r="DB14">
        <v>84876.484431215693</v>
      </c>
      <c r="DC14">
        <v>88836.499676805499</v>
      </c>
      <c r="DD14">
        <v>71421.125204213502</v>
      </c>
      <c r="DE14">
        <v>104000.545172435</v>
      </c>
      <c r="DF14">
        <v>57199.787735673002</v>
      </c>
      <c r="DG14">
        <v>72252.211664596995</v>
      </c>
      <c r="DH14">
        <v>58796.059780833901</v>
      </c>
      <c r="DI14">
        <v>76297.148635318299</v>
      </c>
      <c r="DJ14">
        <v>64538.304826427498</v>
      </c>
      <c r="DK14">
        <v>66534</v>
      </c>
      <c r="DL14">
        <v>72955.927971728393</v>
      </c>
      <c r="DM14">
        <v>40723.708348844302</v>
      </c>
      <c r="DN14">
        <v>54983.184623512701</v>
      </c>
      <c r="DO14">
        <v>47610.258888394201</v>
      </c>
      <c r="DP14">
        <v>49314.7270603742</v>
      </c>
      <c r="DQ14">
        <v>88048.521595201397</v>
      </c>
    </row>
    <row r="15" spans="1:121" x14ac:dyDescent="0.25">
      <c r="A15" s="1">
        <v>46022</v>
      </c>
      <c r="B15">
        <v>57440.691826492301</v>
      </c>
      <c r="C15">
        <v>63304.231148518003</v>
      </c>
      <c r="D15">
        <v>81694.955675366698</v>
      </c>
      <c r="E15">
        <v>71122.199567757401</v>
      </c>
      <c r="F15">
        <v>60193.804468099297</v>
      </c>
      <c r="G15">
        <v>52750.1101904225</v>
      </c>
      <c r="H15">
        <v>40981.719857388198</v>
      </c>
      <c r="I15">
        <v>109485.99946136501</v>
      </c>
      <c r="J15">
        <v>71934.547013152696</v>
      </c>
      <c r="K15">
        <v>68627.290436504394</v>
      </c>
      <c r="L15">
        <v>67857.234666319302</v>
      </c>
      <c r="M15">
        <v>75888.546621380403</v>
      </c>
      <c r="N15">
        <v>44535.620358113702</v>
      </c>
      <c r="O15">
        <v>62421.016336332599</v>
      </c>
      <c r="P15">
        <v>89115.978642788396</v>
      </c>
      <c r="Q15">
        <v>62775.392517211403</v>
      </c>
      <c r="R15">
        <v>59543.304508438901</v>
      </c>
      <c r="S15">
        <v>56411.645652543601</v>
      </c>
      <c r="T15">
        <v>75546.799106422593</v>
      </c>
      <c r="U15">
        <v>68239.019456378694</v>
      </c>
      <c r="V15">
        <v>67503.185076123496</v>
      </c>
      <c r="W15">
        <v>56837.449172547102</v>
      </c>
      <c r="X15">
        <v>49096.435624437101</v>
      </c>
      <c r="Y15">
        <v>59015.3464066542</v>
      </c>
      <c r="Z15">
        <v>70144.047937464798</v>
      </c>
      <c r="AA15">
        <v>39805.410958009299</v>
      </c>
      <c r="AB15">
        <v>42690.326967205401</v>
      </c>
      <c r="AC15">
        <v>61950.304178129198</v>
      </c>
      <c r="AD15">
        <v>56497.195235836902</v>
      </c>
      <c r="AE15">
        <v>69906.749909442398</v>
      </c>
      <c r="AF15">
        <v>56750.424680703298</v>
      </c>
      <c r="AG15">
        <v>51714.032706721802</v>
      </c>
      <c r="AH15">
        <v>51702.416626108003</v>
      </c>
      <c r="AI15">
        <v>72248.548847938102</v>
      </c>
      <c r="AJ15">
        <v>57997.545967981998</v>
      </c>
      <c r="AK15">
        <v>47788.368629518998</v>
      </c>
      <c r="AL15">
        <v>86018.870160461403</v>
      </c>
      <c r="AM15">
        <v>53263.763818745298</v>
      </c>
      <c r="AN15">
        <v>70472.963105645103</v>
      </c>
      <c r="AO15">
        <v>81305.010094925499</v>
      </c>
      <c r="AP15">
        <v>70701.320359493795</v>
      </c>
      <c r="AQ15">
        <v>62325.425323561103</v>
      </c>
      <c r="AR15">
        <v>53135.176022089603</v>
      </c>
      <c r="AS15">
        <v>57225.571967900702</v>
      </c>
      <c r="AT15">
        <v>65604.656811131601</v>
      </c>
      <c r="AU15">
        <v>62663.796680044303</v>
      </c>
      <c r="AV15">
        <v>72639.353130703399</v>
      </c>
      <c r="AW15">
        <v>42432.906973307698</v>
      </c>
      <c r="AX15">
        <v>65894.055557434403</v>
      </c>
      <c r="AY15">
        <v>62492.222576971602</v>
      </c>
      <c r="AZ15">
        <v>70790.591329773204</v>
      </c>
      <c r="BA15">
        <v>66141.855683510104</v>
      </c>
      <c r="BB15">
        <v>64203.638020164202</v>
      </c>
      <c r="BC15">
        <v>64687.947321869397</v>
      </c>
      <c r="BD15">
        <v>48404.078569477999</v>
      </c>
      <c r="BE15">
        <v>73433.864887782605</v>
      </c>
      <c r="BF15">
        <v>84324.439320632693</v>
      </c>
      <c r="BG15">
        <v>48840.558321296099</v>
      </c>
      <c r="BH15">
        <v>83933.4325677507</v>
      </c>
      <c r="BI15">
        <v>41152.751907299797</v>
      </c>
      <c r="BJ15">
        <v>41609.550908050303</v>
      </c>
      <c r="BK15">
        <v>66751.685150399804</v>
      </c>
      <c r="BL15">
        <v>59299.750013775702</v>
      </c>
      <c r="BM15">
        <v>58302.256452873597</v>
      </c>
      <c r="BN15">
        <v>39941.139656774401</v>
      </c>
      <c r="BO15">
        <v>44565.806384097297</v>
      </c>
      <c r="BP15">
        <v>46573.038874458303</v>
      </c>
      <c r="BQ15">
        <v>49526.254373047203</v>
      </c>
      <c r="BR15">
        <v>53129.868998429098</v>
      </c>
      <c r="BS15">
        <v>68104.246657158204</v>
      </c>
      <c r="BT15">
        <v>62986.506802604701</v>
      </c>
      <c r="BU15">
        <v>73024.047568052702</v>
      </c>
      <c r="BV15">
        <v>64216.983053491902</v>
      </c>
      <c r="BW15">
        <v>46448.502761346397</v>
      </c>
      <c r="BX15">
        <v>69104.829371650994</v>
      </c>
      <c r="BY15">
        <v>74618.231450027102</v>
      </c>
      <c r="BZ15">
        <v>36131.423642184098</v>
      </c>
      <c r="CA15">
        <v>58413.068096786097</v>
      </c>
      <c r="CB15">
        <v>66347.5398121771</v>
      </c>
      <c r="CC15">
        <v>42854.8438316764</v>
      </c>
      <c r="CD15">
        <v>55340.802734213903</v>
      </c>
      <c r="CE15">
        <v>98977.214714227201</v>
      </c>
      <c r="CF15">
        <v>47402.2169578908</v>
      </c>
      <c r="CG15">
        <v>69347.204331806002</v>
      </c>
      <c r="CH15">
        <v>56826.457897884698</v>
      </c>
      <c r="CI15">
        <v>53776.642107468397</v>
      </c>
      <c r="CJ15">
        <v>65268.757496834201</v>
      </c>
      <c r="CK15">
        <v>54614.7205347626</v>
      </c>
      <c r="CL15">
        <v>63076.505261398001</v>
      </c>
      <c r="CM15">
        <v>88269.788386355707</v>
      </c>
      <c r="CN15">
        <v>57128.809696186101</v>
      </c>
      <c r="CO15">
        <v>64612.846057574803</v>
      </c>
      <c r="CP15">
        <v>126936.381498334</v>
      </c>
      <c r="CQ15">
        <v>66882.003649106104</v>
      </c>
      <c r="CR15">
        <v>39221.003494067802</v>
      </c>
      <c r="CS15">
        <v>75017.871906932007</v>
      </c>
      <c r="CT15">
        <v>49477.110075140998</v>
      </c>
      <c r="CU15">
        <v>49852.024483436398</v>
      </c>
      <c r="CV15">
        <v>54295.219898731397</v>
      </c>
      <c r="CW15">
        <v>60441.316266067399</v>
      </c>
      <c r="CX15">
        <v>61261.314620795099</v>
      </c>
      <c r="CY15">
        <v>53916.175082378497</v>
      </c>
      <c r="CZ15">
        <v>64972.881933905497</v>
      </c>
      <c r="DA15">
        <v>57442.066327802902</v>
      </c>
      <c r="DB15">
        <v>87887.165331174707</v>
      </c>
      <c r="DC15">
        <v>94013.714786119803</v>
      </c>
      <c r="DD15">
        <v>74625.391996372899</v>
      </c>
      <c r="DE15">
        <v>106165.41317264301</v>
      </c>
      <c r="DF15">
        <v>60410.433205563997</v>
      </c>
      <c r="DG15">
        <v>77154.7423248782</v>
      </c>
      <c r="DH15">
        <v>62014.210021064398</v>
      </c>
      <c r="DI15">
        <v>79508.343762613804</v>
      </c>
      <c r="DJ15">
        <v>68018.696058258996</v>
      </c>
      <c r="DK15">
        <v>69626.955507274601</v>
      </c>
      <c r="DL15">
        <v>75936.071969298398</v>
      </c>
      <c r="DM15">
        <v>43569.6870753978</v>
      </c>
      <c r="DN15">
        <v>60408.739108093003</v>
      </c>
      <c r="DO15">
        <v>50672.255243532098</v>
      </c>
      <c r="DP15">
        <v>53052.323682254602</v>
      </c>
      <c r="DQ15">
        <v>93314.453875134001</v>
      </c>
    </row>
    <row r="16" spans="1:121" x14ac:dyDescent="0.25">
      <c r="A16" s="1">
        <v>46387</v>
      </c>
      <c r="B16">
        <v>60316.310992903302</v>
      </c>
      <c r="C16">
        <v>66985.460031628798</v>
      </c>
      <c r="D16">
        <v>84820.484527188193</v>
      </c>
      <c r="E16">
        <v>76267.698672769693</v>
      </c>
      <c r="F16">
        <v>65229.536100749603</v>
      </c>
      <c r="G16">
        <v>56330.144096952798</v>
      </c>
      <c r="H16">
        <v>43644.4987413169</v>
      </c>
      <c r="I16">
        <v>113030.569799534</v>
      </c>
      <c r="J16">
        <v>73994.900570171798</v>
      </c>
      <c r="K16">
        <v>68542.810205221802</v>
      </c>
      <c r="L16">
        <v>70628.868843243807</v>
      </c>
      <c r="M16">
        <v>80504.124286271399</v>
      </c>
      <c r="N16">
        <v>46893.937379616298</v>
      </c>
      <c r="O16">
        <v>64685.054195472199</v>
      </c>
      <c r="P16">
        <v>92339.502227507299</v>
      </c>
      <c r="Q16">
        <v>66001.619032232498</v>
      </c>
      <c r="R16">
        <v>63057.620337384396</v>
      </c>
      <c r="S16">
        <v>58517.960069297696</v>
      </c>
      <c r="T16">
        <v>80042.449917780599</v>
      </c>
      <c r="U16">
        <v>70316.832386965907</v>
      </c>
      <c r="V16">
        <v>67145.923981613407</v>
      </c>
      <c r="W16">
        <v>58129.734764244</v>
      </c>
      <c r="X16">
        <v>51457.562269695103</v>
      </c>
      <c r="Y16">
        <v>60770.872521265897</v>
      </c>
      <c r="Z16">
        <v>73144.996518522894</v>
      </c>
      <c r="AA16">
        <v>42063.973666063001</v>
      </c>
      <c r="AB16">
        <v>44603.995757570803</v>
      </c>
      <c r="AC16">
        <v>65080.903839905703</v>
      </c>
      <c r="AD16">
        <v>59612.393525002401</v>
      </c>
      <c r="AE16">
        <v>73016.315689052295</v>
      </c>
      <c r="AF16">
        <v>59927.496564150402</v>
      </c>
      <c r="AG16">
        <v>55309.786481701798</v>
      </c>
      <c r="AH16">
        <v>54802.066395816299</v>
      </c>
      <c r="AI16">
        <v>75658.253015731301</v>
      </c>
      <c r="AJ16">
        <v>60616.400297231798</v>
      </c>
      <c r="AK16">
        <v>50197.689784463801</v>
      </c>
      <c r="AL16">
        <v>87285.434082669293</v>
      </c>
      <c r="AM16">
        <v>55658.696644087198</v>
      </c>
      <c r="AN16">
        <v>74825.062459182402</v>
      </c>
      <c r="AO16">
        <v>85461.454556212499</v>
      </c>
      <c r="AP16">
        <v>75586.344159989996</v>
      </c>
      <c r="AQ16">
        <v>64941.0463436184</v>
      </c>
      <c r="AR16">
        <v>56075.409300642801</v>
      </c>
      <c r="AS16">
        <v>60227.332756458098</v>
      </c>
      <c r="AT16">
        <v>67668.3949537757</v>
      </c>
      <c r="AU16">
        <v>65252.377900552499</v>
      </c>
      <c r="AV16">
        <v>75578.585409202598</v>
      </c>
      <c r="AW16">
        <v>45388.140691926201</v>
      </c>
      <c r="AX16">
        <v>69176.175944225397</v>
      </c>
      <c r="AY16">
        <v>65502.211910574297</v>
      </c>
      <c r="AZ16">
        <v>73506.0011514293</v>
      </c>
      <c r="BA16">
        <v>69821.803505884498</v>
      </c>
      <c r="BB16">
        <v>66054.935452812104</v>
      </c>
      <c r="BC16">
        <v>68095.920004670101</v>
      </c>
      <c r="BD16">
        <v>50761.742304371597</v>
      </c>
      <c r="BE16">
        <v>76473.425550479005</v>
      </c>
      <c r="BF16">
        <v>87840.020949055004</v>
      </c>
      <c r="BG16">
        <v>51700.908551550601</v>
      </c>
      <c r="BH16">
        <v>88210.659314454795</v>
      </c>
      <c r="BI16">
        <v>44117.304755899597</v>
      </c>
      <c r="BJ16">
        <v>43831.890071696696</v>
      </c>
      <c r="BK16">
        <v>70294.534849535805</v>
      </c>
      <c r="BL16">
        <v>62747.283066457203</v>
      </c>
      <c r="BM16">
        <v>61826.274233354299</v>
      </c>
      <c r="BN16">
        <v>42378.869079895798</v>
      </c>
      <c r="BO16">
        <v>48278.305097555203</v>
      </c>
      <c r="BP16">
        <v>50296.561206423103</v>
      </c>
      <c r="BQ16">
        <v>52471.035772762101</v>
      </c>
      <c r="BR16">
        <v>56313.972644649097</v>
      </c>
      <c r="BS16">
        <v>71632.325274882605</v>
      </c>
      <c r="BT16">
        <v>66013.837230304096</v>
      </c>
      <c r="BU16">
        <v>76403.307262841801</v>
      </c>
      <c r="BV16">
        <v>67722.793430039295</v>
      </c>
      <c r="BW16">
        <v>49544.597266595498</v>
      </c>
      <c r="BX16">
        <v>73500.163117594304</v>
      </c>
      <c r="BY16">
        <v>80199.242447227502</v>
      </c>
      <c r="BZ16">
        <v>39199.128942437797</v>
      </c>
      <c r="CA16">
        <v>61366.749202837302</v>
      </c>
      <c r="CB16">
        <v>68999.622215538795</v>
      </c>
      <c r="CC16">
        <v>46070.2568942199</v>
      </c>
      <c r="CD16">
        <v>57438.549512758997</v>
      </c>
      <c r="CE16">
        <v>102122.667818694</v>
      </c>
      <c r="CF16">
        <v>50314.931024469697</v>
      </c>
      <c r="CG16">
        <v>73666.714629318201</v>
      </c>
      <c r="CH16">
        <v>60414.048288956903</v>
      </c>
      <c r="CI16">
        <v>55805.316396070899</v>
      </c>
      <c r="CJ16">
        <v>69269.739126355897</v>
      </c>
      <c r="CK16">
        <v>58304.163737454102</v>
      </c>
      <c r="CL16">
        <v>67252.919897251704</v>
      </c>
      <c r="CM16">
        <v>92363.472203771598</v>
      </c>
      <c r="CN16">
        <v>60399.483655952899</v>
      </c>
      <c r="CO16">
        <v>67074.744024180705</v>
      </c>
      <c r="CP16">
        <v>132212.74340684401</v>
      </c>
      <c r="CQ16">
        <v>70310.070974375107</v>
      </c>
      <c r="CR16">
        <v>42554.226493043403</v>
      </c>
      <c r="CS16">
        <v>78653.040891407494</v>
      </c>
      <c r="CT16">
        <v>51918.935689610102</v>
      </c>
      <c r="CU16">
        <v>52942.167319587803</v>
      </c>
      <c r="CV16">
        <v>57456.368035860498</v>
      </c>
      <c r="CW16">
        <v>63537.756232428997</v>
      </c>
      <c r="CX16">
        <v>64868.2749474636</v>
      </c>
      <c r="CY16">
        <v>57376.6611708372</v>
      </c>
      <c r="CZ16">
        <v>67229.866318464105</v>
      </c>
      <c r="DA16">
        <v>61466.462282145898</v>
      </c>
      <c r="DB16">
        <v>92066.460748963902</v>
      </c>
      <c r="DC16">
        <v>97330.433249127396</v>
      </c>
      <c r="DD16">
        <v>77266.311131498704</v>
      </c>
      <c r="DE16">
        <v>110674.85936793</v>
      </c>
      <c r="DF16">
        <v>63169.907870675699</v>
      </c>
      <c r="DG16">
        <v>79343.238826408604</v>
      </c>
      <c r="DH16">
        <v>66149.106573521101</v>
      </c>
      <c r="DI16">
        <v>84109.258700725099</v>
      </c>
      <c r="DJ16">
        <v>72357.062425840704</v>
      </c>
      <c r="DK16">
        <v>72615.099052547099</v>
      </c>
      <c r="DL16">
        <v>80441.377550114499</v>
      </c>
      <c r="DM16">
        <v>45994.171674725003</v>
      </c>
      <c r="DN16">
        <v>61930.930952482398</v>
      </c>
      <c r="DO16">
        <v>53307.260155796503</v>
      </c>
      <c r="DP16">
        <v>56454.502744790298</v>
      </c>
      <c r="DQ16">
        <v>96474.730500307196</v>
      </c>
    </row>
    <row r="17" spans="1:121" x14ac:dyDescent="0.25">
      <c r="A17" s="1">
        <v>46752</v>
      </c>
      <c r="B17">
        <v>63506.482225939697</v>
      </c>
      <c r="C17">
        <v>69748.666885793806</v>
      </c>
      <c r="D17">
        <v>87923.794686673806</v>
      </c>
      <c r="E17">
        <v>78946.505309485496</v>
      </c>
      <c r="F17">
        <v>67638.356573681303</v>
      </c>
      <c r="G17">
        <v>58725.364832173698</v>
      </c>
      <c r="H17">
        <v>46306.235346289803</v>
      </c>
      <c r="I17">
        <v>118500.41028061599</v>
      </c>
      <c r="J17">
        <v>76343.587003258406</v>
      </c>
      <c r="K17">
        <v>71067.878505787099</v>
      </c>
      <c r="L17">
        <v>73718.436692109506</v>
      </c>
      <c r="M17">
        <v>84646.858282034795</v>
      </c>
      <c r="N17">
        <v>49467.749496184697</v>
      </c>
      <c r="O17">
        <v>67233.212834223799</v>
      </c>
      <c r="P17">
        <v>95466.797549791096</v>
      </c>
      <c r="Q17">
        <v>69283.170902419195</v>
      </c>
      <c r="R17">
        <v>66072.322095893105</v>
      </c>
      <c r="S17">
        <v>60742.031035222702</v>
      </c>
      <c r="T17">
        <v>83715.234501262195</v>
      </c>
      <c r="U17">
        <v>72659.580591935402</v>
      </c>
      <c r="V17">
        <v>69553.104669217806</v>
      </c>
      <c r="W17">
        <v>60525.824615500802</v>
      </c>
      <c r="X17">
        <v>54223.294762273603</v>
      </c>
      <c r="Y17">
        <v>63854.544145821601</v>
      </c>
      <c r="Z17">
        <v>76077.387688821196</v>
      </c>
      <c r="AA17">
        <v>44245.947845898401</v>
      </c>
      <c r="AB17">
        <v>47063.110396618002</v>
      </c>
      <c r="AC17">
        <v>68020.214293473298</v>
      </c>
      <c r="AD17">
        <v>63144.150325070201</v>
      </c>
      <c r="AE17">
        <v>76065.702382671298</v>
      </c>
      <c r="AF17">
        <v>62337.378530678499</v>
      </c>
      <c r="AG17">
        <v>58232.939434708198</v>
      </c>
      <c r="AH17">
        <v>57378.252251352002</v>
      </c>
      <c r="AI17">
        <v>78793.319110587094</v>
      </c>
      <c r="AJ17">
        <v>62964.134697476497</v>
      </c>
      <c r="AK17">
        <v>52617.214405812098</v>
      </c>
      <c r="AL17">
        <v>90515.260637149506</v>
      </c>
      <c r="AM17">
        <v>58294.718702947997</v>
      </c>
      <c r="AN17">
        <v>78205.179839534903</v>
      </c>
      <c r="AO17">
        <v>88867.382853617804</v>
      </c>
      <c r="AP17">
        <v>79010.226613875202</v>
      </c>
      <c r="AQ17">
        <v>67625.318103771293</v>
      </c>
      <c r="AR17">
        <v>58532.546163267602</v>
      </c>
      <c r="AS17">
        <v>62933.287272226502</v>
      </c>
      <c r="AT17">
        <v>70295.401072756606</v>
      </c>
      <c r="AU17">
        <v>69300.632176420899</v>
      </c>
      <c r="AV17">
        <v>78494.0097845009</v>
      </c>
      <c r="AW17">
        <v>48088.560215534402</v>
      </c>
      <c r="AX17">
        <v>72088.346424349802</v>
      </c>
      <c r="AY17">
        <v>68633.769218125904</v>
      </c>
      <c r="AZ17">
        <v>77236.155693117005</v>
      </c>
      <c r="BA17">
        <v>72593.681701637601</v>
      </c>
      <c r="BB17">
        <v>68060.633785410901</v>
      </c>
      <c r="BC17">
        <v>70908.228194829804</v>
      </c>
      <c r="BD17">
        <v>52874.954174963699</v>
      </c>
      <c r="BE17">
        <v>79433.895191193995</v>
      </c>
      <c r="BF17">
        <v>91100.2383796254</v>
      </c>
      <c r="BG17">
        <v>54098.705458464603</v>
      </c>
      <c r="BH17">
        <v>91954.622684735106</v>
      </c>
      <c r="BI17">
        <v>46740.105362607697</v>
      </c>
      <c r="BJ17">
        <v>45867.170219466701</v>
      </c>
      <c r="BK17">
        <v>73044.664547777007</v>
      </c>
      <c r="BL17">
        <v>65359.825779404899</v>
      </c>
      <c r="BM17">
        <v>64471.345858111701</v>
      </c>
      <c r="BN17">
        <v>44350.194216715798</v>
      </c>
      <c r="BO17">
        <v>51108.277299998503</v>
      </c>
      <c r="BP17">
        <v>53226.354303670501</v>
      </c>
      <c r="BQ17">
        <v>54876.614844021002</v>
      </c>
      <c r="BR17">
        <v>58944.702850026297</v>
      </c>
      <c r="BS17">
        <v>74541.196839662603</v>
      </c>
      <c r="BT17">
        <v>68583.634812060103</v>
      </c>
      <c r="BU17">
        <v>79574.816482312701</v>
      </c>
      <c r="BV17">
        <v>70144.409249106306</v>
      </c>
      <c r="BW17">
        <v>52372.299137890499</v>
      </c>
      <c r="BX17">
        <v>76676.668610165303</v>
      </c>
      <c r="BY17">
        <v>83573.084608138597</v>
      </c>
      <c r="BZ17">
        <v>41704.033204829699</v>
      </c>
      <c r="CA17">
        <v>64052.323330988002</v>
      </c>
      <c r="CB17">
        <v>72041.014536603703</v>
      </c>
      <c r="CC17">
        <v>48604.678867372502</v>
      </c>
      <c r="CD17">
        <v>59416.823326368001</v>
      </c>
      <c r="CE17">
        <v>105823.00248417001</v>
      </c>
      <c r="CF17">
        <v>52631.528657866402</v>
      </c>
      <c r="CG17">
        <v>76781.392867004106</v>
      </c>
      <c r="CH17">
        <v>63182.621972493602</v>
      </c>
      <c r="CI17">
        <v>58081.726484520703</v>
      </c>
      <c r="CJ17">
        <v>71857.944727215203</v>
      </c>
      <c r="CK17">
        <v>61151.661486654702</v>
      </c>
      <c r="CL17">
        <v>70010.162982147202</v>
      </c>
      <c r="CM17">
        <v>95753.546768779997</v>
      </c>
      <c r="CN17">
        <v>62774.299882716099</v>
      </c>
      <c r="CO17">
        <v>69923.032305319401</v>
      </c>
      <c r="CP17">
        <v>136985.08943874299</v>
      </c>
      <c r="CQ17">
        <v>72887.129651667201</v>
      </c>
      <c r="CR17">
        <v>45443.944855495</v>
      </c>
      <c r="CS17">
        <v>82047.593283911207</v>
      </c>
      <c r="CT17">
        <v>54254.670851013099</v>
      </c>
      <c r="CU17">
        <v>55871.960509915203</v>
      </c>
      <c r="CV17">
        <v>60185.222241298099</v>
      </c>
      <c r="CW17">
        <v>66610.809612537894</v>
      </c>
      <c r="CX17">
        <v>68415.834413078905</v>
      </c>
      <c r="CY17">
        <v>60132.518327556398</v>
      </c>
      <c r="CZ17">
        <v>69900.385687252696</v>
      </c>
      <c r="DA17">
        <v>65323.701755566202</v>
      </c>
      <c r="DB17">
        <v>95922.917701037397</v>
      </c>
      <c r="DC17">
        <v>100709.065775305</v>
      </c>
      <c r="DD17">
        <v>79750.113303305901</v>
      </c>
      <c r="DE17">
        <v>113897.179362661</v>
      </c>
      <c r="DF17">
        <v>65743.767269337506</v>
      </c>
      <c r="DG17">
        <v>82610.052895381494</v>
      </c>
      <c r="DH17">
        <v>69084.504217282694</v>
      </c>
      <c r="DI17">
        <v>88139.735570332195</v>
      </c>
      <c r="DJ17">
        <v>76437.954177817097</v>
      </c>
      <c r="DK17">
        <v>75743.323638084403</v>
      </c>
      <c r="DL17">
        <v>83811.825297666903</v>
      </c>
      <c r="DM17">
        <v>48342.3117300624</v>
      </c>
      <c r="DN17">
        <v>64287.5978641974</v>
      </c>
      <c r="DO17">
        <v>56104.591335548299</v>
      </c>
      <c r="DP17">
        <v>59951.921103223503</v>
      </c>
      <c r="DQ17">
        <v>99768.552456066798</v>
      </c>
    </row>
    <row r="18" spans="1:121" x14ac:dyDescent="0.25">
      <c r="A18" s="1">
        <v>47118</v>
      </c>
      <c r="B18">
        <v>66372.166774061101</v>
      </c>
      <c r="C18">
        <v>72080.431918916307</v>
      </c>
      <c r="D18">
        <v>90579.918128085206</v>
      </c>
      <c r="E18">
        <v>81591.914712393598</v>
      </c>
      <c r="F18">
        <v>69703.534591540505</v>
      </c>
      <c r="G18">
        <v>60706.3693074689</v>
      </c>
      <c r="H18">
        <v>48509.3309727327</v>
      </c>
      <c r="I18">
        <v>123264.65661830601</v>
      </c>
      <c r="J18">
        <v>79147.269942339102</v>
      </c>
      <c r="K18">
        <v>73193.3068033132</v>
      </c>
      <c r="L18">
        <v>76431.998293618599</v>
      </c>
      <c r="M18">
        <v>88047.0913273427</v>
      </c>
      <c r="N18">
        <v>51492.421896708402</v>
      </c>
      <c r="O18">
        <v>69397.252076860794</v>
      </c>
      <c r="P18">
        <v>97869.517403755002</v>
      </c>
      <c r="Q18">
        <v>72176.413690049201</v>
      </c>
      <c r="R18">
        <v>68649.830677926497</v>
      </c>
      <c r="S18">
        <v>62714.5093852629</v>
      </c>
      <c r="T18">
        <v>86945.741173946401</v>
      </c>
      <c r="U18">
        <v>75101.447404599094</v>
      </c>
      <c r="V18">
        <v>71700.587914925301</v>
      </c>
      <c r="W18">
        <v>62475.035495069103</v>
      </c>
      <c r="X18">
        <v>56621.077944261102</v>
      </c>
      <c r="Y18">
        <v>66643.185191307304</v>
      </c>
      <c r="Z18">
        <v>78410.416215880599</v>
      </c>
      <c r="AA18">
        <v>45940.2619672656</v>
      </c>
      <c r="AB18">
        <v>49376.781138663297</v>
      </c>
      <c r="AC18">
        <v>70606.813101516105</v>
      </c>
      <c r="AD18">
        <v>66197.099756097596</v>
      </c>
      <c r="AE18">
        <v>78680.999812199894</v>
      </c>
      <c r="AF18">
        <v>64391.918519455001</v>
      </c>
      <c r="AG18">
        <v>60619.294399354199</v>
      </c>
      <c r="AH18">
        <v>59448.070600679697</v>
      </c>
      <c r="AI18">
        <v>81507.483592842895</v>
      </c>
      <c r="AJ18">
        <v>65040.352401329503</v>
      </c>
      <c r="AK18">
        <v>54371.946133685597</v>
      </c>
      <c r="AL18">
        <v>93124.078869891906</v>
      </c>
      <c r="AM18">
        <v>60843.578325761999</v>
      </c>
      <c r="AN18">
        <v>80951.622617568297</v>
      </c>
      <c r="AO18">
        <v>91758.475836414102</v>
      </c>
      <c r="AP18">
        <v>81830.1542397515</v>
      </c>
      <c r="AQ18">
        <v>70332.332153012001</v>
      </c>
      <c r="AR18">
        <v>60594.376333711203</v>
      </c>
      <c r="AS18">
        <v>65257.6468985135</v>
      </c>
      <c r="AT18">
        <v>72500.937986531993</v>
      </c>
      <c r="AU18">
        <v>73328.440464191197</v>
      </c>
      <c r="AV18">
        <v>80986.461104009402</v>
      </c>
      <c r="AW18">
        <v>50225.228844962701</v>
      </c>
      <c r="AX18">
        <v>74607.371415826696</v>
      </c>
      <c r="AY18">
        <v>71468.630599950804</v>
      </c>
      <c r="AZ18">
        <v>80599.433251199094</v>
      </c>
      <c r="BA18">
        <v>75047.481220336107</v>
      </c>
      <c r="BB18">
        <v>71552.3438090571</v>
      </c>
      <c r="BC18">
        <v>73390.802827191204</v>
      </c>
      <c r="BD18">
        <v>54529.407961687597</v>
      </c>
      <c r="BE18">
        <v>82038.562051380897</v>
      </c>
      <c r="BF18">
        <v>93767.695294357807</v>
      </c>
      <c r="BG18">
        <v>56048.393088892801</v>
      </c>
      <c r="BH18">
        <v>95002.172297431898</v>
      </c>
      <c r="BI18">
        <v>48812.061131162598</v>
      </c>
      <c r="BJ18">
        <v>47368.404665595597</v>
      </c>
      <c r="BK18">
        <v>75476.101478016804</v>
      </c>
      <c r="BL18">
        <v>67389.1073379687</v>
      </c>
      <c r="BM18">
        <v>66689.980187645095</v>
      </c>
      <c r="BN18">
        <v>45762.637431498297</v>
      </c>
      <c r="BO18">
        <v>53286.138545715599</v>
      </c>
      <c r="BP18">
        <v>55444.660265763101</v>
      </c>
      <c r="BQ18">
        <v>56812.080701037899</v>
      </c>
      <c r="BR18">
        <v>61106.287150180498</v>
      </c>
      <c r="BS18">
        <v>76884.231068329595</v>
      </c>
      <c r="BT18">
        <v>70855.374977363696</v>
      </c>
      <c r="BU18">
        <v>82045.4117129488</v>
      </c>
      <c r="BV18">
        <v>72085.497878558905</v>
      </c>
      <c r="BW18">
        <v>54617.607509879301</v>
      </c>
      <c r="BX18">
        <v>79332.732374919899</v>
      </c>
      <c r="BY18">
        <v>86419.354283999404</v>
      </c>
      <c r="BZ18">
        <v>43541.451404448599</v>
      </c>
      <c r="CA18">
        <v>66344.924100604694</v>
      </c>
      <c r="CB18">
        <v>74735.033353009698</v>
      </c>
      <c r="CC18">
        <v>50644.473593452101</v>
      </c>
      <c r="CD18">
        <v>61622.194176523997</v>
      </c>
      <c r="CE18">
        <v>108951.412122596</v>
      </c>
      <c r="CF18">
        <v>54446.345622078799</v>
      </c>
      <c r="CG18">
        <v>79381.981990620698</v>
      </c>
      <c r="CH18">
        <v>65458.349329799697</v>
      </c>
      <c r="CI18">
        <v>60364.295636522897</v>
      </c>
      <c r="CJ18">
        <v>73959.317207566404</v>
      </c>
      <c r="CK18">
        <v>63463.957543621502</v>
      </c>
      <c r="CL18">
        <v>72404.248983277401</v>
      </c>
      <c r="CM18">
        <v>98546.128507939298</v>
      </c>
      <c r="CN18">
        <v>64801.873694240501</v>
      </c>
      <c r="CO18">
        <v>72316.796024809999</v>
      </c>
      <c r="CP18">
        <v>141317.51947682499</v>
      </c>
      <c r="CQ18">
        <v>74998.1663625699</v>
      </c>
      <c r="CR18">
        <v>47831.5660236326</v>
      </c>
      <c r="CS18">
        <v>84921.950399147696</v>
      </c>
      <c r="CT18">
        <v>55862.781093968399</v>
      </c>
      <c r="CU18">
        <v>58302.917927617702</v>
      </c>
      <c r="CV18">
        <v>62314.132622900201</v>
      </c>
      <c r="CW18">
        <v>69137.883487455605</v>
      </c>
      <c r="CX18">
        <v>71496.954226596397</v>
      </c>
      <c r="CY18">
        <v>62409.4573531856</v>
      </c>
      <c r="CZ18">
        <v>72081.562595391995</v>
      </c>
      <c r="DA18">
        <v>68963.582580496004</v>
      </c>
      <c r="DB18">
        <v>98931.266433321798</v>
      </c>
      <c r="DC18">
        <v>103674.652112743</v>
      </c>
      <c r="DD18">
        <v>81912.0486044477</v>
      </c>
      <c r="DE18">
        <v>116440.989972934</v>
      </c>
      <c r="DF18">
        <v>67843.920084227793</v>
      </c>
      <c r="DG18">
        <v>86284.6190046462</v>
      </c>
      <c r="DH18">
        <v>71470.228648866207</v>
      </c>
      <c r="DI18">
        <v>91914.947374785494</v>
      </c>
      <c r="DJ18">
        <v>80117.569854966598</v>
      </c>
      <c r="DK18">
        <v>78524.743571788596</v>
      </c>
      <c r="DL18">
        <v>86731.315465892694</v>
      </c>
      <c r="DM18">
        <v>50399.796850751402</v>
      </c>
      <c r="DN18">
        <v>66712.264789003995</v>
      </c>
      <c r="DO18">
        <v>58369.130661163501</v>
      </c>
      <c r="DP18">
        <v>62814.573420076602</v>
      </c>
      <c r="DQ18">
        <v>103171.755513529</v>
      </c>
    </row>
    <row r="19" spans="1:121" x14ac:dyDescent="0.25">
      <c r="A19" s="1">
        <v>47483</v>
      </c>
      <c r="B19">
        <v>68973.608640816805</v>
      </c>
      <c r="C19">
        <v>74093.516115730599</v>
      </c>
      <c r="D19">
        <v>93096.040195308306</v>
      </c>
      <c r="E19">
        <v>83648.849933376201</v>
      </c>
      <c r="F19">
        <v>71533.931019606607</v>
      </c>
      <c r="G19">
        <v>62570.263161579402</v>
      </c>
      <c r="H19">
        <v>50446.728710442803</v>
      </c>
      <c r="I19">
        <v>128182.02360246</v>
      </c>
      <c r="J19">
        <v>81620.260403842505</v>
      </c>
      <c r="K19">
        <v>75078.228281861506</v>
      </c>
      <c r="L19">
        <v>79074.390281773696</v>
      </c>
      <c r="M19">
        <v>91370.614302272297</v>
      </c>
      <c r="N19">
        <v>53283.753601766199</v>
      </c>
      <c r="O19">
        <v>71217.340941902599</v>
      </c>
      <c r="P19">
        <v>100208.655297099</v>
      </c>
      <c r="Q19">
        <v>74758.476117774801</v>
      </c>
      <c r="R19">
        <v>71036.659502398499</v>
      </c>
      <c r="S19">
        <v>64515.732938432098</v>
      </c>
      <c r="T19">
        <v>90212.813060511398</v>
      </c>
      <c r="U19">
        <v>77209.711340202397</v>
      </c>
      <c r="V19">
        <v>73845.212744985096</v>
      </c>
      <c r="W19">
        <v>64072.484933989297</v>
      </c>
      <c r="X19">
        <v>58789.703161231999</v>
      </c>
      <c r="Y19">
        <v>69416.6443703681</v>
      </c>
      <c r="Z19">
        <v>80618.464488044207</v>
      </c>
      <c r="AA19">
        <v>47348.997038469803</v>
      </c>
      <c r="AB19">
        <v>51417.632135105203</v>
      </c>
      <c r="AC19">
        <v>72857.065261674798</v>
      </c>
      <c r="AD19">
        <v>69051.900368073097</v>
      </c>
      <c r="AE19">
        <v>81242.085848800707</v>
      </c>
      <c r="AF19">
        <v>66172.926714209694</v>
      </c>
      <c r="AG19">
        <v>62719.3229454537</v>
      </c>
      <c r="AH19">
        <v>61371.077773111603</v>
      </c>
      <c r="AI19">
        <v>84177.862341171407</v>
      </c>
      <c r="AJ19">
        <v>66810.427873791705</v>
      </c>
      <c r="AK19">
        <v>55663.133947952199</v>
      </c>
      <c r="AL19">
        <v>95803.430938906895</v>
      </c>
      <c r="AM19">
        <v>62931.739926343202</v>
      </c>
      <c r="AN19">
        <v>83733.577351707499</v>
      </c>
      <c r="AO19">
        <v>94306.345820232003</v>
      </c>
      <c r="AP19">
        <v>84624.231304461005</v>
      </c>
      <c r="AQ19">
        <v>72723.164320299606</v>
      </c>
      <c r="AR19">
        <v>62554.1930086016</v>
      </c>
      <c r="AS19">
        <v>67140.404196174102</v>
      </c>
      <c r="AT19">
        <v>74466.973053865804</v>
      </c>
      <c r="AU19">
        <v>77445.711626520497</v>
      </c>
      <c r="AV19">
        <v>83391.253732589306</v>
      </c>
      <c r="AW19">
        <v>52096.918343677498</v>
      </c>
      <c r="AX19">
        <v>76940.777860694303</v>
      </c>
      <c r="AY19">
        <v>74014.269231592305</v>
      </c>
      <c r="AZ19">
        <v>83973.708390748405</v>
      </c>
      <c r="BA19">
        <v>77304.388422780306</v>
      </c>
      <c r="BB19">
        <v>73778.805193794396</v>
      </c>
      <c r="BC19">
        <v>75633.905310202506</v>
      </c>
      <c r="BD19">
        <v>56016.826255121203</v>
      </c>
      <c r="BE19">
        <v>84561.770397485103</v>
      </c>
      <c r="BF19">
        <v>96536.581060476805</v>
      </c>
      <c r="BG19">
        <v>57807.520682429698</v>
      </c>
      <c r="BH19">
        <v>98190.896629752198</v>
      </c>
      <c r="BI19">
        <v>50690.738763355097</v>
      </c>
      <c r="BJ19">
        <v>48701.924991613603</v>
      </c>
      <c r="BK19">
        <v>77724.824855971106</v>
      </c>
      <c r="BL19">
        <v>69177.982567741798</v>
      </c>
      <c r="BM19">
        <v>68669.233078902194</v>
      </c>
      <c r="BN19">
        <v>46830.505206727699</v>
      </c>
      <c r="BO19">
        <v>55171.168120764603</v>
      </c>
      <c r="BP19">
        <v>57384.704581758597</v>
      </c>
      <c r="BQ19">
        <v>58452.097297397697</v>
      </c>
      <c r="BR19">
        <v>63058.010824757199</v>
      </c>
      <c r="BS19">
        <v>78975.409306870497</v>
      </c>
      <c r="BT19">
        <v>72792.543130824793</v>
      </c>
      <c r="BU19">
        <v>84387.437172207501</v>
      </c>
      <c r="BV19">
        <v>73950.1070986142</v>
      </c>
      <c r="BW19">
        <v>56502.107965151001</v>
      </c>
      <c r="BX19">
        <v>81755.601320109898</v>
      </c>
      <c r="BY19">
        <v>89110.937883264298</v>
      </c>
      <c r="BZ19">
        <v>44964.118769757901</v>
      </c>
      <c r="CA19">
        <v>68453.640539154803</v>
      </c>
      <c r="CB19">
        <v>77454.1037244404</v>
      </c>
      <c r="CC19">
        <v>52439.835426355101</v>
      </c>
      <c r="CD19">
        <v>63426.114202190904</v>
      </c>
      <c r="CE19">
        <v>112182.82110073901</v>
      </c>
      <c r="CF19">
        <v>56088.052800951402</v>
      </c>
      <c r="CG19">
        <v>81765.391119756998</v>
      </c>
      <c r="CH19">
        <v>67394.112042549998</v>
      </c>
      <c r="CI19">
        <v>62261.905414504399</v>
      </c>
      <c r="CJ19">
        <v>75971.570324804794</v>
      </c>
      <c r="CK19">
        <v>65560.747772347095</v>
      </c>
      <c r="CL19">
        <v>74514.506589924495</v>
      </c>
      <c r="CM19">
        <v>101303.38867303</v>
      </c>
      <c r="CN19">
        <v>66624.528085472804</v>
      </c>
      <c r="CO19">
        <v>74483.987844789895</v>
      </c>
      <c r="CP19">
        <v>145913.032844014</v>
      </c>
      <c r="CQ19">
        <v>76853.28909577</v>
      </c>
      <c r="CR19">
        <v>50045.877114319999</v>
      </c>
      <c r="CS19">
        <v>87658.166524885601</v>
      </c>
      <c r="CT19">
        <v>57224.707392807199</v>
      </c>
      <c r="CU19">
        <v>60551.233286332899</v>
      </c>
      <c r="CV19">
        <v>64222.5221362343</v>
      </c>
      <c r="CW19">
        <v>71500.528383340396</v>
      </c>
      <c r="CX19">
        <v>74515.857927875506</v>
      </c>
      <c r="CY19">
        <v>64369.430406673797</v>
      </c>
      <c r="CZ19">
        <v>74198.483548872406</v>
      </c>
      <c r="DA19">
        <v>72307.2971652579</v>
      </c>
      <c r="DB19">
        <v>102090.930477288</v>
      </c>
      <c r="DC19">
        <v>106601.782756492</v>
      </c>
      <c r="DD19">
        <v>83879.077676372093</v>
      </c>
      <c r="DE19">
        <v>119030.779398566</v>
      </c>
      <c r="DF19">
        <v>69791.382922264602</v>
      </c>
      <c r="DG19">
        <v>89415.011204846203</v>
      </c>
      <c r="DH19">
        <v>73576.929306287202</v>
      </c>
      <c r="DI19">
        <v>95464.253557866294</v>
      </c>
      <c r="DJ19">
        <v>83731.644105697706</v>
      </c>
      <c r="DK19">
        <v>81291.918032608504</v>
      </c>
      <c r="DL19">
        <v>89413.9475072723</v>
      </c>
      <c r="DM19">
        <v>52292.338781547798</v>
      </c>
      <c r="DN19">
        <v>68770.734359841706</v>
      </c>
      <c r="DO19">
        <v>60490.405336738397</v>
      </c>
      <c r="DP19">
        <v>65435.638694014597</v>
      </c>
      <c r="DQ19">
        <v>106386.130896866</v>
      </c>
    </row>
    <row r="20" spans="1:121" x14ac:dyDescent="0.25">
      <c r="A20" s="1">
        <v>47848</v>
      </c>
      <c r="B20">
        <v>71891.8135292519</v>
      </c>
      <c r="C20">
        <v>76325.153992588399</v>
      </c>
      <c r="D20">
        <v>95842.582161306098</v>
      </c>
      <c r="E20">
        <v>85906.829769452102</v>
      </c>
      <c r="F20">
        <v>73494.564308094807</v>
      </c>
      <c r="G20">
        <v>64661.578954027696</v>
      </c>
      <c r="H20">
        <v>52546.191364259001</v>
      </c>
      <c r="I20">
        <v>133352.50843788899</v>
      </c>
      <c r="J20">
        <v>84647.839231567297</v>
      </c>
      <c r="K20">
        <v>77180.979228813507</v>
      </c>
      <c r="L20">
        <v>81979.877983451603</v>
      </c>
      <c r="M20">
        <v>94865.527568816498</v>
      </c>
      <c r="N20">
        <v>55284.7751298367</v>
      </c>
      <c r="O20">
        <v>73272.169389208793</v>
      </c>
      <c r="P20">
        <v>102823.464566137</v>
      </c>
      <c r="Q20">
        <v>77600.546131823197</v>
      </c>
      <c r="R20">
        <v>73627.521855158993</v>
      </c>
      <c r="S20">
        <v>66489.950904624406</v>
      </c>
      <c r="T20">
        <v>93755.3570592826</v>
      </c>
      <c r="U20">
        <v>79904.361099664093</v>
      </c>
      <c r="V20">
        <v>76104.063107766095</v>
      </c>
      <c r="W20">
        <v>65851.9674411452</v>
      </c>
      <c r="X20">
        <v>61136.270881137803</v>
      </c>
      <c r="Y20">
        <v>72282.877696483105</v>
      </c>
      <c r="Z20">
        <v>83143.111447654795</v>
      </c>
      <c r="AA20">
        <v>48950.163006829804</v>
      </c>
      <c r="AB20">
        <v>53637.4996166653</v>
      </c>
      <c r="AC20">
        <v>75236.660486395893</v>
      </c>
      <c r="AD20">
        <v>72148.829038897398</v>
      </c>
      <c r="AE20">
        <v>83975.536507561294</v>
      </c>
      <c r="AF20">
        <v>68030.528385134196</v>
      </c>
      <c r="AG20">
        <v>65071.277969983501</v>
      </c>
      <c r="AH20">
        <v>63465.251456902202</v>
      </c>
      <c r="AI20">
        <v>86956.206889901703</v>
      </c>
      <c r="AJ20">
        <v>68785.400806562204</v>
      </c>
      <c r="AK20">
        <v>57053.065756096497</v>
      </c>
      <c r="AL20">
        <v>98550.916774411206</v>
      </c>
      <c r="AM20">
        <v>65444.103915766798</v>
      </c>
      <c r="AN20">
        <v>86777.906391813594</v>
      </c>
      <c r="AO20">
        <v>97094.592595281996</v>
      </c>
      <c r="AP20">
        <v>87704.916688056794</v>
      </c>
      <c r="AQ20">
        <v>75441.248174094406</v>
      </c>
      <c r="AR20">
        <v>64764.3996124556</v>
      </c>
      <c r="AS20">
        <v>69245.891237228003</v>
      </c>
      <c r="AT20">
        <v>76523.677395035702</v>
      </c>
      <c r="AU20">
        <v>82042.524734842096</v>
      </c>
      <c r="AV20">
        <v>85939.853458557496</v>
      </c>
      <c r="AW20">
        <v>54202.987879016298</v>
      </c>
      <c r="AX20">
        <v>79434.172438551293</v>
      </c>
      <c r="AY20">
        <v>76603.470621205299</v>
      </c>
      <c r="AZ20">
        <v>87800.108352640906</v>
      </c>
      <c r="BA20">
        <v>79848.051661803896</v>
      </c>
      <c r="BB20">
        <v>76549.715892170803</v>
      </c>
      <c r="BC20">
        <v>78069.037130115306</v>
      </c>
      <c r="BD20">
        <v>57678.8686979751</v>
      </c>
      <c r="BE20">
        <v>87223.422158019996</v>
      </c>
      <c r="BF20">
        <v>99651.450970811798</v>
      </c>
      <c r="BG20">
        <v>59729.094073226399</v>
      </c>
      <c r="BH20">
        <v>101704.17095373799</v>
      </c>
      <c r="BI20">
        <v>52664.138474886597</v>
      </c>
      <c r="BJ20">
        <v>50223.999686246199</v>
      </c>
      <c r="BK20">
        <v>80234.518341676594</v>
      </c>
      <c r="BL20">
        <v>71191.538611732496</v>
      </c>
      <c r="BM20">
        <v>70830.4061955871</v>
      </c>
      <c r="BN20">
        <v>47959.124814816401</v>
      </c>
      <c r="BO20">
        <v>57218.178675387702</v>
      </c>
      <c r="BP20">
        <v>59437.4388193985</v>
      </c>
      <c r="BQ20">
        <v>60226.223960304298</v>
      </c>
      <c r="BR20">
        <v>65228.285131447599</v>
      </c>
      <c r="BS20">
        <v>81060.944965225106</v>
      </c>
      <c r="BT20">
        <v>74990.520065450095</v>
      </c>
      <c r="BU20">
        <v>86812.015022250504</v>
      </c>
      <c r="BV20">
        <v>75982.666184986098</v>
      </c>
      <c r="BW20">
        <v>58428.9695965356</v>
      </c>
      <c r="BX20">
        <v>84278.290919530395</v>
      </c>
      <c r="BY20">
        <v>92139.089303025205</v>
      </c>
      <c r="BZ20">
        <v>46558.080285219803</v>
      </c>
      <c r="CA20">
        <v>70807.764778944693</v>
      </c>
      <c r="CB20">
        <v>80326.915103205203</v>
      </c>
      <c r="CC20">
        <v>54407.547139150098</v>
      </c>
      <c r="CD20">
        <v>65423.038311788398</v>
      </c>
      <c r="CE20">
        <v>115728.965171948</v>
      </c>
      <c r="CF20">
        <v>57851.026106321297</v>
      </c>
      <c r="CG20">
        <v>84397.414213978496</v>
      </c>
      <c r="CH20">
        <v>69597.806096739194</v>
      </c>
      <c r="CI20">
        <v>64389.989219689502</v>
      </c>
      <c r="CJ20">
        <v>78210.768685208997</v>
      </c>
      <c r="CK20">
        <v>67871.484950789498</v>
      </c>
      <c r="CL20">
        <v>76777.029676079401</v>
      </c>
      <c r="CM20">
        <v>104350.54022841201</v>
      </c>
      <c r="CN20">
        <v>68798.599131422205</v>
      </c>
      <c r="CO20">
        <v>76983.125326353402</v>
      </c>
      <c r="CP20">
        <v>150809.19208577901</v>
      </c>
      <c r="CQ20">
        <v>78885.221628072395</v>
      </c>
      <c r="CR20">
        <v>52483.647333715002</v>
      </c>
      <c r="CS20">
        <v>90511.693612393996</v>
      </c>
      <c r="CT20">
        <v>58738.222387029498</v>
      </c>
      <c r="CU20">
        <v>62912.039105443699</v>
      </c>
      <c r="CV20">
        <v>66310.089733210494</v>
      </c>
      <c r="CW20">
        <v>74016.687985690805</v>
      </c>
      <c r="CX20">
        <v>77922.773472638801</v>
      </c>
      <c r="CY20">
        <v>66601.868184796404</v>
      </c>
      <c r="CZ20">
        <v>76414.464334624601</v>
      </c>
      <c r="DA20">
        <v>75600.110587254603</v>
      </c>
      <c r="DB20">
        <v>105669.261255529</v>
      </c>
      <c r="DC20">
        <v>109755.544059184</v>
      </c>
      <c r="DD20">
        <v>86046.3954415224</v>
      </c>
      <c r="DE20">
        <v>122011.05450236201</v>
      </c>
      <c r="DF20">
        <v>71950.9951621855</v>
      </c>
      <c r="DG20">
        <v>93120.693090639499</v>
      </c>
      <c r="DH20">
        <v>75898.915627528899</v>
      </c>
      <c r="DI20">
        <v>99343.7754055072</v>
      </c>
      <c r="DJ20">
        <v>87928.846198913103</v>
      </c>
      <c r="DK20">
        <v>84209.687764016606</v>
      </c>
      <c r="DL20">
        <v>92382.318986596802</v>
      </c>
      <c r="DM20">
        <v>54302.154906150397</v>
      </c>
      <c r="DN20">
        <v>71114.044828049795</v>
      </c>
      <c r="DO20">
        <v>62864.503530555499</v>
      </c>
      <c r="DP20">
        <v>68334.471681992203</v>
      </c>
      <c r="DQ20">
        <v>110129.985918915</v>
      </c>
    </row>
    <row r="21" spans="1:121" x14ac:dyDescent="0.25">
      <c r="A21" s="1">
        <v>48213</v>
      </c>
      <c r="B21">
        <v>75063.259890551097</v>
      </c>
      <c r="C21">
        <v>78795.712150864507</v>
      </c>
      <c r="D21">
        <v>98659.075842463906</v>
      </c>
      <c r="E21">
        <v>87853.668881275895</v>
      </c>
      <c r="F21">
        <v>75505.565081155102</v>
      </c>
      <c r="G21">
        <v>67025.608856019797</v>
      </c>
      <c r="H21">
        <v>55038.141770203001</v>
      </c>
      <c r="I21">
        <v>138708.90441547299</v>
      </c>
      <c r="J21">
        <v>87543.918558518999</v>
      </c>
      <c r="K21">
        <v>79347.718367214795</v>
      </c>
      <c r="L21">
        <v>84847.217833623101</v>
      </c>
      <c r="M21">
        <v>99031.608636522695</v>
      </c>
      <c r="N21">
        <v>57829.5772342567</v>
      </c>
      <c r="O21">
        <v>75236.489280663096</v>
      </c>
      <c r="P21">
        <v>105684.981537445</v>
      </c>
      <c r="Q21">
        <v>80535.358336908001</v>
      </c>
      <c r="R21">
        <v>76362.573526076099</v>
      </c>
      <c r="S21">
        <v>68380.155701196898</v>
      </c>
      <c r="T21">
        <v>97422.212025638495</v>
      </c>
      <c r="U21">
        <v>81819.125446796505</v>
      </c>
      <c r="V21">
        <v>78400.3377459724</v>
      </c>
      <c r="W21">
        <v>67933.199914151395</v>
      </c>
      <c r="X21">
        <v>63769.6741189557</v>
      </c>
      <c r="Y21">
        <v>74913.351441165796</v>
      </c>
      <c r="Z21">
        <v>86000.891700706197</v>
      </c>
      <c r="AA21">
        <v>50924.395711985497</v>
      </c>
      <c r="AB21">
        <v>56243.794939606101</v>
      </c>
      <c r="AC21">
        <v>77728.357627559395</v>
      </c>
      <c r="AD21">
        <v>75784.558242879095</v>
      </c>
      <c r="AE21">
        <v>86802.569472631396</v>
      </c>
      <c r="AF21">
        <v>70147.018844177306</v>
      </c>
      <c r="AG21">
        <v>67918.992501383196</v>
      </c>
      <c r="AH21">
        <v>65862.168474546197</v>
      </c>
      <c r="AI21">
        <v>89782.219837039796</v>
      </c>
      <c r="AJ21">
        <v>70922.155339451099</v>
      </c>
      <c r="AK21">
        <v>58732.945350131602</v>
      </c>
      <c r="AL21">
        <v>101319.848573415</v>
      </c>
      <c r="AM21">
        <v>67738.886168469704</v>
      </c>
      <c r="AN21">
        <v>90179.304474091099</v>
      </c>
      <c r="AO21">
        <v>100151.555215328</v>
      </c>
      <c r="AP21">
        <v>91099.7457775027</v>
      </c>
      <c r="AQ21">
        <v>78215.254701349593</v>
      </c>
      <c r="AR21">
        <v>67038.908647392294</v>
      </c>
      <c r="AS21">
        <v>71612.898086716799</v>
      </c>
      <c r="AT21">
        <v>78738.311053288795</v>
      </c>
      <c r="AU21">
        <v>86620.272694749103</v>
      </c>
      <c r="AV21">
        <v>88533.256637206898</v>
      </c>
      <c r="AW21">
        <v>56750.8019730183</v>
      </c>
      <c r="AX21">
        <v>81940.142029032097</v>
      </c>
      <c r="AY21">
        <v>79218.6882670825</v>
      </c>
      <c r="AZ21">
        <v>91770.872126845701</v>
      </c>
      <c r="BA21">
        <v>82666.301772923194</v>
      </c>
      <c r="BB21">
        <v>78534.6567052459</v>
      </c>
      <c r="BC21">
        <v>80622.0537506041</v>
      </c>
      <c r="BD21">
        <v>59578.046723008498</v>
      </c>
      <c r="BE21">
        <v>89940.161670182497</v>
      </c>
      <c r="BF21">
        <v>102861.20382172101</v>
      </c>
      <c r="BG21">
        <v>61896.157613568903</v>
      </c>
      <c r="BH21">
        <v>105138.54981708901</v>
      </c>
      <c r="BI21">
        <v>54987.970866367803</v>
      </c>
      <c r="BJ21">
        <v>52018.483044326</v>
      </c>
      <c r="BK21">
        <v>83022.9023554382</v>
      </c>
      <c r="BL21">
        <v>73464.550534485505</v>
      </c>
      <c r="BM21">
        <v>73364.908756441597</v>
      </c>
      <c r="BN21">
        <v>49439.974720495302</v>
      </c>
      <c r="BO21">
        <v>59773.5119470805</v>
      </c>
      <c r="BP21">
        <v>61942.420190144701</v>
      </c>
      <c r="BQ21">
        <v>62259.534756742301</v>
      </c>
      <c r="BR21">
        <v>67563.780558103797</v>
      </c>
      <c r="BS21">
        <v>83283.523218795002</v>
      </c>
      <c r="BT21">
        <v>77107.545068404303</v>
      </c>
      <c r="BU21">
        <v>89555.842556448493</v>
      </c>
      <c r="BV21">
        <v>78140.930003894697</v>
      </c>
      <c r="BW21">
        <v>60764.191591716597</v>
      </c>
      <c r="BX21">
        <v>86958.131825007396</v>
      </c>
      <c r="BY21">
        <v>95242.744734384396</v>
      </c>
      <c r="BZ21">
        <v>48700.3111893479</v>
      </c>
      <c r="CA21">
        <v>73172.148732152898</v>
      </c>
      <c r="CB21">
        <v>83271.835363439794</v>
      </c>
      <c r="CC21">
        <v>56842.169986032197</v>
      </c>
      <c r="CD21">
        <v>67318.251686286807</v>
      </c>
      <c r="CE21">
        <v>119431.00483172901</v>
      </c>
      <c r="CF21">
        <v>59817.535516689801</v>
      </c>
      <c r="CG21">
        <v>87142.334355583705</v>
      </c>
      <c r="CH21">
        <v>72043.267155972397</v>
      </c>
      <c r="CI21">
        <v>66651.501433534198</v>
      </c>
      <c r="CJ21">
        <v>80597.4398516644</v>
      </c>
      <c r="CK21">
        <v>70438.169957661696</v>
      </c>
      <c r="CL21">
        <v>79191.836029846294</v>
      </c>
      <c r="CM21">
        <v>107440.60074030999</v>
      </c>
      <c r="CN21">
        <v>71317.841589677497</v>
      </c>
      <c r="CO21">
        <v>79762.645881612203</v>
      </c>
      <c r="CP21">
        <v>155913.91507295301</v>
      </c>
      <c r="CQ21">
        <v>81190.356276322898</v>
      </c>
      <c r="CR21">
        <v>55491.851868176702</v>
      </c>
      <c r="CS21">
        <v>93626.278157291104</v>
      </c>
      <c r="CT21">
        <v>60637.315822894503</v>
      </c>
      <c r="CU21">
        <v>65588.744857680504</v>
      </c>
      <c r="CV21">
        <v>68779.812357666597</v>
      </c>
      <c r="CW21">
        <v>76843.635371341705</v>
      </c>
      <c r="CX21">
        <v>81675.390348369503</v>
      </c>
      <c r="CY21">
        <v>69123.771048013994</v>
      </c>
      <c r="CZ21">
        <v>78842.421871015904</v>
      </c>
      <c r="DA21">
        <v>79174.139099440799</v>
      </c>
      <c r="DB21">
        <v>109603.032403055</v>
      </c>
      <c r="DC21">
        <v>112920.878872254</v>
      </c>
      <c r="DD21">
        <v>88168.060361009004</v>
      </c>
      <c r="DE21">
        <v>125164.712131425</v>
      </c>
      <c r="DF21">
        <v>74259.735479726805</v>
      </c>
      <c r="DG21">
        <v>96383.786244773495</v>
      </c>
      <c r="DH21">
        <v>78212.580318170003</v>
      </c>
      <c r="DI21">
        <v>103512.588033358</v>
      </c>
      <c r="DJ21">
        <v>91966.181378900204</v>
      </c>
      <c r="DK21">
        <v>87132.441645235405</v>
      </c>
      <c r="DL21">
        <v>95598.654196197298</v>
      </c>
      <c r="DM21">
        <v>56632.568190740501</v>
      </c>
      <c r="DN21">
        <v>73408.266065835996</v>
      </c>
      <c r="DO21">
        <v>65458.954915196096</v>
      </c>
      <c r="DP21">
        <v>71840.655544791894</v>
      </c>
      <c r="DQ21">
        <v>113720.84792082199</v>
      </c>
    </row>
    <row r="22" spans="1:121" x14ac:dyDescent="0.25">
      <c r="A22" s="1">
        <v>48579</v>
      </c>
      <c r="B22">
        <v>78135.945954566603</v>
      </c>
      <c r="C22">
        <v>81225.192011359599</v>
      </c>
      <c r="D22">
        <v>101307.826700142</v>
      </c>
      <c r="E22">
        <v>89763.6057299932</v>
      </c>
      <c r="F22">
        <v>77289.903839591396</v>
      </c>
      <c r="G22">
        <v>69214.028919880599</v>
      </c>
      <c r="H22">
        <v>57345.644137396601</v>
      </c>
      <c r="I22">
        <v>143706.39796537001</v>
      </c>
      <c r="J22">
        <v>90747.301649002504</v>
      </c>
      <c r="K22">
        <v>81430.674296859899</v>
      </c>
      <c r="L22">
        <v>87595.805391140806</v>
      </c>
      <c r="M22">
        <v>102812.81263055799</v>
      </c>
      <c r="N22">
        <v>60224.176318532802</v>
      </c>
      <c r="O22">
        <v>77185.137319264104</v>
      </c>
      <c r="P22">
        <v>108320.85231493899</v>
      </c>
      <c r="Q22">
        <v>83541.548534886198</v>
      </c>
      <c r="R22">
        <v>78952.076605058493</v>
      </c>
      <c r="S22">
        <v>70071.851544401899</v>
      </c>
      <c r="T22">
        <v>100872.705658701</v>
      </c>
      <c r="U22">
        <v>84318.783463415806</v>
      </c>
      <c r="V22">
        <v>80404.738639104806</v>
      </c>
      <c r="W22">
        <v>69913.783179886101</v>
      </c>
      <c r="X22">
        <v>66232.275488229207</v>
      </c>
      <c r="Y22">
        <v>77503.960966614599</v>
      </c>
      <c r="Z22">
        <v>88664.845741067998</v>
      </c>
      <c r="AA22">
        <v>52708.384191901903</v>
      </c>
      <c r="AB22">
        <v>58798.941030087502</v>
      </c>
      <c r="AC22">
        <v>80163.063990809402</v>
      </c>
      <c r="AD22">
        <v>79318.915553814601</v>
      </c>
      <c r="AE22">
        <v>89419.853878667607</v>
      </c>
      <c r="AF22">
        <v>72125.597773317699</v>
      </c>
      <c r="AG22">
        <v>70465.437511423006</v>
      </c>
      <c r="AH22">
        <v>68074.766631069098</v>
      </c>
      <c r="AI22">
        <v>92478.8911539705</v>
      </c>
      <c r="AJ22">
        <v>72863.522203836896</v>
      </c>
      <c r="AK22">
        <v>60325.046323967203</v>
      </c>
      <c r="AL22">
        <v>103903.738357087</v>
      </c>
      <c r="AM22">
        <v>70189.493525569793</v>
      </c>
      <c r="AN22">
        <v>93195.661875669801</v>
      </c>
      <c r="AO22">
        <v>102988.71914616101</v>
      </c>
      <c r="AP22">
        <v>94224.656020620503</v>
      </c>
      <c r="AQ22">
        <v>81204.005098804395</v>
      </c>
      <c r="AR22">
        <v>69143.739530812396</v>
      </c>
      <c r="AS22">
        <v>73812.810162236201</v>
      </c>
      <c r="AT22">
        <v>80866.976048393204</v>
      </c>
      <c r="AU22">
        <v>91973.661521349306</v>
      </c>
      <c r="AV22">
        <v>91084.332466108302</v>
      </c>
      <c r="AW22">
        <v>59142.025131719798</v>
      </c>
      <c r="AX22">
        <v>84194.305595551705</v>
      </c>
      <c r="AY22">
        <v>81994.660207940993</v>
      </c>
      <c r="AZ22">
        <v>95594.204351999098</v>
      </c>
      <c r="BA22">
        <v>85339.170996948698</v>
      </c>
      <c r="BB22">
        <v>82020.632044401602</v>
      </c>
      <c r="BC22">
        <v>83142.405217196894</v>
      </c>
      <c r="BD22">
        <v>61268.857986135903</v>
      </c>
      <c r="BE22">
        <v>92575.234940131297</v>
      </c>
      <c r="BF22">
        <v>106036.199963968</v>
      </c>
      <c r="BG22">
        <v>63997.074967292203</v>
      </c>
      <c r="BH22">
        <v>108564.119713354</v>
      </c>
      <c r="BI22">
        <v>57169.201924017398</v>
      </c>
      <c r="BJ22">
        <v>53662.504474154703</v>
      </c>
      <c r="BK22">
        <v>85606.374010872896</v>
      </c>
      <c r="BL22">
        <v>75544.946693655002</v>
      </c>
      <c r="BM22">
        <v>75728.8633151057</v>
      </c>
      <c r="BN22">
        <v>50740.487933687597</v>
      </c>
      <c r="BO22">
        <v>62153.476894180298</v>
      </c>
      <c r="BP22">
        <v>64252.044634230901</v>
      </c>
      <c r="BQ22">
        <v>64105.151453700302</v>
      </c>
      <c r="BR22">
        <v>69748.319665780306</v>
      </c>
      <c r="BS22">
        <v>85196.910445884394</v>
      </c>
      <c r="BT22">
        <v>79081.703592818201</v>
      </c>
      <c r="BU22">
        <v>92021.970352213801</v>
      </c>
      <c r="BV22">
        <v>80100.379893608406</v>
      </c>
      <c r="BW22">
        <v>62864.469745318202</v>
      </c>
      <c r="BX22">
        <v>89352.162909663006</v>
      </c>
      <c r="BY22">
        <v>98262.177741163396</v>
      </c>
      <c r="BZ22">
        <v>50584.6512665095</v>
      </c>
      <c r="CA22">
        <v>75366.648585051094</v>
      </c>
      <c r="CB22">
        <v>86095.733070404502</v>
      </c>
      <c r="CC22">
        <v>59160.271826225799</v>
      </c>
      <c r="CD22">
        <v>69947.1581976374</v>
      </c>
      <c r="CE22">
        <v>122826.239529101</v>
      </c>
      <c r="CF22">
        <v>61657.710726352001</v>
      </c>
      <c r="CG22">
        <v>89736.681195687794</v>
      </c>
      <c r="CH22">
        <v>74323.173382940295</v>
      </c>
      <c r="CI22">
        <v>68918.962593898701</v>
      </c>
      <c r="CJ22">
        <v>82715.232706697599</v>
      </c>
      <c r="CK22">
        <v>72799.014918593602</v>
      </c>
      <c r="CL22">
        <v>81612.988593217495</v>
      </c>
      <c r="CM22">
        <v>110308.58857181099</v>
      </c>
      <c r="CN22">
        <v>73629.958445398006</v>
      </c>
      <c r="CO22">
        <v>82539.623789477293</v>
      </c>
      <c r="CP22">
        <v>160782.131846317</v>
      </c>
      <c r="CQ22">
        <v>83265.195559519401</v>
      </c>
      <c r="CR22">
        <v>58454.2179207804</v>
      </c>
      <c r="CS22">
        <v>96608.2651022387</v>
      </c>
      <c r="CT22">
        <v>62323.783446243797</v>
      </c>
      <c r="CU22">
        <v>68165.0351271455</v>
      </c>
      <c r="CV22">
        <v>71132.066782547598</v>
      </c>
      <c r="CW22">
        <v>79485.134066766303</v>
      </c>
      <c r="CX22">
        <v>85291.293296661199</v>
      </c>
      <c r="CY22">
        <v>71487.344095133099</v>
      </c>
      <c r="CZ22">
        <v>81009.093180373602</v>
      </c>
      <c r="DA22">
        <v>82891.696016956601</v>
      </c>
      <c r="DB22">
        <v>113286.305839394</v>
      </c>
      <c r="DC22">
        <v>115931.055731174</v>
      </c>
      <c r="DD22">
        <v>90111.644756130598</v>
      </c>
      <c r="DE22">
        <v>127978.620507563</v>
      </c>
      <c r="DF22">
        <v>76298.765438627102</v>
      </c>
      <c r="DG22">
        <v>100020.611265393</v>
      </c>
      <c r="DH22">
        <v>80508.7684288296</v>
      </c>
      <c r="DI22">
        <v>107336.952656448</v>
      </c>
      <c r="DJ22">
        <v>95772.705638835498</v>
      </c>
      <c r="DK22">
        <v>89900.570987289801</v>
      </c>
      <c r="DL22">
        <v>98624.723829965398</v>
      </c>
      <c r="DM22">
        <v>58887.473977665402</v>
      </c>
      <c r="DN22">
        <v>76058.660422825604</v>
      </c>
      <c r="DO22">
        <v>67883.894494766093</v>
      </c>
      <c r="DP22">
        <v>75201.487654594195</v>
      </c>
      <c r="DQ22">
        <v>117465.565971067</v>
      </c>
    </row>
    <row r="23" spans="1:121" x14ac:dyDescent="0.25">
      <c r="A23" s="1">
        <v>48944</v>
      </c>
      <c r="B23">
        <v>81040.585616796394</v>
      </c>
      <c r="C23">
        <v>83246.0361012965</v>
      </c>
      <c r="D23">
        <v>103674.581235459</v>
      </c>
      <c r="E23">
        <v>91838.269024668596</v>
      </c>
      <c r="F23">
        <v>78860.341780700197</v>
      </c>
      <c r="G23">
        <v>71075.707799800701</v>
      </c>
      <c r="H23">
        <v>59369.340895361602</v>
      </c>
      <c r="I23">
        <v>148497.83210215601</v>
      </c>
      <c r="J23">
        <v>93916.162727369097</v>
      </c>
      <c r="K23">
        <v>83199.046599036898</v>
      </c>
      <c r="L23">
        <v>90131.313611272606</v>
      </c>
      <c r="M23">
        <v>106228.252678123</v>
      </c>
      <c r="N23">
        <v>62225.727571502299</v>
      </c>
      <c r="O23">
        <v>78719.424563904293</v>
      </c>
      <c r="P23">
        <v>110591.977992574</v>
      </c>
      <c r="Q23">
        <v>86202.430403143706</v>
      </c>
      <c r="R23">
        <v>81153.716073400297</v>
      </c>
      <c r="S23">
        <v>71586.480023242097</v>
      </c>
      <c r="T23">
        <v>104203.105900838</v>
      </c>
      <c r="U23">
        <v>86804.412364827498</v>
      </c>
      <c r="V23">
        <v>82020.004893169695</v>
      </c>
      <c r="W23">
        <v>71538.840498425707</v>
      </c>
      <c r="X23">
        <v>68391.814241361702</v>
      </c>
      <c r="Y23">
        <v>79845.879282887894</v>
      </c>
      <c r="Z23">
        <v>90865.045473896695</v>
      </c>
      <c r="AA23">
        <v>54120.707729067399</v>
      </c>
      <c r="AB23">
        <v>61210.292889622797</v>
      </c>
      <c r="AC23">
        <v>82257.852093164096</v>
      </c>
      <c r="AD23">
        <v>82544.083462737297</v>
      </c>
      <c r="AE23">
        <v>91726.100292893098</v>
      </c>
      <c r="AF23">
        <v>73822.758089202805</v>
      </c>
      <c r="AG23">
        <v>72756.597428115405</v>
      </c>
      <c r="AH23">
        <v>69986.851107654395</v>
      </c>
      <c r="AI23">
        <v>94920.807158506199</v>
      </c>
      <c r="AJ23">
        <v>74561.948464190806</v>
      </c>
      <c r="AK23">
        <v>61585.2076587759</v>
      </c>
      <c r="AL23">
        <v>106297.327661025</v>
      </c>
      <c r="AM23">
        <v>72484.865230716503</v>
      </c>
      <c r="AN23">
        <v>95844.944348544494</v>
      </c>
      <c r="AO23">
        <v>105400.258624489</v>
      </c>
      <c r="AP23">
        <v>97041.820084110193</v>
      </c>
      <c r="AQ23">
        <v>84015.637138140199</v>
      </c>
      <c r="AR23">
        <v>71071.8739782341</v>
      </c>
      <c r="AS23">
        <v>75681.763818859195</v>
      </c>
      <c r="AT23">
        <v>82726.701657440397</v>
      </c>
      <c r="AU23">
        <v>96186.337356676799</v>
      </c>
      <c r="AV23">
        <v>93391.871258180399</v>
      </c>
      <c r="AW23">
        <v>61268.134982307798</v>
      </c>
      <c r="AX23">
        <v>86356.299717447298</v>
      </c>
      <c r="AY23">
        <v>84570.550535685397</v>
      </c>
      <c r="AZ23">
        <v>99232.809348048802</v>
      </c>
      <c r="BA23">
        <v>87746.389377713596</v>
      </c>
      <c r="BB23">
        <v>85642.7906306839</v>
      </c>
      <c r="BC23">
        <v>85443.932038905594</v>
      </c>
      <c r="BD23">
        <v>62722.345350265503</v>
      </c>
      <c r="BE23">
        <v>94896.964557360407</v>
      </c>
      <c r="BF23">
        <v>108920.48249156401</v>
      </c>
      <c r="BG23">
        <v>65822.724319582005</v>
      </c>
      <c r="BH23">
        <v>111511.29119471399</v>
      </c>
      <c r="BI23">
        <v>58948.706612558497</v>
      </c>
      <c r="BJ23">
        <v>55026.298903134397</v>
      </c>
      <c r="BK23">
        <v>87755.083525281399</v>
      </c>
      <c r="BL23">
        <v>77319.259882364699</v>
      </c>
      <c r="BM23">
        <v>77702.067382781795</v>
      </c>
      <c r="BN23">
        <v>51740.808188636001</v>
      </c>
      <c r="BO23">
        <v>64185.901806700203</v>
      </c>
      <c r="BP23">
        <v>66148.8469656753</v>
      </c>
      <c r="BQ23">
        <v>65537.998040401202</v>
      </c>
      <c r="BR23">
        <v>71743.0246552545</v>
      </c>
      <c r="BS23">
        <v>87085.347372966193</v>
      </c>
      <c r="BT23">
        <v>80718.9763595033</v>
      </c>
      <c r="BU23">
        <v>94198.196448062605</v>
      </c>
      <c r="BV23">
        <v>81821.6074873045</v>
      </c>
      <c r="BW23">
        <v>64713.933773681398</v>
      </c>
      <c r="BX23">
        <v>91431.991719689206</v>
      </c>
      <c r="BY23">
        <v>101053.92339724</v>
      </c>
      <c r="BZ23">
        <v>52190.495720355699</v>
      </c>
      <c r="CA23">
        <v>77244.005030804401</v>
      </c>
      <c r="CB23">
        <v>88605.409743443</v>
      </c>
      <c r="CC23">
        <v>61036.6597477287</v>
      </c>
      <c r="CD23">
        <v>72318.239132090894</v>
      </c>
      <c r="CE23">
        <v>125762.954885081</v>
      </c>
      <c r="CF23">
        <v>63090.014427980102</v>
      </c>
      <c r="CG23">
        <v>92026.504838908397</v>
      </c>
      <c r="CH23">
        <v>76134.736335288704</v>
      </c>
      <c r="CI23">
        <v>71144.949054559402</v>
      </c>
      <c r="CJ23">
        <v>84648.193125834805</v>
      </c>
      <c r="CK23">
        <v>74840.609061736497</v>
      </c>
      <c r="CL23">
        <v>83770.369343259197</v>
      </c>
      <c r="CM23">
        <v>112778.594694978</v>
      </c>
      <c r="CN23">
        <v>75601.606446853504</v>
      </c>
      <c r="CO23">
        <v>85072.726503228099</v>
      </c>
      <c r="CP23">
        <v>165223.49942458601</v>
      </c>
      <c r="CQ23">
        <v>85029.205199005606</v>
      </c>
      <c r="CR23">
        <v>60968.727260874803</v>
      </c>
      <c r="CS23">
        <v>99298.069205011197</v>
      </c>
      <c r="CT23">
        <v>63736.664758671301</v>
      </c>
      <c r="CU23">
        <v>70387.8386171358</v>
      </c>
      <c r="CV23">
        <v>73238.696108650402</v>
      </c>
      <c r="CW23">
        <v>81808.419708392103</v>
      </c>
      <c r="CX23">
        <v>88590.966942503597</v>
      </c>
      <c r="CY23">
        <v>73520.601965093098</v>
      </c>
      <c r="CZ23">
        <v>82893.949063610402</v>
      </c>
      <c r="DA23">
        <v>86381.189306058703</v>
      </c>
      <c r="DB23">
        <v>116386.374450943</v>
      </c>
      <c r="DC23">
        <v>118693.141954266</v>
      </c>
      <c r="DD23">
        <v>91674.227289901304</v>
      </c>
      <c r="DE23">
        <v>130399.094491275</v>
      </c>
      <c r="DF23">
        <v>78084.953413195297</v>
      </c>
      <c r="DG23">
        <v>103256.69782371599</v>
      </c>
      <c r="DH23">
        <v>82517.227668989799</v>
      </c>
      <c r="DI23">
        <v>110792.65469547499</v>
      </c>
      <c r="DJ23">
        <v>99272.6858231808</v>
      </c>
      <c r="DK23">
        <v>92385.523295045496</v>
      </c>
      <c r="DL23">
        <v>101295.857800567</v>
      </c>
      <c r="DM23">
        <v>60833.860072477997</v>
      </c>
      <c r="DN23">
        <v>78518.213507342007</v>
      </c>
      <c r="DO23">
        <v>70032.527455255302</v>
      </c>
      <c r="DP23">
        <v>78077.225733028201</v>
      </c>
      <c r="DQ23">
        <v>120948.30023014599</v>
      </c>
    </row>
    <row r="24" spans="1:121" x14ac:dyDescent="0.25">
      <c r="A24" s="1">
        <v>49309</v>
      </c>
      <c r="B24">
        <v>83620.143030000807</v>
      </c>
      <c r="C24">
        <v>85038.801283822395</v>
      </c>
      <c r="D24">
        <v>105870.17887045701</v>
      </c>
      <c r="E24">
        <v>93496.382740159897</v>
      </c>
      <c r="F24">
        <v>80292.271127605796</v>
      </c>
      <c r="G24">
        <v>72780.774052973706</v>
      </c>
      <c r="H24">
        <v>61146.099720193997</v>
      </c>
      <c r="I24">
        <v>153141.87173846</v>
      </c>
      <c r="J24">
        <v>96613.509412807296</v>
      </c>
      <c r="K24">
        <v>84734.2062518319</v>
      </c>
      <c r="L24">
        <v>92434.091202904907</v>
      </c>
      <c r="M24">
        <v>109630.926925672</v>
      </c>
      <c r="N24">
        <v>63943.214105298102</v>
      </c>
      <c r="O24">
        <v>80111.601056962594</v>
      </c>
      <c r="P24">
        <v>112677.95094228099</v>
      </c>
      <c r="Q24">
        <v>88601.792380672603</v>
      </c>
      <c r="R24">
        <v>83248.976447988796</v>
      </c>
      <c r="S24">
        <v>72903.823289989799</v>
      </c>
      <c r="T24">
        <v>107367.002484814</v>
      </c>
      <c r="U24">
        <v>88797.065821992001</v>
      </c>
      <c r="V24">
        <v>83455.045730571102</v>
      </c>
      <c r="W24">
        <v>72947.869808350297</v>
      </c>
      <c r="X24">
        <v>70402.105683294401</v>
      </c>
      <c r="Y24">
        <v>81985.078365820402</v>
      </c>
      <c r="Z24">
        <v>92913.019702100501</v>
      </c>
      <c r="AA24">
        <v>55325.138689218598</v>
      </c>
      <c r="AB24">
        <v>63289.6506903724</v>
      </c>
      <c r="AC24">
        <v>84098.362137546399</v>
      </c>
      <c r="AD24">
        <v>85389.788301963607</v>
      </c>
      <c r="AE24">
        <v>93854.641189382804</v>
      </c>
      <c r="AF24">
        <v>75339.768902022799</v>
      </c>
      <c r="AG24">
        <v>74809.480508403605</v>
      </c>
      <c r="AH24">
        <v>71710.773471643799</v>
      </c>
      <c r="AI24">
        <v>97270.971541619001</v>
      </c>
      <c r="AJ24">
        <v>76072.714462745906</v>
      </c>
      <c r="AK24">
        <v>62584.804447579001</v>
      </c>
      <c r="AL24">
        <v>108489.202399941</v>
      </c>
      <c r="AM24">
        <v>74373.492399480194</v>
      </c>
      <c r="AN24">
        <v>98275.516001554104</v>
      </c>
      <c r="AO24">
        <v>107619.03044682799</v>
      </c>
      <c r="AP24">
        <v>99725.907343078696</v>
      </c>
      <c r="AQ24">
        <v>86387.898574231105</v>
      </c>
      <c r="AR24">
        <v>72817.844126446202</v>
      </c>
      <c r="AS24">
        <v>77355.700201495696</v>
      </c>
      <c r="AT24">
        <v>84377.522895047499</v>
      </c>
      <c r="AU24">
        <v>100146.13139187</v>
      </c>
      <c r="AV24">
        <v>95481.169128563502</v>
      </c>
      <c r="AW24">
        <v>63143.731090919297</v>
      </c>
      <c r="AX24">
        <v>88316.102275606099</v>
      </c>
      <c r="AY24">
        <v>86912.089656771495</v>
      </c>
      <c r="AZ24">
        <v>102596.726074857</v>
      </c>
      <c r="BA24">
        <v>89977.638443539399</v>
      </c>
      <c r="BB24">
        <v>88234.983110275905</v>
      </c>
      <c r="BC24">
        <v>87397.939808427604</v>
      </c>
      <c r="BD24">
        <v>64023.301635179399</v>
      </c>
      <c r="BE24">
        <v>97053.456395956004</v>
      </c>
      <c r="BF24">
        <v>111541.075977917</v>
      </c>
      <c r="BG24">
        <v>67414.237835555701</v>
      </c>
      <c r="BH24">
        <v>114462.756437616</v>
      </c>
      <c r="BI24">
        <v>60405.900327241201</v>
      </c>
      <c r="BJ24">
        <v>56185.713950946898</v>
      </c>
      <c r="BK24">
        <v>89793.507566133805</v>
      </c>
      <c r="BL24">
        <v>78923.788039307299</v>
      </c>
      <c r="BM24">
        <v>79428.391222738806</v>
      </c>
      <c r="BN24">
        <v>52595.597752041402</v>
      </c>
      <c r="BO24">
        <v>65999.078114152406</v>
      </c>
      <c r="BP24">
        <v>67706.370569805906</v>
      </c>
      <c r="BQ24">
        <v>66829.417441839003</v>
      </c>
      <c r="BR24">
        <v>73557.6726886572</v>
      </c>
      <c r="BS24">
        <v>88708.7427921872</v>
      </c>
      <c r="BT24">
        <v>82108.061367035902</v>
      </c>
      <c r="BU24">
        <v>96002.641619750997</v>
      </c>
      <c r="BV24">
        <v>83340.248771619605</v>
      </c>
      <c r="BW24">
        <v>66282.0601903309</v>
      </c>
      <c r="BX24">
        <v>93365.299794333201</v>
      </c>
      <c r="BY24">
        <v>103507.221930517</v>
      </c>
      <c r="BZ24">
        <v>53576.419042443304</v>
      </c>
      <c r="CA24">
        <v>79007.422387515602</v>
      </c>
      <c r="CB24">
        <v>90975.064082774101</v>
      </c>
      <c r="CC24">
        <v>62681.1227531732</v>
      </c>
      <c r="CD24">
        <v>74164.671391277196</v>
      </c>
      <c r="CE24">
        <v>128555.993359409</v>
      </c>
      <c r="CF24">
        <v>64302.353200455502</v>
      </c>
      <c r="CG24">
        <v>94093.450790874893</v>
      </c>
      <c r="CH24">
        <v>77881.072181245298</v>
      </c>
      <c r="CI24">
        <v>73035.212881383093</v>
      </c>
      <c r="CJ24">
        <v>86413.868166323999</v>
      </c>
      <c r="CK24">
        <v>76733.904167792294</v>
      </c>
      <c r="CL24">
        <v>85643.823826013104</v>
      </c>
      <c r="CM24">
        <v>115075.334378958</v>
      </c>
      <c r="CN24">
        <v>77418.735412442402</v>
      </c>
      <c r="CO24">
        <v>87125.0852405396</v>
      </c>
      <c r="CP24">
        <v>169539.436665338</v>
      </c>
      <c r="CQ24">
        <v>86583.5768785861</v>
      </c>
      <c r="CR24">
        <v>63160.187201581903</v>
      </c>
      <c r="CS24">
        <v>101851.013017312</v>
      </c>
      <c r="CT24">
        <v>64880.942634375497</v>
      </c>
      <c r="CU24">
        <v>72319.707430076698</v>
      </c>
      <c r="CV24">
        <v>75154.733815139902</v>
      </c>
      <c r="CW24">
        <v>83882.498560754699</v>
      </c>
      <c r="CX24">
        <v>91628.861320098295</v>
      </c>
      <c r="CY24">
        <v>75328.372932216604</v>
      </c>
      <c r="CZ24">
        <v>84551.282464034695</v>
      </c>
      <c r="DA24">
        <v>89710.687368945903</v>
      </c>
      <c r="DB24">
        <v>119350.095064516</v>
      </c>
      <c r="DC24">
        <v>121288.71241459499</v>
      </c>
      <c r="DD24">
        <v>93044.493049854602</v>
      </c>
      <c r="DE24">
        <v>132620.04423160799</v>
      </c>
      <c r="DF24">
        <v>79648.287138076703</v>
      </c>
      <c r="DG24">
        <v>105978.834404327</v>
      </c>
      <c r="DH24">
        <v>84400.032324405896</v>
      </c>
      <c r="DI24">
        <v>114145.291190687</v>
      </c>
      <c r="DJ24">
        <v>102675.707401862</v>
      </c>
      <c r="DK24">
        <v>94692.825145057403</v>
      </c>
      <c r="DL24">
        <v>103777.536145944</v>
      </c>
      <c r="DM24">
        <v>62591.627437703399</v>
      </c>
      <c r="DN24">
        <v>80507.931229749302</v>
      </c>
      <c r="DO24">
        <v>71985.846962713898</v>
      </c>
      <c r="DP24">
        <v>80667.3658258176</v>
      </c>
      <c r="DQ24">
        <v>124070.855393324</v>
      </c>
    </row>
    <row r="25" spans="1:121" x14ac:dyDescent="0.25">
      <c r="A25" s="1">
        <v>49674</v>
      </c>
      <c r="B25">
        <v>86285.360612409102</v>
      </c>
      <c r="C25">
        <v>86855.611825482702</v>
      </c>
      <c r="D25">
        <v>108154.77747458901</v>
      </c>
      <c r="E25">
        <v>95114.787373344399</v>
      </c>
      <c r="F25">
        <v>81748.716176473099</v>
      </c>
      <c r="G25">
        <v>74572.566883402105</v>
      </c>
      <c r="H25">
        <v>62911.369191726</v>
      </c>
      <c r="I25">
        <v>157978.214594052</v>
      </c>
      <c r="J25">
        <v>99141.615520730207</v>
      </c>
      <c r="K25">
        <v>86278.5054836403</v>
      </c>
      <c r="L25">
        <v>94749.483549541997</v>
      </c>
      <c r="M25">
        <v>113159.548902208</v>
      </c>
      <c r="N25">
        <v>65715.941381146506</v>
      </c>
      <c r="O25">
        <v>81516.513614720301</v>
      </c>
      <c r="P25">
        <v>114906.410494742</v>
      </c>
      <c r="Q25">
        <v>90945.257482005196</v>
      </c>
      <c r="R25">
        <v>85365.537399479304</v>
      </c>
      <c r="S25">
        <v>74178.867664659105</v>
      </c>
      <c r="T25">
        <v>110605.37645071599</v>
      </c>
      <c r="U25">
        <v>90519.236824288499</v>
      </c>
      <c r="V25">
        <v>84922.234406572796</v>
      </c>
      <c r="W25">
        <v>74405.523297019899</v>
      </c>
      <c r="X25">
        <v>72528.793091258703</v>
      </c>
      <c r="Y25">
        <v>84051.548794899398</v>
      </c>
      <c r="Z25">
        <v>95078.679327853199</v>
      </c>
      <c r="AA25">
        <v>56551.173224052</v>
      </c>
      <c r="AB25">
        <v>65394.871114788402</v>
      </c>
      <c r="AC25">
        <v>85945.841421927296</v>
      </c>
      <c r="AD25">
        <v>88172.363262224593</v>
      </c>
      <c r="AE25">
        <v>96006.808790201103</v>
      </c>
      <c r="AF25">
        <v>76879.360678617304</v>
      </c>
      <c r="AG25">
        <v>76953.5148709887</v>
      </c>
      <c r="AH25">
        <v>73507.349440664402</v>
      </c>
      <c r="AI25">
        <v>99695.193442328193</v>
      </c>
      <c r="AJ25">
        <v>77622.046910679099</v>
      </c>
      <c r="AK25">
        <v>63597.122068104698</v>
      </c>
      <c r="AL25">
        <v>110583.887453458</v>
      </c>
      <c r="AM25">
        <v>76228.144444848294</v>
      </c>
      <c r="AN25">
        <v>100862.109412028</v>
      </c>
      <c r="AO25">
        <v>109893.90557015799</v>
      </c>
      <c r="AP25">
        <v>102493.988439412</v>
      </c>
      <c r="AQ25">
        <v>88691.252484928904</v>
      </c>
      <c r="AR25">
        <v>74621.305298520601</v>
      </c>
      <c r="AS25">
        <v>79040.308374743501</v>
      </c>
      <c r="AT25">
        <v>86079.277355605605</v>
      </c>
      <c r="AU25">
        <v>104727.340905923</v>
      </c>
      <c r="AV25">
        <v>97552.5642086726</v>
      </c>
      <c r="AW25">
        <v>65067.602138099101</v>
      </c>
      <c r="AX25">
        <v>90335.9465173309</v>
      </c>
      <c r="AY25">
        <v>89334.059928785005</v>
      </c>
      <c r="AZ25">
        <v>105951.708827864</v>
      </c>
      <c r="BA25">
        <v>92335.001600856602</v>
      </c>
      <c r="BB25">
        <v>90288.040748593907</v>
      </c>
      <c r="BC25">
        <v>89330.303734714704</v>
      </c>
      <c r="BD25">
        <v>65339.587376599899</v>
      </c>
      <c r="BE25">
        <v>99242.006451652007</v>
      </c>
      <c r="BF25">
        <v>114243.131874153</v>
      </c>
      <c r="BG25">
        <v>68992.536532815197</v>
      </c>
      <c r="BH25">
        <v>117439.517561824</v>
      </c>
      <c r="BI25">
        <v>61871.258753358001</v>
      </c>
      <c r="BJ25">
        <v>57358.866353740297</v>
      </c>
      <c r="BK25">
        <v>91887.5975496561</v>
      </c>
      <c r="BL25">
        <v>80577.441505583294</v>
      </c>
      <c r="BM25">
        <v>81224.718045306101</v>
      </c>
      <c r="BN25">
        <v>53589.540413695198</v>
      </c>
      <c r="BO25">
        <v>67822.747548499799</v>
      </c>
      <c r="BP25">
        <v>69263.098625409402</v>
      </c>
      <c r="BQ25">
        <v>68179.328726467793</v>
      </c>
      <c r="BR25">
        <v>75398.255905676095</v>
      </c>
      <c r="BS25">
        <v>90348.799627509405</v>
      </c>
      <c r="BT25">
        <v>83593.102644248705</v>
      </c>
      <c r="BU25">
        <v>97847.318310665505</v>
      </c>
      <c r="BV25">
        <v>84927.280107992905</v>
      </c>
      <c r="BW25">
        <v>67878.334032450395</v>
      </c>
      <c r="BX25">
        <v>95324.835497699096</v>
      </c>
      <c r="BY25">
        <v>105998.43234585</v>
      </c>
      <c r="BZ25">
        <v>54905.639141925698</v>
      </c>
      <c r="CA25">
        <v>80788.882439594207</v>
      </c>
      <c r="CB25">
        <v>93379.099792341905</v>
      </c>
      <c r="CC25">
        <v>64350.453196801202</v>
      </c>
      <c r="CD25">
        <v>75874.899941451702</v>
      </c>
      <c r="CE25">
        <v>131527.41987042301</v>
      </c>
      <c r="CF25">
        <v>65572.676165878598</v>
      </c>
      <c r="CG25">
        <v>96242.937189256802</v>
      </c>
      <c r="CH25">
        <v>79686.532526792696</v>
      </c>
      <c r="CI25">
        <v>74873.256645933405</v>
      </c>
      <c r="CJ25">
        <v>88251.904966780494</v>
      </c>
      <c r="CK25">
        <v>78666.317715905199</v>
      </c>
      <c r="CL25">
        <v>87533.644236288193</v>
      </c>
      <c r="CM25">
        <v>117498.02193632899</v>
      </c>
      <c r="CN25">
        <v>79350.809078533406</v>
      </c>
      <c r="CO25">
        <v>89144.628713576996</v>
      </c>
      <c r="CP25">
        <v>174092.077897929</v>
      </c>
      <c r="CQ25">
        <v>88186.6038183286</v>
      </c>
      <c r="CR25">
        <v>65402.415315435799</v>
      </c>
      <c r="CS25">
        <v>104492.924902931</v>
      </c>
      <c r="CT25">
        <v>66050.411691041707</v>
      </c>
      <c r="CU25">
        <v>74212.925244681901</v>
      </c>
      <c r="CV25">
        <v>77161.157215702202</v>
      </c>
      <c r="CW25">
        <v>86011.990505158697</v>
      </c>
      <c r="CX25">
        <v>94829.462448378094</v>
      </c>
      <c r="CY25">
        <v>77161.248928399305</v>
      </c>
      <c r="CZ25">
        <v>86244.757901281802</v>
      </c>
      <c r="DA25">
        <v>93134.288522259507</v>
      </c>
      <c r="DB25">
        <v>122617.707493013</v>
      </c>
      <c r="DC25">
        <v>123987.955409861</v>
      </c>
      <c r="DD25">
        <v>94500.419913353195</v>
      </c>
      <c r="DE25">
        <v>135026.625931844</v>
      </c>
      <c r="DF25">
        <v>81276.287364123302</v>
      </c>
      <c r="DG25">
        <v>108767.515957012</v>
      </c>
      <c r="DH25">
        <v>86360.760441588907</v>
      </c>
      <c r="DI25">
        <v>117702.92621186899</v>
      </c>
      <c r="DJ25">
        <v>105917.006644885</v>
      </c>
      <c r="DK25">
        <v>97034.018172168202</v>
      </c>
      <c r="DL25">
        <v>106280.163179658</v>
      </c>
      <c r="DM25">
        <v>64365.207461110498</v>
      </c>
      <c r="DN25">
        <v>82394.837652204296</v>
      </c>
      <c r="DO25">
        <v>73996.402737348195</v>
      </c>
      <c r="DP25">
        <v>83313.024456959203</v>
      </c>
      <c r="DQ25">
        <v>127179.700364788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6D7E-AC6B-4EC4-86CA-FB78FDEFAE7C}">
  <dimension ref="A1:DQ25"/>
  <sheetViews>
    <sheetView workbookViewId="0"/>
  </sheetViews>
  <sheetFormatPr defaultRowHeight="15" x14ac:dyDescent="0.25"/>
  <cols>
    <col min="1" max="1" width="15.140625" bestFit="1" customWidth="1"/>
  </cols>
  <sheetData>
    <row r="1" spans="1:121" x14ac:dyDescent="0.25">
      <c r="B1" t="s">
        <v>1633</v>
      </c>
      <c r="C1" t="s">
        <v>1634</v>
      </c>
      <c r="D1" t="s">
        <v>1635</v>
      </c>
      <c r="E1" t="s">
        <v>1636</v>
      </c>
      <c r="F1" t="s">
        <v>1637</v>
      </c>
      <c r="G1" t="s">
        <v>1638</v>
      </c>
      <c r="H1" t="s">
        <v>1639</v>
      </c>
      <c r="I1" t="s">
        <v>1640</v>
      </c>
      <c r="J1" t="s">
        <v>1641</v>
      </c>
      <c r="K1" t="s">
        <v>1642</v>
      </c>
      <c r="L1" t="s">
        <v>1643</v>
      </c>
      <c r="M1" t="s">
        <v>1644</v>
      </c>
      <c r="N1" t="s">
        <v>1645</v>
      </c>
      <c r="O1" t="s">
        <v>1646</v>
      </c>
      <c r="P1" t="s">
        <v>1647</v>
      </c>
      <c r="Q1" t="s">
        <v>1648</v>
      </c>
      <c r="R1" t="s">
        <v>1649</v>
      </c>
      <c r="S1" t="s">
        <v>1650</v>
      </c>
      <c r="T1" t="s">
        <v>1651</v>
      </c>
      <c r="U1" t="s">
        <v>1652</v>
      </c>
      <c r="V1" t="s">
        <v>1653</v>
      </c>
      <c r="W1" t="s">
        <v>1654</v>
      </c>
      <c r="X1" t="s">
        <v>1655</v>
      </c>
      <c r="Y1" t="s">
        <v>1656</v>
      </c>
      <c r="Z1" t="s">
        <v>1657</v>
      </c>
      <c r="AA1" t="s">
        <v>1658</v>
      </c>
      <c r="AB1" t="s">
        <v>1659</v>
      </c>
      <c r="AC1" t="s">
        <v>1660</v>
      </c>
      <c r="AD1" t="s">
        <v>1661</v>
      </c>
      <c r="AE1" t="s">
        <v>1662</v>
      </c>
      <c r="AF1" t="s">
        <v>1663</v>
      </c>
      <c r="AG1" t="s">
        <v>1664</v>
      </c>
      <c r="AH1" t="s">
        <v>1665</v>
      </c>
      <c r="AI1" t="s">
        <v>1666</v>
      </c>
      <c r="AJ1" t="s">
        <v>1667</v>
      </c>
      <c r="AK1" t="s">
        <v>1668</v>
      </c>
      <c r="AL1" t="s">
        <v>1669</v>
      </c>
      <c r="AM1" t="s">
        <v>1670</v>
      </c>
      <c r="AN1" t="s">
        <v>1671</v>
      </c>
      <c r="AO1" t="s">
        <v>1672</v>
      </c>
      <c r="AP1" t="s">
        <v>1673</v>
      </c>
      <c r="AQ1" t="s">
        <v>1674</v>
      </c>
      <c r="AR1" t="s">
        <v>1675</v>
      </c>
      <c r="AS1" t="s">
        <v>1676</v>
      </c>
      <c r="AT1" t="s">
        <v>1677</v>
      </c>
      <c r="AU1" t="s">
        <v>1678</v>
      </c>
      <c r="AV1" t="s">
        <v>1679</v>
      </c>
      <c r="AW1" t="s">
        <v>1680</v>
      </c>
      <c r="AX1" t="s">
        <v>1681</v>
      </c>
      <c r="AY1" t="s">
        <v>1682</v>
      </c>
      <c r="AZ1" t="s">
        <v>1683</v>
      </c>
      <c r="BA1" t="s">
        <v>1684</v>
      </c>
      <c r="BB1" t="s">
        <v>1685</v>
      </c>
      <c r="BC1" t="s">
        <v>1686</v>
      </c>
      <c r="BD1" t="s">
        <v>1687</v>
      </c>
      <c r="BE1" t="s">
        <v>1688</v>
      </c>
      <c r="BF1" t="s">
        <v>1689</v>
      </c>
      <c r="BG1" t="s">
        <v>1690</v>
      </c>
      <c r="BH1" t="s">
        <v>1691</v>
      </c>
      <c r="BI1" t="s">
        <v>1692</v>
      </c>
      <c r="BJ1" t="s">
        <v>1693</v>
      </c>
      <c r="BK1" t="s">
        <v>1694</v>
      </c>
      <c r="BL1" t="s">
        <v>1695</v>
      </c>
      <c r="BM1" t="s">
        <v>1696</v>
      </c>
      <c r="BN1" t="s">
        <v>1697</v>
      </c>
      <c r="BO1" t="s">
        <v>1698</v>
      </c>
      <c r="BP1" t="s">
        <v>1699</v>
      </c>
      <c r="BQ1" t="s">
        <v>1700</v>
      </c>
      <c r="BR1" t="s">
        <v>1701</v>
      </c>
      <c r="BS1" t="s">
        <v>1702</v>
      </c>
      <c r="BT1" t="s">
        <v>1703</v>
      </c>
      <c r="BU1" t="s">
        <v>1704</v>
      </c>
      <c r="BV1" t="s">
        <v>1705</v>
      </c>
      <c r="BW1" t="s">
        <v>1706</v>
      </c>
      <c r="BX1" t="s">
        <v>1707</v>
      </c>
      <c r="BY1" t="s">
        <v>1708</v>
      </c>
      <c r="BZ1" t="s">
        <v>1709</v>
      </c>
      <c r="CA1" t="s">
        <v>1710</v>
      </c>
      <c r="CB1" t="s">
        <v>1711</v>
      </c>
      <c r="CC1" t="s">
        <v>1712</v>
      </c>
      <c r="CD1" t="s">
        <v>1713</v>
      </c>
      <c r="CE1" t="s">
        <v>1714</v>
      </c>
      <c r="CF1" t="s">
        <v>1715</v>
      </c>
      <c r="CG1" t="s">
        <v>1716</v>
      </c>
      <c r="CH1" t="s">
        <v>1717</v>
      </c>
      <c r="CI1" t="s">
        <v>1718</v>
      </c>
      <c r="CJ1" t="s">
        <v>1719</v>
      </c>
      <c r="CK1" t="s">
        <v>1720</v>
      </c>
      <c r="CL1" t="s">
        <v>1721</v>
      </c>
      <c r="CM1" t="s">
        <v>1722</v>
      </c>
      <c r="CN1" t="s">
        <v>1723</v>
      </c>
      <c r="CO1" t="s">
        <v>1724</v>
      </c>
      <c r="CP1" t="s">
        <v>1725</v>
      </c>
      <c r="CQ1" t="s">
        <v>1726</v>
      </c>
      <c r="CR1" t="s">
        <v>1727</v>
      </c>
      <c r="CS1" t="s">
        <v>1728</v>
      </c>
      <c r="CT1" t="s">
        <v>1729</v>
      </c>
      <c r="CU1" t="s">
        <v>1730</v>
      </c>
      <c r="CV1" t="s">
        <v>1731</v>
      </c>
      <c r="CW1" t="s">
        <v>1732</v>
      </c>
      <c r="CX1" t="s">
        <v>1733</v>
      </c>
      <c r="CY1" t="s">
        <v>1734</v>
      </c>
      <c r="CZ1" t="s">
        <v>1735</v>
      </c>
      <c r="DA1" t="s">
        <v>1736</v>
      </c>
      <c r="DB1" t="s">
        <v>1737</v>
      </c>
      <c r="DC1" t="s">
        <v>1738</v>
      </c>
      <c r="DD1" t="s">
        <v>1739</v>
      </c>
      <c r="DE1" t="s">
        <v>1740</v>
      </c>
      <c r="DF1" t="s">
        <v>1741</v>
      </c>
      <c r="DG1" t="s">
        <v>1742</v>
      </c>
      <c r="DH1" t="s">
        <v>1743</v>
      </c>
      <c r="DI1" t="s">
        <v>1744</v>
      </c>
      <c r="DJ1" t="s">
        <v>1745</v>
      </c>
      <c r="DK1" t="s">
        <v>1746</v>
      </c>
      <c r="DL1" t="s">
        <v>1747</v>
      </c>
      <c r="DM1" t="s">
        <v>1748</v>
      </c>
      <c r="DN1" t="s">
        <v>1749</v>
      </c>
      <c r="DO1" t="s">
        <v>1750</v>
      </c>
      <c r="DP1" t="s">
        <v>1751</v>
      </c>
      <c r="DQ1" t="s">
        <v>1752</v>
      </c>
    </row>
    <row r="2" spans="1:121" x14ac:dyDescent="0.25">
      <c r="A2" t="s">
        <v>57</v>
      </c>
      <c r="B2" t="s">
        <v>980</v>
      </c>
      <c r="C2" t="s">
        <v>981</v>
      </c>
      <c r="D2" t="s">
        <v>982</v>
      </c>
      <c r="E2" t="s">
        <v>983</v>
      </c>
      <c r="F2" t="s">
        <v>984</v>
      </c>
      <c r="G2" t="s">
        <v>985</v>
      </c>
      <c r="H2" t="s">
        <v>986</v>
      </c>
      <c r="I2" t="s">
        <v>73</v>
      </c>
      <c r="J2" t="s">
        <v>987</v>
      </c>
      <c r="K2" t="s">
        <v>988</v>
      </c>
      <c r="L2" t="s">
        <v>989</v>
      </c>
      <c r="M2" t="s">
        <v>990</v>
      </c>
      <c r="N2" t="s">
        <v>991</v>
      </c>
      <c r="O2" t="s">
        <v>992</v>
      </c>
      <c r="P2" t="s">
        <v>993</v>
      </c>
      <c r="Q2" t="s">
        <v>994</v>
      </c>
      <c r="R2" t="s">
        <v>995</v>
      </c>
      <c r="S2" t="s">
        <v>996</v>
      </c>
      <c r="T2" t="s">
        <v>75</v>
      </c>
      <c r="U2" t="s">
        <v>997</v>
      </c>
      <c r="V2" t="s">
        <v>998</v>
      </c>
      <c r="W2" t="s">
        <v>999</v>
      </c>
      <c r="X2" t="s">
        <v>1000</v>
      </c>
      <c r="Y2" t="s">
        <v>1001</v>
      </c>
      <c r="Z2" t="s">
        <v>1002</v>
      </c>
      <c r="AA2" t="s">
        <v>1003</v>
      </c>
      <c r="AB2" t="s">
        <v>1004</v>
      </c>
      <c r="AC2" t="s">
        <v>1005</v>
      </c>
      <c r="AD2" t="s">
        <v>1006</v>
      </c>
      <c r="AE2" t="s">
        <v>1007</v>
      </c>
      <c r="AF2" t="s">
        <v>1008</v>
      </c>
      <c r="AG2" t="s">
        <v>1009</v>
      </c>
      <c r="AH2" t="s">
        <v>1010</v>
      </c>
      <c r="AI2" t="s">
        <v>1011</v>
      </c>
      <c r="AJ2" t="s">
        <v>1012</v>
      </c>
      <c r="AK2" t="s">
        <v>1013</v>
      </c>
      <c r="AL2" t="s">
        <v>1014</v>
      </c>
      <c r="AM2" t="s">
        <v>1015</v>
      </c>
      <c r="AN2" t="s">
        <v>1016</v>
      </c>
      <c r="AO2" t="s">
        <v>1017</v>
      </c>
      <c r="AP2" t="s">
        <v>76</v>
      </c>
      <c r="AQ2" t="s">
        <v>1018</v>
      </c>
      <c r="AR2" t="s">
        <v>1019</v>
      </c>
      <c r="AS2" t="s">
        <v>1020</v>
      </c>
      <c r="AT2" t="s">
        <v>1021</v>
      </c>
      <c r="AU2" t="s">
        <v>1022</v>
      </c>
      <c r="AV2" t="s">
        <v>1023</v>
      </c>
      <c r="AW2" t="s">
        <v>1024</v>
      </c>
      <c r="AX2" t="s">
        <v>1025</v>
      </c>
      <c r="AY2" t="s">
        <v>1026</v>
      </c>
      <c r="AZ2" t="s">
        <v>1027</v>
      </c>
      <c r="BA2" t="s">
        <v>1028</v>
      </c>
      <c r="BB2" t="s">
        <v>1029</v>
      </c>
      <c r="BC2" t="s">
        <v>1030</v>
      </c>
      <c r="BD2" t="s">
        <v>1031</v>
      </c>
      <c r="BE2" t="s">
        <v>1032</v>
      </c>
      <c r="BF2" t="s">
        <v>1033</v>
      </c>
      <c r="BG2" t="s">
        <v>1034</v>
      </c>
      <c r="BH2" t="s">
        <v>77</v>
      </c>
      <c r="BI2" t="s">
        <v>1035</v>
      </c>
      <c r="BJ2" t="s">
        <v>1036</v>
      </c>
      <c r="BK2" t="s">
        <v>1037</v>
      </c>
      <c r="BL2" t="s">
        <v>1038</v>
      </c>
      <c r="BM2" t="s">
        <v>1039</v>
      </c>
      <c r="BN2" t="s">
        <v>1040</v>
      </c>
      <c r="BO2" t="s">
        <v>1041</v>
      </c>
      <c r="BP2" t="s">
        <v>1042</v>
      </c>
      <c r="BQ2" t="s">
        <v>1043</v>
      </c>
      <c r="BR2" t="s">
        <v>1044</v>
      </c>
      <c r="BS2" t="s">
        <v>1045</v>
      </c>
      <c r="BT2" t="s">
        <v>1046</v>
      </c>
      <c r="BU2" t="s">
        <v>1047</v>
      </c>
      <c r="BV2" t="s">
        <v>1048</v>
      </c>
      <c r="BW2" t="s">
        <v>1049</v>
      </c>
      <c r="BX2" t="s">
        <v>1050</v>
      </c>
      <c r="BY2" t="s">
        <v>1051</v>
      </c>
      <c r="BZ2" t="s">
        <v>1052</v>
      </c>
      <c r="CA2" t="s">
        <v>1053</v>
      </c>
      <c r="CB2" t="s">
        <v>1054</v>
      </c>
      <c r="CC2" t="s">
        <v>1055</v>
      </c>
      <c r="CD2" t="s">
        <v>1056</v>
      </c>
      <c r="CE2" t="s">
        <v>1057</v>
      </c>
      <c r="CF2" t="s">
        <v>1058</v>
      </c>
      <c r="CG2" t="s">
        <v>1059</v>
      </c>
      <c r="CH2" t="s">
        <v>1060</v>
      </c>
      <c r="CI2" t="s">
        <v>1061</v>
      </c>
      <c r="CJ2" t="s">
        <v>1062</v>
      </c>
      <c r="CK2" t="s">
        <v>1063</v>
      </c>
      <c r="CL2" t="s">
        <v>1064</v>
      </c>
      <c r="CM2" t="s">
        <v>1065</v>
      </c>
      <c r="CN2" t="s">
        <v>1066</v>
      </c>
      <c r="CO2" t="s">
        <v>1067</v>
      </c>
      <c r="CP2" t="s">
        <v>1068</v>
      </c>
      <c r="CQ2" t="s">
        <v>1069</v>
      </c>
      <c r="CR2" t="s">
        <v>1070</v>
      </c>
      <c r="CS2" t="s">
        <v>78</v>
      </c>
      <c r="CT2" t="s">
        <v>1071</v>
      </c>
      <c r="CU2" t="s">
        <v>1072</v>
      </c>
      <c r="CV2" t="s">
        <v>1073</v>
      </c>
      <c r="CW2" t="s">
        <v>1074</v>
      </c>
      <c r="CX2" t="s">
        <v>1075</v>
      </c>
      <c r="CY2" t="s">
        <v>1076</v>
      </c>
      <c r="CZ2" t="s">
        <v>1077</v>
      </c>
      <c r="DA2" t="s">
        <v>1078</v>
      </c>
      <c r="DB2" t="s">
        <v>1079</v>
      </c>
      <c r="DC2" t="s">
        <v>1080</v>
      </c>
      <c r="DD2" t="s">
        <v>1081</v>
      </c>
      <c r="DE2" t="s">
        <v>1082</v>
      </c>
      <c r="DF2" t="s">
        <v>1083</v>
      </c>
      <c r="DG2" t="s">
        <v>1084</v>
      </c>
      <c r="DH2" t="s">
        <v>1085</v>
      </c>
      <c r="DI2" t="s">
        <v>1086</v>
      </c>
      <c r="DJ2" t="s">
        <v>1087</v>
      </c>
      <c r="DK2" t="s">
        <v>1088</v>
      </c>
      <c r="DL2" t="s">
        <v>1089</v>
      </c>
      <c r="DM2" t="s">
        <v>1090</v>
      </c>
      <c r="DN2" t="s">
        <v>1091</v>
      </c>
      <c r="DO2" t="s">
        <v>1092</v>
      </c>
      <c r="DP2" t="s">
        <v>1093</v>
      </c>
      <c r="DQ2" t="s">
        <v>1094</v>
      </c>
    </row>
    <row r="3" spans="1:121" x14ac:dyDescent="0.25">
      <c r="A3" t="s">
        <v>58</v>
      </c>
      <c r="B3" t="s">
        <v>74</v>
      </c>
      <c r="C3" t="s">
        <v>74</v>
      </c>
      <c r="D3" t="s">
        <v>74</v>
      </c>
      <c r="E3" t="s">
        <v>74</v>
      </c>
      <c r="F3" t="s">
        <v>74</v>
      </c>
      <c r="G3" t="s">
        <v>74</v>
      </c>
      <c r="H3" t="s">
        <v>74</v>
      </c>
      <c r="I3" t="s">
        <v>74</v>
      </c>
      <c r="J3" t="s">
        <v>74</v>
      </c>
      <c r="K3" t="s">
        <v>74</v>
      </c>
      <c r="L3" t="s">
        <v>74</v>
      </c>
      <c r="M3" t="s">
        <v>74</v>
      </c>
      <c r="N3" t="s">
        <v>74</v>
      </c>
      <c r="O3" t="s">
        <v>74</v>
      </c>
      <c r="P3" t="s">
        <v>74</v>
      </c>
      <c r="Q3" t="s">
        <v>74</v>
      </c>
      <c r="R3" t="s">
        <v>74</v>
      </c>
      <c r="S3" t="s">
        <v>74</v>
      </c>
      <c r="T3" t="s">
        <v>74</v>
      </c>
      <c r="U3" t="s">
        <v>74</v>
      </c>
      <c r="V3" t="s">
        <v>74</v>
      </c>
      <c r="W3" t="s">
        <v>74</v>
      </c>
      <c r="X3" t="s">
        <v>74</v>
      </c>
      <c r="Y3" t="s">
        <v>74</v>
      </c>
      <c r="Z3" t="s">
        <v>74</v>
      </c>
      <c r="AA3" t="s">
        <v>74</v>
      </c>
      <c r="AB3" t="s">
        <v>74</v>
      </c>
      <c r="AC3" t="s">
        <v>74</v>
      </c>
      <c r="AD3" t="s">
        <v>74</v>
      </c>
      <c r="AE3" t="s">
        <v>74</v>
      </c>
      <c r="AF3" t="s">
        <v>74</v>
      </c>
      <c r="AG3" t="s">
        <v>74</v>
      </c>
      <c r="AH3" t="s">
        <v>74</v>
      </c>
      <c r="AI3" t="s">
        <v>74</v>
      </c>
      <c r="AJ3" t="s">
        <v>74</v>
      </c>
      <c r="AK3" t="s">
        <v>74</v>
      </c>
      <c r="AL3" t="s">
        <v>74</v>
      </c>
      <c r="AM3" t="s">
        <v>74</v>
      </c>
      <c r="AN3" t="s">
        <v>74</v>
      </c>
      <c r="AO3" t="s">
        <v>74</v>
      </c>
      <c r="AP3" t="s">
        <v>74</v>
      </c>
      <c r="AQ3" t="s">
        <v>74</v>
      </c>
      <c r="AR3" t="s">
        <v>74</v>
      </c>
      <c r="AS3" t="s">
        <v>74</v>
      </c>
      <c r="AT3" t="s">
        <v>74</v>
      </c>
      <c r="AU3" t="s">
        <v>74</v>
      </c>
      <c r="AV3" t="s">
        <v>74</v>
      </c>
      <c r="AW3" t="s">
        <v>74</v>
      </c>
      <c r="AX3" t="s">
        <v>74</v>
      </c>
      <c r="AY3" t="s">
        <v>74</v>
      </c>
      <c r="AZ3" t="s">
        <v>74</v>
      </c>
      <c r="BA3" t="s">
        <v>74</v>
      </c>
      <c r="BB3" t="s">
        <v>74</v>
      </c>
      <c r="BC3" t="s">
        <v>74</v>
      </c>
      <c r="BD3" t="s">
        <v>74</v>
      </c>
      <c r="BE3" t="s">
        <v>74</v>
      </c>
      <c r="BF3" t="s">
        <v>74</v>
      </c>
      <c r="BG3" t="s">
        <v>74</v>
      </c>
      <c r="BH3" t="s">
        <v>74</v>
      </c>
      <c r="BI3" t="s">
        <v>74</v>
      </c>
      <c r="BJ3" t="s">
        <v>74</v>
      </c>
      <c r="BK3" t="s">
        <v>74</v>
      </c>
      <c r="BL3" t="s">
        <v>74</v>
      </c>
      <c r="BM3" t="s">
        <v>74</v>
      </c>
      <c r="BN3" t="s">
        <v>74</v>
      </c>
      <c r="BO3" t="s">
        <v>74</v>
      </c>
      <c r="BP3" t="s">
        <v>74</v>
      </c>
      <c r="BQ3" t="s">
        <v>74</v>
      </c>
      <c r="BR3" t="s">
        <v>74</v>
      </c>
      <c r="BS3" t="s">
        <v>74</v>
      </c>
      <c r="BT3" t="s">
        <v>74</v>
      </c>
      <c r="BU3" t="s">
        <v>74</v>
      </c>
      <c r="BV3" t="s">
        <v>74</v>
      </c>
      <c r="BW3" t="s">
        <v>74</v>
      </c>
      <c r="BX3" t="s">
        <v>74</v>
      </c>
      <c r="BY3" t="s">
        <v>74</v>
      </c>
      <c r="BZ3" t="s">
        <v>74</v>
      </c>
      <c r="CA3" t="s">
        <v>74</v>
      </c>
      <c r="CB3" t="s">
        <v>74</v>
      </c>
      <c r="CC3" t="s">
        <v>74</v>
      </c>
      <c r="CD3" t="s">
        <v>74</v>
      </c>
      <c r="CE3" t="s">
        <v>74</v>
      </c>
      <c r="CF3" t="s">
        <v>74</v>
      </c>
      <c r="CG3" t="s">
        <v>74</v>
      </c>
      <c r="CH3" t="s">
        <v>74</v>
      </c>
      <c r="CI3" t="s">
        <v>74</v>
      </c>
      <c r="CJ3" t="s">
        <v>74</v>
      </c>
      <c r="CK3" t="s">
        <v>74</v>
      </c>
      <c r="CL3" t="s">
        <v>74</v>
      </c>
      <c r="CM3" t="s">
        <v>74</v>
      </c>
      <c r="CN3" t="s">
        <v>74</v>
      </c>
      <c r="CO3" t="s">
        <v>74</v>
      </c>
      <c r="CP3" t="s">
        <v>74</v>
      </c>
      <c r="CQ3" t="s">
        <v>74</v>
      </c>
      <c r="CR3" t="s">
        <v>74</v>
      </c>
      <c r="CS3" t="s">
        <v>74</v>
      </c>
      <c r="CT3" t="s">
        <v>74</v>
      </c>
      <c r="CU3" t="s">
        <v>74</v>
      </c>
      <c r="CV3" t="s">
        <v>74</v>
      </c>
      <c r="CW3" t="s">
        <v>74</v>
      </c>
      <c r="CX3" t="s">
        <v>74</v>
      </c>
      <c r="CY3" t="s">
        <v>74</v>
      </c>
      <c r="CZ3" t="s">
        <v>74</v>
      </c>
      <c r="DA3" t="s">
        <v>74</v>
      </c>
      <c r="DB3" t="s">
        <v>74</v>
      </c>
      <c r="DC3" t="s">
        <v>74</v>
      </c>
      <c r="DD3" t="s">
        <v>74</v>
      </c>
      <c r="DE3" t="s">
        <v>74</v>
      </c>
      <c r="DF3" t="s">
        <v>74</v>
      </c>
      <c r="DG3" t="s">
        <v>74</v>
      </c>
      <c r="DH3" t="s">
        <v>74</v>
      </c>
      <c r="DI3" t="s">
        <v>74</v>
      </c>
      <c r="DJ3" t="s">
        <v>74</v>
      </c>
      <c r="DK3" t="s">
        <v>74</v>
      </c>
      <c r="DL3" t="s">
        <v>74</v>
      </c>
      <c r="DM3" t="s">
        <v>74</v>
      </c>
      <c r="DN3" t="s">
        <v>74</v>
      </c>
      <c r="DO3" t="s">
        <v>74</v>
      </c>
      <c r="DP3" t="s">
        <v>74</v>
      </c>
      <c r="DQ3" t="s">
        <v>74</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46273.747916666667</v>
      </c>
      <c r="C5" s="2">
        <v>46273.747916666667</v>
      </c>
      <c r="D5" s="2">
        <v>46273.747916666667</v>
      </c>
      <c r="E5" s="2">
        <v>46273.747916666667</v>
      </c>
      <c r="F5" s="2">
        <v>46273.747916666667</v>
      </c>
      <c r="G5" s="2">
        <v>46273.748611111114</v>
      </c>
      <c r="H5" s="2">
        <v>46273.748611111114</v>
      </c>
      <c r="I5" s="2">
        <v>46273.748611111114</v>
      </c>
      <c r="J5" s="2">
        <v>46273.748611111114</v>
      </c>
      <c r="K5" s="2">
        <v>46273.748611111114</v>
      </c>
      <c r="L5" s="2">
        <v>46273.748611111114</v>
      </c>
      <c r="M5" s="2">
        <v>46273.748611111114</v>
      </c>
      <c r="N5" s="2">
        <v>46273.748611111114</v>
      </c>
      <c r="O5" s="2">
        <v>46273.748611111114</v>
      </c>
      <c r="P5" s="2">
        <v>46273.748611111114</v>
      </c>
      <c r="Q5" s="2">
        <v>46273.748611111114</v>
      </c>
      <c r="R5" s="2">
        <v>46273.748611111114</v>
      </c>
      <c r="S5" s="2">
        <v>46273.748611111114</v>
      </c>
      <c r="T5" s="2">
        <v>46273.748611111114</v>
      </c>
      <c r="U5" s="2">
        <v>46273.748611111114</v>
      </c>
      <c r="V5" s="2">
        <v>46273.748611111114</v>
      </c>
      <c r="W5" s="2">
        <v>46273.748611111114</v>
      </c>
      <c r="X5" s="2">
        <v>46273.748611111114</v>
      </c>
      <c r="Y5" s="2">
        <v>46273.748611111114</v>
      </c>
      <c r="Z5" s="2">
        <v>46273.748611111114</v>
      </c>
      <c r="AA5" s="2">
        <v>46273.748611111114</v>
      </c>
      <c r="AB5" s="2">
        <v>46273.748611111114</v>
      </c>
      <c r="AC5" s="2">
        <v>46273.748611111114</v>
      </c>
      <c r="AD5" s="2">
        <v>46273.748611111114</v>
      </c>
      <c r="AE5" s="2">
        <v>46273.748611111114</v>
      </c>
      <c r="AF5" s="2">
        <v>46273.748611111114</v>
      </c>
      <c r="AG5" s="2">
        <v>46273.748611111114</v>
      </c>
      <c r="AH5" s="2">
        <v>46273.748611111114</v>
      </c>
      <c r="AI5" s="2">
        <v>46273.748611111114</v>
      </c>
      <c r="AJ5" s="2">
        <v>46273.748611111114</v>
      </c>
      <c r="AK5" s="2">
        <v>46273.748611111114</v>
      </c>
      <c r="AL5" s="2">
        <v>46273.748611111114</v>
      </c>
      <c r="AM5" s="2">
        <v>46273.748611111114</v>
      </c>
      <c r="AN5" s="2">
        <v>46273.748611111114</v>
      </c>
      <c r="AO5" s="2">
        <v>46273.748611111114</v>
      </c>
      <c r="AP5" s="2">
        <v>46273.748611111114</v>
      </c>
      <c r="AQ5" s="2">
        <v>46273.748611111114</v>
      </c>
      <c r="AR5" s="2">
        <v>46273.748611111114</v>
      </c>
      <c r="AS5" s="2">
        <v>46273.748611111114</v>
      </c>
      <c r="AT5" s="2">
        <v>46273.748611111114</v>
      </c>
      <c r="AU5" s="2">
        <v>46273.748611111114</v>
      </c>
      <c r="AV5" s="2">
        <v>46273.748611111114</v>
      </c>
      <c r="AW5" s="2">
        <v>46273.748611111114</v>
      </c>
      <c r="AX5" s="2">
        <v>46273.748611111114</v>
      </c>
      <c r="AY5" s="2">
        <v>46273.748611111114</v>
      </c>
      <c r="AZ5" s="2">
        <v>46273.748611111114</v>
      </c>
      <c r="BA5" s="2">
        <v>46273.748611111114</v>
      </c>
      <c r="BB5" s="2">
        <v>46273.748611111114</v>
      </c>
      <c r="BC5" s="2">
        <v>46273.748611111114</v>
      </c>
      <c r="BD5" s="2">
        <v>46273.748611111114</v>
      </c>
      <c r="BE5" s="2">
        <v>46273.748611111114</v>
      </c>
      <c r="BF5" s="2">
        <v>46273.748611111114</v>
      </c>
      <c r="BG5" s="2">
        <v>46273.748611111114</v>
      </c>
      <c r="BH5" s="2">
        <v>46273.748611111114</v>
      </c>
      <c r="BI5" s="2">
        <v>46273.748611111114</v>
      </c>
      <c r="BJ5" s="2">
        <v>46273.748611111114</v>
      </c>
      <c r="BK5" s="2">
        <v>46273.748611111114</v>
      </c>
      <c r="BL5" s="2">
        <v>46273.748611111114</v>
      </c>
      <c r="BM5" s="2">
        <v>46273.748611111114</v>
      </c>
      <c r="BN5" s="2">
        <v>46273.748611111114</v>
      </c>
      <c r="BO5" s="2">
        <v>46273.748611111114</v>
      </c>
      <c r="BP5" s="2">
        <v>46273.748611111114</v>
      </c>
      <c r="BQ5" s="2">
        <v>46273.748611111114</v>
      </c>
      <c r="BR5" s="2">
        <v>46273.748611111114</v>
      </c>
      <c r="BS5" s="2">
        <v>46273.748611111114</v>
      </c>
      <c r="BT5" s="2">
        <v>46273.748611111114</v>
      </c>
      <c r="BU5" s="2">
        <v>46273.748611111114</v>
      </c>
      <c r="BV5" s="2">
        <v>46273.748611111114</v>
      </c>
      <c r="BW5" s="2">
        <v>46273.748611111114</v>
      </c>
      <c r="BX5" s="2">
        <v>46273.748611111114</v>
      </c>
      <c r="BY5" s="2">
        <v>46273.748611111114</v>
      </c>
      <c r="BZ5" s="2">
        <v>46273.748611111114</v>
      </c>
      <c r="CA5" s="2">
        <v>46273.748611111114</v>
      </c>
      <c r="CB5" s="2">
        <v>46273.748611111114</v>
      </c>
      <c r="CC5" s="2">
        <v>46273.748611111114</v>
      </c>
      <c r="CD5" s="2">
        <v>46273.748611111114</v>
      </c>
      <c r="CE5" s="2">
        <v>46273.748611111114</v>
      </c>
      <c r="CF5" s="2">
        <v>46273.748611111114</v>
      </c>
      <c r="CG5" s="2">
        <v>46273.748611111114</v>
      </c>
      <c r="CH5" s="2">
        <v>46273.748611111114</v>
      </c>
      <c r="CI5" s="2">
        <v>46273.748611111114</v>
      </c>
      <c r="CJ5" s="2">
        <v>46273.748611111114</v>
      </c>
      <c r="CK5" s="2">
        <v>46273.748611111114</v>
      </c>
      <c r="CL5" s="2">
        <v>46273.748611111114</v>
      </c>
      <c r="CM5" s="2">
        <v>46273.748611111114</v>
      </c>
      <c r="CN5" s="2">
        <v>46273.748611111114</v>
      </c>
      <c r="CO5" s="2">
        <v>46273.748611111114</v>
      </c>
      <c r="CP5" s="2">
        <v>46273.748611111114</v>
      </c>
      <c r="CQ5" s="2">
        <v>46273.748611111114</v>
      </c>
      <c r="CR5" s="2">
        <v>46273.748611111114</v>
      </c>
      <c r="CS5" s="2">
        <v>46273.748611111114</v>
      </c>
      <c r="CT5" s="2">
        <v>46273.748611111114</v>
      </c>
      <c r="CU5" s="2">
        <v>46273.748611111114</v>
      </c>
      <c r="CV5" s="2">
        <v>46273.748611111114</v>
      </c>
      <c r="CW5" s="2">
        <v>46273.748611111114</v>
      </c>
      <c r="CX5" s="2">
        <v>46273.748611111114</v>
      </c>
      <c r="CY5" s="2">
        <v>46273.748611111114</v>
      </c>
      <c r="CZ5" s="2">
        <v>46273.748611111114</v>
      </c>
      <c r="DA5" s="2">
        <v>46273.748611111114</v>
      </c>
      <c r="DB5" s="2">
        <v>46273.748611111114</v>
      </c>
      <c r="DC5" s="2">
        <v>46273.748611111114</v>
      </c>
      <c r="DD5" s="2">
        <v>46273.748611111114</v>
      </c>
      <c r="DE5" s="2">
        <v>46273.748611111114</v>
      </c>
      <c r="DF5" s="2">
        <v>46273.748611111114</v>
      </c>
      <c r="DG5" s="2">
        <v>46273.748611111114</v>
      </c>
      <c r="DH5" s="2">
        <v>46273.748611111114</v>
      </c>
      <c r="DI5" s="2">
        <v>46273.748611111114</v>
      </c>
      <c r="DJ5" s="2">
        <v>46273.748611111114</v>
      </c>
      <c r="DK5" s="2">
        <v>46273.748611111114</v>
      </c>
      <c r="DL5" s="2">
        <v>46273.748611111114</v>
      </c>
      <c r="DM5" s="2">
        <v>46273.748611111114</v>
      </c>
      <c r="DN5" s="2">
        <v>46273.748611111114</v>
      </c>
      <c r="DO5" s="2">
        <v>46273.748611111114</v>
      </c>
      <c r="DP5" s="2">
        <v>46273.748611111114</v>
      </c>
      <c r="DQ5" s="2">
        <v>46273.748611111114</v>
      </c>
    </row>
    <row r="6" spans="1:121" x14ac:dyDescent="0.25">
      <c r="A6" s="1">
        <v>42735</v>
      </c>
      <c r="B6">
        <v>18.881</v>
      </c>
      <c r="C6">
        <v>20.228999999999999</v>
      </c>
      <c r="D6">
        <v>22.832000000000001</v>
      </c>
      <c r="E6">
        <v>8</v>
      </c>
      <c r="F6">
        <v>43.887999999999998</v>
      </c>
      <c r="G6">
        <v>12.404999999999999</v>
      </c>
      <c r="H6">
        <v>26.254000000000001</v>
      </c>
      <c r="I6">
        <v>130.226</v>
      </c>
      <c r="J6">
        <v>20.337</v>
      </c>
      <c r="K6">
        <v>49.189</v>
      </c>
      <c r="L6">
        <v>30.166</v>
      </c>
      <c r="M6">
        <v>8.4190000000000005</v>
      </c>
      <c r="N6">
        <v>13.872999999999999</v>
      </c>
      <c r="O6">
        <v>19.911000000000001</v>
      </c>
      <c r="P6">
        <v>79.326999999999998</v>
      </c>
      <c r="Q6">
        <v>12.455</v>
      </c>
      <c r="R6">
        <v>12.592000000000001</v>
      </c>
      <c r="S6">
        <v>37.398000000000003</v>
      </c>
      <c r="T6">
        <v>92.215999999999994</v>
      </c>
      <c r="U6">
        <v>4.8540000000000001</v>
      </c>
      <c r="V6">
        <v>10.683</v>
      </c>
      <c r="W6">
        <v>27.312999999999999</v>
      </c>
      <c r="X6">
        <v>15.673</v>
      </c>
      <c r="Y6">
        <v>72.703000000000003</v>
      </c>
      <c r="Z6">
        <v>36.186999999999998</v>
      </c>
      <c r="AA6">
        <v>21.018999999999998</v>
      </c>
      <c r="AB6">
        <v>9.6560000000000095</v>
      </c>
      <c r="AC6">
        <v>9.2189999999999994</v>
      </c>
      <c r="AD6">
        <v>6.3179999999999996</v>
      </c>
      <c r="AE6">
        <v>100.941</v>
      </c>
      <c r="AF6">
        <v>12.038</v>
      </c>
      <c r="AG6">
        <v>7.4530000000000003</v>
      </c>
      <c r="AH6">
        <v>14.347</v>
      </c>
      <c r="AI6">
        <v>316.85399999999998</v>
      </c>
      <c r="AJ6">
        <v>14.791</v>
      </c>
      <c r="AK6">
        <v>37.511000000000003</v>
      </c>
      <c r="AL6">
        <v>50.615000000000002</v>
      </c>
      <c r="AM6">
        <v>6.5250000000000004</v>
      </c>
      <c r="AN6">
        <v>8.66</v>
      </c>
      <c r="AO6">
        <v>16.893999999999998</v>
      </c>
      <c r="AP6">
        <v>24.657</v>
      </c>
      <c r="AQ6">
        <v>37.042000000000002</v>
      </c>
      <c r="AR6">
        <v>26.068999999999999</v>
      </c>
      <c r="AS6">
        <v>11.061</v>
      </c>
      <c r="AT6">
        <v>36.465000000000003</v>
      </c>
      <c r="AU6">
        <v>8.9659999999999993</v>
      </c>
      <c r="AV6">
        <v>106.751</v>
      </c>
      <c r="AW6">
        <v>27.712</v>
      </c>
      <c r="AX6">
        <v>18.452999999999999</v>
      </c>
      <c r="AY6">
        <v>18.677</v>
      </c>
      <c r="AZ6">
        <v>46.192999999999998</v>
      </c>
      <c r="BA6">
        <v>15.577999999999999</v>
      </c>
      <c r="BB6">
        <v>4.7169999999999996</v>
      </c>
      <c r="BC6">
        <v>46.076999999999998</v>
      </c>
      <c r="BD6">
        <v>13.114000000000001</v>
      </c>
      <c r="BE6">
        <v>777.15700000000004</v>
      </c>
      <c r="BF6">
        <v>51.585000000000001</v>
      </c>
      <c r="BG6">
        <v>23.286000000000001</v>
      </c>
      <c r="BH6">
        <v>165.89500000000001</v>
      </c>
      <c r="BI6">
        <v>15.279</v>
      </c>
      <c r="BJ6">
        <v>30.933</v>
      </c>
      <c r="BK6">
        <v>14.301</v>
      </c>
      <c r="BL6">
        <v>60.991999999999997</v>
      </c>
      <c r="BM6">
        <v>16.379000000000001</v>
      </c>
      <c r="BN6">
        <v>6.9409999999999998</v>
      </c>
      <c r="BO6">
        <v>10.94</v>
      </c>
      <c r="BP6">
        <v>22.92</v>
      </c>
      <c r="BQ6">
        <v>13.391999999999999</v>
      </c>
      <c r="BR6">
        <v>24.238</v>
      </c>
      <c r="BS6">
        <v>9.093</v>
      </c>
      <c r="BT6">
        <v>26.747</v>
      </c>
      <c r="BU6">
        <v>8.5779999999999994</v>
      </c>
      <c r="BV6">
        <v>88.843999999999994</v>
      </c>
      <c r="BW6">
        <v>12.41</v>
      </c>
      <c r="BX6">
        <v>19.321000000000002</v>
      </c>
      <c r="BY6">
        <v>31.6</v>
      </c>
      <c r="BZ6">
        <v>12.09</v>
      </c>
      <c r="CA6">
        <v>17.262</v>
      </c>
      <c r="CB6">
        <v>66.736000000000004</v>
      </c>
      <c r="CC6">
        <v>17.440000000000001</v>
      </c>
      <c r="CD6">
        <v>9.3640000000000096</v>
      </c>
      <c r="CE6">
        <v>28.843</v>
      </c>
      <c r="CF6">
        <v>6.2080000000000002</v>
      </c>
      <c r="CG6">
        <v>21.884</v>
      </c>
      <c r="CH6">
        <v>10.159000000000001</v>
      </c>
      <c r="CI6">
        <v>11.013</v>
      </c>
      <c r="CJ6">
        <v>27.66</v>
      </c>
      <c r="CK6">
        <v>13.624000000000001</v>
      </c>
      <c r="CL6">
        <v>31.411000000000001</v>
      </c>
      <c r="CM6">
        <v>45.726999999999997</v>
      </c>
      <c r="CN6">
        <v>7.2809999999999997</v>
      </c>
      <c r="CO6">
        <v>24.099</v>
      </c>
      <c r="CP6">
        <v>65.888999999999996</v>
      </c>
      <c r="CQ6">
        <v>10.86</v>
      </c>
      <c r="CR6">
        <v>4.2960000000000003</v>
      </c>
      <c r="CS6">
        <v>14.65</v>
      </c>
      <c r="CT6">
        <v>29.056999999999999</v>
      </c>
      <c r="CU6">
        <v>61.35</v>
      </c>
      <c r="CV6">
        <v>12.82</v>
      </c>
      <c r="CW6">
        <v>63.795000000000002</v>
      </c>
      <c r="CX6">
        <v>2.1680000000000001</v>
      </c>
      <c r="CY6">
        <v>16.440000000000001</v>
      </c>
      <c r="CZ6">
        <v>24.446000000000002</v>
      </c>
      <c r="DA6">
        <v>17.786999999999999</v>
      </c>
      <c r="DB6">
        <v>52.853999999999999</v>
      </c>
      <c r="DC6">
        <v>45.71</v>
      </c>
      <c r="DD6">
        <v>18.613</v>
      </c>
      <c r="DE6">
        <v>18.292999999999999</v>
      </c>
      <c r="DF6">
        <v>25.626999999999999</v>
      </c>
      <c r="DG6">
        <v>12.255000000000001</v>
      </c>
      <c r="DH6">
        <v>13.884</v>
      </c>
      <c r="DI6">
        <v>8.59</v>
      </c>
      <c r="DJ6">
        <v>14.316000000000001</v>
      </c>
      <c r="DK6">
        <v>127.026</v>
      </c>
      <c r="DL6">
        <v>12.034000000000001</v>
      </c>
      <c r="DM6">
        <v>20.324999999999999</v>
      </c>
      <c r="DN6">
        <v>13.244999999999999</v>
      </c>
      <c r="DO6">
        <v>36.308</v>
      </c>
      <c r="DP6">
        <v>6.86</v>
      </c>
      <c r="DQ6">
        <v>26.241</v>
      </c>
    </row>
    <row r="7" spans="1:121" x14ac:dyDescent="0.25">
      <c r="A7" s="1">
        <v>43100</v>
      </c>
      <c r="B7">
        <v>18.834</v>
      </c>
      <c r="C7">
        <v>20.338000000000001</v>
      </c>
      <c r="D7">
        <v>23.288</v>
      </c>
      <c r="E7">
        <v>7.9530000000000003</v>
      </c>
      <c r="F7">
        <v>43.901000000000003</v>
      </c>
      <c r="G7">
        <v>12.566000000000001</v>
      </c>
      <c r="H7">
        <v>25.742000000000001</v>
      </c>
      <c r="I7">
        <v>131.821</v>
      </c>
      <c r="J7">
        <v>20.335000000000001</v>
      </c>
      <c r="K7">
        <v>49.042999999999999</v>
      </c>
      <c r="L7">
        <v>30.202999999999999</v>
      </c>
      <c r="M7">
        <v>8.3459999999999894</v>
      </c>
      <c r="N7">
        <v>13.744</v>
      </c>
      <c r="O7">
        <v>20.042000000000002</v>
      </c>
      <c r="P7">
        <v>80.370999999999995</v>
      </c>
      <c r="Q7">
        <v>12.518000000000001</v>
      </c>
      <c r="R7">
        <v>12.61</v>
      </c>
      <c r="S7">
        <v>37.261000000000003</v>
      </c>
      <c r="T7">
        <v>92.663999999999902</v>
      </c>
      <c r="U7">
        <v>4.8689999999999998</v>
      </c>
      <c r="V7">
        <v>10.775</v>
      </c>
      <c r="W7">
        <v>27.216000000000001</v>
      </c>
      <c r="X7">
        <v>15.706</v>
      </c>
      <c r="Y7">
        <v>72.147999999999996</v>
      </c>
      <c r="Z7">
        <v>36.31</v>
      </c>
      <c r="AA7">
        <v>20.719000000000001</v>
      </c>
      <c r="AB7">
        <v>9.5719999999999903</v>
      </c>
      <c r="AC7">
        <v>9.1110000000000007</v>
      </c>
      <c r="AD7">
        <v>6.218</v>
      </c>
      <c r="AE7">
        <v>101.508</v>
      </c>
      <c r="AF7">
        <v>12.179</v>
      </c>
      <c r="AG7">
        <v>7.4509999999999996</v>
      </c>
      <c r="AH7">
        <v>14.204000000000001</v>
      </c>
      <c r="AI7">
        <v>320.00299999999999</v>
      </c>
      <c r="AJ7">
        <v>14.79</v>
      </c>
      <c r="AK7">
        <v>36.89</v>
      </c>
      <c r="AL7">
        <v>50.878999999999998</v>
      </c>
      <c r="AM7">
        <v>6.5510000000000002</v>
      </c>
      <c r="AN7">
        <v>8.6409999999999894</v>
      </c>
      <c r="AO7">
        <v>16.879000000000001</v>
      </c>
      <c r="AP7">
        <v>24.699000000000002</v>
      </c>
      <c r="AQ7">
        <v>36.957000000000001</v>
      </c>
      <c r="AR7">
        <v>26.24</v>
      </c>
      <c r="AS7">
        <v>11.141</v>
      </c>
      <c r="AT7">
        <v>36.253</v>
      </c>
      <c r="AU7">
        <v>9.0440000000000005</v>
      </c>
      <c r="AV7">
        <v>107.902</v>
      </c>
      <c r="AW7">
        <v>27.53</v>
      </c>
      <c r="AX7">
        <v>18.579000000000001</v>
      </c>
      <c r="AY7">
        <v>18.907</v>
      </c>
      <c r="AZ7">
        <v>45.843000000000004</v>
      </c>
      <c r="BA7">
        <v>15.679</v>
      </c>
      <c r="BB7">
        <v>4.641</v>
      </c>
      <c r="BC7">
        <v>45.838000000000001</v>
      </c>
      <c r="BD7">
        <v>13.141999999999999</v>
      </c>
      <c r="BE7">
        <v>781.27</v>
      </c>
      <c r="BF7">
        <v>52.491999999999997</v>
      </c>
      <c r="BG7">
        <v>23.071000000000002</v>
      </c>
      <c r="BH7">
        <v>166.70599999999999</v>
      </c>
      <c r="BI7">
        <v>14.989000000000001</v>
      </c>
      <c r="BJ7">
        <v>30.826000000000001</v>
      </c>
      <c r="BK7">
        <v>14.531000000000001</v>
      </c>
      <c r="BL7">
        <v>61.4</v>
      </c>
      <c r="BM7">
        <v>16.379000000000001</v>
      </c>
      <c r="BN7">
        <v>6.9249999999999998</v>
      </c>
      <c r="BO7">
        <v>10.914</v>
      </c>
      <c r="BP7">
        <v>22.477</v>
      </c>
      <c r="BQ7">
        <v>13.228</v>
      </c>
      <c r="BR7">
        <v>24.35</v>
      </c>
      <c r="BS7">
        <v>9.1259999999999906</v>
      </c>
      <c r="BT7">
        <v>27.076000000000001</v>
      </c>
      <c r="BU7">
        <v>8.6750000000000007</v>
      </c>
      <c r="BV7">
        <v>90.320999999999898</v>
      </c>
      <c r="BW7">
        <v>12.218999999999999</v>
      </c>
      <c r="BX7">
        <v>19.498000000000001</v>
      </c>
      <c r="BY7">
        <v>31.7</v>
      </c>
      <c r="BZ7">
        <v>11.653</v>
      </c>
      <c r="CA7">
        <v>17.29</v>
      </c>
      <c r="CB7">
        <v>67.031000000000006</v>
      </c>
      <c r="CC7">
        <v>17.248999999999999</v>
      </c>
      <c r="CD7">
        <v>9.2369999999999894</v>
      </c>
      <c r="CE7">
        <v>29.068999999999999</v>
      </c>
      <c r="CF7">
        <v>6.1840000000000002</v>
      </c>
      <c r="CG7">
        <v>22.109000000000002</v>
      </c>
      <c r="CH7">
        <v>10.257</v>
      </c>
      <c r="CI7">
        <v>11.148</v>
      </c>
      <c r="CJ7">
        <v>27.917000000000002</v>
      </c>
      <c r="CK7">
        <v>13.654999999999999</v>
      </c>
      <c r="CL7">
        <v>31.245000000000001</v>
      </c>
      <c r="CM7">
        <v>45.85</v>
      </c>
      <c r="CN7">
        <v>7.3929999999999998</v>
      </c>
      <c r="CO7">
        <v>24.018000000000001</v>
      </c>
      <c r="CP7">
        <v>67.072000000000003</v>
      </c>
      <c r="CQ7">
        <v>11.009</v>
      </c>
      <c r="CR7">
        <v>4.1920000000000002</v>
      </c>
      <c r="CS7">
        <v>14.662000000000001</v>
      </c>
      <c r="CT7">
        <v>28.734000000000002</v>
      </c>
      <c r="CU7">
        <v>59.973999999999997</v>
      </c>
      <c r="CV7">
        <v>12.938000000000001</v>
      </c>
      <c r="CW7">
        <v>64.069000000000003</v>
      </c>
      <c r="CX7">
        <v>2.1629999999999998</v>
      </c>
      <c r="CY7">
        <v>16.271000000000001</v>
      </c>
      <c r="CZ7">
        <v>24.558</v>
      </c>
      <c r="DA7">
        <v>17.742000000000001</v>
      </c>
      <c r="DB7">
        <v>54.122999999999998</v>
      </c>
      <c r="DC7">
        <v>46.207000000000001</v>
      </c>
      <c r="DD7">
        <v>18.765000000000001</v>
      </c>
      <c r="DE7">
        <v>18.577999999999999</v>
      </c>
      <c r="DF7">
        <v>25.757000000000001</v>
      </c>
      <c r="DG7">
        <v>12.077</v>
      </c>
      <c r="DH7">
        <v>13.933</v>
      </c>
      <c r="DI7">
        <v>8.5310000000000006</v>
      </c>
      <c r="DJ7">
        <v>14.101000000000001</v>
      </c>
      <c r="DK7">
        <v>129.54900000000001</v>
      </c>
      <c r="DL7">
        <v>11.8</v>
      </c>
      <c r="DM7">
        <v>20.155999999999999</v>
      </c>
      <c r="DN7">
        <v>13.087999999999999</v>
      </c>
      <c r="DO7">
        <v>36.357999999999997</v>
      </c>
      <c r="DP7">
        <v>6.8659999999999997</v>
      </c>
      <c r="DQ7">
        <v>26.484000000000002</v>
      </c>
    </row>
    <row r="8" spans="1:121" x14ac:dyDescent="0.25">
      <c r="A8" s="1">
        <v>43465</v>
      </c>
      <c r="B8">
        <v>18.658000000000001</v>
      </c>
      <c r="C8">
        <v>20.475000000000001</v>
      </c>
      <c r="D8">
        <v>23.452000000000002</v>
      </c>
      <c r="E8">
        <v>7.8840000000000003</v>
      </c>
      <c r="F8">
        <v>44.201000000000001</v>
      </c>
      <c r="G8">
        <v>12.641999999999999</v>
      </c>
      <c r="H8">
        <v>25.256</v>
      </c>
      <c r="I8">
        <v>132.733</v>
      </c>
      <c r="J8">
        <v>20.384</v>
      </c>
      <c r="K8">
        <v>48.744999999999997</v>
      </c>
      <c r="L8">
        <v>30.349</v>
      </c>
      <c r="M8">
        <v>8.343</v>
      </c>
      <c r="N8">
        <v>13.696999999999999</v>
      </c>
      <c r="O8">
        <v>20.184999999999999</v>
      </c>
      <c r="P8">
        <v>81.111000000000004</v>
      </c>
      <c r="Q8">
        <v>12.42</v>
      </c>
      <c r="R8">
        <v>12.627000000000001</v>
      </c>
      <c r="S8">
        <v>37.183999999999997</v>
      </c>
      <c r="T8">
        <v>93.191000000000003</v>
      </c>
      <c r="U8">
        <v>4.8070000000000004</v>
      </c>
      <c r="V8">
        <v>10.773999999999999</v>
      </c>
      <c r="W8">
        <v>27.042000000000002</v>
      </c>
      <c r="X8">
        <v>15.803000000000001</v>
      </c>
      <c r="Y8">
        <v>72.007999999999996</v>
      </c>
      <c r="Z8">
        <v>36.628999999999998</v>
      </c>
      <c r="AA8">
        <v>20.632999999999999</v>
      </c>
      <c r="AB8">
        <v>9.4120000000000008</v>
      </c>
      <c r="AC8">
        <v>9.0139999999999993</v>
      </c>
      <c r="AD8">
        <v>6.1479999999999997</v>
      </c>
      <c r="AE8">
        <v>102.02200000000001</v>
      </c>
      <c r="AF8">
        <v>12.169</v>
      </c>
      <c r="AG8">
        <v>7.4249999999999998</v>
      </c>
      <c r="AH8">
        <v>14.185</v>
      </c>
      <c r="AI8">
        <v>320.83300000000003</v>
      </c>
      <c r="AJ8">
        <v>14.888999999999999</v>
      </c>
      <c r="AK8">
        <v>36.530999999999999</v>
      </c>
      <c r="AL8">
        <v>51.164999999999999</v>
      </c>
      <c r="AM8">
        <v>6.5030000000000001</v>
      </c>
      <c r="AN8">
        <v>8.6530000000000005</v>
      </c>
      <c r="AO8">
        <v>16.876000000000001</v>
      </c>
      <c r="AP8">
        <v>24.774000000000001</v>
      </c>
      <c r="AQ8">
        <v>37.029000000000003</v>
      </c>
      <c r="AR8">
        <v>26.219000000000001</v>
      </c>
      <c r="AS8">
        <v>11.099</v>
      </c>
      <c r="AT8">
        <v>36.18</v>
      </c>
      <c r="AU8">
        <v>9.0449999999999999</v>
      </c>
      <c r="AV8">
        <v>109.96599999999999</v>
      </c>
      <c r="AW8">
        <v>27.297000000000001</v>
      </c>
      <c r="AX8">
        <v>18.548999999999999</v>
      </c>
      <c r="AY8">
        <v>19.061</v>
      </c>
      <c r="AZ8">
        <v>45.484000000000002</v>
      </c>
      <c r="BA8">
        <v>15.707000000000001</v>
      </c>
      <c r="BB8">
        <v>4.55</v>
      </c>
      <c r="BC8">
        <v>45.587000000000003</v>
      </c>
      <c r="BD8">
        <v>13.102</v>
      </c>
      <c r="BE8">
        <v>781.09400000000005</v>
      </c>
      <c r="BF8">
        <v>52.887</v>
      </c>
      <c r="BG8">
        <v>22.946999999999999</v>
      </c>
      <c r="BH8">
        <v>167.49199999999999</v>
      </c>
      <c r="BI8">
        <v>14.801</v>
      </c>
      <c r="BJ8">
        <v>30.603000000000002</v>
      </c>
      <c r="BK8">
        <v>14.673</v>
      </c>
      <c r="BL8">
        <v>61.853999999999999</v>
      </c>
      <c r="BM8">
        <v>16.295999999999999</v>
      </c>
      <c r="BN8">
        <v>7.1120000000000001</v>
      </c>
      <c r="BO8">
        <v>10.808</v>
      </c>
      <c r="BP8">
        <v>22.050999999999998</v>
      </c>
      <c r="BQ8">
        <v>13.109</v>
      </c>
      <c r="BR8">
        <v>24.443000000000001</v>
      </c>
      <c r="BS8">
        <v>9.0820000000000007</v>
      </c>
      <c r="BT8">
        <v>27.07</v>
      </c>
      <c r="BU8">
        <v>8.6329999999999991</v>
      </c>
      <c r="BV8">
        <v>91.103999999999999</v>
      </c>
      <c r="BW8">
        <v>11.984</v>
      </c>
      <c r="BX8">
        <v>19.559000000000001</v>
      </c>
      <c r="BY8">
        <v>31.673999999999999</v>
      </c>
      <c r="BZ8">
        <v>11.519</v>
      </c>
      <c r="CA8">
        <v>17.184000000000001</v>
      </c>
      <c r="CB8">
        <v>67.224000000000004</v>
      </c>
      <c r="CC8">
        <v>17.131</v>
      </c>
      <c r="CD8">
        <v>9.2780000000000005</v>
      </c>
      <c r="CE8">
        <v>29.803000000000001</v>
      </c>
      <c r="CF8">
        <v>6.0960000000000001</v>
      </c>
      <c r="CG8">
        <v>22.303000000000001</v>
      </c>
      <c r="CH8">
        <v>10.269</v>
      </c>
      <c r="CI8">
        <v>11.375</v>
      </c>
      <c r="CJ8">
        <v>28.137</v>
      </c>
      <c r="CK8">
        <v>13.808999999999999</v>
      </c>
      <c r="CL8">
        <v>31.184000000000001</v>
      </c>
      <c r="CM8">
        <v>46.058</v>
      </c>
      <c r="CN8">
        <v>7.4489999999999998</v>
      </c>
      <c r="CO8">
        <v>23.989000000000001</v>
      </c>
      <c r="CP8">
        <v>67.162000000000006</v>
      </c>
      <c r="CQ8">
        <v>11.112</v>
      </c>
      <c r="CR8">
        <v>4.2119999999999997</v>
      </c>
      <c r="CS8">
        <v>14.632</v>
      </c>
      <c r="CT8">
        <v>28.667999999999999</v>
      </c>
      <c r="CU8">
        <v>59.722999999999999</v>
      </c>
      <c r="CV8">
        <v>13.1</v>
      </c>
      <c r="CW8">
        <v>64.384</v>
      </c>
      <c r="CX8">
        <v>2.1880000000000002</v>
      </c>
      <c r="CY8">
        <v>16.251000000000001</v>
      </c>
      <c r="CZ8">
        <v>24.501999999999999</v>
      </c>
      <c r="DA8">
        <v>17.821999999999999</v>
      </c>
      <c r="DB8">
        <v>55.19</v>
      </c>
      <c r="DC8">
        <v>46.926000000000002</v>
      </c>
      <c r="DD8">
        <v>19.202000000000002</v>
      </c>
      <c r="DE8">
        <v>18.952999999999999</v>
      </c>
      <c r="DF8">
        <v>25.756</v>
      </c>
      <c r="DG8">
        <v>12.196</v>
      </c>
      <c r="DH8">
        <v>14.105</v>
      </c>
      <c r="DI8">
        <v>8.4960000000000004</v>
      </c>
      <c r="DJ8">
        <v>13.887</v>
      </c>
      <c r="DK8">
        <v>131.286</v>
      </c>
      <c r="DL8">
        <v>11.93</v>
      </c>
      <c r="DM8">
        <v>19.870999999999999</v>
      </c>
      <c r="DN8">
        <v>13.134</v>
      </c>
      <c r="DO8">
        <v>36.450000000000003</v>
      </c>
      <c r="DP8">
        <v>6.7619999999999996</v>
      </c>
      <c r="DQ8">
        <v>26.611000000000001</v>
      </c>
    </row>
    <row r="9" spans="1:121" x14ac:dyDescent="0.25">
      <c r="A9" s="1">
        <v>43830</v>
      </c>
      <c r="B9">
        <v>18.864000000000001</v>
      </c>
      <c r="C9">
        <v>20.614000000000001</v>
      </c>
      <c r="D9">
        <v>23.638000000000002</v>
      </c>
      <c r="E9">
        <v>7.7539999999999996</v>
      </c>
      <c r="F9">
        <v>44.33</v>
      </c>
      <c r="G9">
        <v>12.753</v>
      </c>
      <c r="H9">
        <v>24.593</v>
      </c>
      <c r="I9">
        <v>134.524</v>
      </c>
      <c r="J9">
        <v>20.09</v>
      </c>
      <c r="K9">
        <v>48.34</v>
      </c>
      <c r="L9">
        <v>30.271000000000001</v>
      </c>
      <c r="M9">
        <v>8.4090000000000007</v>
      </c>
      <c r="N9">
        <v>13.661</v>
      </c>
      <c r="O9">
        <v>20.356999999999999</v>
      </c>
      <c r="P9">
        <v>81.882000000000005</v>
      </c>
      <c r="Q9">
        <v>12.510999999999999</v>
      </c>
      <c r="R9">
        <v>12.667</v>
      </c>
      <c r="S9">
        <v>37.057000000000002</v>
      </c>
      <c r="T9">
        <v>92.945999999999998</v>
      </c>
      <c r="U9">
        <v>4.8280000000000003</v>
      </c>
      <c r="V9">
        <v>10.728999999999999</v>
      </c>
      <c r="W9">
        <v>26.765999999999998</v>
      </c>
      <c r="X9">
        <v>16.039000000000001</v>
      </c>
      <c r="Y9">
        <v>72.668000000000006</v>
      </c>
      <c r="Z9">
        <v>36.750999999999998</v>
      </c>
      <c r="AA9">
        <v>20.491</v>
      </c>
      <c r="AB9">
        <v>9.3819999999999997</v>
      </c>
      <c r="AC9">
        <v>8.9350000000000005</v>
      </c>
      <c r="AD9">
        <v>6.0019999999999998</v>
      </c>
      <c r="AE9">
        <v>102.83</v>
      </c>
      <c r="AF9">
        <v>12.061999999999999</v>
      </c>
      <c r="AG9">
        <v>7.4349999999999996</v>
      </c>
      <c r="AH9">
        <v>14.166</v>
      </c>
      <c r="AI9">
        <v>321.94400000000002</v>
      </c>
      <c r="AJ9">
        <v>15.022</v>
      </c>
      <c r="AK9">
        <v>36.267000000000003</v>
      </c>
      <c r="AL9">
        <v>51.289000000000001</v>
      </c>
      <c r="AM9">
        <v>6.4989999999999997</v>
      </c>
      <c r="AN9">
        <v>8.7460000000000004</v>
      </c>
      <c r="AO9">
        <v>16.954000000000001</v>
      </c>
      <c r="AP9">
        <v>24.738</v>
      </c>
      <c r="AQ9">
        <v>36.911000000000001</v>
      </c>
      <c r="AR9">
        <v>26.382000000000001</v>
      </c>
      <c r="AS9">
        <v>11.053000000000001</v>
      </c>
      <c r="AT9">
        <v>36.070999999999998</v>
      </c>
      <c r="AU9">
        <v>9.0449999999999999</v>
      </c>
      <c r="AV9">
        <v>110.44499999999999</v>
      </c>
      <c r="AW9">
        <v>27.036000000000001</v>
      </c>
      <c r="AX9">
        <v>18.635000000000002</v>
      </c>
      <c r="AY9">
        <v>19.23</v>
      </c>
      <c r="AZ9">
        <v>45.185000000000002</v>
      </c>
      <c r="BA9">
        <v>15.68</v>
      </c>
      <c r="BB9">
        <v>4.5060000000000002</v>
      </c>
      <c r="BC9">
        <v>45.341999999999999</v>
      </c>
      <c r="BD9">
        <v>12.964</v>
      </c>
      <c r="BE9">
        <v>781.673</v>
      </c>
      <c r="BF9">
        <v>53.014000000000003</v>
      </c>
      <c r="BG9">
        <v>22.765999999999998</v>
      </c>
      <c r="BH9">
        <v>168.44399999999999</v>
      </c>
      <c r="BI9">
        <v>14.537000000000001</v>
      </c>
      <c r="BJ9">
        <v>30.34</v>
      </c>
      <c r="BK9">
        <v>14.81</v>
      </c>
      <c r="BL9">
        <v>62.19</v>
      </c>
      <c r="BM9">
        <v>16.187999999999999</v>
      </c>
      <c r="BN9">
        <v>7.4720000000000004</v>
      </c>
      <c r="BO9">
        <v>10.634</v>
      </c>
      <c r="BP9">
        <v>21.789000000000001</v>
      </c>
      <c r="BQ9">
        <v>13.13</v>
      </c>
      <c r="BR9">
        <v>24.327999999999999</v>
      </c>
      <c r="BS9">
        <v>8.99</v>
      </c>
      <c r="BT9">
        <v>27.186</v>
      </c>
      <c r="BU9">
        <v>8.7430000000000003</v>
      </c>
      <c r="BV9">
        <v>91.902000000000001</v>
      </c>
      <c r="BW9">
        <v>11.794</v>
      </c>
      <c r="BX9">
        <v>19.510999999999999</v>
      </c>
      <c r="BY9">
        <v>31.591999999999999</v>
      </c>
      <c r="BZ9">
        <v>11.449</v>
      </c>
      <c r="CA9">
        <v>17.137</v>
      </c>
      <c r="CB9">
        <v>67.677000000000007</v>
      </c>
      <c r="CC9">
        <v>17.041</v>
      </c>
      <c r="CD9">
        <v>9.2080000000000002</v>
      </c>
      <c r="CE9">
        <v>29.905000000000001</v>
      </c>
      <c r="CF9">
        <v>6.125</v>
      </c>
      <c r="CG9">
        <v>22.626000000000001</v>
      </c>
      <c r="CH9">
        <v>10.303000000000001</v>
      </c>
      <c r="CI9">
        <v>11.359</v>
      </c>
      <c r="CJ9">
        <v>28.15</v>
      </c>
      <c r="CK9">
        <v>13.797000000000001</v>
      </c>
      <c r="CL9">
        <v>31.065999999999999</v>
      </c>
      <c r="CM9">
        <v>46.531999999999996</v>
      </c>
      <c r="CN9">
        <v>7.5289999999999999</v>
      </c>
      <c r="CO9">
        <v>23.890999999999998</v>
      </c>
      <c r="CP9">
        <v>67.412999999999997</v>
      </c>
      <c r="CQ9">
        <v>11.159000000000001</v>
      </c>
      <c r="CR9">
        <v>4.1420000000000003</v>
      </c>
      <c r="CS9">
        <v>14.634</v>
      </c>
      <c r="CT9">
        <v>28.516999999999999</v>
      </c>
      <c r="CU9">
        <v>59.215000000000003</v>
      </c>
      <c r="CV9">
        <v>13.138</v>
      </c>
      <c r="CW9">
        <v>64.849999999999994</v>
      </c>
      <c r="CX9">
        <v>2.194</v>
      </c>
      <c r="CY9">
        <v>16.085999999999999</v>
      </c>
      <c r="CZ9">
        <v>24.533999999999999</v>
      </c>
      <c r="DA9">
        <v>17.97</v>
      </c>
      <c r="DB9">
        <v>56.191000000000003</v>
      </c>
      <c r="DC9">
        <v>47.735999999999997</v>
      </c>
      <c r="DD9">
        <v>19.445</v>
      </c>
      <c r="DE9">
        <v>19.295999999999999</v>
      </c>
      <c r="DF9">
        <v>26.041</v>
      </c>
      <c r="DG9">
        <v>12.157</v>
      </c>
      <c r="DH9">
        <v>14.037000000000001</v>
      </c>
      <c r="DI9">
        <v>8.5239999999999991</v>
      </c>
      <c r="DJ9">
        <v>13.789</v>
      </c>
      <c r="DK9">
        <v>133.16300000000001</v>
      </c>
      <c r="DL9">
        <v>12.007</v>
      </c>
      <c r="DM9">
        <v>19.684000000000001</v>
      </c>
      <c r="DN9">
        <v>13.042</v>
      </c>
      <c r="DO9">
        <v>36.646999999999998</v>
      </c>
      <c r="DP9">
        <v>6.6429999999999998</v>
      </c>
      <c r="DQ9">
        <v>26.792000000000002</v>
      </c>
    </row>
    <row r="10" spans="1:121" x14ac:dyDescent="0.25">
      <c r="A10" s="1">
        <v>44196</v>
      </c>
      <c r="B10">
        <v>18.885000000000002</v>
      </c>
      <c r="C10">
        <v>20.573</v>
      </c>
      <c r="D10">
        <v>23.902000000000001</v>
      </c>
      <c r="E10">
        <v>7.7119999999999997</v>
      </c>
      <c r="F10">
        <v>44.508000000000003</v>
      </c>
      <c r="G10">
        <v>12.715</v>
      </c>
      <c r="H10">
        <v>23.981000000000002</v>
      </c>
      <c r="I10">
        <v>136.47200000000001</v>
      </c>
      <c r="J10">
        <v>20.298999999999999</v>
      </c>
      <c r="K10">
        <v>48.209000000000003</v>
      </c>
      <c r="L10">
        <v>30.754000000000001</v>
      </c>
      <c r="M10">
        <v>8.3989999999999991</v>
      </c>
      <c r="N10">
        <v>13.701000000000001</v>
      </c>
      <c r="O10">
        <v>20.443000000000001</v>
      </c>
      <c r="P10">
        <v>82.364999999999995</v>
      </c>
      <c r="Q10">
        <v>12.321</v>
      </c>
      <c r="R10">
        <v>12.641999999999999</v>
      </c>
      <c r="S10">
        <v>37.594999999999999</v>
      </c>
      <c r="T10">
        <v>93.141000000000005</v>
      </c>
      <c r="U10">
        <v>4.8070000000000004</v>
      </c>
      <c r="V10">
        <v>10.831</v>
      </c>
      <c r="W10">
        <v>26.614000000000001</v>
      </c>
      <c r="X10">
        <v>15.926</v>
      </c>
      <c r="Y10">
        <v>72.751999999999995</v>
      </c>
      <c r="Z10">
        <v>37.033000000000001</v>
      </c>
      <c r="AA10">
        <v>20.308</v>
      </c>
      <c r="AB10">
        <v>9.2309999999999999</v>
      </c>
      <c r="AC10">
        <v>9.0020000000000007</v>
      </c>
      <c r="AD10">
        <v>5.86</v>
      </c>
      <c r="AE10">
        <v>103.398</v>
      </c>
      <c r="AF10">
        <v>12.14</v>
      </c>
      <c r="AG10">
        <v>7.3330000000000002</v>
      </c>
      <c r="AH10">
        <v>14.156000000000001</v>
      </c>
      <c r="AI10">
        <v>322.62</v>
      </c>
      <c r="AJ10">
        <v>15.089</v>
      </c>
      <c r="AK10">
        <v>35.805</v>
      </c>
      <c r="AL10">
        <v>51.6</v>
      </c>
      <c r="AM10">
        <v>6.51</v>
      </c>
      <c r="AN10">
        <v>8.6739999999999995</v>
      </c>
      <c r="AO10">
        <v>16.965</v>
      </c>
      <c r="AP10">
        <v>25.013999999999999</v>
      </c>
      <c r="AQ10">
        <v>36.533000000000001</v>
      </c>
      <c r="AR10">
        <v>26.457999999999998</v>
      </c>
      <c r="AS10">
        <v>11.129</v>
      </c>
      <c r="AT10">
        <v>35.884999999999998</v>
      </c>
      <c r="AU10">
        <v>9.1039999999999992</v>
      </c>
      <c r="AV10">
        <v>110.834</v>
      </c>
      <c r="AW10">
        <v>26.751999999999999</v>
      </c>
      <c r="AX10">
        <v>18.71</v>
      </c>
      <c r="AY10">
        <v>19.288</v>
      </c>
      <c r="AZ10">
        <v>44.677</v>
      </c>
      <c r="BA10">
        <v>15.693</v>
      </c>
      <c r="BB10">
        <v>4.5279999999999996</v>
      </c>
      <c r="BC10">
        <v>45.369</v>
      </c>
      <c r="BD10">
        <v>12.968999999999999</v>
      </c>
      <c r="BE10">
        <v>782.86599999999999</v>
      </c>
      <c r="BF10">
        <v>53.037999999999997</v>
      </c>
      <c r="BG10">
        <v>22.648</v>
      </c>
      <c r="BH10">
        <v>169.26300000000001</v>
      </c>
      <c r="BI10">
        <v>14.163</v>
      </c>
      <c r="BJ10">
        <v>30.186</v>
      </c>
      <c r="BK10">
        <v>14.879</v>
      </c>
      <c r="BL10">
        <v>62.732999999999997</v>
      </c>
      <c r="BM10">
        <v>16.3</v>
      </c>
      <c r="BN10">
        <v>7.3650000000000002</v>
      </c>
      <c r="BO10">
        <v>10.47</v>
      </c>
      <c r="BP10">
        <v>21.465</v>
      </c>
      <c r="BQ10">
        <v>13.087999999999999</v>
      </c>
      <c r="BR10">
        <v>24.248999999999999</v>
      </c>
      <c r="BS10">
        <v>8.8710000000000004</v>
      </c>
      <c r="BT10">
        <v>27.515000000000001</v>
      </c>
      <c r="BU10">
        <v>8.673</v>
      </c>
      <c r="BV10">
        <v>93.001999999999995</v>
      </c>
      <c r="BW10">
        <v>11.606</v>
      </c>
      <c r="BX10">
        <v>19.587</v>
      </c>
      <c r="BY10">
        <v>31.689</v>
      </c>
      <c r="BZ10">
        <v>11.252000000000001</v>
      </c>
      <c r="CA10">
        <v>17.135000000000002</v>
      </c>
      <c r="CB10">
        <v>67.923000000000002</v>
      </c>
      <c r="CC10">
        <v>16.84</v>
      </c>
      <c r="CD10">
        <v>9.1340000000000003</v>
      </c>
      <c r="CE10">
        <v>30.03</v>
      </c>
      <c r="CF10">
        <v>6.1379999999999999</v>
      </c>
      <c r="CG10">
        <v>22.654</v>
      </c>
      <c r="CH10">
        <v>10.286</v>
      </c>
      <c r="CI10">
        <v>11.315</v>
      </c>
      <c r="CJ10">
        <v>28.114999999999998</v>
      </c>
      <c r="CK10">
        <v>13.733000000000001</v>
      </c>
      <c r="CL10">
        <v>30.904</v>
      </c>
      <c r="CM10">
        <v>46.784999999999997</v>
      </c>
      <c r="CN10">
        <v>7.5419999999999998</v>
      </c>
      <c r="CO10">
        <v>23.747</v>
      </c>
      <c r="CP10">
        <v>67.704999999999998</v>
      </c>
      <c r="CQ10">
        <v>11.303000000000001</v>
      </c>
      <c r="CR10">
        <v>4.0339999999999998</v>
      </c>
      <c r="CS10">
        <v>14.641</v>
      </c>
      <c r="CT10">
        <v>28.37</v>
      </c>
      <c r="CU10">
        <v>58.459000000000003</v>
      </c>
      <c r="CV10">
        <v>13.098000000000001</v>
      </c>
      <c r="CW10">
        <v>65.111999999999995</v>
      </c>
      <c r="CX10">
        <v>2.1819999999999999</v>
      </c>
      <c r="CY10">
        <v>16.056999999999999</v>
      </c>
      <c r="CZ10">
        <v>24.713999999999999</v>
      </c>
      <c r="DA10">
        <v>17.997</v>
      </c>
      <c r="DB10">
        <v>57.540999999999997</v>
      </c>
      <c r="DC10">
        <v>48.244999999999997</v>
      </c>
      <c r="DD10">
        <v>19.628</v>
      </c>
      <c r="DE10">
        <v>19.495999999999999</v>
      </c>
      <c r="DF10">
        <v>26.010999999999999</v>
      </c>
      <c r="DG10">
        <v>12.282999999999999</v>
      </c>
      <c r="DH10">
        <v>14.077</v>
      </c>
      <c r="DI10">
        <v>8.4649999999999999</v>
      </c>
      <c r="DJ10">
        <v>13.644</v>
      </c>
      <c r="DK10">
        <v>135.03899999999999</v>
      </c>
      <c r="DL10">
        <v>12.042</v>
      </c>
      <c r="DM10">
        <v>19.547999999999998</v>
      </c>
      <c r="DN10">
        <v>13.021000000000001</v>
      </c>
      <c r="DO10">
        <v>36.695999999999998</v>
      </c>
      <c r="DP10">
        <v>6.56</v>
      </c>
      <c r="DQ10">
        <v>26.9</v>
      </c>
    </row>
    <row r="11" spans="1:121" x14ac:dyDescent="0.25">
      <c r="A11" s="1">
        <v>44561</v>
      </c>
      <c r="B11">
        <v>18.927</v>
      </c>
      <c r="C11">
        <v>20.832999999999998</v>
      </c>
      <c r="D11">
        <v>24.106000000000002</v>
      </c>
      <c r="E11">
        <v>7.6870000000000003</v>
      </c>
      <c r="F11">
        <v>44.603999999999999</v>
      </c>
      <c r="G11">
        <v>12.798999999999999</v>
      </c>
      <c r="H11">
        <v>23.798999999999999</v>
      </c>
      <c r="I11">
        <v>137.72</v>
      </c>
      <c r="J11">
        <v>20.248000000000001</v>
      </c>
      <c r="K11">
        <v>47.756</v>
      </c>
      <c r="L11">
        <v>30.597999999999999</v>
      </c>
      <c r="M11">
        <v>8.4410000000000007</v>
      </c>
      <c r="N11">
        <v>13.555</v>
      </c>
      <c r="O11">
        <v>20.672999999999998</v>
      </c>
      <c r="P11">
        <v>83.096000000000004</v>
      </c>
      <c r="Q11">
        <v>12.304</v>
      </c>
      <c r="R11">
        <v>12.698</v>
      </c>
      <c r="S11">
        <v>37.890999999999998</v>
      </c>
      <c r="T11">
        <v>92.847999999999999</v>
      </c>
      <c r="U11">
        <v>4.7629999999999999</v>
      </c>
      <c r="V11">
        <v>10.896000000000001</v>
      </c>
      <c r="W11">
        <v>26.448</v>
      </c>
      <c r="X11">
        <v>15.927</v>
      </c>
      <c r="Y11">
        <v>73.171999999999997</v>
      </c>
      <c r="Z11">
        <v>36.880000000000003</v>
      </c>
      <c r="AA11">
        <v>20.161999999999999</v>
      </c>
      <c r="AB11">
        <v>9.2850000000000001</v>
      </c>
      <c r="AC11">
        <v>8.9450000000000003</v>
      </c>
      <c r="AD11">
        <v>5.9020000000000001</v>
      </c>
      <c r="AE11">
        <v>103.104</v>
      </c>
      <c r="AF11">
        <v>12.23</v>
      </c>
      <c r="AG11">
        <v>7.3639999999999999</v>
      </c>
      <c r="AH11">
        <v>14.081</v>
      </c>
      <c r="AI11">
        <v>320.45</v>
      </c>
      <c r="AJ11">
        <v>15.25</v>
      </c>
      <c r="AK11">
        <v>35.292000000000002</v>
      </c>
      <c r="AL11">
        <v>51.807000000000002</v>
      </c>
      <c r="AM11">
        <v>6.4870000000000001</v>
      </c>
      <c r="AN11">
        <v>8.7439999999999998</v>
      </c>
      <c r="AO11">
        <v>17.373000000000001</v>
      </c>
      <c r="AP11">
        <v>25.298999999999999</v>
      </c>
      <c r="AQ11">
        <v>36.677</v>
      </c>
      <c r="AR11">
        <v>26.582000000000001</v>
      </c>
      <c r="AS11">
        <v>11.313000000000001</v>
      </c>
      <c r="AT11">
        <v>35.655000000000001</v>
      </c>
      <c r="AU11">
        <v>9.0760000000000005</v>
      </c>
      <c r="AV11">
        <v>111.866</v>
      </c>
      <c r="AW11">
        <v>26.138999999999999</v>
      </c>
      <c r="AX11">
        <v>18.951000000000001</v>
      </c>
      <c r="AY11">
        <v>19.471</v>
      </c>
      <c r="AZ11">
        <v>44.418999999999997</v>
      </c>
      <c r="BA11">
        <v>15.704000000000001</v>
      </c>
      <c r="BB11">
        <v>4.4260000000000002</v>
      </c>
      <c r="BC11">
        <v>45.156999999999996</v>
      </c>
      <c r="BD11">
        <v>12.978</v>
      </c>
      <c r="BE11">
        <v>777.774</v>
      </c>
      <c r="BF11">
        <v>53.636000000000003</v>
      </c>
      <c r="BG11">
        <v>22.55</v>
      </c>
      <c r="BH11">
        <v>169.62899999999999</v>
      </c>
      <c r="BI11">
        <v>14.042999999999999</v>
      </c>
      <c r="BJ11">
        <v>30.018999999999998</v>
      </c>
      <c r="BK11">
        <v>15.032</v>
      </c>
      <c r="BL11">
        <v>62.597999999999999</v>
      </c>
      <c r="BM11">
        <v>16.260999999999999</v>
      </c>
      <c r="BN11">
        <v>7.4610000000000003</v>
      </c>
      <c r="BO11">
        <v>10.285</v>
      </c>
      <c r="BP11">
        <v>21.228000000000002</v>
      </c>
      <c r="BQ11">
        <v>12.981</v>
      </c>
      <c r="BR11">
        <v>24.256</v>
      </c>
      <c r="BS11">
        <v>8.9779999999999998</v>
      </c>
      <c r="BT11">
        <v>27.811</v>
      </c>
      <c r="BU11">
        <v>8.4260000000000002</v>
      </c>
      <c r="BV11">
        <v>93.484999999999999</v>
      </c>
      <c r="BW11">
        <v>11.491</v>
      </c>
      <c r="BX11">
        <v>19.716999999999999</v>
      </c>
      <c r="BY11">
        <v>31.81</v>
      </c>
      <c r="BZ11">
        <v>11.166</v>
      </c>
      <c r="CA11">
        <v>16.952999999999999</v>
      </c>
      <c r="CB11">
        <v>67.582999999999998</v>
      </c>
      <c r="CC11">
        <v>16.811</v>
      </c>
      <c r="CD11">
        <v>9.1210000000000004</v>
      </c>
      <c r="CE11">
        <v>30.15</v>
      </c>
      <c r="CF11">
        <v>6.1719999999999997</v>
      </c>
      <c r="CG11">
        <v>22.869</v>
      </c>
      <c r="CH11">
        <v>10.391999999999999</v>
      </c>
      <c r="CI11">
        <v>11.257999999999999</v>
      </c>
      <c r="CJ11">
        <v>28.231000000000002</v>
      </c>
      <c r="CK11">
        <v>13.692</v>
      </c>
      <c r="CL11">
        <v>30.334</v>
      </c>
      <c r="CM11">
        <v>47.149000000000001</v>
      </c>
      <c r="CN11">
        <v>7.7279999999999998</v>
      </c>
      <c r="CO11">
        <v>23.73</v>
      </c>
      <c r="CP11">
        <v>68.295000000000002</v>
      </c>
      <c r="CQ11">
        <v>11.305</v>
      </c>
      <c r="CR11">
        <v>3.9740000000000002</v>
      </c>
      <c r="CS11">
        <v>14.624000000000001</v>
      </c>
      <c r="CT11">
        <v>27.925999999999998</v>
      </c>
      <c r="CU11">
        <v>57.499000000000002</v>
      </c>
      <c r="CV11">
        <v>13.092000000000001</v>
      </c>
      <c r="CW11">
        <v>65.543000000000006</v>
      </c>
      <c r="CX11">
        <v>2.2570000000000001</v>
      </c>
      <c r="CY11">
        <v>16.135999999999999</v>
      </c>
      <c r="CZ11">
        <v>24.565000000000001</v>
      </c>
      <c r="DA11">
        <v>18.158999999999999</v>
      </c>
      <c r="DB11">
        <v>58.462000000000003</v>
      </c>
      <c r="DC11">
        <v>48.595999999999997</v>
      </c>
      <c r="DD11">
        <v>19.736000000000001</v>
      </c>
      <c r="DE11">
        <v>19.875</v>
      </c>
      <c r="DF11">
        <v>26.207999999999998</v>
      </c>
      <c r="DG11">
        <v>12.298</v>
      </c>
      <c r="DH11">
        <v>14.218999999999999</v>
      </c>
      <c r="DI11">
        <v>8.5519999999999996</v>
      </c>
      <c r="DJ11">
        <v>13.262</v>
      </c>
      <c r="DK11">
        <v>137.19399999999999</v>
      </c>
      <c r="DL11">
        <v>12.081</v>
      </c>
      <c r="DM11">
        <v>19.547000000000001</v>
      </c>
      <c r="DN11">
        <v>12.853</v>
      </c>
      <c r="DO11">
        <v>36.82</v>
      </c>
      <c r="DP11">
        <v>6.5090000000000003</v>
      </c>
      <c r="DQ11">
        <v>27.093</v>
      </c>
    </row>
    <row r="12" spans="1:121" x14ac:dyDescent="0.25">
      <c r="A12" s="1">
        <v>44926</v>
      </c>
      <c r="B12">
        <v>19.082000000000001</v>
      </c>
      <c r="C12">
        <v>21.248999999999999</v>
      </c>
      <c r="D12">
        <v>24.297999999999998</v>
      </c>
      <c r="E12">
        <v>7.6289999999999996</v>
      </c>
      <c r="F12">
        <v>44.853999999999999</v>
      </c>
      <c r="G12">
        <v>12.818</v>
      </c>
      <c r="H12">
        <v>23.527000000000001</v>
      </c>
      <c r="I12">
        <v>139.429</v>
      </c>
      <c r="J12">
        <v>20.152999999999999</v>
      </c>
      <c r="K12">
        <v>48.061999999999998</v>
      </c>
      <c r="L12">
        <v>30.844999999999999</v>
      </c>
      <c r="M12">
        <v>8.4250000000000007</v>
      </c>
      <c r="N12">
        <v>13.337999999999999</v>
      </c>
      <c r="O12">
        <v>20.931999999999999</v>
      </c>
      <c r="P12">
        <v>83.945999999999998</v>
      </c>
      <c r="Q12">
        <v>12.382999999999999</v>
      </c>
      <c r="R12">
        <v>12.618</v>
      </c>
      <c r="S12">
        <v>38.119</v>
      </c>
      <c r="T12">
        <v>93.322999999999993</v>
      </c>
      <c r="U12">
        <v>4.7229999999999999</v>
      </c>
      <c r="V12">
        <v>10.936999999999999</v>
      </c>
      <c r="W12">
        <v>26.306999999999999</v>
      </c>
      <c r="X12">
        <v>15.9</v>
      </c>
      <c r="Y12">
        <v>72.242000000000004</v>
      </c>
      <c r="Z12">
        <v>37.012</v>
      </c>
      <c r="AA12">
        <v>19.882000000000001</v>
      </c>
      <c r="AB12">
        <v>9.14</v>
      </c>
      <c r="AC12">
        <v>8.9730000000000008</v>
      </c>
      <c r="AD12">
        <v>5.9450000000000003</v>
      </c>
      <c r="AE12">
        <v>103.358</v>
      </c>
      <c r="AF12">
        <v>12.297000000000001</v>
      </c>
      <c r="AG12">
        <v>7.2990000000000004</v>
      </c>
      <c r="AH12">
        <v>13.984999999999999</v>
      </c>
      <c r="AI12">
        <v>321.33199999999999</v>
      </c>
      <c r="AJ12">
        <v>15.24</v>
      </c>
      <c r="AK12">
        <v>35.518000000000001</v>
      </c>
      <c r="AL12">
        <v>51.807000000000002</v>
      </c>
      <c r="AM12">
        <v>6.3890000000000002</v>
      </c>
      <c r="AN12">
        <v>8.7769999999999992</v>
      </c>
      <c r="AO12">
        <v>17.577000000000002</v>
      </c>
      <c r="AP12">
        <v>25.472999999999999</v>
      </c>
      <c r="AQ12">
        <v>36.545999999999999</v>
      </c>
      <c r="AR12">
        <v>26.632000000000001</v>
      </c>
      <c r="AS12">
        <v>11.363</v>
      </c>
      <c r="AT12">
        <v>35.372</v>
      </c>
      <c r="AU12">
        <v>9.0419999999999998</v>
      </c>
      <c r="AV12">
        <v>111.764</v>
      </c>
      <c r="AW12">
        <v>25.603000000000002</v>
      </c>
      <c r="AX12">
        <v>19.071999999999999</v>
      </c>
      <c r="AY12">
        <v>19.585000000000001</v>
      </c>
      <c r="AZ12">
        <v>44.05</v>
      </c>
      <c r="BA12">
        <v>15.726000000000001</v>
      </c>
      <c r="BB12">
        <v>4.4130000000000003</v>
      </c>
      <c r="BC12">
        <v>44.881999999999998</v>
      </c>
      <c r="BD12">
        <v>12.99</v>
      </c>
      <c r="BE12">
        <v>778.99900000000002</v>
      </c>
      <c r="BF12">
        <v>54.335999999999999</v>
      </c>
      <c r="BG12">
        <v>22.222000000000001</v>
      </c>
      <c r="BH12">
        <v>170.43199999999999</v>
      </c>
      <c r="BI12">
        <v>13.843999999999999</v>
      </c>
      <c r="BJ12">
        <v>29.721</v>
      </c>
      <c r="BK12">
        <v>15.163</v>
      </c>
      <c r="BL12">
        <v>62.905000000000001</v>
      </c>
      <c r="BM12">
        <v>16.052</v>
      </c>
      <c r="BN12">
        <v>7.258</v>
      </c>
      <c r="BO12">
        <v>10.045</v>
      </c>
      <c r="BP12">
        <v>20.795999999999999</v>
      </c>
      <c r="BQ12">
        <v>12.917</v>
      </c>
      <c r="BR12">
        <v>24.391999999999999</v>
      </c>
      <c r="BS12">
        <v>8.9580000000000002</v>
      </c>
      <c r="BT12">
        <v>27.866</v>
      </c>
      <c r="BU12">
        <v>9.1</v>
      </c>
      <c r="BV12">
        <v>95.227000000000004</v>
      </c>
      <c r="BW12">
        <v>11.321</v>
      </c>
      <c r="BX12">
        <v>19.72</v>
      </c>
      <c r="BY12">
        <v>31.765000000000001</v>
      </c>
      <c r="BZ12">
        <v>11.101000000000001</v>
      </c>
      <c r="CA12">
        <v>16.870999999999999</v>
      </c>
      <c r="CB12">
        <v>67.37</v>
      </c>
      <c r="CC12">
        <v>16.803000000000001</v>
      </c>
      <c r="CD12">
        <v>9.1080000000000005</v>
      </c>
      <c r="CE12">
        <v>30.047999999999998</v>
      </c>
      <c r="CF12">
        <v>6.2160000000000002</v>
      </c>
      <c r="CG12">
        <v>22.934999999999999</v>
      </c>
      <c r="CH12">
        <v>10.397</v>
      </c>
      <c r="CI12">
        <v>11.315</v>
      </c>
      <c r="CJ12">
        <v>28.350999999999999</v>
      </c>
      <c r="CK12">
        <v>14.166</v>
      </c>
      <c r="CL12">
        <v>30.693000000000001</v>
      </c>
      <c r="CM12">
        <v>47.43</v>
      </c>
      <c r="CN12">
        <v>7.7670000000000003</v>
      </c>
      <c r="CO12">
        <v>23.556000000000001</v>
      </c>
      <c r="CP12">
        <v>69.549000000000007</v>
      </c>
      <c r="CQ12">
        <v>11.294</v>
      </c>
      <c r="CR12">
        <v>3.9409999999999998</v>
      </c>
      <c r="CS12">
        <v>14.673</v>
      </c>
      <c r="CT12">
        <v>27.366</v>
      </c>
      <c r="CU12">
        <v>56.378</v>
      </c>
      <c r="CV12">
        <v>13.061</v>
      </c>
      <c r="CW12">
        <v>65.787000000000006</v>
      </c>
      <c r="CX12">
        <v>2.25</v>
      </c>
      <c r="CY12">
        <v>16.204000000000001</v>
      </c>
      <c r="CZ12">
        <v>24.414000000000001</v>
      </c>
      <c r="DA12">
        <v>18.167000000000002</v>
      </c>
      <c r="DB12">
        <v>59.478000000000002</v>
      </c>
      <c r="DC12">
        <v>48.929000000000002</v>
      </c>
      <c r="DD12">
        <v>19.93</v>
      </c>
      <c r="DE12">
        <v>20.190999999999999</v>
      </c>
      <c r="DF12">
        <v>26.445</v>
      </c>
      <c r="DG12">
        <v>12.426</v>
      </c>
      <c r="DH12">
        <v>14.331</v>
      </c>
      <c r="DI12">
        <v>8.5210000000000008</v>
      </c>
      <c r="DJ12">
        <v>13.125999999999999</v>
      </c>
      <c r="DK12">
        <v>140.434</v>
      </c>
      <c r="DL12">
        <v>12.067</v>
      </c>
      <c r="DM12">
        <v>19.669</v>
      </c>
      <c r="DN12">
        <v>12.728</v>
      </c>
      <c r="DO12">
        <v>36.953000000000003</v>
      </c>
      <c r="DP12">
        <v>6.415</v>
      </c>
      <c r="DQ12">
        <v>27.161999999999999</v>
      </c>
    </row>
    <row r="13" spans="1:121" x14ac:dyDescent="0.25">
      <c r="A13" s="1">
        <v>45291</v>
      </c>
      <c r="B13">
        <v>19.280999999999999</v>
      </c>
      <c r="C13">
        <v>21.821000000000002</v>
      </c>
      <c r="D13">
        <v>24.635999999999999</v>
      </c>
      <c r="E13">
        <v>7.6050000000000004</v>
      </c>
      <c r="F13">
        <v>45.067</v>
      </c>
      <c r="G13">
        <v>12.984</v>
      </c>
      <c r="H13">
        <v>23.26</v>
      </c>
      <c r="I13">
        <v>141.38800000000001</v>
      </c>
      <c r="J13">
        <v>20.222999999999999</v>
      </c>
      <c r="K13">
        <v>47.88</v>
      </c>
      <c r="L13">
        <v>31.062000000000001</v>
      </c>
      <c r="M13">
        <v>8.4160000000000004</v>
      </c>
      <c r="N13">
        <v>12.930999999999999</v>
      </c>
      <c r="O13">
        <v>21.12</v>
      </c>
      <c r="P13">
        <v>84.995999999999995</v>
      </c>
      <c r="Q13">
        <v>12.427</v>
      </c>
      <c r="R13">
        <v>12.59</v>
      </c>
      <c r="S13">
        <v>38.523000000000003</v>
      </c>
      <c r="T13">
        <v>93.864000000000004</v>
      </c>
      <c r="U13">
        <v>4.7439999999999998</v>
      </c>
      <c r="V13">
        <v>10.984</v>
      </c>
      <c r="W13">
        <v>26.3</v>
      </c>
      <c r="X13">
        <v>15.928000000000001</v>
      </c>
      <c r="Y13">
        <v>71.269000000000005</v>
      </c>
      <c r="Z13">
        <v>37.348999999999997</v>
      </c>
      <c r="AA13">
        <v>19.66</v>
      </c>
      <c r="AB13">
        <v>9.1920000000000002</v>
      </c>
      <c r="AC13">
        <v>8.9909999999999997</v>
      </c>
      <c r="AD13">
        <v>5.98</v>
      </c>
      <c r="AE13">
        <v>103.78700000000001</v>
      </c>
      <c r="AF13">
        <v>12.461</v>
      </c>
      <c r="AG13">
        <v>7.2690000000000001</v>
      </c>
      <c r="AH13">
        <v>13.923</v>
      </c>
      <c r="AI13">
        <v>323.41399999999999</v>
      </c>
      <c r="AJ13">
        <v>15.411</v>
      </c>
      <c r="AK13">
        <v>35.000999999999998</v>
      </c>
      <c r="AL13">
        <v>51.850999999999999</v>
      </c>
      <c r="AM13">
        <v>6.3550000000000004</v>
      </c>
      <c r="AN13">
        <v>8.7789999999999999</v>
      </c>
      <c r="AO13">
        <v>17.858000000000001</v>
      </c>
      <c r="AP13">
        <v>25.626000000000001</v>
      </c>
      <c r="AQ13">
        <v>36.590000000000003</v>
      </c>
      <c r="AR13">
        <v>26.875</v>
      </c>
      <c r="AS13">
        <v>11.452</v>
      </c>
      <c r="AT13">
        <v>35.311</v>
      </c>
      <c r="AU13">
        <v>8.93</v>
      </c>
      <c r="AV13">
        <v>112.322</v>
      </c>
      <c r="AW13">
        <v>25.306000000000001</v>
      </c>
      <c r="AX13">
        <v>19.396999999999998</v>
      </c>
      <c r="AY13">
        <v>19.739000000000001</v>
      </c>
      <c r="AZ13">
        <v>44.223999999999997</v>
      </c>
      <c r="BA13">
        <v>15.981</v>
      </c>
      <c r="BB13">
        <v>4.4249999999999998</v>
      </c>
      <c r="BC13">
        <v>44.914000000000001</v>
      </c>
      <c r="BD13">
        <v>13.141</v>
      </c>
      <c r="BE13">
        <v>784.60699999999997</v>
      </c>
      <c r="BF13">
        <v>55.383000000000003</v>
      </c>
      <c r="BG13">
        <v>22.134</v>
      </c>
      <c r="BH13">
        <v>172.179</v>
      </c>
      <c r="BI13">
        <v>13.656000000000001</v>
      </c>
      <c r="BJ13">
        <v>29.696000000000002</v>
      </c>
      <c r="BK13">
        <v>15.315</v>
      </c>
      <c r="BL13">
        <v>63.334000000000003</v>
      </c>
      <c r="BM13">
        <v>15.98</v>
      </c>
      <c r="BN13">
        <v>7.3010000000000002</v>
      </c>
      <c r="BO13">
        <v>9.8710000000000004</v>
      </c>
      <c r="BP13">
        <v>20.449000000000002</v>
      </c>
      <c r="BQ13">
        <v>12.989000000000001</v>
      </c>
      <c r="BR13">
        <v>24.791</v>
      </c>
      <c r="BS13">
        <v>8.9190000000000005</v>
      </c>
      <c r="BT13">
        <v>28.271999999999998</v>
      </c>
      <c r="BU13">
        <v>9.1769999999999996</v>
      </c>
      <c r="BV13">
        <v>97.551000000000002</v>
      </c>
      <c r="BW13">
        <v>11.224</v>
      </c>
      <c r="BX13">
        <v>19.853000000000002</v>
      </c>
      <c r="BY13">
        <v>31.704999999999998</v>
      </c>
      <c r="BZ13">
        <v>10.932</v>
      </c>
      <c r="CA13">
        <v>16.875</v>
      </c>
      <c r="CB13">
        <v>67.549000000000007</v>
      </c>
      <c r="CC13">
        <v>17.097999999999999</v>
      </c>
      <c r="CD13">
        <v>9.0470000000000006</v>
      </c>
      <c r="CE13">
        <v>30.189</v>
      </c>
      <c r="CF13">
        <v>6.28</v>
      </c>
      <c r="CG13">
        <v>23.172000000000001</v>
      </c>
      <c r="CH13">
        <v>10.512</v>
      </c>
      <c r="CI13">
        <v>11.246</v>
      </c>
      <c r="CJ13">
        <v>28.533999999999999</v>
      </c>
      <c r="CK13">
        <v>14.372</v>
      </c>
      <c r="CL13">
        <v>30.553000000000001</v>
      </c>
      <c r="CM13">
        <v>47.908999999999999</v>
      </c>
      <c r="CN13">
        <v>7.6920000000000002</v>
      </c>
      <c r="CO13">
        <v>23.763000000000002</v>
      </c>
      <c r="CP13">
        <v>70.347999999999999</v>
      </c>
      <c r="CQ13">
        <v>11.319000000000001</v>
      </c>
      <c r="CR13">
        <v>3.9870000000000001</v>
      </c>
      <c r="CS13">
        <v>14.782999999999999</v>
      </c>
      <c r="CT13">
        <v>27.068999999999999</v>
      </c>
      <c r="CU13">
        <v>56.021000000000001</v>
      </c>
      <c r="CV13">
        <v>12.981</v>
      </c>
      <c r="CW13">
        <v>66.236999999999995</v>
      </c>
      <c r="CX13">
        <v>2.3210000000000002</v>
      </c>
      <c r="CY13">
        <v>16.149999999999999</v>
      </c>
      <c r="CZ13">
        <v>24.466999999999999</v>
      </c>
      <c r="DA13">
        <v>18.344999999999999</v>
      </c>
      <c r="DB13">
        <v>60.694000000000003</v>
      </c>
      <c r="DC13">
        <v>49.7</v>
      </c>
      <c r="DD13">
        <v>20.242999999999999</v>
      </c>
      <c r="DE13">
        <v>20.5</v>
      </c>
      <c r="DF13">
        <v>26.574000000000002</v>
      </c>
      <c r="DG13">
        <v>12.574999999999999</v>
      </c>
      <c r="DH13">
        <v>14.353</v>
      </c>
      <c r="DI13">
        <v>8.6310000000000002</v>
      </c>
      <c r="DJ13">
        <v>13.090999999999999</v>
      </c>
      <c r="DK13">
        <v>143.25899999999999</v>
      </c>
      <c r="DL13">
        <v>12.266</v>
      </c>
      <c r="DM13">
        <v>19.629000000000001</v>
      </c>
      <c r="DN13">
        <v>12.746</v>
      </c>
      <c r="DO13">
        <v>36.902999999999999</v>
      </c>
      <c r="DP13">
        <v>6.3179999999999996</v>
      </c>
      <c r="DQ13">
        <v>27.521000000000001</v>
      </c>
    </row>
    <row r="14" spans="1:121" x14ac:dyDescent="0.25">
      <c r="A14" s="1">
        <v>45657</v>
      </c>
      <c r="B14">
        <v>19.234999999999999</v>
      </c>
      <c r="C14">
        <v>22.094999999999999</v>
      </c>
      <c r="D14">
        <v>24.957999999999998</v>
      </c>
      <c r="E14">
        <v>7.6079999999999997</v>
      </c>
      <c r="F14">
        <v>45.411999999999999</v>
      </c>
      <c r="G14">
        <v>12.97</v>
      </c>
      <c r="H14">
        <v>23.004999999999999</v>
      </c>
      <c r="I14">
        <v>143.49</v>
      </c>
      <c r="J14">
        <v>20.337</v>
      </c>
      <c r="K14">
        <v>47.948</v>
      </c>
      <c r="L14">
        <v>31.297000000000001</v>
      </c>
      <c r="M14">
        <v>8.4619999999999997</v>
      </c>
      <c r="N14">
        <v>12.750999999999999</v>
      </c>
      <c r="O14">
        <v>21.263999999999999</v>
      </c>
      <c r="P14">
        <v>85.765000000000001</v>
      </c>
      <c r="Q14">
        <v>12.48</v>
      </c>
      <c r="R14">
        <v>12.587999999999999</v>
      </c>
      <c r="S14">
        <v>38.902000000000001</v>
      </c>
      <c r="T14">
        <v>94.054000000000002</v>
      </c>
      <c r="U14">
        <v>4.7640000000000002</v>
      </c>
      <c r="V14">
        <v>11.111000000000001</v>
      </c>
      <c r="W14">
        <v>26.195</v>
      </c>
      <c r="X14">
        <v>16.053000000000001</v>
      </c>
      <c r="Y14">
        <v>71.436000000000007</v>
      </c>
      <c r="Z14">
        <v>37.683999999999997</v>
      </c>
      <c r="AA14">
        <v>19.555</v>
      </c>
      <c r="AB14">
        <v>9.1720000000000006</v>
      </c>
      <c r="AC14">
        <v>8.9749999999999996</v>
      </c>
      <c r="AD14">
        <v>6.0369999999999999</v>
      </c>
      <c r="AE14">
        <v>104.27500000000001</v>
      </c>
      <c r="AF14">
        <v>12.662000000000001</v>
      </c>
      <c r="AG14">
        <v>7.27</v>
      </c>
      <c r="AH14">
        <v>13.945</v>
      </c>
      <c r="AI14">
        <v>327.07100000000003</v>
      </c>
      <c r="AJ14">
        <v>15.648</v>
      </c>
      <c r="AK14">
        <v>34.630000000000003</v>
      </c>
      <c r="AL14">
        <v>52.396999999999998</v>
      </c>
      <c r="AM14">
        <v>6.26</v>
      </c>
      <c r="AN14">
        <v>8.7639999999999993</v>
      </c>
      <c r="AO14">
        <v>17.948</v>
      </c>
      <c r="AP14">
        <v>25.731999999999999</v>
      </c>
      <c r="AQ14">
        <v>36.798000000000002</v>
      </c>
      <c r="AR14">
        <v>27.178999999999998</v>
      </c>
      <c r="AS14">
        <v>11.548</v>
      </c>
      <c r="AT14">
        <v>35.25</v>
      </c>
      <c r="AU14">
        <v>9.0180000000000007</v>
      </c>
      <c r="AV14">
        <v>112.64400000000001</v>
      </c>
      <c r="AW14">
        <v>25.045999999999999</v>
      </c>
      <c r="AX14">
        <v>19.466999999999999</v>
      </c>
      <c r="AY14">
        <v>19.91</v>
      </c>
      <c r="AZ14">
        <v>44.347999999999999</v>
      </c>
      <c r="BA14">
        <v>16.202000000000002</v>
      </c>
      <c r="BB14">
        <v>4.3899999999999997</v>
      </c>
      <c r="BC14">
        <v>45.021000000000001</v>
      </c>
      <c r="BD14">
        <v>13.294</v>
      </c>
      <c r="BE14">
        <v>794.16600000000096</v>
      </c>
      <c r="BF14">
        <v>56.316000000000003</v>
      </c>
      <c r="BG14">
        <v>22.132999999999999</v>
      </c>
      <c r="BH14">
        <v>174.441</v>
      </c>
      <c r="BI14">
        <v>13.462999999999999</v>
      </c>
      <c r="BJ14">
        <v>29.652000000000001</v>
      </c>
      <c r="BK14">
        <v>15.156000000000001</v>
      </c>
      <c r="BL14">
        <v>63.244</v>
      </c>
      <c r="BM14">
        <v>15.824999999999999</v>
      </c>
      <c r="BN14">
        <v>7.2930000000000001</v>
      </c>
      <c r="BO14">
        <v>9.7490000000000006</v>
      </c>
      <c r="BP14">
        <v>20.207000000000001</v>
      </c>
      <c r="BQ14">
        <v>12.912000000000001</v>
      </c>
      <c r="BR14">
        <v>25.053000000000001</v>
      </c>
      <c r="BS14">
        <v>8.8469999999999995</v>
      </c>
      <c r="BT14">
        <v>28.449000000000002</v>
      </c>
      <c r="BU14">
        <v>9.077</v>
      </c>
      <c r="BV14">
        <v>99.600000000000094</v>
      </c>
      <c r="BW14">
        <v>11.170999999999999</v>
      </c>
      <c r="BX14">
        <v>19.998000000000001</v>
      </c>
      <c r="BY14">
        <v>31.655000000000001</v>
      </c>
      <c r="BZ14">
        <v>10.683</v>
      </c>
      <c r="CA14">
        <v>16.914000000000001</v>
      </c>
      <c r="CB14">
        <v>67.731999999999999</v>
      </c>
      <c r="CC14">
        <v>16.922999999999998</v>
      </c>
      <c r="CD14">
        <v>9.0809999999999995</v>
      </c>
      <c r="CE14">
        <v>30.497</v>
      </c>
      <c r="CF14">
        <v>6.3289999999999997</v>
      </c>
      <c r="CG14">
        <v>23.498999999999999</v>
      </c>
      <c r="CH14">
        <v>10.537000000000001</v>
      </c>
      <c r="CI14">
        <v>11.156000000000001</v>
      </c>
      <c r="CJ14">
        <v>28.812999999999999</v>
      </c>
      <c r="CK14">
        <v>14.233000000000001</v>
      </c>
      <c r="CL14">
        <v>30.571999999999999</v>
      </c>
      <c r="CM14">
        <v>48.609000000000002</v>
      </c>
      <c r="CN14">
        <v>7.7519999999999998</v>
      </c>
      <c r="CO14">
        <v>23.9</v>
      </c>
      <c r="CP14">
        <v>70.599999999999994</v>
      </c>
      <c r="CQ14">
        <v>11.465</v>
      </c>
      <c r="CR14">
        <v>3.93</v>
      </c>
      <c r="CS14">
        <v>14.801</v>
      </c>
      <c r="CT14">
        <v>26.805</v>
      </c>
      <c r="CU14">
        <v>55.357999999999997</v>
      </c>
      <c r="CV14">
        <v>12.861000000000001</v>
      </c>
      <c r="CW14">
        <v>66.959000000000003</v>
      </c>
      <c r="CX14">
        <v>2.3519999999999999</v>
      </c>
      <c r="CY14">
        <v>16.212</v>
      </c>
      <c r="CZ14">
        <v>24.526</v>
      </c>
      <c r="DA14">
        <v>18.548999999999999</v>
      </c>
      <c r="DB14">
        <v>61.723999999999997</v>
      </c>
      <c r="DC14">
        <v>50.481999999999999</v>
      </c>
      <c r="DD14">
        <v>20.417999999999999</v>
      </c>
      <c r="DE14">
        <v>20.707000000000001</v>
      </c>
      <c r="DF14">
        <v>26.811</v>
      </c>
      <c r="DG14">
        <v>12.787000000000001</v>
      </c>
      <c r="DH14">
        <v>14.513</v>
      </c>
      <c r="DI14">
        <v>8.6389999999999993</v>
      </c>
      <c r="DJ14">
        <v>13.127000000000001</v>
      </c>
      <c r="DK14">
        <v>146.566</v>
      </c>
      <c r="DL14">
        <v>12.31</v>
      </c>
      <c r="DM14">
        <v>19.562999999999999</v>
      </c>
      <c r="DN14">
        <v>12.872</v>
      </c>
      <c r="DO14">
        <v>37.204999999999998</v>
      </c>
      <c r="DP14">
        <v>6.2629999999999999</v>
      </c>
      <c r="DQ14">
        <v>27.684000000000001</v>
      </c>
    </row>
    <row r="15" spans="1:121" x14ac:dyDescent="0.25">
      <c r="A15" s="1">
        <v>46022</v>
      </c>
      <c r="B15">
        <v>19.422999999999998</v>
      </c>
      <c r="C15">
        <v>22.536000000000001</v>
      </c>
      <c r="D15">
        <v>25.225000000000001</v>
      </c>
      <c r="E15">
        <v>7.5940000000000003</v>
      </c>
      <c r="F15">
        <v>45.640999999999998</v>
      </c>
      <c r="G15">
        <v>13.176</v>
      </c>
      <c r="H15">
        <v>22.829000000000001</v>
      </c>
      <c r="I15">
        <v>145.316</v>
      </c>
      <c r="J15">
        <v>20.242999999999999</v>
      </c>
      <c r="K15">
        <v>47.750999999999998</v>
      </c>
      <c r="L15">
        <v>31.632000000000001</v>
      </c>
      <c r="M15">
        <v>8.5109999999999992</v>
      </c>
      <c r="N15">
        <v>12.558</v>
      </c>
      <c r="O15">
        <v>21.503</v>
      </c>
      <c r="P15">
        <v>86.453999999999994</v>
      </c>
      <c r="Q15">
        <v>12.52</v>
      </c>
      <c r="R15">
        <v>12.609</v>
      </c>
      <c r="S15">
        <v>39.420999999999999</v>
      </c>
      <c r="T15">
        <v>95.441000000000003</v>
      </c>
      <c r="U15">
        <v>4.7469999999999999</v>
      </c>
      <c r="V15">
        <v>11.141</v>
      </c>
      <c r="W15">
        <v>26.149000000000001</v>
      </c>
      <c r="X15">
        <v>16.204999999999998</v>
      </c>
      <c r="Y15">
        <v>70.114999999999995</v>
      </c>
      <c r="Z15">
        <v>37.887999999999998</v>
      </c>
      <c r="AA15">
        <v>19.465</v>
      </c>
      <c r="AB15">
        <v>9.1389999999999993</v>
      </c>
      <c r="AC15">
        <v>8.8070000000000004</v>
      </c>
      <c r="AD15">
        <v>5.992</v>
      </c>
      <c r="AE15">
        <v>104.898</v>
      </c>
      <c r="AF15">
        <v>12.749000000000001</v>
      </c>
      <c r="AG15">
        <v>7.2649999999999997</v>
      </c>
      <c r="AH15">
        <v>13.962</v>
      </c>
      <c r="AI15">
        <v>329.75099999999998</v>
      </c>
      <c r="AJ15">
        <v>15.787000000000001</v>
      </c>
      <c r="AK15">
        <v>34.401000000000003</v>
      </c>
      <c r="AL15">
        <v>52.649000000000001</v>
      </c>
      <c r="AM15">
        <v>6.218</v>
      </c>
      <c r="AN15">
        <v>8.84</v>
      </c>
      <c r="AO15">
        <v>18.207000000000001</v>
      </c>
      <c r="AP15">
        <v>26.181000000000001</v>
      </c>
      <c r="AQ15">
        <v>37.049999999999997</v>
      </c>
      <c r="AR15">
        <v>27.405999999999999</v>
      </c>
      <c r="AS15">
        <v>11.644</v>
      </c>
      <c r="AT15">
        <v>35.213000000000001</v>
      </c>
      <c r="AU15">
        <v>9.0500000000000007</v>
      </c>
      <c r="AV15">
        <v>113.482</v>
      </c>
      <c r="AW15">
        <v>24.725000000000001</v>
      </c>
      <c r="AX15">
        <v>19.626999999999999</v>
      </c>
      <c r="AY15">
        <v>20.117000000000001</v>
      </c>
      <c r="AZ15">
        <v>44.255000000000003</v>
      </c>
      <c r="BA15">
        <v>16.446999999999999</v>
      </c>
      <c r="BB15">
        <v>4.3719999999999999</v>
      </c>
      <c r="BC15">
        <v>45.127000000000002</v>
      </c>
      <c r="BD15">
        <v>13.324999999999999</v>
      </c>
      <c r="BE15">
        <v>795.22199999999998</v>
      </c>
      <c r="BF15">
        <v>57.146999999999998</v>
      </c>
      <c r="BG15">
        <v>22.050999999999998</v>
      </c>
      <c r="BH15">
        <v>175.779</v>
      </c>
      <c r="BI15">
        <v>13.321</v>
      </c>
      <c r="BJ15">
        <v>29.532</v>
      </c>
      <c r="BK15">
        <v>15.183999999999999</v>
      </c>
      <c r="BL15">
        <v>63.746000000000002</v>
      </c>
      <c r="BM15">
        <v>15.765000000000001</v>
      </c>
      <c r="BN15">
        <v>7.2969999999999997</v>
      </c>
      <c r="BO15">
        <v>9.6270000000000007</v>
      </c>
      <c r="BP15">
        <v>19.952000000000002</v>
      </c>
      <c r="BQ15">
        <v>12.901</v>
      </c>
      <c r="BR15">
        <v>25.353000000000002</v>
      </c>
      <c r="BS15">
        <v>8.8629999999999995</v>
      </c>
      <c r="BT15">
        <v>28.669</v>
      </c>
      <c r="BU15">
        <v>9.1229999999999993</v>
      </c>
      <c r="BV15">
        <v>101.696</v>
      </c>
      <c r="BW15">
        <v>11.11</v>
      </c>
      <c r="BX15">
        <v>20.114999999999998</v>
      </c>
      <c r="BY15">
        <v>31.658999999999999</v>
      </c>
      <c r="BZ15">
        <v>10.696999999999999</v>
      </c>
      <c r="CA15">
        <v>16.936</v>
      </c>
      <c r="CB15">
        <v>67.552999999999997</v>
      </c>
      <c r="CC15">
        <v>17.123999999999999</v>
      </c>
      <c r="CD15">
        <v>9.0640000000000001</v>
      </c>
      <c r="CE15">
        <v>30.699000000000002</v>
      </c>
      <c r="CF15">
        <v>6.43</v>
      </c>
      <c r="CG15">
        <v>23.733000000000001</v>
      </c>
      <c r="CH15">
        <v>10.583</v>
      </c>
      <c r="CI15">
        <v>11.191000000000001</v>
      </c>
      <c r="CJ15">
        <v>28.821999999999999</v>
      </c>
      <c r="CK15">
        <v>14.414999999999999</v>
      </c>
      <c r="CL15">
        <v>30.634</v>
      </c>
      <c r="CM15">
        <v>49.036000000000001</v>
      </c>
      <c r="CN15">
        <v>7.9489999999999998</v>
      </c>
      <c r="CO15">
        <v>23.934000000000001</v>
      </c>
      <c r="CP15">
        <v>70.986000000000004</v>
      </c>
      <c r="CQ15">
        <v>11.601000000000001</v>
      </c>
      <c r="CR15">
        <v>3.9319999999999999</v>
      </c>
      <c r="CS15">
        <v>14.8</v>
      </c>
      <c r="CT15">
        <v>26.555</v>
      </c>
      <c r="CU15">
        <v>54.720999999999997</v>
      </c>
      <c r="CV15">
        <v>12.811999999999999</v>
      </c>
      <c r="CW15">
        <v>67.384</v>
      </c>
      <c r="CX15">
        <v>2.3250000000000002</v>
      </c>
      <c r="CY15">
        <v>16.148</v>
      </c>
      <c r="CZ15">
        <v>24.475999999999999</v>
      </c>
      <c r="DA15">
        <v>18.608000000000001</v>
      </c>
      <c r="DB15">
        <v>62.262</v>
      </c>
      <c r="DC15">
        <v>51.243000000000002</v>
      </c>
      <c r="DD15">
        <v>20.788</v>
      </c>
      <c r="DE15">
        <v>20.998000000000001</v>
      </c>
      <c r="DF15">
        <v>26.763000000000002</v>
      </c>
      <c r="DG15">
        <v>12.972</v>
      </c>
      <c r="DH15">
        <v>14.512</v>
      </c>
      <c r="DI15">
        <v>8.7010000000000005</v>
      </c>
      <c r="DJ15">
        <v>12.839</v>
      </c>
      <c r="DK15">
        <v>149.375</v>
      </c>
      <c r="DL15">
        <v>12.368</v>
      </c>
      <c r="DM15">
        <v>19.597000000000001</v>
      </c>
      <c r="DN15">
        <v>12.929</v>
      </c>
      <c r="DO15">
        <v>37.296999999999997</v>
      </c>
      <c r="DP15">
        <v>6.298</v>
      </c>
      <c r="DQ15">
        <v>27.882999999999999</v>
      </c>
    </row>
    <row r="16" spans="1:121" x14ac:dyDescent="0.25">
      <c r="A16" s="1">
        <v>46387</v>
      </c>
      <c r="B16">
        <v>19.430395813741701</v>
      </c>
      <c r="C16">
        <v>22.669700109815501</v>
      </c>
      <c r="D16">
        <v>25.4225572922679</v>
      </c>
      <c r="E16">
        <v>7.5672298531038997</v>
      </c>
      <c r="F16">
        <v>45.784701913432102</v>
      </c>
      <c r="G16">
        <v>13.2528692839816</v>
      </c>
      <c r="H16">
        <v>22.395371685290499</v>
      </c>
      <c r="I16">
        <v>146.935873760459</v>
      </c>
      <c r="J16">
        <v>20.2078156178152</v>
      </c>
      <c r="K16">
        <v>47.706389994001903</v>
      </c>
      <c r="L16">
        <v>31.7660208061547</v>
      </c>
      <c r="M16">
        <v>8.5246906207727307</v>
      </c>
      <c r="N16">
        <v>12.444941137128501</v>
      </c>
      <c r="O16">
        <v>21.5575695585364</v>
      </c>
      <c r="P16">
        <v>87.160646393370399</v>
      </c>
      <c r="Q16">
        <v>12.446043110605601</v>
      </c>
      <c r="R16">
        <v>12.557384402234501</v>
      </c>
      <c r="S16">
        <v>39.483554326531802</v>
      </c>
      <c r="T16">
        <v>95.646757664355604</v>
      </c>
      <c r="U16">
        <v>4.7476251607324498</v>
      </c>
      <c r="V16">
        <v>11.1410650032339</v>
      </c>
      <c r="W16">
        <v>26.0746585651796</v>
      </c>
      <c r="X16">
        <v>16.187705037724001</v>
      </c>
      <c r="Y16">
        <v>69.215712734836799</v>
      </c>
      <c r="Z16">
        <v>38.039542715154802</v>
      </c>
      <c r="AA16">
        <v>19.278763742039601</v>
      </c>
      <c r="AB16">
        <v>9.0480234448293206</v>
      </c>
      <c r="AC16">
        <v>8.7567355071760904</v>
      </c>
      <c r="AD16">
        <v>5.9236309678402801</v>
      </c>
      <c r="AE16">
        <v>105.272696053757</v>
      </c>
      <c r="AF16">
        <v>12.7415196070655</v>
      </c>
      <c r="AG16">
        <v>7.21207110321141</v>
      </c>
      <c r="AH16">
        <v>13.883749189150199</v>
      </c>
      <c r="AI16">
        <v>330.77878746970202</v>
      </c>
      <c r="AJ16">
        <v>15.8473146564919</v>
      </c>
      <c r="AK16">
        <v>33.963388423545197</v>
      </c>
      <c r="AL16">
        <v>52.770156590045303</v>
      </c>
      <c r="AM16">
        <v>6.16628220324945</v>
      </c>
      <c r="AN16">
        <v>8.8560042306385593</v>
      </c>
      <c r="AO16">
        <v>18.256328443291999</v>
      </c>
      <c r="AP16">
        <v>26.3501333283218</v>
      </c>
      <c r="AQ16">
        <v>36.963427964153702</v>
      </c>
      <c r="AR16">
        <v>27.459510287072199</v>
      </c>
      <c r="AS16">
        <v>11.6462612824941</v>
      </c>
      <c r="AT16">
        <v>35.146607024744199</v>
      </c>
      <c r="AU16">
        <v>9.0647235984042407</v>
      </c>
      <c r="AV16">
        <v>113.867122649336</v>
      </c>
      <c r="AW16">
        <v>24.374772358014098</v>
      </c>
      <c r="AX16">
        <v>19.643505741631898</v>
      </c>
      <c r="AY16">
        <v>20.205322860303401</v>
      </c>
      <c r="AZ16">
        <v>44.033780632645801</v>
      </c>
      <c r="BA16">
        <v>16.541964874186899</v>
      </c>
      <c r="BB16">
        <v>4.3300637237259503</v>
      </c>
      <c r="BC16">
        <v>44.922282030412198</v>
      </c>
      <c r="BD16">
        <v>13.289130573616401</v>
      </c>
      <c r="BE16">
        <v>796.72255407405703</v>
      </c>
      <c r="BF16">
        <v>57.712613508836597</v>
      </c>
      <c r="BG16">
        <v>21.9166561276352</v>
      </c>
      <c r="BH16">
        <v>176.749104687857</v>
      </c>
      <c r="BI16">
        <v>13.0936522819706</v>
      </c>
      <c r="BJ16">
        <v>29.320945333149101</v>
      </c>
      <c r="BK16">
        <v>15.2413175147282</v>
      </c>
      <c r="BL16">
        <v>63.933377573918399</v>
      </c>
      <c r="BM16">
        <v>15.7212369050908</v>
      </c>
      <c r="BN16">
        <v>7.2546531681036104</v>
      </c>
      <c r="BO16">
        <v>9.4967319536309205</v>
      </c>
      <c r="BP16">
        <v>19.607111383044298</v>
      </c>
      <c r="BQ16">
        <v>12.8135421363516</v>
      </c>
      <c r="BR16">
        <v>25.344512351457599</v>
      </c>
      <c r="BS16">
        <v>8.8488553374175094</v>
      </c>
      <c r="BT16">
        <v>28.7327805618255</v>
      </c>
      <c r="BU16">
        <v>9.1568073137336192</v>
      </c>
      <c r="BV16">
        <v>102.70913814057</v>
      </c>
      <c r="BW16">
        <v>10.942459591197601</v>
      </c>
      <c r="BX16">
        <v>20.092081181480701</v>
      </c>
      <c r="BY16">
        <v>31.6090659763411</v>
      </c>
      <c r="BZ16">
        <v>10.5292804927905</v>
      </c>
      <c r="CA16">
        <v>16.864493731604401</v>
      </c>
      <c r="CB16">
        <v>67.731201605673803</v>
      </c>
      <c r="CC16">
        <v>17.010337303860201</v>
      </c>
      <c r="CD16">
        <v>9.0303266612539392</v>
      </c>
      <c r="CE16">
        <v>30.806980799315699</v>
      </c>
      <c r="CF16">
        <v>6.4220407305082503</v>
      </c>
      <c r="CG16">
        <v>23.845357529346501</v>
      </c>
      <c r="CH16">
        <v>10.591423693742501</v>
      </c>
      <c r="CI16">
        <v>11.182249844121801</v>
      </c>
      <c r="CJ16">
        <v>28.915816906385601</v>
      </c>
      <c r="CK16">
        <v>14.4309952574914</v>
      </c>
      <c r="CL16">
        <v>30.504394064770398</v>
      </c>
      <c r="CM16">
        <v>49.429308084040699</v>
      </c>
      <c r="CN16">
        <v>7.9865989429147604</v>
      </c>
      <c r="CO16">
        <v>23.893861162637702</v>
      </c>
      <c r="CP16">
        <v>71.485832307106193</v>
      </c>
      <c r="CQ16">
        <v>11.6276316291037</v>
      </c>
      <c r="CR16">
        <v>3.87017742289015</v>
      </c>
      <c r="CS16">
        <v>14.806094172505601</v>
      </c>
      <c r="CT16">
        <v>26.3569009442698</v>
      </c>
      <c r="CU16">
        <v>53.921269566139102</v>
      </c>
      <c r="CV16">
        <v>12.796442775918299</v>
      </c>
      <c r="CW16">
        <v>67.529832160923405</v>
      </c>
      <c r="CX16">
        <v>2.3234504501572499</v>
      </c>
      <c r="CY16">
        <v>16.0547691538886</v>
      </c>
      <c r="CZ16">
        <v>24.500655587351599</v>
      </c>
      <c r="DA16">
        <v>18.639300889416202</v>
      </c>
      <c r="DB16">
        <v>63.225224526872502</v>
      </c>
      <c r="DC16">
        <v>51.8260363401563</v>
      </c>
      <c r="DD16">
        <v>20.974727545324399</v>
      </c>
      <c r="DE16">
        <v>21.2763169369283</v>
      </c>
      <c r="DF16">
        <v>26.8509859659721</v>
      </c>
      <c r="DG16">
        <v>12.9828723787745</v>
      </c>
      <c r="DH16">
        <v>14.438957844231201</v>
      </c>
      <c r="DI16">
        <v>8.6765614631212404</v>
      </c>
      <c r="DJ16">
        <v>12.652861375859899</v>
      </c>
      <c r="DK16">
        <v>150.88933555225401</v>
      </c>
      <c r="DL16">
        <v>12.3891852459102</v>
      </c>
      <c r="DM16">
        <v>19.476969947217501</v>
      </c>
      <c r="DN16">
        <v>12.8599832008747</v>
      </c>
      <c r="DO16">
        <v>37.3275711534585</v>
      </c>
      <c r="DP16">
        <v>6.2155177157810604</v>
      </c>
      <c r="DQ16">
        <v>28.043840078882798</v>
      </c>
    </row>
    <row r="17" spans="1:121" x14ac:dyDescent="0.25">
      <c r="A17" s="1">
        <v>46752</v>
      </c>
      <c r="B17">
        <v>19.412678383458601</v>
      </c>
      <c r="C17">
        <v>22.775940304353899</v>
      </c>
      <c r="D17">
        <v>25.600680539984399</v>
      </c>
      <c r="E17">
        <v>7.5479384534041403</v>
      </c>
      <c r="F17">
        <v>45.888754601525797</v>
      </c>
      <c r="G17">
        <v>13.3165153927518</v>
      </c>
      <c r="H17">
        <v>21.950590632154899</v>
      </c>
      <c r="I17">
        <v>148.481468624445</v>
      </c>
      <c r="J17">
        <v>20.1844161529906</v>
      </c>
      <c r="K17">
        <v>47.620079852070397</v>
      </c>
      <c r="L17">
        <v>31.8740687057633</v>
      </c>
      <c r="M17">
        <v>8.5282670634993103</v>
      </c>
      <c r="N17">
        <v>12.3178172172569</v>
      </c>
      <c r="O17">
        <v>21.585105455246701</v>
      </c>
      <c r="P17">
        <v>87.805069237396907</v>
      </c>
      <c r="Q17">
        <v>12.336594493767199</v>
      </c>
      <c r="R17">
        <v>12.493981041374401</v>
      </c>
      <c r="S17">
        <v>39.514084165563503</v>
      </c>
      <c r="T17">
        <v>95.886693283348393</v>
      </c>
      <c r="U17">
        <v>4.73991120906277</v>
      </c>
      <c r="V17">
        <v>11.119898935591801</v>
      </c>
      <c r="W17">
        <v>25.978560371439901</v>
      </c>
      <c r="X17">
        <v>16.163224346158302</v>
      </c>
      <c r="Y17">
        <v>68.342001804786406</v>
      </c>
      <c r="Z17">
        <v>38.147457789661303</v>
      </c>
      <c r="AA17">
        <v>19.0921024986154</v>
      </c>
      <c r="AB17">
        <v>8.9614309605479505</v>
      </c>
      <c r="AC17">
        <v>8.7028897415877999</v>
      </c>
      <c r="AD17">
        <v>5.8542722754953003</v>
      </c>
      <c r="AE17">
        <v>105.58985238915599</v>
      </c>
      <c r="AF17">
        <v>12.7343379809365</v>
      </c>
      <c r="AG17">
        <v>7.1562046407309303</v>
      </c>
      <c r="AH17">
        <v>13.796371972330901</v>
      </c>
      <c r="AI17">
        <v>331.37957783610398</v>
      </c>
      <c r="AJ17">
        <v>15.890807371492899</v>
      </c>
      <c r="AK17">
        <v>33.569395068745301</v>
      </c>
      <c r="AL17">
        <v>52.852679172829198</v>
      </c>
      <c r="AM17">
        <v>6.1073719693332302</v>
      </c>
      <c r="AN17">
        <v>8.8582692037407504</v>
      </c>
      <c r="AO17">
        <v>18.305353869985399</v>
      </c>
      <c r="AP17">
        <v>26.539888472500301</v>
      </c>
      <c r="AQ17">
        <v>36.822669191857003</v>
      </c>
      <c r="AR17">
        <v>27.498545482251401</v>
      </c>
      <c r="AS17">
        <v>11.6421800094404</v>
      </c>
      <c r="AT17">
        <v>35.0254743881572</v>
      </c>
      <c r="AU17">
        <v>9.0686797476460299</v>
      </c>
      <c r="AV17">
        <v>114.179700173434</v>
      </c>
      <c r="AW17">
        <v>23.991142121246199</v>
      </c>
      <c r="AX17">
        <v>19.655868176091101</v>
      </c>
      <c r="AY17">
        <v>20.275857736363601</v>
      </c>
      <c r="AZ17">
        <v>43.764059846889602</v>
      </c>
      <c r="BA17">
        <v>16.644328463516</v>
      </c>
      <c r="BB17">
        <v>4.2868767084103796</v>
      </c>
      <c r="BC17">
        <v>44.668499281861401</v>
      </c>
      <c r="BD17">
        <v>13.250195656415301</v>
      </c>
      <c r="BE17">
        <v>797.87941992337096</v>
      </c>
      <c r="BF17">
        <v>58.267180431586397</v>
      </c>
      <c r="BG17">
        <v>21.753643263522299</v>
      </c>
      <c r="BH17">
        <v>177.66458938432999</v>
      </c>
      <c r="BI17">
        <v>12.877399903131799</v>
      </c>
      <c r="BJ17">
        <v>29.0832844173766</v>
      </c>
      <c r="BK17">
        <v>15.2793469655732</v>
      </c>
      <c r="BL17">
        <v>64.050812127155595</v>
      </c>
      <c r="BM17">
        <v>15.655914118651699</v>
      </c>
      <c r="BN17">
        <v>7.2054782727458297</v>
      </c>
      <c r="BO17">
        <v>9.3551581319800707</v>
      </c>
      <c r="BP17">
        <v>19.264893496555</v>
      </c>
      <c r="BQ17">
        <v>12.720258381675601</v>
      </c>
      <c r="BR17">
        <v>25.3183029699894</v>
      </c>
      <c r="BS17">
        <v>8.8359604515900401</v>
      </c>
      <c r="BT17">
        <v>28.778924282077401</v>
      </c>
      <c r="BU17">
        <v>9.1754465374602496</v>
      </c>
      <c r="BV17">
        <v>103.629901119344</v>
      </c>
      <c r="BW17">
        <v>10.7986092057762</v>
      </c>
      <c r="BX17">
        <v>20.040368386212901</v>
      </c>
      <c r="BY17">
        <v>31.5417952761265</v>
      </c>
      <c r="BZ17">
        <v>10.3635910848528</v>
      </c>
      <c r="CA17">
        <v>16.777004290825499</v>
      </c>
      <c r="CB17">
        <v>67.790754287722706</v>
      </c>
      <c r="CC17">
        <v>16.8826474406867</v>
      </c>
      <c r="CD17">
        <v>9.0147159609937297</v>
      </c>
      <c r="CE17">
        <v>30.897345372445098</v>
      </c>
      <c r="CF17">
        <v>6.4081171597112299</v>
      </c>
      <c r="CG17">
        <v>23.944023886483201</v>
      </c>
      <c r="CH17">
        <v>10.5959901978527</v>
      </c>
      <c r="CI17">
        <v>11.1631735646792</v>
      </c>
      <c r="CJ17">
        <v>28.9805732615057</v>
      </c>
      <c r="CK17">
        <v>14.434326838519199</v>
      </c>
      <c r="CL17">
        <v>30.3517240813838</v>
      </c>
      <c r="CM17">
        <v>49.781042284964798</v>
      </c>
      <c r="CN17">
        <v>8.0211409211490707</v>
      </c>
      <c r="CO17">
        <v>23.824180646036702</v>
      </c>
      <c r="CP17">
        <v>71.977791401290304</v>
      </c>
      <c r="CQ17">
        <v>11.6469789641174</v>
      </c>
      <c r="CR17">
        <v>3.8026737082977902</v>
      </c>
      <c r="CS17">
        <v>14.808197414228299</v>
      </c>
      <c r="CT17">
        <v>26.2248693984175</v>
      </c>
      <c r="CU17">
        <v>53.111245733201201</v>
      </c>
      <c r="CV17">
        <v>12.766095194797</v>
      </c>
      <c r="CW17">
        <v>67.616032959203693</v>
      </c>
      <c r="CX17">
        <v>2.3186956719436398</v>
      </c>
      <c r="CY17">
        <v>15.947797120901299</v>
      </c>
      <c r="CZ17">
        <v>24.496120401325101</v>
      </c>
      <c r="DA17">
        <v>18.649998429789701</v>
      </c>
      <c r="DB17">
        <v>64.101542036480197</v>
      </c>
      <c r="DC17">
        <v>52.3448479630351</v>
      </c>
      <c r="DD17">
        <v>21.1528014643422</v>
      </c>
      <c r="DE17">
        <v>21.532252625755099</v>
      </c>
      <c r="DF17">
        <v>26.901325524446399</v>
      </c>
      <c r="DG17">
        <v>12.9861482759867</v>
      </c>
      <c r="DH17">
        <v>14.4128115344721</v>
      </c>
      <c r="DI17">
        <v>8.6440929832990605</v>
      </c>
      <c r="DJ17">
        <v>12.460231305519899</v>
      </c>
      <c r="DK17">
        <v>152.164866653856</v>
      </c>
      <c r="DL17">
        <v>12.403449026204401</v>
      </c>
      <c r="DM17">
        <v>19.336951213544399</v>
      </c>
      <c r="DN17">
        <v>12.7845549991554</v>
      </c>
      <c r="DO17">
        <v>37.320767266181399</v>
      </c>
      <c r="DP17">
        <v>6.1350191019320697</v>
      </c>
      <c r="DQ17">
        <v>28.166402892606001</v>
      </c>
    </row>
    <row r="18" spans="1:121" x14ac:dyDescent="0.25">
      <c r="A18" s="1">
        <v>47118</v>
      </c>
      <c r="B18">
        <v>19.394401538445699</v>
      </c>
      <c r="C18">
        <v>22.8942785862065</v>
      </c>
      <c r="D18">
        <v>25.765077211675099</v>
      </c>
      <c r="E18">
        <v>7.5281741807350899</v>
      </c>
      <c r="F18">
        <v>45.962795967647097</v>
      </c>
      <c r="G18">
        <v>13.3736073487475</v>
      </c>
      <c r="H18">
        <v>21.523222161265199</v>
      </c>
      <c r="I18">
        <v>149.93744788178199</v>
      </c>
      <c r="J18">
        <v>20.121794848591701</v>
      </c>
      <c r="K18">
        <v>47.519869529451803</v>
      </c>
      <c r="L18">
        <v>31.9605195954239</v>
      </c>
      <c r="M18">
        <v>8.5322193437410601</v>
      </c>
      <c r="N18">
        <v>12.1883543767612</v>
      </c>
      <c r="O18">
        <v>21.6204475001223</v>
      </c>
      <c r="P18">
        <v>88.410376536405195</v>
      </c>
      <c r="Q18">
        <v>12.236899086167</v>
      </c>
      <c r="R18">
        <v>12.4265567396085</v>
      </c>
      <c r="S18">
        <v>39.5214918411179</v>
      </c>
      <c r="T18">
        <v>96.114822498326603</v>
      </c>
      <c r="U18">
        <v>4.7314211880736599</v>
      </c>
      <c r="V18">
        <v>11.1008201673306</v>
      </c>
      <c r="W18">
        <v>25.8798313006487</v>
      </c>
      <c r="X18">
        <v>16.125301457722699</v>
      </c>
      <c r="Y18">
        <v>67.444044040927494</v>
      </c>
      <c r="Z18">
        <v>38.218190075327101</v>
      </c>
      <c r="AA18">
        <v>18.912883049841799</v>
      </c>
      <c r="AB18">
        <v>8.8700881391132604</v>
      </c>
      <c r="AC18">
        <v>8.6471160049231504</v>
      </c>
      <c r="AD18">
        <v>5.7872823736862502</v>
      </c>
      <c r="AE18">
        <v>105.83773008229301</v>
      </c>
      <c r="AF18">
        <v>12.7118543205127</v>
      </c>
      <c r="AG18">
        <v>7.1051853900808801</v>
      </c>
      <c r="AH18">
        <v>13.7101055153215</v>
      </c>
      <c r="AI18">
        <v>331.86310039661203</v>
      </c>
      <c r="AJ18">
        <v>15.925166788862199</v>
      </c>
      <c r="AK18">
        <v>33.240905027516803</v>
      </c>
      <c r="AL18">
        <v>52.909182034260397</v>
      </c>
      <c r="AM18">
        <v>6.0514902391059202</v>
      </c>
      <c r="AN18">
        <v>8.8694816589745695</v>
      </c>
      <c r="AO18">
        <v>18.3469099804284</v>
      </c>
      <c r="AP18">
        <v>26.711902913897301</v>
      </c>
      <c r="AQ18">
        <v>36.665315057713997</v>
      </c>
      <c r="AR18">
        <v>27.527795476892901</v>
      </c>
      <c r="AS18">
        <v>11.627274694267401</v>
      </c>
      <c r="AT18">
        <v>34.905960157774899</v>
      </c>
      <c r="AU18">
        <v>9.0636633462298501</v>
      </c>
      <c r="AV18">
        <v>114.460464430998</v>
      </c>
      <c r="AW18">
        <v>23.6055557339816</v>
      </c>
      <c r="AX18">
        <v>19.668002858326801</v>
      </c>
      <c r="AY18">
        <v>20.334495612432001</v>
      </c>
      <c r="AZ18">
        <v>43.460572743757901</v>
      </c>
      <c r="BA18">
        <v>16.7477052204699</v>
      </c>
      <c r="BB18">
        <v>4.2420811698356697</v>
      </c>
      <c r="BC18">
        <v>44.396420465722997</v>
      </c>
      <c r="BD18">
        <v>13.2117925732041</v>
      </c>
      <c r="BE18">
        <v>798.483201560309</v>
      </c>
      <c r="BF18">
        <v>58.876280257598701</v>
      </c>
      <c r="BG18">
        <v>21.572502519152899</v>
      </c>
      <c r="BH18">
        <v>178.55837658374699</v>
      </c>
      <c r="BI18">
        <v>12.6836905294739</v>
      </c>
      <c r="BJ18">
        <v>28.855317966376699</v>
      </c>
      <c r="BK18">
        <v>15.310183806773001</v>
      </c>
      <c r="BL18">
        <v>64.131321489185396</v>
      </c>
      <c r="BM18">
        <v>15.5596361940734</v>
      </c>
      <c r="BN18">
        <v>7.1591799832543899</v>
      </c>
      <c r="BO18">
        <v>9.2101848940218005</v>
      </c>
      <c r="BP18">
        <v>18.944836444867999</v>
      </c>
      <c r="BQ18">
        <v>12.625881841732401</v>
      </c>
      <c r="BR18">
        <v>25.303888302026301</v>
      </c>
      <c r="BS18">
        <v>8.8326796894977306</v>
      </c>
      <c r="BT18">
        <v>28.8251107347904</v>
      </c>
      <c r="BU18">
        <v>9.1877423682200092</v>
      </c>
      <c r="BV18">
        <v>104.536393239489</v>
      </c>
      <c r="BW18">
        <v>10.679124933106401</v>
      </c>
      <c r="BX18">
        <v>19.981999272479399</v>
      </c>
      <c r="BY18">
        <v>31.456008057263201</v>
      </c>
      <c r="BZ18">
        <v>10.2064243366064</v>
      </c>
      <c r="CA18">
        <v>16.6871201073413</v>
      </c>
      <c r="CB18">
        <v>67.782462469068903</v>
      </c>
      <c r="CC18">
        <v>16.759020149576202</v>
      </c>
      <c r="CD18">
        <v>9.0002296515691391</v>
      </c>
      <c r="CE18">
        <v>30.961407164068898</v>
      </c>
      <c r="CF18">
        <v>6.3989697832662804</v>
      </c>
      <c r="CG18">
        <v>24.032050115094599</v>
      </c>
      <c r="CH18">
        <v>10.6012656305316</v>
      </c>
      <c r="CI18">
        <v>11.138690917181099</v>
      </c>
      <c r="CJ18">
        <v>29.032268899770401</v>
      </c>
      <c r="CK18">
        <v>14.4413718315891</v>
      </c>
      <c r="CL18">
        <v>30.187123281916499</v>
      </c>
      <c r="CM18">
        <v>50.1116733068625</v>
      </c>
      <c r="CN18">
        <v>8.0581061742278894</v>
      </c>
      <c r="CO18">
        <v>23.740210834246199</v>
      </c>
      <c r="CP18">
        <v>72.447432166780601</v>
      </c>
      <c r="CQ18">
        <v>11.6654366694172</v>
      </c>
      <c r="CR18">
        <v>3.74235281003814</v>
      </c>
      <c r="CS18">
        <v>14.806921174298999</v>
      </c>
      <c r="CT18">
        <v>26.126331250239701</v>
      </c>
      <c r="CU18">
        <v>52.326250525071799</v>
      </c>
      <c r="CV18">
        <v>12.733199682908101</v>
      </c>
      <c r="CW18">
        <v>67.6857832785429</v>
      </c>
      <c r="CX18">
        <v>2.3175336107111901</v>
      </c>
      <c r="CY18">
        <v>15.8376011020412</v>
      </c>
      <c r="CZ18">
        <v>24.466488320631999</v>
      </c>
      <c r="DA18">
        <v>18.6588049292777</v>
      </c>
      <c r="DB18">
        <v>64.886387623246407</v>
      </c>
      <c r="DC18">
        <v>52.827583465531198</v>
      </c>
      <c r="DD18">
        <v>21.3114386498249</v>
      </c>
      <c r="DE18">
        <v>21.7805851883641</v>
      </c>
      <c r="DF18">
        <v>26.937545271061101</v>
      </c>
      <c r="DG18">
        <v>12.9734773054683</v>
      </c>
      <c r="DH18">
        <v>14.395475197347199</v>
      </c>
      <c r="DI18">
        <v>8.6046116125973207</v>
      </c>
      <c r="DJ18">
        <v>12.2758098097926</v>
      </c>
      <c r="DK18">
        <v>153.29042023583199</v>
      </c>
      <c r="DL18">
        <v>12.4060029163624</v>
      </c>
      <c r="DM18">
        <v>19.192108125447501</v>
      </c>
      <c r="DN18">
        <v>12.707973620557899</v>
      </c>
      <c r="DO18">
        <v>37.3036542599271</v>
      </c>
      <c r="DP18">
        <v>6.0672631359481599</v>
      </c>
      <c r="DQ18">
        <v>28.281640472252299</v>
      </c>
    </row>
    <row r="19" spans="1:121" x14ac:dyDescent="0.25">
      <c r="A19" s="1">
        <v>47483</v>
      </c>
      <c r="B19">
        <v>19.362414119621501</v>
      </c>
      <c r="C19">
        <v>23.0046148499403</v>
      </c>
      <c r="D19">
        <v>25.9227467323248</v>
      </c>
      <c r="E19">
        <v>7.5029102635123301</v>
      </c>
      <c r="F19">
        <v>46.007480598453803</v>
      </c>
      <c r="G19">
        <v>13.416518335338001</v>
      </c>
      <c r="H19">
        <v>21.108592815734699</v>
      </c>
      <c r="I19">
        <v>151.35557575593</v>
      </c>
      <c r="J19">
        <v>20.039646128939001</v>
      </c>
      <c r="K19">
        <v>47.4389747617073</v>
      </c>
      <c r="L19">
        <v>32.002515127872798</v>
      </c>
      <c r="M19">
        <v>8.5273011710278901</v>
      </c>
      <c r="N19">
        <v>12.052683134276</v>
      </c>
      <c r="O19">
        <v>21.655656330650899</v>
      </c>
      <c r="P19">
        <v>88.863413156917701</v>
      </c>
      <c r="Q19">
        <v>12.135136861607901</v>
      </c>
      <c r="R19">
        <v>12.360087380479801</v>
      </c>
      <c r="S19">
        <v>39.509104317888003</v>
      </c>
      <c r="T19">
        <v>96.376823559491598</v>
      </c>
      <c r="U19">
        <v>4.7234963791726603</v>
      </c>
      <c r="V19">
        <v>11.079669356633101</v>
      </c>
      <c r="W19">
        <v>25.775699941091499</v>
      </c>
      <c r="X19">
        <v>16.083350412464402</v>
      </c>
      <c r="Y19">
        <v>66.521462423324607</v>
      </c>
      <c r="Z19">
        <v>38.285415202712102</v>
      </c>
      <c r="AA19">
        <v>18.752464095474298</v>
      </c>
      <c r="AB19">
        <v>8.7862676407698608</v>
      </c>
      <c r="AC19">
        <v>8.5909358270373399</v>
      </c>
      <c r="AD19">
        <v>5.7255982287134799</v>
      </c>
      <c r="AE19">
        <v>105.994939979623</v>
      </c>
      <c r="AF19">
        <v>12.6819913405511</v>
      </c>
      <c r="AG19">
        <v>7.0556279422502799</v>
      </c>
      <c r="AH19">
        <v>13.618376187588501</v>
      </c>
      <c r="AI19">
        <v>332.41756319266199</v>
      </c>
      <c r="AJ19">
        <v>15.9538151870817</v>
      </c>
      <c r="AK19">
        <v>32.960017392044101</v>
      </c>
      <c r="AL19">
        <v>52.952047913678697</v>
      </c>
      <c r="AM19">
        <v>5.9990225145856204</v>
      </c>
      <c r="AN19">
        <v>8.86871453097657</v>
      </c>
      <c r="AO19">
        <v>18.3926917114917</v>
      </c>
      <c r="AP19">
        <v>26.856298939044802</v>
      </c>
      <c r="AQ19">
        <v>36.5023441839013</v>
      </c>
      <c r="AR19">
        <v>27.542394514298</v>
      </c>
      <c r="AS19">
        <v>11.616151079273401</v>
      </c>
      <c r="AT19">
        <v>34.785448943120599</v>
      </c>
      <c r="AU19">
        <v>9.0547846174836408</v>
      </c>
      <c r="AV19">
        <v>114.722796286581</v>
      </c>
      <c r="AW19">
        <v>23.205424629789999</v>
      </c>
      <c r="AX19">
        <v>19.680935580756501</v>
      </c>
      <c r="AY19">
        <v>20.386112208823</v>
      </c>
      <c r="AZ19">
        <v>43.137860220705903</v>
      </c>
      <c r="BA19">
        <v>16.838766548334</v>
      </c>
      <c r="BB19">
        <v>4.1950025711776302</v>
      </c>
      <c r="BC19">
        <v>44.1073144295734</v>
      </c>
      <c r="BD19">
        <v>13.1652052480599</v>
      </c>
      <c r="BE19">
        <v>798.70833529724302</v>
      </c>
      <c r="BF19">
        <v>59.429641462212899</v>
      </c>
      <c r="BG19">
        <v>21.371657085016999</v>
      </c>
      <c r="BH19">
        <v>179.45056251164999</v>
      </c>
      <c r="BI19">
        <v>12.5038505548779</v>
      </c>
      <c r="BJ19">
        <v>28.607499869804698</v>
      </c>
      <c r="BK19">
        <v>15.335500334248801</v>
      </c>
      <c r="BL19">
        <v>64.180653409253907</v>
      </c>
      <c r="BM19">
        <v>15.4477880118299</v>
      </c>
      <c r="BN19">
        <v>7.1345837660665801</v>
      </c>
      <c r="BO19">
        <v>9.0667569322769594</v>
      </c>
      <c r="BP19">
        <v>18.651988392320099</v>
      </c>
      <c r="BQ19">
        <v>12.5355442317155</v>
      </c>
      <c r="BR19">
        <v>25.2817241795155</v>
      </c>
      <c r="BS19">
        <v>8.8060906709299207</v>
      </c>
      <c r="BT19">
        <v>28.849701682716599</v>
      </c>
      <c r="BU19">
        <v>9.1946652585029494</v>
      </c>
      <c r="BV19">
        <v>105.444082743001</v>
      </c>
      <c r="BW19">
        <v>10.5764159336417</v>
      </c>
      <c r="BX19">
        <v>19.913279281541499</v>
      </c>
      <c r="BY19">
        <v>31.357350489913401</v>
      </c>
      <c r="BZ19">
        <v>10.057365835448801</v>
      </c>
      <c r="CA19">
        <v>16.598232992813799</v>
      </c>
      <c r="CB19">
        <v>67.757203885585</v>
      </c>
      <c r="CC19">
        <v>16.6346209587037</v>
      </c>
      <c r="CD19">
        <v>8.9710199828454709</v>
      </c>
      <c r="CE19">
        <v>30.9713273083666</v>
      </c>
      <c r="CF19">
        <v>6.3900274471818399</v>
      </c>
      <c r="CG19">
        <v>24.116889158358099</v>
      </c>
      <c r="CH19">
        <v>10.6041782160145</v>
      </c>
      <c r="CI19">
        <v>11.1139163460112</v>
      </c>
      <c r="CJ19">
        <v>29.0559930036104</v>
      </c>
      <c r="CK19">
        <v>14.452836126662501</v>
      </c>
      <c r="CL19">
        <v>30.008173262013099</v>
      </c>
      <c r="CM19">
        <v>50.361436229522198</v>
      </c>
      <c r="CN19">
        <v>8.0934596724239594</v>
      </c>
      <c r="CO19">
        <v>23.649557873850199</v>
      </c>
      <c r="CP19">
        <v>72.789991197542406</v>
      </c>
      <c r="CQ19">
        <v>11.6879228784047</v>
      </c>
      <c r="CR19">
        <v>3.6866434756011799</v>
      </c>
      <c r="CS19">
        <v>14.8018756159994</v>
      </c>
      <c r="CT19">
        <v>26.024497991157101</v>
      </c>
      <c r="CU19">
        <v>51.592941425632198</v>
      </c>
      <c r="CV19">
        <v>12.6894608627957</v>
      </c>
      <c r="CW19">
        <v>67.727765311715103</v>
      </c>
      <c r="CX19">
        <v>2.3154322735318398</v>
      </c>
      <c r="CY19">
        <v>15.742407277586601</v>
      </c>
      <c r="CZ19">
        <v>24.401794010212399</v>
      </c>
      <c r="DA19">
        <v>18.656263310349399</v>
      </c>
      <c r="DB19">
        <v>65.588095736665693</v>
      </c>
      <c r="DC19">
        <v>53.2479266576904</v>
      </c>
      <c r="DD19">
        <v>21.458713975962301</v>
      </c>
      <c r="DE19">
        <v>21.976692270791599</v>
      </c>
      <c r="DF19">
        <v>26.961507431932599</v>
      </c>
      <c r="DG19">
        <v>12.967435300246301</v>
      </c>
      <c r="DH19">
        <v>14.3827394856844</v>
      </c>
      <c r="DI19">
        <v>8.5631812473762299</v>
      </c>
      <c r="DJ19">
        <v>12.0914854840783</v>
      </c>
      <c r="DK19">
        <v>154.34478319164899</v>
      </c>
      <c r="DL19">
        <v>12.4044920556604</v>
      </c>
      <c r="DM19">
        <v>19.0421906840151</v>
      </c>
      <c r="DN19">
        <v>12.6324260011019</v>
      </c>
      <c r="DO19">
        <v>37.267661825126098</v>
      </c>
      <c r="DP19">
        <v>5.9983115618600698</v>
      </c>
      <c r="DQ19">
        <v>28.359457524102599</v>
      </c>
    </row>
    <row r="20" spans="1:121" x14ac:dyDescent="0.25">
      <c r="A20" s="1">
        <v>47848</v>
      </c>
      <c r="B20">
        <v>19.326304870155401</v>
      </c>
      <c r="C20">
        <v>23.122528508355799</v>
      </c>
      <c r="D20">
        <v>26.078412772094801</v>
      </c>
      <c r="E20">
        <v>7.4762961215566097</v>
      </c>
      <c r="F20">
        <v>46.053543441151199</v>
      </c>
      <c r="G20">
        <v>13.4518633376385</v>
      </c>
      <c r="H20">
        <v>20.711156288219598</v>
      </c>
      <c r="I20">
        <v>152.77690175778201</v>
      </c>
      <c r="J20">
        <v>19.9715258010912</v>
      </c>
      <c r="K20">
        <v>47.304120100359597</v>
      </c>
      <c r="L20">
        <v>32.037289072285098</v>
      </c>
      <c r="M20">
        <v>8.5268647849767198</v>
      </c>
      <c r="N20">
        <v>11.9201544272353</v>
      </c>
      <c r="O20">
        <v>21.706919532175199</v>
      </c>
      <c r="P20">
        <v>89.254083723102895</v>
      </c>
      <c r="Q20">
        <v>12.037598739154101</v>
      </c>
      <c r="R20">
        <v>12.2947554567327</v>
      </c>
      <c r="S20">
        <v>39.513505257764301</v>
      </c>
      <c r="T20">
        <v>96.640100995816496</v>
      </c>
      <c r="U20">
        <v>4.7160914288226703</v>
      </c>
      <c r="V20">
        <v>11.064611046967199</v>
      </c>
      <c r="W20">
        <v>25.675929703904</v>
      </c>
      <c r="X20">
        <v>16.057184237927402</v>
      </c>
      <c r="Y20">
        <v>65.730124708256696</v>
      </c>
      <c r="Z20">
        <v>38.365272896309698</v>
      </c>
      <c r="AA20">
        <v>18.6043539773218</v>
      </c>
      <c r="AB20">
        <v>8.7057805101168793</v>
      </c>
      <c r="AC20">
        <v>8.5353624141046307</v>
      </c>
      <c r="AD20">
        <v>5.6707761079429098</v>
      </c>
      <c r="AE20">
        <v>106.118761285614</v>
      </c>
      <c r="AF20">
        <v>12.6676885790994</v>
      </c>
      <c r="AG20">
        <v>7.0061065956905297</v>
      </c>
      <c r="AH20">
        <v>13.5271931326205</v>
      </c>
      <c r="AI20">
        <v>333.11502249800401</v>
      </c>
      <c r="AJ20">
        <v>15.9872648071748</v>
      </c>
      <c r="AK20">
        <v>32.716235784653499</v>
      </c>
      <c r="AL20">
        <v>52.984849997179097</v>
      </c>
      <c r="AM20">
        <v>5.9488257656811401</v>
      </c>
      <c r="AN20">
        <v>8.8661854218977805</v>
      </c>
      <c r="AO20">
        <v>18.450048714248599</v>
      </c>
      <c r="AP20">
        <v>27.004902871315501</v>
      </c>
      <c r="AQ20">
        <v>36.325396596507296</v>
      </c>
      <c r="AR20">
        <v>27.554198903703298</v>
      </c>
      <c r="AS20">
        <v>11.6142052942039</v>
      </c>
      <c r="AT20">
        <v>34.685052749947602</v>
      </c>
      <c r="AU20">
        <v>9.0406335113893199</v>
      </c>
      <c r="AV20">
        <v>115.026637298832</v>
      </c>
      <c r="AW20">
        <v>22.8165410783248</v>
      </c>
      <c r="AX20">
        <v>19.694184585513302</v>
      </c>
      <c r="AY20">
        <v>20.438890428668401</v>
      </c>
      <c r="AZ20">
        <v>42.804610911019601</v>
      </c>
      <c r="BA20">
        <v>16.938318990283701</v>
      </c>
      <c r="BB20">
        <v>4.1473204842948999</v>
      </c>
      <c r="BC20">
        <v>43.821850323609297</v>
      </c>
      <c r="BD20">
        <v>13.125407522141099</v>
      </c>
      <c r="BE20">
        <v>798.76569688836696</v>
      </c>
      <c r="BF20">
        <v>59.992912047645</v>
      </c>
      <c r="BG20">
        <v>21.174704462545598</v>
      </c>
      <c r="BH20">
        <v>180.41178854852399</v>
      </c>
      <c r="BI20">
        <v>12.345167060847601</v>
      </c>
      <c r="BJ20">
        <v>28.364282011463001</v>
      </c>
      <c r="BK20">
        <v>15.344521385952801</v>
      </c>
      <c r="BL20">
        <v>64.218921190795896</v>
      </c>
      <c r="BM20">
        <v>15.3500161539642</v>
      </c>
      <c r="BN20">
        <v>7.1140365231520404</v>
      </c>
      <c r="BO20">
        <v>8.9284701027225104</v>
      </c>
      <c r="BP20">
        <v>18.3765144992575</v>
      </c>
      <c r="BQ20">
        <v>12.445866696251001</v>
      </c>
      <c r="BR20">
        <v>25.2636307323415</v>
      </c>
      <c r="BS20">
        <v>8.7719389087102595</v>
      </c>
      <c r="BT20">
        <v>28.8896436944501</v>
      </c>
      <c r="BU20">
        <v>9.2024406859720305</v>
      </c>
      <c r="BV20">
        <v>106.351645453705</v>
      </c>
      <c r="BW20">
        <v>10.4849785540416</v>
      </c>
      <c r="BX20">
        <v>19.897085985848101</v>
      </c>
      <c r="BY20">
        <v>31.268297113527598</v>
      </c>
      <c r="BZ20">
        <v>9.92297821350612</v>
      </c>
      <c r="CA20">
        <v>16.516786439863299</v>
      </c>
      <c r="CB20">
        <v>67.703477336394599</v>
      </c>
      <c r="CC20">
        <v>16.508076825451401</v>
      </c>
      <c r="CD20">
        <v>8.9376884957045295</v>
      </c>
      <c r="CE20">
        <v>30.995986705623402</v>
      </c>
      <c r="CF20">
        <v>6.38647328582387</v>
      </c>
      <c r="CG20">
        <v>24.200673461716899</v>
      </c>
      <c r="CH20">
        <v>10.6047492467846</v>
      </c>
      <c r="CI20">
        <v>11.0868260722107</v>
      </c>
      <c r="CJ20">
        <v>29.076281059823501</v>
      </c>
      <c r="CK20">
        <v>14.464418923800199</v>
      </c>
      <c r="CL20">
        <v>29.823415008281501</v>
      </c>
      <c r="CM20">
        <v>50.603235234003698</v>
      </c>
      <c r="CN20">
        <v>8.1272418810736902</v>
      </c>
      <c r="CO20">
        <v>23.559411808793801</v>
      </c>
      <c r="CP20">
        <v>72.998999511042499</v>
      </c>
      <c r="CQ20">
        <v>11.7105374481862</v>
      </c>
      <c r="CR20">
        <v>3.6372107934187601</v>
      </c>
      <c r="CS20">
        <v>14.7942346608137</v>
      </c>
      <c r="CT20">
        <v>25.921889602946401</v>
      </c>
      <c r="CU20">
        <v>50.931226133397402</v>
      </c>
      <c r="CV20">
        <v>12.646971722901901</v>
      </c>
      <c r="CW20">
        <v>67.778872490593699</v>
      </c>
      <c r="CX20">
        <v>2.31509393084557</v>
      </c>
      <c r="CY20">
        <v>15.643426464819401</v>
      </c>
      <c r="CZ20">
        <v>24.3337128018211</v>
      </c>
      <c r="DA20">
        <v>18.653586887461401</v>
      </c>
      <c r="DB20">
        <v>66.278603057655502</v>
      </c>
      <c r="DC20">
        <v>53.6755856183457</v>
      </c>
      <c r="DD20">
        <v>21.606256135762901</v>
      </c>
      <c r="DE20">
        <v>22.153644177951399</v>
      </c>
      <c r="DF20">
        <v>26.974811456745599</v>
      </c>
      <c r="DG20">
        <v>12.966784930253899</v>
      </c>
      <c r="DH20">
        <v>14.3759287980547</v>
      </c>
      <c r="DI20">
        <v>8.5258344963227604</v>
      </c>
      <c r="DJ20">
        <v>11.9102505311853</v>
      </c>
      <c r="DK20">
        <v>155.42597551203201</v>
      </c>
      <c r="DL20">
        <v>12.4018041262241</v>
      </c>
      <c r="DM20">
        <v>18.901538231449599</v>
      </c>
      <c r="DN20">
        <v>12.564333968355401</v>
      </c>
      <c r="DO20">
        <v>37.2343777531756</v>
      </c>
      <c r="DP20">
        <v>5.9355036203986602</v>
      </c>
      <c r="DQ20">
        <v>28.454437327553201</v>
      </c>
    </row>
    <row r="21" spans="1:121" x14ac:dyDescent="0.25">
      <c r="A21" s="1">
        <v>48213</v>
      </c>
      <c r="B21">
        <v>19.3037954764905</v>
      </c>
      <c r="C21">
        <v>23.215326311510701</v>
      </c>
      <c r="D21">
        <v>26.2400890031392</v>
      </c>
      <c r="E21">
        <v>7.4540506952087897</v>
      </c>
      <c r="F21">
        <v>46.079813355301702</v>
      </c>
      <c r="G21">
        <v>13.4865389659192</v>
      </c>
      <c r="H21">
        <v>20.346331692535699</v>
      </c>
      <c r="I21">
        <v>154.23088166818599</v>
      </c>
      <c r="J21">
        <v>19.900108781958899</v>
      </c>
      <c r="K21">
        <v>47.184931020208403</v>
      </c>
      <c r="L21">
        <v>32.082096770099902</v>
      </c>
      <c r="M21">
        <v>8.5340279308326608</v>
      </c>
      <c r="N21">
        <v>11.784707801486</v>
      </c>
      <c r="O21">
        <v>21.761571076820601</v>
      </c>
      <c r="P21">
        <v>89.563011273074395</v>
      </c>
      <c r="Q21">
        <v>11.9422217046806</v>
      </c>
      <c r="R21">
        <v>12.2353423208338</v>
      </c>
      <c r="S21">
        <v>39.529023471572899</v>
      </c>
      <c r="T21">
        <v>96.935530130523603</v>
      </c>
      <c r="U21">
        <v>4.7075720995888499</v>
      </c>
      <c r="V21">
        <v>11.0547140368784</v>
      </c>
      <c r="W21">
        <v>25.569248744668499</v>
      </c>
      <c r="X21">
        <v>16.0371974800183</v>
      </c>
      <c r="Y21">
        <v>65.022557370838101</v>
      </c>
      <c r="Z21">
        <v>38.438617994024298</v>
      </c>
      <c r="AA21">
        <v>18.4693766144648</v>
      </c>
      <c r="AB21">
        <v>8.6319164554962295</v>
      </c>
      <c r="AC21">
        <v>8.4820040989293002</v>
      </c>
      <c r="AD21">
        <v>5.6189475561390596</v>
      </c>
      <c r="AE21">
        <v>106.160258259679</v>
      </c>
      <c r="AF21">
        <v>12.6503382191064</v>
      </c>
      <c r="AG21">
        <v>6.9555603011288296</v>
      </c>
      <c r="AH21">
        <v>13.4397991219152</v>
      </c>
      <c r="AI21">
        <v>333.87500561218502</v>
      </c>
      <c r="AJ21">
        <v>16.017281615067599</v>
      </c>
      <c r="AK21">
        <v>32.503215303004097</v>
      </c>
      <c r="AL21">
        <v>53.007963670127403</v>
      </c>
      <c r="AM21">
        <v>5.8941215085828498</v>
      </c>
      <c r="AN21">
        <v>8.8696731232125803</v>
      </c>
      <c r="AO21">
        <v>18.505374392873801</v>
      </c>
      <c r="AP21">
        <v>27.172494206200199</v>
      </c>
      <c r="AQ21">
        <v>36.171291141001298</v>
      </c>
      <c r="AR21">
        <v>27.569769690568702</v>
      </c>
      <c r="AS21">
        <v>11.618921193555501</v>
      </c>
      <c r="AT21">
        <v>34.588700209310602</v>
      </c>
      <c r="AU21">
        <v>9.0282781797985301</v>
      </c>
      <c r="AV21">
        <v>115.33992472370301</v>
      </c>
      <c r="AW21">
        <v>22.443851608129801</v>
      </c>
      <c r="AX21">
        <v>19.714273375419101</v>
      </c>
      <c r="AY21">
        <v>20.5048041902131</v>
      </c>
      <c r="AZ21">
        <v>42.469812181278698</v>
      </c>
      <c r="BA21">
        <v>17.017889068953099</v>
      </c>
      <c r="BB21">
        <v>4.1018704871511904</v>
      </c>
      <c r="BC21">
        <v>43.535755725866103</v>
      </c>
      <c r="BD21">
        <v>13.0882471464516</v>
      </c>
      <c r="BE21">
        <v>798.16960204238399</v>
      </c>
      <c r="BF21">
        <v>60.5317711405267</v>
      </c>
      <c r="BG21">
        <v>20.979494877664301</v>
      </c>
      <c r="BH21">
        <v>181.393354279748</v>
      </c>
      <c r="BI21">
        <v>12.2093763094427</v>
      </c>
      <c r="BJ21">
        <v>28.128290160866499</v>
      </c>
      <c r="BK21">
        <v>15.3394654443441</v>
      </c>
      <c r="BL21">
        <v>64.265537170057797</v>
      </c>
      <c r="BM21">
        <v>15.253009675615401</v>
      </c>
      <c r="BN21">
        <v>7.0966825540869802</v>
      </c>
      <c r="BO21">
        <v>8.7980605875663294</v>
      </c>
      <c r="BP21">
        <v>18.125182837061601</v>
      </c>
      <c r="BQ21">
        <v>12.367288889722399</v>
      </c>
      <c r="BR21">
        <v>25.2583168523262</v>
      </c>
      <c r="BS21">
        <v>8.7439097650056006</v>
      </c>
      <c r="BT21">
        <v>28.943585896941599</v>
      </c>
      <c r="BU21">
        <v>9.2054264673172899</v>
      </c>
      <c r="BV21">
        <v>107.274009743311</v>
      </c>
      <c r="BW21">
        <v>10.4087317265413</v>
      </c>
      <c r="BX21">
        <v>19.874436891736401</v>
      </c>
      <c r="BY21">
        <v>31.1743987921122</v>
      </c>
      <c r="BZ21">
        <v>9.8045615595510398</v>
      </c>
      <c r="CA21">
        <v>16.439592205136499</v>
      </c>
      <c r="CB21">
        <v>67.655470404478706</v>
      </c>
      <c r="CC21">
        <v>16.383102226812898</v>
      </c>
      <c r="CD21">
        <v>8.9014397282200797</v>
      </c>
      <c r="CE21">
        <v>31.009000090589598</v>
      </c>
      <c r="CF21">
        <v>6.3825950709448698</v>
      </c>
      <c r="CG21">
        <v>24.289627591833099</v>
      </c>
      <c r="CH21">
        <v>10.6113351542114</v>
      </c>
      <c r="CI21">
        <v>11.0598226591411</v>
      </c>
      <c r="CJ21">
        <v>29.091958514627301</v>
      </c>
      <c r="CK21">
        <v>14.4820603628824</v>
      </c>
      <c r="CL21">
        <v>29.638709508806201</v>
      </c>
      <c r="CM21">
        <v>50.817689556664199</v>
      </c>
      <c r="CN21">
        <v>8.1626257400393101</v>
      </c>
      <c r="CO21">
        <v>23.466407432377501</v>
      </c>
      <c r="CP21">
        <v>73.134962725352096</v>
      </c>
      <c r="CQ21">
        <v>11.730554166621999</v>
      </c>
      <c r="CR21">
        <v>3.5922027850596501</v>
      </c>
      <c r="CS21">
        <v>14.7811275660957</v>
      </c>
      <c r="CT21">
        <v>25.820537243832199</v>
      </c>
      <c r="CU21">
        <v>50.347068509921698</v>
      </c>
      <c r="CV21">
        <v>12.6075535009328</v>
      </c>
      <c r="CW21">
        <v>67.853690380127503</v>
      </c>
      <c r="CX21">
        <v>2.3183630871086498</v>
      </c>
      <c r="CY21">
        <v>15.5412242528579</v>
      </c>
      <c r="CZ21">
        <v>24.242569804722802</v>
      </c>
      <c r="DA21">
        <v>18.662097255572</v>
      </c>
      <c r="DB21">
        <v>66.942963244439099</v>
      </c>
      <c r="DC21">
        <v>54.059922860631602</v>
      </c>
      <c r="DD21">
        <v>21.752057235347301</v>
      </c>
      <c r="DE21">
        <v>22.314067690705901</v>
      </c>
      <c r="DF21">
        <v>26.9788087275424</v>
      </c>
      <c r="DG21">
        <v>12.9696402156986</v>
      </c>
      <c r="DH21">
        <v>14.375413717904101</v>
      </c>
      <c r="DI21">
        <v>8.4878281030941807</v>
      </c>
      <c r="DJ21">
        <v>11.740679524946399</v>
      </c>
      <c r="DK21">
        <v>156.51008381173</v>
      </c>
      <c r="DL21">
        <v>12.3960122415969</v>
      </c>
      <c r="DM21">
        <v>18.763317269394101</v>
      </c>
      <c r="DN21">
        <v>12.4982911399087</v>
      </c>
      <c r="DO21">
        <v>37.188946208592398</v>
      </c>
      <c r="DP21">
        <v>5.8781339233261702</v>
      </c>
      <c r="DQ21">
        <v>28.534068018961499</v>
      </c>
    </row>
    <row r="22" spans="1:121" x14ac:dyDescent="0.25">
      <c r="A22" s="1">
        <v>48579</v>
      </c>
      <c r="B22">
        <v>19.274747695772099</v>
      </c>
      <c r="C22">
        <v>23.310023508694702</v>
      </c>
      <c r="D22">
        <v>26.3849876819054</v>
      </c>
      <c r="E22">
        <v>7.42710813912612</v>
      </c>
      <c r="F22">
        <v>46.087430110992898</v>
      </c>
      <c r="G22">
        <v>13.5174044166132</v>
      </c>
      <c r="H22">
        <v>19.990732920150698</v>
      </c>
      <c r="I22">
        <v>155.63227199265501</v>
      </c>
      <c r="J22">
        <v>19.814873942595501</v>
      </c>
      <c r="K22">
        <v>47.037723460478098</v>
      </c>
      <c r="L22">
        <v>32.112785382625802</v>
      </c>
      <c r="M22">
        <v>8.5381231655066898</v>
      </c>
      <c r="N22">
        <v>11.652144216242601</v>
      </c>
      <c r="O22">
        <v>21.818235445383401</v>
      </c>
      <c r="P22">
        <v>89.920003737945194</v>
      </c>
      <c r="Q22">
        <v>11.8424719561263</v>
      </c>
      <c r="R22">
        <v>12.1777882859363</v>
      </c>
      <c r="S22">
        <v>39.551878569436802</v>
      </c>
      <c r="T22">
        <v>97.272209805637502</v>
      </c>
      <c r="U22">
        <v>4.6938975307998501</v>
      </c>
      <c r="V22">
        <v>11.046512500802001</v>
      </c>
      <c r="W22">
        <v>25.460600927658099</v>
      </c>
      <c r="X22">
        <v>16.013907758921501</v>
      </c>
      <c r="Y22">
        <v>64.274045679396096</v>
      </c>
      <c r="Z22">
        <v>38.4975835236488</v>
      </c>
      <c r="AA22">
        <v>18.3447821196688</v>
      </c>
      <c r="AB22">
        <v>8.5596231350805496</v>
      </c>
      <c r="AC22">
        <v>8.4289675145243308</v>
      </c>
      <c r="AD22">
        <v>5.5682769786142599</v>
      </c>
      <c r="AE22">
        <v>106.20045093423499</v>
      </c>
      <c r="AF22">
        <v>12.619033356332</v>
      </c>
      <c r="AG22">
        <v>6.9058128725063304</v>
      </c>
      <c r="AH22">
        <v>13.350304588977499</v>
      </c>
      <c r="AI22">
        <v>334.42207556925803</v>
      </c>
      <c r="AJ22">
        <v>16.050151046336499</v>
      </c>
      <c r="AK22">
        <v>32.302711050330601</v>
      </c>
      <c r="AL22">
        <v>53.008370454631901</v>
      </c>
      <c r="AM22">
        <v>5.8375100066793504</v>
      </c>
      <c r="AN22">
        <v>8.8782623984930602</v>
      </c>
      <c r="AO22">
        <v>18.556013744018099</v>
      </c>
      <c r="AP22">
        <v>27.355852001285001</v>
      </c>
      <c r="AQ22">
        <v>36.008879724175998</v>
      </c>
      <c r="AR22">
        <v>27.5866520163258</v>
      </c>
      <c r="AS22">
        <v>11.6211840653795</v>
      </c>
      <c r="AT22">
        <v>34.486970832976702</v>
      </c>
      <c r="AU22">
        <v>9.0058774685810903</v>
      </c>
      <c r="AV22">
        <v>115.596312428305</v>
      </c>
      <c r="AW22">
        <v>22.080215804341599</v>
      </c>
      <c r="AX22">
        <v>19.7385874677788</v>
      </c>
      <c r="AY22">
        <v>20.5636694043462</v>
      </c>
      <c r="AZ22">
        <v>42.124517640408001</v>
      </c>
      <c r="BA22">
        <v>17.098885946609599</v>
      </c>
      <c r="BB22">
        <v>4.0532252566706299</v>
      </c>
      <c r="BC22">
        <v>43.2541628914488</v>
      </c>
      <c r="BD22">
        <v>13.048221742439299</v>
      </c>
      <c r="BE22">
        <v>797.181588973663</v>
      </c>
      <c r="BF22">
        <v>61.0481860827229</v>
      </c>
      <c r="BG22">
        <v>20.785800458330002</v>
      </c>
      <c r="BH22">
        <v>182.24277969715899</v>
      </c>
      <c r="BI22">
        <v>12.085778927934999</v>
      </c>
      <c r="BJ22">
        <v>27.8845207808399</v>
      </c>
      <c r="BK22">
        <v>15.348866753553899</v>
      </c>
      <c r="BL22">
        <v>64.290262451910493</v>
      </c>
      <c r="BM22">
        <v>15.163232244046201</v>
      </c>
      <c r="BN22">
        <v>7.0860199211791999</v>
      </c>
      <c r="BO22">
        <v>8.6739347615589999</v>
      </c>
      <c r="BP22">
        <v>17.8884334317686</v>
      </c>
      <c r="BQ22">
        <v>12.292705007077</v>
      </c>
      <c r="BR22">
        <v>25.250706060020601</v>
      </c>
      <c r="BS22">
        <v>8.7192618719577695</v>
      </c>
      <c r="BT22">
        <v>29.001723623497998</v>
      </c>
      <c r="BU22">
        <v>9.2192841642926595</v>
      </c>
      <c r="BV22">
        <v>108.159036342747</v>
      </c>
      <c r="BW22">
        <v>10.3383637850617</v>
      </c>
      <c r="BX22">
        <v>19.852218682112699</v>
      </c>
      <c r="BY22">
        <v>31.0553592035773</v>
      </c>
      <c r="BZ22">
        <v>9.7002890286538097</v>
      </c>
      <c r="CA22">
        <v>16.351519256583099</v>
      </c>
      <c r="CB22">
        <v>67.554359493343597</v>
      </c>
      <c r="CC22">
        <v>16.270613909389201</v>
      </c>
      <c r="CD22">
        <v>8.8633520730979907</v>
      </c>
      <c r="CE22">
        <v>31.020416821534599</v>
      </c>
      <c r="CF22">
        <v>6.3752555131337996</v>
      </c>
      <c r="CG22">
        <v>24.375005306366099</v>
      </c>
      <c r="CH22">
        <v>10.6096792326271</v>
      </c>
      <c r="CI22">
        <v>11.0304635946391</v>
      </c>
      <c r="CJ22">
        <v>29.099902775371699</v>
      </c>
      <c r="CK22">
        <v>14.4954658190233</v>
      </c>
      <c r="CL22">
        <v>29.446683155582399</v>
      </c>
      <c r="CM22">
        <v>51.027749958135303</v>
      </c>
      <c r="CN22">
        <v>8.1960811349865494</v>
      </c>
      <c r="CO22">
        <v>23.356491319659</v>
      </c>
      <c r="CP22">
        <v>73.347341918279497</v>
      </c>
      <c r="CQ22">
        <v>11.752834780254</v>
      </c>
      <c r="CR22">
        <v>3.5458169282901602</v>
      </c>
      <c r="CS22">
        <v>14.767882551463799</v>
      </c>
      <c r="CT22">
        <v>25.711081322307699</v>
      </c>
      <c r="CU22">
        <v>49.818462378971901</v>
      </c>
      <c r="CV22">
        <v>12.5567873297117</v>
      </c>
      <c r="CW22">
        <v>67.918996569341502</v>
      </c>
      <c r="CX22">
        <v>2.3213551096455798</v>
      </c>
      <c r="CY22">
        <v>15.440150042456899</v>
      </c>
      <c r="CZ22">
        <v>24.158298931686101</v>
      </c>
      <c r="DA22">
        <v>18.664363588383299</v>
      </c>
      <c r="DB22">
        <v>67.591957577611296</v>
      </c>
      <c r="DC22">
        <v>54.454994135835904</v>
      </c>
      <c r="DD22">
        <v>21.892598721820399</v>
      </c>
      <c r="DE22">
        <v>22.495333240057601</v>
      </c>
      <c r="DF22">
        <v>26.9877288610998</v>
      </c>
      <c r="DG22">
        <v>12.9781439950451</v>
      </c>
      <c r="DH22">
        <v>14.363502117104099</v>
      </c>
      <c r="DI22">
        <v>8.4563092329501792</v>
      </c>
      <c r="DJ22">
        <v>11.581143780616999</v>
      </c>
      <c r="DK22">
        <v>157.46715384241301</v>
      </c>
      <c r="DL22">
        <v>12.3832492522378</v>
      </c>
      <c r="DM22">
        <v>18.6133685611061</v>
      </c>
      <c r="DN22">
        <v>12.427768780807</v>
      </c>
      <c r="DO22">
        <v>37.137308150368703</v>
      </c>
      <c r="DP22">
        <v>5.8247398827454502</v>
      </c>
      <c r="DQ22">
        <v>28.6183979785033</v>
      </c>
    </row>
    <row r="23" spans="1:121" x14ac:dyDescent="0.25">
      <c r="A23" s="1">
        <v>48944</v>
      </c>
      <c r="B23">
        <v>19.2391578706596</v>
      </c>
      <c r="C23">
        <v>23.379135134133499</v>
      </c>
      <c r="D23">
        <v>26.497748761998299</v>
      </c>
      <c r="E23">
        <v>7.3938493176611999</v>
      </c>
      <c r="F23">
        <v>46.075672891148699</v>
      </c>
      <c r="G23">
        <v>13.5340386474602</v>
      </c>
      <c r="H23">
        <v>19.647251106986602</v>
      </c>
      <c r="I23">
        <v>156.941566493317</v>
      </c>
      <c r="J23">
        <v>19.735440480653299</v>
      </c>
      <c r="K23">
        <v>46.886975782044502</v>
      </c>
      <c r="L23">
        <v>32.129610163193597</v>
      </c>
      <c r="M23">
        <v>8.5344137571696201</v>
      </c>
      <c r="N23">
        <v>11.5204922054807</v>
      </c>
      <c r="O23">
        <v>21.8606640864048</v>
      </c>
      <c r="P23">
        <v>90.322938697332305</v>
      </c>
      <c r="Q23">
        <v>11.736449577316501</v>
      </c>
      <c r="R23">
        <v>12.1111867497518</v>
      </c>
      <c r="S23">
        <v>39.568630142388898</v>
      </c>
      <c r="T23">
        <v>97.443344474068894</v>
      </c>
      <c r="U23">
        <v>4.6773892195589504</v>
      </c>
      <c r="V23">
        <v>11.027340645476899</v>
      </c>
      <c r="W23">
        <v>25.3389157355919</v>
      </c>
      <c r="X23">
        <v>15.9805651937736</v>
      </c>
      <c r="Y23">
        <v>63.556779663944504</v>
      </c>
      <c r="Z23">
        <v>38.544102833828099</v>
      </c>
      <c r="AA23">
        <v>18.220341884482401</v>
      </c>
      <c r="AB23">
        <v>8.4860656422973104</v>
      </c>
      <c r="AC23">
        <v>8.3751664441280607</v>
      </c>
      <c r="AD23">
        <v>5.5185579484589198</v>
      </c>
      <c r="AE23">
        <v>106.308696248785</v>
      </c>
      <c r="AF23">
        <v>12.5840868887268</v>
      </c>
      <c r="AG23">
        <v>6.8510629693428697</v>
      </c>
      <c r="AH23">
        <v>13.2589247815764</v>
      </c>
      <c r="AI23">
        <v>334.73918446723201</v>
      </c>
      <c r="AJ23">
        <v>16.078351587064599</v>
      </c>
      <c r="AK23">
        <v>32.099534183696598</v>
      </c>
      <c r="AL23">
        <v>52.969890896038002</v>
      </c>
      <c r="AM23">
        <v>5.7740837624656001</v>
      </c>
      <c r="AN23">
        <v>8.8758153266494499</v>
      </c>
      <c r="AO23">
        <v>18.602871232931999</v>
      </c>
      <c r="AP23">
        <v>27.4964848294238</v>
      </c>
      <c r="AQ23">
        <v>35.8277915934841</v>
      </c>
      <c r="AR23">
        <v>27.582069759824702</v>
      </c>
      <c r="AS23">
        <v>11.613612947259901</v>
      </c>
      <c r="AT23">
        <v>34.372487927883803</v>
      </c>
      <c r="AU23">
        <v>8.9734444188359905</v>
      </c>
      <c r="AV23">
        <v>115.804110510128</v>
      </c>
      <c r="AW23">
        <v>21.706296147597701</v>
      </c>
      <c r="AX23">
        <v>19.748003714447702</v>
      </c>
      <c r="AY23">
        <v>20.6025295934054</v>
      </c>
      <c r="AZ23">
        <v>41.7671858735714</v>
      </c>
      <c r="BA23">
        <v>17.174505151580998</v>
      </c>
      <c r="BB23">
        <v>4.0053147698490301</v>
      </c>
      <c r="BC23">
        <v>42.9547067202896</v>
      </c>
      <c r="BD23">
        <v>12.998734939204599</v>
      </c>
      <c r="BE23">
        <v>796.75072440228405</v>
      </c>
      <c r="BF23">
        <v>61.530899803136698</v>
      </c>
      <c r="BG23">
        <v>20.588202380953501</v>
      </c>
      <c r="BH23">
        <v>182.988589126265</v>
      </c>
      <c r="BI23">
        <v>11.969156477637799</v>
      </c>
      <c r="BJ23">
        <v>27.6257570928761</v>
      </c>
      <c r="BK23">
        <v>15.360154939557001</v>
      </c>
      <c r="BL23">
        <v>64.263518258752995</v>
      </c>
      <c r="BM23">
        <v>15.0672387294806</v>
      </c>
      <c r="BN23">
        <v>7.0728703426583301</v>
      </c>
      <c r="BO23">
        <v>8.5479153279534508</v>
      </c>
      <c r="BP23">
        <v>17.6648923134806</v>
      </c>
      <c r="BQ23">
        <v>12.216139941025601</v>
      </c>
      <c r="BR23">
        <v>25.225018185459898</v>
      </c>
      <c r="BS23">
        <v>8.6833564003041896</v>
      </c>
      <c r="BT23">
        <v>29.0299316370523</v>
      </c>
      <c r="BU23">
        <v>9.2238555348845495</v>
      </c>
      <c r="BV23">
        <v>108.954293485752</v>
      </c>
      <c r="BW23">
        <v>10.2683341417381</v>
      </c>
      <c r="BX23">
        <v>19.809104200540201</v>
      </c>
      <c r="BY23">
        <v>30.9102872210572</v>
      </c>
      <c r="BZ23">
        <v>9.6069165235343004</v>
      </c>
      <c r="CA23">
        <v>16.252866031903299</v>
      </c>
      <c r="CB23">
        <v>67.416232061078205</v>
      </c>
      <c r="CC23">
        <v>16.156897127100201</v>
      </c>
      <c r="CD23">
        <v>8.8342547317832594</v>
      </c>
      <c r="CE23">
        <v>31.037765202382499</v>
      </c>
      <c r="CF23">
        <v>6.3664287349648996</v>
      </c>
      <c r="CG23">
        <v>24.4406427108797</v>
      </c>
      <c r="CH23">
        <v>10.5972168623875</v>
      </c>
      <c r="CI23">
        <v>10.9861517930277</v>
      </c>
      <c r="CJ23">
        <v>29.079681842065298</v>
      </c>
      <c r="CK23">
        <v>14.501661875110001</v>
      </c>
      <c r="CL23">
        <v>29.243092321449598</v>
      </c>
      <c r="CM23">
        <v>51.2598670914617</v>
      </c>
      <c r="CN23">
        <v>8.2208156279319304</v>
      </c>
      <c r="CO23">
        <v>23.235950242835099</v>
      </c>
      <c r="CP23">
        <v>73.611189754155205</v>
      </c>
      <c r="CQ23">
        <v>11.761898662453699</v>
      </c>
      <c r="CR23">
        <v>3.5019823525409999</v>
      </c>
      <c r="CS23">
        <v>14.750387438583701</v>
      </c>
      <c r="CT23">
        <v>25.584830246092</v>
      </c>
      <c r="CU23">
        <v>49.321875914977099</v>
      </c>
      <c r="CV23">
        <v>12.490371397948699</v>
      </c>
      <c r="CW23">
        <v>67.942327615600803</v>
      </c>
      <c r="CX23">
        <v>2.32388597258675</v>
      </c>
      <c r="CY23">
        <v>15.3375239944443</v>
      </c>
      <c r="CZ23">
        <v>24.0520362410541</v>
      </c>
      <c r="DA23">
        <v>18.661992269009701</v>
      </c>
      <c r="DB23">
        <v>68.267247264527796</v>
      </c>
      <c r="DC23">
        <v>54.853882897538099</v>
      </c>
      <c r="DD23">
        <v>22.022289145498501</v>
      </c>
      <c r="DE23">
        <v>22.683833408440702</v>
      </c>
      <c r="DF23">
        <v>26.977632595579699</v>
      </c>
      <c r="DG23">
        <v>12.993317778601201</v>
      </c>
      <c r="DH23">
        <v>14.3407347497847</v>
      </c>
      <c r="DI23">
        <v>8.4233366865742294</v>
      </c>
      <c r="DJ23">
        <v>11.4250988409292</v>
      </c>
      <c r="DK23">
        <v>158.31143675886401</v>
      </c>
      <c r="DL23">
        <v>12.3798167028803</v>
      </c>
      <c r="DM23">
        <v>18.458586998669801</v>
      </c>
      <c r="DN23">
        <v>12.3552356235235</v>
      </c>
      <c r="DO23">
        <v>37.064209871562099</v>
      </c>
      <c r="DP23">
        <v>5.7694210325649697</v>
      </c>
      <c r="DQ23">
        <v>28.6923121537464</v>
      </c>
    </row>
    <row r="24" spans="1:121" x14ac:dyDescent="0.25">
      <c r="A24" s="1">
        <v>49309</v>
      </c>
      <c r="B24">
        <v>19.2084618275975</v>
      </c>
      <c r="C24">
        <v>23.4381362596834</v>
      </c>
      <c r="D24">
        <v>26.600079689321699</v>
      </c>
      <c r="E24">
        <v>7.3610918540800601</v>
      </c>
      <c r="F24">
        <v>46.033257530707701</v>
      </c>
      <c r="G24">
        <v>13.543566076052899</v>
      </c>
      <c r="H24">
        <v>19.3169396292088</v>
      </c>
      <c r="I24">
        <v>158.18715182484999</v>
      </c>
      <c r="J24">
        <v>19.6501234457807</v>
      </c>
      <c r="K24">
        <v>46.726276858860302</v>
      </c>
      <c r="L24">
        <v>32.130519093569298</v>
      </c>
      <c r="M24">
        <v>8.5274039451338108</v>
      </c>
      <c r="N24">
        <v>11.3878749428027</v>
      </c>
      <c r="O24">
        <v>21.891175894753001</v>
      </c>
      <c r="P24">
        <v>90.730335730403795</v>
      </c>
      <c r="Q24">
        <v>11.6262225747593</v>
      </c>
      <c r="R24">
        <v>12.0374310193661</v>
      </c>
      <c r="S24">
        <v>39.582099125752002</v>
      </c>
      <c r="T24">
        <v>97.599069948457498</v>
      </c>
      <c r="U24">
        <v>4.6595355415267097</v>
      </c>
      <c r="V24">
        <v>11.004609520276601</v>
      </c>
      <c r="W24">
        <v>25.2138868894715</v>
      </c>
      <c r="X24">
        <v>15.935414718033201</v>
      </c>
      <c r="Y24">
        <v>62.829648361762501</v>
      </c>
      <c r="Z24">
        <v>38.575630334100097</v>
      </c>
      <c r="AA24">
        <v>18.092535809629599</v>
      </c>
      <c r="AB24">
        <v>8.4150193784525804</v>
      </c>
      <c r="AC24">
        <v>8.3205565266547108</v>
      </c>
      <c r="AD24">
        <v>5.46909871912061</v>
      </c>
      <c r="AE24">
        <v>106.44453046636799</v>
      </c>
      <c r="AF24">
        <v>12.5450785742697</v>
      </c>
      <c r="AG24">
        <v>6.7937007666803799</v>
      </c>
      <c r="AH24">
        <v>13.1615103402256</v>
      </c>
      <c r="AI24">
        <v>334.95446351622297</v>
      </c>
      <c r="AJ24">
        <v>16.0980178466789</v>
      </c>
      <c r="AK24">
        <v>31.8906581318425</v>
      </c>
      <c r="AL24">
        <v>52.898569228115299</v>
      </c>
      <c r="AM24">
        <v>5.70915563594364</v>
      </c>
      <c r="AN24">
        <v>8.8698817047537304</v>
      </c>
      <c r="AO24">
        <v>18.648216659847201</v>
      </c>
      <c r="AP24">
        <v>27.629859302808601</v>
      </c>
      <c r="AQ24">
        <v>35.6238198005153</v>
      </c>
      <c r="AR24">
        <v>27.5721900677352</v>
      </c>
      <c r="AS24">
        <v>11.605632817499799</v>
      </c>
      <c r="AT24">
        <v>34.253855096266101</v>
      </c>
      <c r="AU24">
        <v>8.9370614506980193</v>
      </c>
      <c r="AV24">
        <v>115.98600696586</v>
      </c>
      <c r="AW24">
        <v>21.3287980681961</v>
      </c>
      <c r="AX24">
        <v>19.7552975575198</v>
      </c>
      <c r="AY24">
        <v>20.628857607112099</v>
      </c>
      <c r="AZ24">
        <v>41.404677126516297</v>
      </c>
      <c r="BA24">
        <v>17.256303183077701</v>
      </c>
      <c r="BB24">
        <v>3.9596242255648799</v>
      </c>
      <c r="BC24">
        <v>42.6447041957355</v>
      </c>
      <c r="BD24">
        <v>12.9460564081991</v>
      </c>
      <c r="BE24">
        <v>796.47957400360599</v>
      </c>
      <c r="BF24">
        <v>61.999556028643198</v>
      </c>
      <c r="BG24">
        <v>20.385027887727599</v>
      </c>
      <c r="BH24">
        <v>183.681849049242</v>
      </c>
      <c r="BI24">
        <v>11.8565043135296</v>
      </c>
      <c r="BJ24">
        <v>27.362524816213099</v>
      </c>
      <c r="BK24">
        <v>15.364887284342201</v>
      </c>
      <c r="BL24">
        <v>64.191146793337296</v>
      </c>
      <c r="BM24">
        <v>14.966835925799099</v>
      </c>
      <c r="BN24">
        <v>7.0453055665169604</v>
      </c>
      <c r="BO24">
        <v>8.4247218647262105</v>
      </c>
      <c r="BP24">
        <v>17.453709370430001</v>
      </c>
      <c r="BQ24">
        <v>12.1372795817607</v>
      </c>
      <c r="BR24">
        <v>25.1860627040924</v>
      </c>
      <c r="BS24">
        <v>8.6463564791484107</v>
      </c>
      <c r="BT24">
        <v>29.053365373834801</v>
      </c>
      <c r="BU24">
        <v>9.2292477345235095</v>
      </c>
      <c r="BV24">
        <v>109.718120440977</v>
      </c>
      <c r="BW24">
        <v>10.198678433686601</v>
      </c>
      <c r="BX24">
        <v>19.755068858346899</v>
      </c>
      <c r="BY24">
        <v>30.751649385738101</v>
      </c>
      <c r="BZ24">
        <v>9.5152830177001402</v>
      </c>
      <c r="CA24">
        <v>16.150533969108601</v>
      </c>
      <c r="CB24">
        <v>67.247258245925593</v>
      </c>
      <c r="CC24">
        <v>16.040413201383402</v>
      </c>
      <c r="CD24">
        <v>8.8095366742583803</v>
      </c>
      <c r="CE24">
        <v>31.0590577399471</v>
      </c>
      <c r="CF24">
        <v>6.3613022010073204</v>
      </c>
      <c r="CG24">
        <v>24.4917721725521</v>
      </c>
      <c r="CH24">
        <v>10.580831104144099</v>
      </c>
      <c r="CI24">
        <v>10.9232286139796</v>
      </c>
      <c r="CJ24">
        <v>29.037424559526599</v>
      </c>
      <c r="CK24">
        <v>14.4949223569936</v>
      </c>
      <c r="CL24">
        <v>29.026717018248299</v>
      </c>
      <c r="CM24">
        <v>51.496051391855801</v>
      </c>
      <c r="CN24">
        <v>8.2414140769229007</v>
      </c>
      <c r="CO24">
        <v>23.105184315282202</v>
      </c>
      <c r="CP24">
        <v>73.880543472881101</v>
      </c>
      <c r="CQ24">
        <v>11.762106388511199</v>
      </c>
      <c r="CR24">
        <v>3.45539182253082</v>
      </c>
      <c r="CS24">
        <v>14.7281298571286</v>
      </c>
      <c r="CT24">
        <v>25.4456230282311</v>
      </c>
      <c r="CU24">
        <v>48.825591210101003</v>
      </c>
      <c r="CV24">
        <v>12.407024304462199</v>
      </c>
      <c r="CW24">
        <v>67.930917479235902</v>
      </c>
      <c r="CX24">
        <v>2.3244087976602099</v>
      </c>
      <c r="CY24">
        <v>15.2271763552358</v>
      </c>
      <c r="CZ24">
        <v>23.937889784242</v>
      </c>
      <c r="DA24">
        <v>18.650009885231199</v>
      </c>
      <c r="DB24">
        <v>68.8990840259561</v>
      </c>
      <c r="DC24">
        <v>55.254878398984602</v>
      </c>
      <c r="DD24">
        <v>22.125946968188401</v>
      </c>
      <c r="DE24">
        <v>22.871211021432899</v>
      </c>
      <c r="DF24">
        <v>26.960784079388802</v>
      </c>
      <c r="DG24">
        <v>12.9986594786594</v>
      </c>
      <c r="DH24">
        <v>14.314820999536099</v>
      </c>
      <c r="DI24">
        <v>8.3888302796073795</v>
      </c>
      <c r="DJ24">
        <v>11.2737502908809</v>
      </c>
      <c r="DK24">
        <v>159.05451939542999</v>
      </c>
      <c r="DL24">
        <v>12.36495035367</v>
      </c>
      <c r="DM24">
        <v>18.308541385496198</v>
      </c>
      <c r="DN24">
        <v>12.275509179916</v>
      </c>
      <c r="DO24">
        <v>36.972524905403503</v>
      </c>
      <c r="DP24">
        <v>5.7161006730519004</v>
      </c>
      <c r="DQ24">
        <v>28.753669882020901</v>
      </c>
    </row>
    <row r="25" spans="1:121" x14ac:dyDescent="0.25">
      <c r="A25" s="1">
        <v>49674</v>
      </c>
      <c r="B25">
        <v>19.160439699029698</v>
      </c>
      <c r="C25">
        <v>23.483012046031899</v>
      </c>
      <c r="D25">
        <v>26.6926821472264</v>
      </c>
      <c r="E25">
        <v>7.3250198008707104</v>
      </c>
      <c r="F25">
        <v>45.974369282919803</v>
      </c>
      <c r="G25">
        <v>13.544771933391701</v>
      </c>
      <c r="H25">
        <v>19.008104298644302</v>
      </c>
      <c r="I25">
        <v>159.374561299747</v>
      </c>
      <c r="J25">
        <v>19.5518933544774</v>
      </c>
      <c r="K25">
        <v>46.556047193409299</v>
      </c>
      <c r="L25">
        <v>32.132355077343703</v>
      </c>
      <c r="M25">
        <v>8.5182671841446105</v>
      </c>
      <c r="N25">
        <v>11.2549008078112</v>
      </c>
      <c r="O25">
        <v>21.909537076241399</v>
      </c>
      <c r="P25">
        <v>91.099791861441304</v>
      </c>
      <c r="Q25">
        <v>11.512582554485601</v>
      </c>
      <c r="R25">
        <v>11.9564302433016</v>
      </c>
      <c r="S25">
        <v>39.599363529234701</v>
      </c>
      <c r="T25">
        <v>97.734879477547906</v>
      </c>
      <c r="U25">
        <v>4.6393462097744003</v>
      </c>
      <c r="V25">
        <v>10.9821083385145</v>
      </c>
      <c r="W25">
        <v>25.085724455541801</v>
      </c>
      <c r="X25">
        <v>15.870647462131499</v>
      </c>
      <c r="Y25">
        <v>62.104727135223598</v>
      </c>
      <c r="Z25">
        <v>38.587280791589997</v>
      </c>
      <c r="AA25">
        <v>17.962652150540599</v>
      </c>
      <c r="AB25">
        <v>8.3419969630050002</v>
      </c>
      <c r="AC25">
        <v>8.2647657313073299</v>
      </c>
      <c r="AD25">
        <v>5.4232366378390404</v>
      </c>
      <c r="AE25">
        <v>106.55753567954901</v>
      </c>
      <c r="AF25">
        <v>12.4979727930436</v>
      </c>
      <c r="AG25">
        <v>6.7324213669950899</v>
      </c>
      <c r="AH25">
        <v>13.0592042776937</v>
      </c>
      <c r="AI25">
        <v>335.03583152286399</v>
      </c>
      <c r="AJ25">
        <v>16.1081803824712</v>
      </c>
      <c r="AK25">
        <v>31.675410805472801</v>
      </c>
      <c r="AL25">
        <v>52.808636762224403</v>
      </c>
      <c r="AM25">
        <v>5.6406686606263197</v>
      </c>
      <c r="AN25">
        <v>8.8621241094081302</v>
      </c>
      <c r="AO25">
        <v>18.688655210825001</v>
      </c>
      <c r="AP25">
        <v>27.752777500726101</v>
      </c>
      <c r="AQ25">
        <v>35.411513169954503</v>
      </c>
      <c r="AR25">
        <v>27.5478024977083</v>
      </c>
      <c r="AS25">
        <v>11.5986751529374</v>
      </c>
      <c r="AT25">
        <v>34.133648975285098</v>
      </c>
      <c r="AU25">
        <v>8.8975467521560194</v>
      </c>
      <c r="AV25">
        <v>116.132231861704</v>
      </c>
      <c r="AW25">
        <v>20.951433089310601</v>
      </c>
      <c r="AX25">
        <v>19.754952636237199</v>
      </c>
      <c r="AY25">
        <v>20.643160328313002</v>
      </c>
      <c r="AZ25">
        <v>41.0372056725721</v>
      </c>
      <c r="BA25">
        <v>17.334260333131599</v>
      </c>
      <c r="BB25">
        <v>3.9139255683174401</v>
      </c>
      <c r="BC25">
        <v>42.3274758648149</v>
      </c>
      <c r="BD25">
        <v>12.8976780074267</v>
      </c>
      <c r="BE25">
        <v>795.97855758019898</v>
      </c>
      <c r="BF25">
        <v>62.439763314357698</v>
      </c>
      <c r="BG25">
        <v>20.180926965001099</v>
      </c>
      <c r="BH25">
        <v>184.327492373767</v>
      </c>
      <c r="BI25">
        <v>11.748440226289199</v>
      </c>
      <c r="BJ25">
        <v>27.099096798929899</v>
      </c>
      <c r="BK25">
        <v>15.3626942916468</v>
      </c>
      <c r="BL25">
        <v>64.085087332300006</v>
      </c>
      <c r="BM25">
        <v>14.863019725811901</v>
      </c>
      <c r="BN25">
        <v>6.9923535509219397</v>
      </c>
      <c r="BO25">
        <v>8.3071824042405904</v>
      </c>
      <c r="BP25">
        <v>17.2492563343359</v>
      </c>
      <c r="BQ25">
        <v>12.053512000201</v>
      </c>
      <c r="BR25">
        <v>25.149116015817601</v>
      </c>
      <c r="BS25">
        <v>8.6044506715678803</v>
      </c>
      <c r="BT25">
        <v>29.0669297273786</v>
      </c>
      <c r="BU25">
        <v>9.2267093134490903</v>
      </c>
      <c r="BV25">
        <v>110.458509300579</v>
      </c>
      <c r="BW25">
        <v>10.128310792557</v>
      </c>
      <c r="BX25">
        <v>19.6986250406101</v>
      </c>
      <c r="BY25">
        <v>30.5856590810337</v>
      </c>
      <c r="BZ25">
        <v>9.4239695835241992</v>
      </c>
      <c r="CA25">
        <v>16.0434534967278</v>
      </c>
      <c r="CB25">
        <v>67.032545574820702</v>
      </c>
      <c r="CC25">
        <v>15.921039891997401</v>
      </c>
      <c r="CD25">
        <v>8.7832211183421194</v>
      </c>
      <c r="CE25">
        <v>31.0694284367382</v>
      </c>
      <c r="CF25">
        <v>6.3532240379401399</v>
      </c>
      <c r="CG25">
        <v>24.5218760482283</v>
      </c>
      <c r="CH25">
        <v>10.5600181783146</v>
      </c>
      <c r="CI25">
        <v>10.856272196780401</v>
      </c>
      <c r="CJ25">
        <v>28.988307265182499</v>
      </c>
      <c r="CK25">
        <v>14.4867260645192</v>
      </c>
      <c r="CL25">
        <v>28.8029873804612</v>
      </c>
      <c r="CM25">
        <v>51.713309107219899</v>
      </c>
      <c r="CN25">
        <v>8.2569595440697601</v>
      </c>
      <c r="CO25">
        <v>22.970581260456299</v>
      </c>
      <c r="CP25">
        <v>74.115119733222897</v>
      </c>
      <c r="CQ25">
        <v>11.757809403404201</v>
      </c>
      <c r="CR25">
        <v>3.4104439079108801</v>
      </c>
      <c r="CS25">
        <v>14.70138195555</v>
      </c>
      <c r="CT25">
        <v>25.2955547012644</v>
      </c>
      <c r="CU25">
        <v>48.338025805672501</v>
      </c>
      <c r="CV25">
        <v>12.3150761035012</v>
      </c>
      <c r="CW25">
        <v>67.880345969451298</v>
      </c>
      <c r="CX25">
        <v>2.3242782321825501</v>
      </c>
      <c r="CY25">
        <v>15.1187416902865</v>
      </c>
      <c r="CZ25">
        <v>23.812394584656801</v>
      </c>
      <c r="DA25">
        <v>18.625508244937201</v>
      </c>
      <c r="DB25">
        <v>69.478248478293906</v>
      </c>
      <c r="DC25">
        <v>55.635922106338498</v>
      </c>
      <c r="DD25">
        <v>22.216872617601901</v>
      </c>
      <c r="DE25">
        <v>23.047521569812499</v>
      </c>
      <c r="DF25">
        <v>26.9213145371873</v>
      </c>
      <c r="DG25">
        <v>13.0051244625888</v>
      </c>
      <c r="DH25">
        <v>14.283237874586</v>
      </c>
      <c r="DI25">
        <v>8.3495721780313108</v>
      </c>
      <c r="DJ25">
        <v>11.1228916808445</v>
      </c>
      <c r="DK25">
        <v>159.67247998344001</v>
      </c>
      <c r="DL25">
        <v>12.342758195606599</v>
      </c>
      <c r="DM25">
        <v>18.1594089100054</v>
      </c>
      <c r="DN25">
        <v>12.193762104470199</v>
      </c>
      <c r="DO25">
        <v>36.858483810458999</v>
      </c>
      <c r="DP25">
        <v>5.6648677806006802</v>
      </c>
      <c r="DQ25">
        <v>28.799475363078098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FA74D-6E9A-42E1-8446-D9760F2F1DB9}">
  <dimension ref="A1:DQ25"/>
  <sheetViews>
    <sheetView workbookViewId="0"/>
  </sheetViews>
  <sheetFormatPr defaultRowHeight="15" x14ac:dyDescent="0.25"/>
  <cols>
    <col min="1" max="1" width="15.140625" bestFit="1" customWidth="1"/>
  </cols>
  <sheetData>
    <row r="1" spans="1:121" x14ac:dyDescent="0.25">
      <c r="B1" t="s">
        <v>1753</v>
      </c>
      <c r="C1" t="s">
        <v>1754</v>
      </c>
      <c r="D1" t="s">
        <v>1755</v>
      </c>
      <c r="E1" t="s">
        <v>1756</v>
      </c>
      <c r="F1" t="s">
        <v>1757</v>
      </c>
      <c r="G1" t="s">
        <v>1758</v>
      </c>
      <c r="H1" t="s">
        <v>1759</v>
      </c>
      <c r="I1" t="s">
        <v>1760</v>
      </c>
      <c r="J1" t="s">
        <v>1761</v>
      </c>
      <c r="K1" t="s">
        <v>1762</v>
      </c>
      <c r="L1" t="s">
        <v>1763</v>
      </c>
      <c r="M1" t="s">
        <v>1764</v>
      </c>
      <c r="N1" t="s">
        <v>1765</v>
      </c>
      <c r="O1" t="s">
        <v>1766</v>
      </c>
      <c r="P1" t="s">
        <v>1767</v>
      </c>
      <c r="Q1" t="s">
        <v>1768</v>
      </c>
      <c r="R1" t="s">
        <v>1769</v>
      </c>
      <c r="S1" t="s">
        <v>1770</v>
      </c>
      <c r="T1" t="s">
        <v>1771</v>
      </c>
      <c r="U1" t="s">
        <v>1772</v>
      </c>
      <c r="V1" t="s">
        <v>1773</v>
      </c>
      <c r="W1" t="s">
        <v>1774</v>
      </c>
      <c r="X1" t="s">
        <v>1775</v>
      </c>
      <c r="Y1" t="s">
        <v>1776</v>
      </c>
      <c r="Z1" t="s">
        <v>1777</v>
      </c>
      <c r="AA1" t="s">
        <v>1778</v>
      </c>
      <c r="AB1" t="s">
        <v>1779</v>
      </c>
      <c r="AC1" t="s">
        <v>1780</v>
      </c>
      <c r="AD1" t="s">
        <v>1781</v>
      </c>
      <c r="AE1" t="s">
        <v>1782</v>
      </c>
      <c r="AF1" t="s">
        <v>1783</v>
      </c>
      <c r="AG1" t="s">
        <v>1784</v>
      </c>
      <c r="AH1" t="s">
        <v>1785</v>
      </c>
      <c r="AI1" t="s">
        <v>1786</v>
      </c>
      <c r="AJ1" t="s">
        <v>1787</v>
      </c>
      <c r="AK1" t="s">
        <v>1788</v>
      </c>
      <c r="AL1" t="s">
        <v>1789</v>
      </c>
      <c r="AM1" t="s">
        <v>1790</v>
      </c>
      <c r="AN1" t="s">
        <v>1791</v>
      </c>
      <c r="AO1" t="s">
        <v>1792</v>
      </c>
      <c r="AP1" t="s">
        <v>1793</v>
      </c>
      <c r="AQ1" t="s">
        <v>1794</v>
      </c>
      <c r="AR1" t="s">
        <v>1795</v>
      </c>
      <c r="AS1" t="s">
        <v>1796</v>
      </c>
      <c r="AT1" t="s">
        <v>1797</v>
      </c>
      <c r="AU1" t="s">
        <v>1798</v>
      </c>
      <c r="AV1" t="s">
        <v>1799</v>
      </c>
      <c r="AW1" t="s">
        <v>1800</v>
      </c>
      <c r="AX1" t="s">
        <v>1801</v>
      </c>
      <c r="AY1" t="s">
        <v>1802</v>
      </c>
      <c r="AZ1" t="s">
        <v>1803</v>
      </c>
      <c r="BA1" t="s">
        <v>1804</v>
      </c>
      <c r="BB1" t="s">
        <v>1805</v>
      </c>
      <c r="BC1" t="s">
        <v>1806</v>
      </c>
      <c r="BD1" t="s">
        <v>1807</v>
      </c>
      <c r="BE1" t="s">
        <v>1808</v>
      </c>
      <c r="BF1" t="s">
        <v>1809</v>
      </c>
      <c r="BG1" t="s">
        <v>1810</v>
      </c>
      <c r="BH1" t="s">
        <v>1811</v>
      </c>
      <c r="BI1" t="s">
        <v>1812</v>
      </c>
      <c r="BJ1" t="s">
        <v>1813</v>
      </c>
      <c r="BK1" t="s">
        <v>1814</v>
      </c>
      <c r="BL1" t="s">
        <v>1815</v>
      </c>
      <c r="BM1" t="s">
        <v>1816</v>
      </c>
      <c r="BN1" t="s">
        <v>1817</v>
      </c>
      <c r="BO1" t="s">
        <v>1818</v>
      </c>
      <c r="BP1" t="s">
        <v>1819</v>
      </c>
      <c r="BQ1" t="s">
        <v>1820</v>
      </c>
      <c r="BR1" t="s">
        <v>1821</v>
      </c>
      <c r="BS1" t="s">
        <v>1822</v>
      </c>
      <c r="BT1" t="s">
        <v>1823</v>
      </c>
      <c r="BU1" t="s">
        <v>1824</v>
      </c>
      <c r="BV1" t="s">
        <v>1825</v>
      </c>
      <c r="BW1" t="s">
        <v>1826</v>
      </c>
      <c r="BX1" t="s">
        <v>1827</v>
      </c>
      <c r="BY1" t="s">
        <v>1828</v>
      </c>
      <c r="BZ1" t="s">
        <v>1829</v>
      </c>
      <c r="CA1" t="s">
        <v>1830</v>
      </c>
      <c r="CB1" t="s">
        <v>1831</v>
      </c>
      <c r="CC1" t="s">
        <v>1832</v>
      </c>
      <c r="CD1" t="s">
        <v>1833</v>
      </c>
      <c r="CE1" t="s">
        <v>1834</v>
      </c>
      <c r="CF1" t="s">
        <v>1835</v>
      </c>
      <c r="CG1" t="s">
        <v>1836</v>
      </c>
      <c r="CH1" t="s">
        <v>1837</v>
      </c>
      <c r="CI1" t="s">
        <v>1838</v>
      </c>
      <c r="CJ1" t="s">
        <v>1839</v>
      </c>
      <c r="CK1" t="s">
        <v>1840</v>
      </c>
      <c r="CL1" t="s">
        <v>1841</v>
      </c>
      <c r="CM1" t="s">
        <v>1842</v>
      </c>
      <c r="CN1" t="s">
        <v>1843</v>
      </c>
      <c r="CO1" t="s">
        <v>1844</v>
      </c>
      <c r="CP1" t="s">
        <v>1845</v>
      </c>
      <c r="CQ1" t="s">
        <v>1846</v>
      </c>
      <c r="CR1" t="s">
        <v>1847</v>
      </c>
      <c r="CS1" t="s">
        <v>1848</v>
      </c>
      <c r="CT1" t="s">
        <v>1849</v>
      </c>
      <c r="CU1" t="s">
        <v>1850</v>
      </c>
      <c r="CV1" t="s">
        <v>1851</v>
      </c>
      <c r="CW1" t="s">
        <v>1852</v>
      </c>
      <c r="CX1" t="s">
        <v>1853</v>
      </c>
      <c r="CY1" t="s">
        <v>1854</v>
      </c>
      <c r="CZ1" t="s">
        <v>1855</v>
      </c>
      <c r="DA1" t="s">
        <v>1856</v>
      </c>
      <c r="DB1" t="s">
        <v>1857</v>
      </c>
      <c r="DC1" t="s">
        <v>1858</v>
      </c>
      <c r="DD1" t="s">
        <v>1859</v>
      </c>
      <c r="DE1" t="s">
        <v>1860</v>
      </c>
      <c r="DF1" t="s">
        <v>1861</v>
      </c>
      <c r="DG1" t="s">
        <v>1862</v>
      </c>
      <c r="DH1" t="s">
        <v>1863</v>
      </c>
      <c r="DI1" t="s">
        <v>1864</v>
      </c>
      <c r="DJ1" t="s">
        <v>1865</v>
      </c>
      <c r="DK1" t="s">
        <v>1866</v>
      </c>
      <c r="DL1" t="s">
        <v>1867</v>
      </c>
      <c r="DM1" t="s">
        <v>1868</v>
      </c>
      <c r="DN1" t="s">
        <v>1869</v>
      </c>
      <c r="DO1" t="s">
        <v>1870</v>
      </c>
      <c r="DP1" t="s">
        <v>1871</v>
      </c>
      <c r="DQ1" t="s">
        <v>1872</v>
      </c>
    </row>
    <row r="2" spans="1:121" x14ac:dyDescent="0.25">
      <c r="A2" t="s">
        <v>57</v>
      </c>
      <c r="B2" t="s">
        <v>859</v>
      </c>
      <c r="C2" t="s">
        <v>861</v>
      </c>
      <c r="D2" t="s">
        <v>862</v>
      </c>
      <c r="E2" t="s">
        <v>863</v>
      </c>
      <c r="F2" t="s">
        <v>864</v>
      </c>
      <c r="G2" t="s">
        <v>865</v>
      </c>
      <c r="H2" t="s">
        <v>866</v>
      </c>
      <c r="I2" t="s">
        <v>867</v>
      </c>
      <c r="J2" t="s">
        <v>868</v>
      </c>
      <c r="K2" t="s">
        <v>869</v>
      </c>
      <c r="L2" t="s">
        <v>870</v>
      </c>
      <c r="M2" t="s">
        <v>871</v>
      </c>
      <c r="N2" t="s">
        <v>872</v>
      </c>
      <c r="O2" t="s">
        <v>873</v>
      </c>
      <c r="P2" t="s">
        <v>874</v>
      </c>
      <c r="Q2" t="s">
        <v>875</v>
      </c>
      <c r="R2" t="s">
        <v>876</v>
      </c>
      <c r="S2" t="s">
        <v>877</v>
      </c>
      <c r="T2" t="s">
        <v>878</v>
      </c>
      <c r="U2" t="s">
        <v>879</v>
      </c>
      <c r="V2" t="s">
        <v>880</v>
      </c>
      <c r="W2" t="s">
        <v>881</v>
      </c>
      <c r="X2" t="s">
        <v>882</v>
      </c>
      <c r="Y2" t="s">
        <v>883</v>
      </c>
      <c r="Z2" t="s">
        <v>884</v>
      </c>
      <c r="AA2" t="s">
        <v>885</v>
      </c>
      <c r="AB2" t="s">
        <v>886</v>
      </c>
      <c r="AC2" t="s">
        <v>887</v>
      </c>
      <c r="AD2" t="s">
        <v>888</v>
      </c>
      <c r="AE2" t="s">
        <v>889</v>
      </c>
      <c r="AF2" t="s">
        <v>890</v>
      </c>
      <c r="AG2" t="s">
        <v>891</v>
      </c>
      <c r="AH2" t="s">
        <v>892</v>
      </c>
      <c r="AI2" t="s">
        <v>893</v>
      </c>
      <c r="AJ2" t="s">
        <v>894</v>
      </c>
      <c r="AK2" t="s">
        <v>895</v>
      </c>
      <c r="AL2" t="s">
        <v>896</v>
      </c>
      <c r="AM2" t="s">
        <v>897</v>
      </c>
      <c r="AN2" t="s">
        <v>898</v>
      </c>
      <c r="AO2" t="s">
        <v>899</v>
      </c>
      <c r="AP2" t="s">
        <v>900</v>
      </c>
      <c r="AQ2" t="s">
        <v>901</v>
      </c>
      <c r="AR2" t="s">
        <v>902</v>
      </c>
      <c r="AS2" t="s">
        <v>903</v>
      </c>
      <c r="AT2" t="s">
        <v>904</v>
      </c>
      <c r="AU2" t="s">
        <v>905</v>
      </c>
      <c r="AV2" t="s">
        <v>906</v>
      </c>
      <c r="AW2" t="s">
        <v>907</v>
      </c>
      <c r="AX2" t="s">
        <v>908</v>
      </c>
      <c r="AY2" t="s">
        <v>909</v>
      </c>
      <c r="AZ2" t="s">
        <v>910</v>
      </c>
      <c r="BA2" t="s">
        <v>911</v>
      </c>
      <c r="BB2" t="s">
        <v>912</v>
      </c>
      <c r="BC2" t="s">
        <v>913</v>
      </c>
      <c r="BD2" t="s">
        <v>914</v>
      </c>
      <c r="BE2" t="s">
        <v>915</v>
      </c>
      <c r="BF2" t="s">
        <v>916</v>
      </c>
      <c r="BG2" t="s">
        <v>917</v>
      </c>
      <c r="BH2" t="s">
        <v>918</v>
      </c>
      <c r="BI2" t="s">
        <v>919</v>
      </c>
      <c r="BJ2" t="s">
        <v>920</v>
      </c>
      <c r="BK2" t="s">
        <v>921</v>
      </c>
      <c r="BL2" t="s">
        <v>922</v>
      </c>
      <c r="BM2" t="s">
        <v>923</v>
      </c>
      <c r="BN2" t="s">
        <v>924</v>
      </c>
      <c r="BO2" t="s">
        <v>925</v>
      </c>
      <c r="BP2" t="s">
        <v>926</v>
      </c>
      <c r="BQ2" t="s">
        <v>927</v>
      </c>
      <c r="BR2" t="s">
        <v>928</v>
      </c>
      <c r="BS2" t="s">
        <v>929</v>
      </c>
      <c r="BT2" t="s">
        <v>930</v>
      </c>
      <c r="BU2" t="s">
        <v>931</v>
      </c>
      <c r="BV2" t="s">
        <v>932</v>
      </c>
      <c r="BW2" t="s">
        <v>933</v>
      </c>
      <c r="BX2" t="s">
        <v>934</v>
      </c>
      <c r="BY2" t="s">
        <v>935</v>
      </c>
      <c r="BZ2" t="s">
        <v>936</v>
      </c>
      <c r="CA2" t="s">
        <v>937</v>
      </c>
      <c r="CB2" t="s">
        <v>938</v>
      </c>
      <c r="CC2" t="s">
        <v>939</v>
      </c>
      <c r="CD2" t="s">
        <v>940</v>
      </c>
      <c r="CE2" t="s">
        <v>941</v>
      </c>
      <c r="CF2" t="s">
        <v>942</v>
      </c>
      <c r="CG2" t="s">
        <v>943</v>
      </c>
      <c r="CH2" t="s">
        <v>944</v>
      </c>
      <c r="CI2" t="s">
        <v>945</v>
      </c>
      <c r="CJ2" t="s">
        <v>946</v>
      </c>
      <c r="CK2" t="s">
        <v>947</v>
      </c>
      <c r="CL2" t="s">
        <v>948</v>
      </c>
      <c r="CM2" t="s">
        <v>949</v>
      </c>
      <c r="CN2" t="s">
        <v>950</v>
      </c>
      <c r="CO2" t="s">
        <v>951</v>
      </c>
      <c r="CP2" t="s">
        <v>952</v>
      </c>
      <c r="CQ2" t="s">
        <v>953</v>
      </c>
      <c r="CR2" t="s">
        <v>954</v>
      </c>
      <c r="CS2" t="s">
        <v>955</v>
      </c>
      <c r="CT2" t="s">
        <v>956</v>
      </c>
      <c r="CU2" t="s">
        <v>957</v>
      </c>
      <c r="CV2" t="s">
        <v>958</v>
      </c>
      <c r="CW2" t="s">
        <v>959</v>
      </c>
      <c r="CX2" t="s">
        <v>960</v>
      </c>
      <c r="CY2" t="s">
        <v>961</v>
      </c>
      <c r="CZ2" t="s">
        <v>962</v>
      </c>
      <c r="DA2" t="s">
        <v>963</v>
      </c>
      <c r="DB2" t="s">
        <v>964</v>
      </c>
      <c r="DC2" t="s">
        <v>965</v>
      </c>
      <c r="DD2" t="s">
        <v>966</v>
      </c>
      <c r="DE2" t="s">
        <v>967</v>
      </c>
      <c r="DF2" t="s">
        <v>968</v>
      </c>
      <c r="DG2" t="s">
        <v>969</v>
      </c>
      <c r="DH2" t="s">
        <v>970</v>
      </c>
      <c r="DI2" t="s">
        <v>971</v>
      </c>
      <c r="DJ2" t="s">
        <v>972</v>
      </c>
      <c r="DK2" t="s">
        <v>973</v>
      </c>
      <c r="DL2" t="s">
        <v>974</v>
      </c>
      <c r="DM2" t="s">
        <v>975</v>
      </c>
      <c r="DN2" t="s">
        <v>976</v>
      </c>
      <c r="DO2" t="s">
        <v>977</v>
      </c>
      <c r="DP2" t="s">
        <v>978</v>
      </c>
      <c r="DQ2" t="s">
        <v>979</v>
      </c>
    </row>
    <row r="3" spans="1:121" x14ac:dyDescent="0.25">
      <c r="A3" t="s">
        <v>58</v>
      </c>
      <c r="B3" t="s">
        <v>860</v>
      </c>
      <c r="C3" t="s">
        <v>860</v>
      </c>
      <c r="D3" t="s">
        <v>860</v>
      </c>
      <c r="E3" t="s">
        <v>860</v>
      </c>
      <c r="F3" t="s">
        <v>860</v>
      </c>
      <c r="G3" t="s">
        <v>860</v>
      </c>
      <c r="H3" t="s">
        <v>860</v>
      </c>
      <c r="I3" t="s">
        <v>860</v>
      </c>
      <c r="J3" t="s">
        <v>860</v>
      </c>
      <c r="K3" t="s">
        <v>860</v>
      </c>
      <c r="L3" t="s">
        <v>860</v>
      </c>
      <c r="M3" t="s">
        <v>860</v>
      </c>
      <c r="N3" t="s">
        <v>860</v>
      </c>
      <c r="O3" t="s">
        <v>860</v>
      </c>
      <c r="P3" t="s">
        <v>860</v>
      </c>
      <c r="Q3" t="s">
        <v>860</v>
      </c>
      <c r="R3" t="s">
        <v>860</v>
      </c>
      <c r="S3" t="s">
        <v>860</v>
      </c>
      <c r="T3" t="s">
        <v>860</v>
      </c>
      <c r="U3" t="s">
        <v>860</v>
      </c>
      <c r="V3" t="s">
        <v>860</v>
      </c>
      <c r="W3" t="s">
        <v>860</v>
      </c>
      <c r="X3" t="s">
        <v>860</v>
      </c>
      <c r="Y3" t="s">
        <v>860</v>
      </c>
      <c r="Z3" t="s">
        <v>860</v>
      </c>
      <c r="AA3" t="s">
        <v>860</v>
      </c>
      <c r="AB3" t="s">
        <v>860</v>
      </c>
      <c r="AC3" t="s">
        <v>860</v>
      </c>
      <c r="AD3" t="s">
        <v>860</v>
      </c>
      <c r="AE3" t="s">
        <v>860</v>
      </c>
      <c r="AF3" t="s">
        <v>860</v>
      </c>
      <c r="AG3" t="s">
        <v>860</v>
      </c>
      <c r="AH3" t="s">
        <v>860</v>
      </c>
      <c r="AI3" t="s">
        <v>860</v>
      </c>
      <c r="AJ3" t="s">
        <v>860</v>
      </c>
      <c r="AK3" t="s">
        <v>860</v>
      </c>
      <c r="AL3" t="s">
        <v>860</v>
      </c>
      <c r="AM3" t="s">
        <v>860</v>
      </c>
      <c r="AN3" t="s">
        <v>860</v>
      </c>
      <c r="AO3" t="s">
        <v>860</v>
      </c>
      <c r="AP3" t="s">
        <v>860</v>
      </c>
      <c r="AQ3" t="s">
        <v>860</v>
      </c>
      <c r="AR3" t="s">
        <v>860</v>
      </c>
      <c r="AS3" t="s">
        <v>860</v>
      </c>
      <c r="AT3" t="s">
        <v>860</v>
      </c>
      <c r="AU3" t="s">
        <v>860</v>
      </c>
      <c r="AV3" t="s">
        <v>860</v>
      </c>
      <c r="AW3" t="s">
        <v>860</v>
      </c>
      <c r="AX3" t="s">
        <v>860</v>
      </c>
      <c r="AY3" t="s">
        <v>860</v>
      </c>
      <c r="AZ3" t="s">
        <v>860</v>
      </c>
      <c r="BA3" t="s">
        <v>860</v>
      </c>
      <c r="BB3" t="s">
        <v>860</v>
      </c>
      <c r="BC3" t="s">
        <v>860</v>
      </c>
      <c r="BD3" t="s">
        <v>860</v>
      </c>
      <c r="BE3" t="s">
        <v>860</v>
      </c>
      <c r="BF3" t="s">
        <v>860</v>
      </c>
      <c r="BG3" t="s">
        <v>860</v>
      </c>
      <c r="BH3" t="s">
        <v>860</v>
      </c>
      <c r="BI3" t="s">
        <v>860</v>
      </c>
      <c r="BJ3" t="s">
        <v>860</v>
      </c>
      <c r="BK3" t="s">
        <v>860</v>
      </c>
      <c r="BL3" t="s">
        <v>860</v>
      </c>
      <c r="BM3" t="s">
        <v>860</v>
      </c>
      <c r="BN3" t="s">
        <v>860</v>
      </c>
      <c r="BO3" t="s">
        <v>860</v>
      </c>
      <c r="BP3" t="s">
        <v>860</v>
      </c>
      <c r="BQ3" t="s">
        <v>860</v>
      </c>
      <c r="BR3" t="s">
        <v>860</v>
      </c>
      <c r="BS3" t="s">
        <v>860</v>
      </c>
      <c r="BT3" t="s">
        <v>860</v>
      </c>
      <c r="BU3" t="s">
        <v>860</v>
      </c>
      <c r="BV3" t="s">
        <v>860</v>
      </c>
      <c r="BW3" t="s">
        <v>860</v>
      </c>
      <c r="BX3" t="s">
        <v>860</v>
      </c>
      <c r="BY3" t="s">
        <v>860</v>
      </c>
      <c r="BZ3" t="s">
        <v>860</v>
      </c>
      <c r="CA3" t="s">
        <v>860</v>
      </c>
      <c r="CB3" t="s">
        <v>860</v>
      </c>
      <c r="CC3" t="s">
        <v>860</v>
      </c>
      <c r="CD3" t="s">
        <v>860</v>
      </c>
      <c r="CE3" t="s">
        <v>860</v>
      </c>
      <c r="CF3" t="s">
        <v>860</v>
      </c>
      <c r="CG3" t="s">
        <v>860</v>
      </c>
      <c r="CH3" t="s">
        <v>860</v>
      </c>
      <c r="CI3" t="s">
        <v>860</v>
      </c>
      <c r="CJ3" t="s">
        <v>860</v>
      </c>
      <c r="CK3" t="s">
        <v>860</v>
      </c>
      <c r="CL3" t="s">
        <v>860</v>
      </c>
      <c r="CM3" t="s">
        <v>860</v>
      </c>
      <c r="CN3" t="s">
        <v>860</v>
      </c>
      <c r="CO3" t="s">
        <v>860</v>
      </c>
      <c r="CP3" t="s">
        <v>860</v>
      </c>
      <c r="CQ3" t="s">
        <v>860</v>
      </c>
      <c r="CR3" t="s">
        <v>860</v>
      </c>
      <c r="CS3" t="s">
        <v>860</v>
      </c>
      <c r="CT3" t="s">
        <v>860</v>
      </c>
      <c r="CU3" t="s">
        <v>860</v>
      </c>
      <c r="CV3" t="s">
        <v>860</v>
      </c>
      <c r="CW3" t="s">
        <v>860</v>
      </c>
      <c r="CX3" t="s">
        <v>860</v>
      </c>
      <c r="CY3" t="s">
        <v>860</v>
      </c>
      <c r="CZ3" t="s">
        <v>860</v>
      </c>
      <c r="DA3" t="s">
        <v>860</v>
      </c>
      <c r="DB3" t="s">
        <v>860</v>
      </c>
      <c r="DC3" t="s">
        <v>860</v>
      </c>
      <c r="DD3" t="s">
        <v>860</v>
      </c>
      <c r="DE3" t="s">
        <v>860</v>
      </c>
      <c r="DF3" t="s">
        <v>860</v>
      </c>
      <c r="DG3" t="s">
        <v>860</v>
      </c>
      <c r="DH3" t="s">
        <v>860</v>
      </c>
      <c r="DI3" t="s">
        <v>860</v>
      </c>
      <c r="DJ3" t="s">
        <v>860</v>
      </c>
      <c r="DK3" t="s">
        <v>860</v>
      </c>
      <c r="DL3" t="s">
        <v>860</v>
      </c>
      <c r="DM3" t="s">
        <v>860</v>
      </c>
      <c r="DN3" t="s">
        <v>860</v>
      </c>
      <c r="DO3" t="s">
        <v>860</v>
      </c>
      <c r="DP3" t="s">
        <v>860</v>
      </c>
      <c r="DQ3" t="s">
        <v>860</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46273.748611111114</v>
      </c>
      <c r="C5" s="2">
        <v>46273.748611111114</v>
      </c>
      <c r="D5" s="2">
        <v>46273.748611111114</v>
      </c>
      <c r="E5" s="2">
        <v>46273.748611111114</v>
      </c>
      <c r="F5" s="2">
        <v>46273.748611111114</v>
      </c>
      <c r="G5" s="2">
        <v>46273.748611111114</v>
      </c>
      <c r="H5" s="2">
        <v>46273.748611111114</v>
      </c>
      <c r="I5" s="2">
        <v>46273.748611111114</v>
      </c>
      <c r="J5" s="2">
        <v>46273.748611111114</v>
      </c>
      <c r="K5" s="2">
        <v>46273.748611111114</v>
      </c>
      <c r="L5" s="2">
        <v>46273.748611111114</v>
      </c>
      <c r="M5" s="2">
        <v>46273.748611111114</v>
      </c>
      <c r="N5" s="2">
        <v>46273.748611111114</v>
      </c>
      <c r="O5" s="2">
        <v>46273.748611111114</v>
      </c>
      <c r="P5" s="2">
        <v>46273.748611111114</v>
      </c>
      <c r="Q5" s="2">
        <v>46273.748611111114</v>
      </c>
      <c r="R5" s="2">
        <v>46273.748611111114</v>
      </c>
      <c r="S5" s="2">
        <v>46273.748611111114</v>
      </c>
      <c r="T5" s="2">
        <v>46273.748611111114</v>
      </c>
      <c r="U5" s="2">
        <v>46273.748611111114</v>
      </c>
      <c r="V5" s="2">
        <v>46273.748611111114</v>
      </c>
      <c r="W5" s="2">
        <v>46273.748611111114</v>
      </c>
      <c r="X5" s="2">
        <v>46273.748611111114</v>
      </c>
      <c r="Y5" s="2">
        <v>46273.748611111114</v>
      </c>
      <c r="Z5" s="2">
        <v>46273.748611111114</v>
      </c>
      <c r="AA5" s="2">
        <v>46273.748611111114</v>
      </c>
      <c r="AB5" s="2">
        <v>46273.748611111114</v>
      </c>
      <c r="AC5" s="2">
        <v>46273.748611111114</v>
      </c>
      <c r="AD5" s="2">
        <v>46273.748611111114</v>
      </c>
      <c r="AE5" s="2">
        <v>46273.748611111114</v>
      </c>
      <c r="AF5" s="2">
        <v>46273.748611111114</v>
      </c>
      <c r="AG5" s="2">
        <v>46273.748611111114</v>
      </c>
      <c r="AH5" s="2">
        <v>46273.748611111114</v>
      </c>
      <c r="AI5" s="2">
        <v>46273.748611111114</v>
      </c>
      <c r="AJ5" s="2">
        <v>46273.748611111114</v>
      </c>
      <c r="AK5" s="2">
        <v>46273.748611111114</v>
      </c>
      <c r="AL5" s="2">
        <v>46273.748611111114</v>
      </c>
      <c r="AM5" s="2">
        <v>46273.748611111114</v>
      </c>
      <c r="AN5" s="2">
        <v>46273.748611111114</v>
      </c>
      <c r="AO5" s="2">
        <v>46273.748611111114</v>
      </c>
      <c r="AP5" s="2">
        <v>46273.748611111114</v>
      </c>
      <c r="AQ5" s="2">
        <v>46273.748611111114</v>
      </c>
      <c r="AR5" s="2">
        <v>46273.748611111114</v>
      </c>
      <c r="AS5" s="2">
        <v>46273.748611111114</v>
      </c>
      <c r="AT5" s="2">
        <v>46273.748611111114</v>
      </c>
      <c r="AU5" s="2">
        <v>46273.748611111114</v>
      </c>
      <c r="AV5" s="2">
        <v>46273.748611111114</v>
      </c>
      <c r="AW5" s="2">
        <v>46273.748611111114</v>
      </c>
      <c r="AX5" s="2">
        <v>46273.748611111114</v>
      </c>
      <c r="AY5" s="2">
        <v>46273.748611111114</v>
      </c>
      <c r="AZ5" s="2">
        <v>46273.748611111114</v>
      </c>
      <c r="BA5" s="2">
        <v>46273.748611111114</v>
      </c>
      <c r="BB5" s="2">
        <v>46273.748611111114</v>
      </c>
      <c r="BC5" s="2">
        <v>46273.748611111114</v>
      </c>
      <c r="BD5" s="2">
        <v>46273.748611111114</v>
      </c>
      <c r="BE5" s="2">
        <v>46273.748611111114</v>
      </c>
      <c r="BF5" s="2">
        <v>46273.748611111114</v>
      </c>
      <c r="BG5" s="2">
        <v>46273.748611111114</v>
      </c>
      <c r="BH5" s="2">
        <v>46273.748611111114</v>
      </c>
      <c r="BI5" s="2">
        <v>46273.748611111114</v>
      </c>
      <c r="BJ5" s="2">
        <v>46273.748611111114</v>
      </c>
      <c r="BK5" s="2">
        <v>46273.748611111114</v>
      </c>
      <c r="BL5" s="2">
        <v>46273.748611111114</v>
      </c>
      <c r="BM5" s="2">
        <v>46273.748611111114</v>
      </c>
      <c r="BN5" s="2">
        <v>46273.748611111114</v>
      </c>
      <c r="BO5" s="2">
        <v>46273.748611111114</v>
      </c>
      <c r="BP5" s="2">
        <v>46273.748611111114</v>
      </c>
      <c r="BQ5" s="2">
        <v>46273.748611111114</v>
      </c>
      <c r="BR5" s="2">
        <v>46273.748611111114</v>
      </c>
      <c r="BS5" s="2">
        <v>46273.748611111114</v>
      </c>
      <c r="BT5" s="2">
        <v>46273.748611111114</v>
      </c>
      <c r="BU5" s="2">
        <v>46273.748611111114</v>
      </c>
      <c r="BV5" s="2">
        <v>46273.748611111114</v>
      </c>
      <c r="BW5" s="2">
        <v>46273.748611111114</v>
      </c>
      <c r="BX5" s="2">
        <v>46273.748611111114</v>
      </c>
      <c r="BY5" s="2">
        <v>46273.748611111114</v>
      </c>
      <c r="BZ5" s="2">
        <v>46273.748611111114</v>
      </c>
      <c r="CA5" s="2">
        <v>46273.748611111114</v>
      </c>
      <c r="CB5" s="2">
        <v>46273.748611111114</v>
      </c>
      <c r="CC5" s="2">
        <v>46273.748611111114</v>
      </c>
      <c r="CD5" s="2">
        <v>46273.748611111114</v>
      </c>
      <c r="CE5" s="2">
        <v>46273.748611111114</v>
      </c>
      <c r="CF5" s="2">
        <v>46273.748611111114</v>
      </c>
      <c r="CG5" s="2">
        <v>46273.748611111114</v>
      </c>
      <c r="CH5" s="2">
        <v>46273.748611111114</v>
      </c>
      <c r="CI5" s="2">
        <v>46273.748611111114</v>
      </c>
      <c r="CJ5" s="2">
        <v>46273.748611111114</v>
      </c>
      <c r="CK5" s="2">
        <v>46273.748611111114</v>
      </c>
      <c r="CL5" s="2">
        <v>46273.748611111114</v>
      </c>
      <c r="CM5" s="2">
        <v>46273.748611111114</v>
      </c>
      <c r="CN5" s="2">
        <v>46273.748611111114</v>
      </c>
      <c r="CO5" s="2">
        <v>46273.748611111114</v>
      </c>
      <c r="CP5" s="2">
        <v>46273.748611111114</v>
      </c>
      <c r="CQ5" s="2">
        <v>46273.748611111114</v>
      </c>
      <c r="CR5" s="2">
        <v>46273.748611111114</v>
      </c>
      <c r="CS5" s="2">
        <v>46273.748611111114</v>
      </c>
      <c r="CT5" s="2">
        <v>46273.748611111114</v>
      </c>
      <c r="CU5" s="2">
        <v>46273.748611111114</v>
      </c>
      <c r="CV5" s="2">
        <v>46273.748611111114</v>
      </c>
      <c r="CW5" s="2">
        <v>46273.748611111114</v>
      </c>
      <c r="CX5" s="2">
        <v>46273.748611111114</v>
      </c>
      <c r="CY5" s="2">
        <v>46273.748611111114</v>
      </c>
      <c r="CZ5" s="2">
        <v>46273.748611111114</v>
      </c>
      <c r="DA5" s="2">
        <v>46273.748611111114</v>
      </c>
      <c r="DB5" s="2">
        <v>46273.748611111114</v>
      </c>
      <c r="DC5" s="2">
        <v>46273.748611111114</v>
      </c>
      <c r="DD5" s="2">
        <v>46273.748611111114</v>
      </c>
      <c r="DE5" s="2">
        <v>46273.748611111114</v>
      </c>
      <c r="DF5" s="2">
        <v>46273.748611111114</v>
      </c>
      <c r="DG5" s="2">
        <v>46273.748611111114</v>
      </c>
      <c r="DH5" s="2">
        <v>46273.748611111114</v>
      </c>
      <c r="DI5" s="2">
        <v>46273.748611111114</v>
      </c>
      <c r="DJ5" s="2">
        <v>46273.748611111114</v>
      </c>
      <c r="DK5" s="2">
        <v>46273.748611111114</v>
      </c>
      <c r="DL5" s="2">
        <v>46273.748611111114</v>
      </c>
      <c r="DM5" s="2">
        <v>46273.748611111114</v>
      </c>
      <c r="DN5" s="2">
        <v>46273.749305555553</v>
      </c>
      <c r="DO5" s="2">
        <v>46273.749305555553</v>
      </c>
      <c r="DP5" s="2">
        <v>46273.749305555553</v>
      </c>
      <c r="DQ5" s="2">
        <v>46273.749305555553</v>
      </c>
    </row>
    <row r="6" spans="1:121" x14ac:dyDescent="0.25">
      <c r="A6" s="1">
        <v>42735</v>
      </c>
      <c r="B6">
        <v>7.4076689254342298</v>
      </c>
      <c r="C6">
        <v>7.9521280531977299</v>
      </c>
      <c r="D6">
        <v>9.0040905567267107</v>
      </c>
      <c r="E6">
        <v>3.3430280269044799</v>
      </c>
      <c r="F6">
        <v>17.6716447454858</v>
      </c>
      <c r="G6">
        <v>4.8395097976963601</v>
      </c>
      <c r="H6">
        <v>10.8707653217397</v>
      </c>
      <c r="I6">
        <v>47.499043831411903</v>
      </c>
      <c r="J6">
        <v>8.2491628337127505</v>
      </c>
      <c r="K6">
        <v>19.779522118758798</v>
      </c>
      <c r="L6">
        <v>11.7156025638148</v>
      </c>
      <c r="M6">
        <v>3.3381819198707499</v>
      </c>
      <c r="N6">
        <v>5.6964296483928996</v>
      </c>
      <c r="O6">
        <v>7.8349219241458199</v>
      </c>
      <c r="P6">
        <v>30.177832649609801</v>
      </c>
      <c r="Q6">
        <v>4.9817738949213499</v>
      </c>
      <c r="R6">
        <v>5.27623101068074</v>
      </c>
      <c r="S6">
        <v>15.475678043155501</v>
      </c>
      <c r="T6">
        <v>37.814698783056301</v>
      </c>
      <c r="U6">
        <v>2.0260986832254302</v>
      </c>
      <c r="V6">
        <v>4.0550740705394901</v>
      </c>
      <c r="W6">
        <v>10.8679626948734</v>
      </c>
      <c r="X6">
        <v>6.2321284485562902</v>
      </c>
      <c r="Y6">
        <v>26.287716888026399</v>
      </c>
      <c r="Z6">
        <v>14.6483116316411</v>
      </c>
      <c r="AA6">
        <v>7.7414642192588898</v>
      </c>
      <c r="AB6">
        <v>4.1321155980412598</v>
      </c>
      <c r="AC6">
        <v>3.73699690452698</v>
      </c>
      <c r="AD6">
        <v>2.7425302413917501</v>
      </c>
      <c r="AE6">
        <v>40.4766419590635</v>
      </c>
      <c r="AF6">
        <v>4.8625163229806496</v>
      </c>
      <c r="AG6">
        <v>2.5948696772148501</v>
      </c>
      <c r="AH6">
        <v>5.9473256035095199</v>
      </c>
      <c r="AI6">
        <v>132.822023146486</v>
      </c>
      <c r="AJ6">
        <v>5.89094600774827</v>
      </c>
      <c r="AK6">
        <v>15.5606195911306</v>
      </c>
      <c r="AL6">
        <v>21.485990090155202</v>
      </c>
      <c r="AM6">
        <v>2.75148320401322</v>
      </c>
      <c r="AN6">
        <v>3.20862686012988</v>
      </c>
      <c r="AO6">
        <v>6.6412396241681604</v>
      </c>
      <c r="AP6">
        <v>8.8322858227049394</v>
      </c>
      <c r="AQ6">
        <v>15.010210125143599</v>
      </c>
      <c r="AR6">
        <v>10.3270999806783</v>
      </c>
      <c r="AS6">
        <v>4.5881648351467703</v>
      </c>
      <c r="AT6">
        <v>14.6660860440851</v>
      </c>
      <c r="AU6">
        <v>3.4852520324806902</v>
      </c>
      <c r="AV6">
        <v>41.209001859290503</v>
      </c>
      <c r="AW6">
        <v>11.5002354329797</v>
      </c>
      <c r="AX6">
        <v>7.2862915798132697</v>
      </c>
      <c r="AY6">
        <v>7.2672505600490798</v>
      </c>
      <c r="AZ6">
        <v>18.9388599283213</v>
      </c>
      <c r="BA6">
        <v>6.0834627411184901</v>
      </c>
      <c r="BB6">
        <v>1.9919263374051199</v>
      </c>
      <c r="BC6">
        <v>18.888055033044001</v>
      </c>
      <c r="BD6">
        <v>5.3502979906166397</v>
      </c>
      <c r="BE6">
        <v>327.12533317357298</v>
      </c>
      <c r="BF6">
        <v>18.961178309759202</v>
      </c>
      <c r="BG6">
        <v>9.4806363480891598</v>
      </c>
      <c r="BH6">
        <v>66.285055861812197</v>
      </c>
      <c r="BI6">
        <v>6.1327234781090603</v>
      </c>
      <c r="BJ6">
        <v>12.4184328813803</v>
      </c>
      <c r="BK6">
        <v>5.6909839817718897</v>
      </c>
      <c r="BL6">
        <v>23.8665366332981</v>
      </c>
      <c r="BM6">
        <v>6.4947104201955899</v>
      </c>
      <c r="BN6">
        <v>2.5684941829475401</v>
      </c>
      <c r="BO6">
        <v>4.4374674295572998</v>
      </c>
      <c r="BP6">
        <v>9.5749970673380407</v>
      </c>
      <c r="BQ6">
        <v>5.3741112163762601</v>
      </c>
      <c r="BR6">
        <v>9.7078496986599792</v>
      </c>
      <c r="BS6">
        <v>3.87186537708779</v>
      </c>
      <c r="BT6">
        <v>10.7531331729048</v>
      </c>
      <c r="BU6">
        <v>3.3489894596538301</v>
      </c>
      <c r="BV6">
        <v>34.701038040408299</v>
      </c>
      <c r="BW6">
        <v>5.0786866870890304</v>
      </c>
      <c r="BX6">
        <v>7.4969961742900297</v>
      </c>
      <c r="BY6">
        <v>13.335748684673201</v>
      </c>
      <c r="BZ6">
        <v>4.3082019127178199</v>
      </c>
      <c r="CA6">
        <v>7.1342405350121698</v>
      </c>
      <c r="CB6">
        <v>28.735296851235901</v>
      </c>
      <c r="CC6">
        <v>6.25982853219584</v>
      </c>
      <c r="CD6">
        <v>3.8236380053169401</v>
      </c>
      <c r="CE6">
        <v>10.6595523488119</v>
      </c>
      <c r="CF6">
        <v>2.4858279238994201</v>
      </c>
      <c r="CG6">
        <v>8.9605792898720793</v>
      </c>
      <c r="CH6">
        <v>4.1148414057747296</v>
      </c>
      <c r="CI6">
        <v>4.4945479337725498</v>
      </c>
      <c r="CJ6">
        <v>10.9864713323768</v>
      </c>
      <c r="CK6">
        <v>4.8145757852290698</v>
      </c>
      <c r="CL6">
        <v>12.166420952423699</v>
      </c>
      <c r="CM6">
        <v>18.0314032579297</v>
      </c>
      <c r="CN6">
        <v>2.8763574281512101</v>
      </c>
      <c r="CO6">
        <v>9.4116366188033496</v>
      </c>
      <c r="CP6">
        <v>21.563373357793001</v>
      </c>
      <c r="CQ6">
        <v>4.25937204745121</v>
      </c>
      <c r="CR6">
        <v>1.80503622752833</v>
      </c>
      <c r="CS6">
        <v>5.5182766080017798</v>
      </c>
      <c r="CT6">
        <v>11.681890938439199</v>
      </c>
      <c r="CU6">
        <v>25.635108169009001</v>
      </c>
      <c r="CV6">
        <v>4.9630949728034803</v>
      </c>
      <c r="CW6">
        <v>26.108841078435301</v>
      </c>
      <c r="CX6">
        <v>0.87120625141983699</v>
      </c>
      <c r="CY6">
        <v>6.6680320896828098</v>
      </c>
      <c r="CZ6">
        <v>9.1988914234911601</v>
      </c>
      <c r="DA6">
        <v>7.4688512512587799</v>
      </c>
      <c r="DB6">
        <v>19.779547214443401</v>
      </c>
      <c r="DC6">
        <v>16.907937640118099</v>
      </c>
      <c r="DD6">
        <v>7.2778213605385602</v>
      </c>
      <c r="DE6">
        <v>6.695559385098</v>
      </c>
      <c r="DF6">
        <v>10.182019169817</v>
      </c>
      <c r="DG6">
        <v>4.5986111215757397</v>
      </c>
      <c r="DH6">
        <v>5.7307927487298098</v>
      </c>
      <c r="DI6">
        <v>3.4207616848242401</v>
      </c>
      <c r="DJ6">
        <v>5.4744471498860001</v>
      </c>
      <c r="DK6">
        <v>48.938041577562601</v>
      </c>
      <c r="DL6">
        <v>4.6861342244430002</v>
      </c>
      <c r="DM6">
        <v>8.4710548914436608</v>
      </c>
      <c r="DN6">
        <v>5.1554020130447098</v>
      </c>
      <c r="DO6">
        <v>13.8012898444108</v>
      </c>
      <c r="DP6">
        <v>2.8118996552456701</v>
      </c>
      <c r="DQ6">
        <v>10.481186453200101</v>
      </c>
    </row>
    <row r="7" spans="1:121" x14ac:dyDescent="0.25">
      <c r="A7" s="1">
        <v>43100</v>
      </c>
      <c r="B7">
        <v>7.3771734630255104</v>
      </c>
      <c r="C7">
        <v>7.9751663724510902</v>
      </c>
      <c r="D7">
        <v>9.1760354419975503</v>
      </c>
      <c r="E7">
        <v>3.3234761366079102</v>
      </c>
      <c r="F7">
        <v>17.631193472471999</v>
      </c>
      <c r="G7">
        <v>4.8790617061127701</v>
      </c>
      <c r="H7">
        <v>10.6469332221266</v>
      </c>
      <c r="I7">
        <v>47.986834006799299</v>
      </c>
      <c r="J7">
        <v>8.2507651655365102</v>
      </c>
      <c r="K7">
        <v>19.695399242009898</v>
      </c>
      <c r="L7">
        <v>11.6959611348762</v>
      </c>
      <c r="M7">
        <v>3.3092655696377</v>
      </c>
      <c r="N7">
        <v>5.6647126663343599</v>
      </c>
      <c r="O7">
        <v>7.8784673488086696</v>
      </c>
      <c r="P7">
        <v>30.6109531646959</v>
      </c>
      <c r="Q7">
        <v>4.99796888589115</v>
      </c>
      <c r="R7">
        <v>5.2787193847111604</v>
      </c>
      <c r="S7">
        <v>15.3589261089201</v>
      </c>
      <c r="T7">
        <v>38.076931571577603</v>
      </c>
      <c r="U7">
        <v>2.0297519285847501</v>
      </c>
      <c r="V7">
        <v>4.0872340306230601</v>
      </c>
      <c r="W7">
        <v>10.8482483347243</v>
      </c>
      <c r="X7">
        <v>6.2291016647506803</v>
      </c>
      <c r="Y7">
        <v>26.122674533924599</v>
      </c>
      <c r="Z7">
        <v>14.6880212449983</v>
      </c>
      <c r="AA7">
        <v>7.6569987639476196</v>
      </c>
      <c r="AB7">
        <v>4.0921503143057798</v>
      </c>
      <c r="AC7">
        <v>3.6834950083698099</v>
      </c>
      <c r="AD7">
        <v>2.7070625543018099</v>
      </c>
      <c r="AE7">
        <v>40.6301205786339</v>
      </c>
      <c r="AF7">
        <v>4.9168492418792704</v>
      </c>
      <c r="AG7">
        <v>2.5818831532617899</v>
      </c>
      <c r="AH7">
        <v>5.8898074741173403</v>
      </c>
      <c r="AI7">
        <v>133.990537574933</v>
      </c>
      <c r="AJ7">
        <v>5.87389033794254</v>
      </c>
      <c r="AK7">
        <v>15.314263468686301</v>
      </c>
      <c r="AL7">
        <v>21.590804433204699</v>
      </c>
      <c r="AM7">
        <v>2.7572082799399098</v>
      </c>
      <c r="AN7">
        <v>3.1976029085689501</v>
      </c>
      <c r="AO7">
        <v>6.6161174077617302</v>
      </c>
      <c r="AP7">
        <v>8.8634399575304297</v>
      </c>
      <c r="AQ7">
        <v>14.950260936239401</v>
      </c>
      <c r="AR7">
        <v>10.3897395034005</v>
      </c>
      <c r="AS7">
        <v>4.6216473362753101</v>
      </c>
      <c r="AT7">
        <v>14.574256914637999</v>
      </c>
      <c r="AU7">
        <v>3.5149469054318598</v>
      </c>
      <c r="AV7">
        <v>41.706835125984703</v>
      </c>
      <c r="AW7">
        <v>11.455175883342299</v>
      </c>
      <c r="AX7">
        <v>7.33461918244305</v>
      </c>
      <c r="AY7">
        <v>7.3363182850142099</v>
      </c>
      <c r="AZ7">
        <v>18.792777126698599</v>
      </c>
      <c r="BA7">
        <v>6.1178460152994898</v>
      </c>
      <c r="BB7">
        <v>1.96183293135564</v>
      </c>
      <c r="BC7">
        <v>18.786286972999701</v>
      </c>
      <c r="BD7">
        <v>5.3519134880057599</v>
      </c>
      <c r="BE7">
        <v>328.55068787848501</v>
      </c>
      <c r="BF7">
        <v>19.287241923987899</v>
      </c>
      <c r="BG7">
        <v>9.3948678145874407</v>
      </c>
      <c r="BH7">
        <v>66.632761616696797</v>
      </c>
      <c r="BI7">
        <v>6.0246461941373504</v>
      </c>
      <c r="BJ7">
        <v>12.3581398718714</v>
      </c>
      <c r="BK7">
        <v>5.7741819815001403</v>
      </c>
      <c r="BL7">
        <v>23.970672489381698</v>
      </c>
      <c r="BM7">
        <v>6.4876339022629201</v>
      </c>
      <c r="BN7">
        <v>2.5576392024460901</v>
      </c>
      <c r="BO7">
        <v>4.4214720324071504</v>
      </c>
      <c r="BP7">
        <v>9.40284157703646</v>
      </c>
      <c r="BQ7">
        <v>5.3065030120261198</v>
      </c>
      <c r="BR7">
        <v>9.7510793797363196</v>
      </c>
      <c r="BS7">
        <v>3.8875581152830501</v>
      </c>
      <c r="BT7">
        <v>10.879819759869299</v>
      </c>
      <c r="BU7">
        <v>3.37172795908273</v>
      </c>
      <c r="BV7">
        <v>35.2681376111126</v>
      </c>
      <c r="BW7">
        <v>5.0114726204151996</v>
      </c>
      <c r="BX7">
        <v>7.6042690480525401</v>
      </c>
      <c r="BY7">
        <v>13.379302799418401</v>
      </c>
      <c r="BZ7">
        <v>4.1563419879912296</v>
      </c>
      <c r="CA7">
        <v>7.1618407353588696</v>
      </c>
      <c r="CB7">
        <v>28.7934262784397</v>
      </c>
      <c r="CC7">
        <v>6.1911483053988601</v>
      </c>
      <c r="CD7">
        <v>3.7722587186626599</v>
      </c>
      <c r="CE7">
        <v>10.734037128846801</v>
      </c>
      <c r="CF7">
        <v>2.4845694087297399</v>
      </c>
      <c r="CG7">
        <v>9.0398601949608199</v>
      </c>
      <c r="CH7">
        <v>4.1505339667612402</v>
      </c>
      <c r="CI7">
        <v>4.5328814160844999</v>
      </c>
      <c r="CJ7">
        <v>11.0776718376709</v>
      </c>
      <c r="CK7">
        <v>4.8237825147053899</v>
      </c>
      <c r="CL7">
        <v>12.0975935727286</v>
      </c>
      <c r="CM7">
        <v>18.090068718584899</v>
      </c>
      <c r="CN7">
        <v>2.9152229475326599</v>
      </c>
      <c r="CO7">
        <v>9.3802509565310999</v>
      </c>
      <c r="CP7">
        <v>21.955244454740001</v>
      </c>
      <c r="CQ7">
        <v>4.3001069467640001</v>
      </c>
      <c r="CR7">
        <v>1.7699184317641601</v>
      </c>
      <c r="CS7">
        <v>5.5277438698316503</v>
      </c>
      <c r="CT7">
        <v>11.5620452305571</v>
      </c>
      <c r="CU7">
        <v>25.068313896057699</v>
      </c>
      <c r="CV7">
        <v>5.0050825358870998</v>
      </c>
      <c r="CW7">
        <v>26.172444756195901</v>
      </c>
      <c r="CX7">
        <v>0.86949480875670104</v>
      </c>
      <c r="CY7">
        <v>6.6107588831835802</v>
      </c>
      <c r="CZ7">
        <v>9.2043503012087093</v>
      </c>
      <c r="DA7">
        <v>7.4277860107031097</v>
      </c>
      <c r="DB7">
        <v>20.252845808072301</v>
      </c>
      <c r="DC7">
        <v>17.095213113283101</v>
      </c>
      <c r="DD7">
        <v>7.32350781892786</v>
      </c>
      <c r="DE7">
        <v>6.7979973482783702</v>
      </c>
      <c r="DF7">
        <v>10.1930607751704</v>
      </c>
      <c r="DG7">
        <v>4.52548691668148</v>
      </c>
      <c r="DH7">
        <v>5.7428990358888603</v>
      </c>
      <c r="DI7">
        <v>3.40355075140014</v>
      </c>
      <c r="DJ7">
        <v>5.4098052797243703</v>
      </c>
      <c r="DK7">
        <v>49.820944506611703</v>
      </c>
      <c r="DL7">
        <v>4.5933189485051003</v>
      </c>
      <c r="DM7">
        <v>8.3849274054325704</v>
      </c>
      <c r="DN7">
        <v>5.0867573243234299</v>
      </c>
      <c r="DO7">
        <v>13.782148897796599</v>
      </c>
      <c r="DP7">
        <v>2.7999921630398599</v>
      </c>
      <c r="DQ7">
        <v>10.580418474356501</v>
      </c>
    </row>
    <row r="8" spans="1:121" x14ac:dyDescent="0.25">
      <c r="A8" s="1">
        <v>43465</v>
      </c>
      <c r="B8">
        <v>7.2998610305340303</v>
      </c>
      <c r="C8">
        <v>8.01289921517278</v>
      </c>
      <c r="D8">
        <v>9.2372157011076101</v>
      </c>
      <c r="E8">
        <v>3.29633865244719</v>
      </c>
      <c r="F8">
        <v>17.714435505957599</v>
      </c>
      <c r="G8">
        <v>4.8877138097746702</v>
      </c>
      <c r="H8">
        <v>10.4394025829562</v>
      </c>
      <c r="I8">
        <v>48.247861028260502</v>
      </c>
      <c r="J8">
        <v>8.2771143613662801</v>
      </c>
      <c r="K8">
        <v>19.560006363093802</v>
      </c>
      <c r="L8">
        <v>11.724148952015801</v>
      </c>
      <c r="M8">
        <v>3.3097202308979399</v>
      </c>
      <c r="N8">
        <v>5.66950805507435</v>
      </c>
      <c r="O8">
        <v>7.9304854410979404</v>
      </c>
      <c r="P8">
        <v>30.944379219672602</v>
      </c>
      <c r="Q8">
        <v>4.95233232610956</v>
      </c>
      <c r="R8">
        <v>5.2833495883475603</v>
      </c>
      <c r="S8">
        <v>15.275006412286499</v>
      </c>
      <c r="T8">
        <v>38.391742092496997</v>
      </c>
      <c r="U8">
        <v>2.0023079619018702</v>
      </c>
      <c r="V8">
        <v>4.0860839045297199</v>
      </c>
      <c r="W8">
        <v>10.8030454305415</v>
      </c>
      <c r="X8">
        <v>6.2544156424838597</v>
      </c>
      <c r="Y8">
        <v>26.120495489088899</v>
      </c>
      <c r="Z8">
        <v>14.8141101715793</v>
      </c>
      <c r="AA8">
        <v>7.6551224731137202</v>
      </c>
      <c r="AB8">
        <v>4.02175635204906</v>
      </c>
      <c r="AC8">
        <v>3.6364579327520201</v>
      </c>
      <c r="AD8">
        <v>2.6858180522645698</v>
      </c>
      <c r="AE8">
        <v>40.781567111973501</v>
      </c>
      <c r="AF8">
        <v>4.9125863629979198</v>
      </c>
      <c r="AG8">
        <v>2.56195871023424</v>
      </c>
      <c r="AH8">
        <v>5.8865662473824401</v>
      </c>
      <c r="AI8">
        <v>134.25161475766799</v>
      </c>
      <c r="AJ8">
        <v>5.8993672277302904</v>
      </c>
      <c r="AK8">
        <v>15.1838325468894</v>
      </c>
      <c r="AL8">
        <v>21.715460508434901</v>
      </c>
      <c r="AM8">
        <v>2.73314488869535</v>
      </c>
      <c r="AN8">
        <v>3.19961433470483</v>
      </c>
      <c r="AO8">
        <v>6.5989982293955096</v>
      </c>
      <c r="AP8">
        <v>8.9109667913835402</v>
      </c>
      <c r="AQ8">
        <v>14.961150739060701</v>
      </c>
      <c r="AR8">
        <v>10.381385524814499</v>
      </c>
      <c r="AS8">
        <v>4.6067708440787696</v>
      </c>
      <c r="AT8">
        <v>14.5454470432619</v>
      </c>
      <c r="AU8">
        <v>3.51642521851229</v>
      </c>
      <c r="AV8">
        <v>42.5802382227915</v>
      </c>
      <c r="AW8">
        <v>11.3942446300571</v>
      </c>
      <c r="AX8">
        <v>7.3249257679568904</v>
      </c>
      <c r="AY8">
        <v>7.3791403494931904</v>
      </c>
      <c r="AZ8">
        <v>18.652142923803599</v>
      </c>
      <c r="BA8">
        <v>6.1266883253916502</v>
      </c>
      <c r="BB8">
        <v>1.92627655068661</v>
      </c>
      <c r="BC8">
        <v>18.6887547712147</v>
      </c>
      <c r="BD8">
        <v>5.3284552310711204</v>
      </c>
      <c r="BE8">
        <v>328.330810759607</v>
      </c>
      <c r="BF8">
        <v>19.434470057586001</v>
      </c>
      <c r="BG8">
        <v>9.3506998014758604</v>
      </c>
      <c r="BH8">
        <v>67.003490913376297</v>
      </c>
      <c r="BI8">
        <v>5.9602563367933703</v>
      </c>
      <c r="BJ8">
        <v>12.2575114218245</v>
      </c>
      <c r="BK8">
        <v>5.8250422971370099</v>
      </c>
      <c r="BL8">
        <v>24.103855478082401</v>
      </c>
      <c r="BM8">
        <v>6.4508618867271901</v>
      </c>
      <c r="BN8">
        <v>2.6229229032439401</v>
      </c>
      <c r="BO8">
        <v>4.3752668863497197</v>
      </c>
      <c r="BP8">
        <v>9.2418802103950295</v>
      </c>
      <c r="BQ8">
        <v>5.2595488264306001</v>
      </c>
      <c r="BR8">
        <v>9.7914621089351499</v>
      </c>
      <c r="BS8">
        <v>3.87234400508772</v>
      </c>
      <c r="BT8">
        <v>10.8771278071453</v>
      </c>
      <c r="BU8">
        <v>3.3420688547525899</v>
      </c>
      <c r="BV8">
        <v>35.581348066661697</v>
      </c>
      <c r="BW8">
        <v>4.9283137250870697</v>
      </c>
      <c r="BX8">
        <v>7.6710241133989596</v>
      </c>
      <c r="BY8">
        <v>13.3762137955271</v>
      </c>
      <c r="BZ8">
        <v>4.1143916904295201</v>
      </c>
      <c r="CA8">
        <v>7.13746379061282</v>
      </c>
      <c r="CB8">
        <v>28.82144511309</v>
      </c>
      <c r="CC8">
        <v>6.1516744660976803</v>
      </c>
      <c r="CD8">
        <v>3.79133587516161</v>
      </c>
      <c r="CE8">
        <v>11.001167442639501</v>
      </c>
      <c r="CF8">
        <v>2.4587252667097199</v>
      </c>
      <c r="CG8">
        <v>9.1106701796812697</v>
      </c>
      <c r="CH8">
        <v>4.1534072870535699</v>
      </c>
      <c r="CI8">
        <v>4.6104073329124304</v>
      </c>
      <c r="CJ8">
        <v>11.159442656955401</v>
      </c>
      <c r="CK8">
        <v>4.8787944797595602</v>
      </c>
      <c r="CL8">
        <v>12.075338515850699</v>
      </c>
      <c r="CM8">
        <v>18.191263880529601</v>
      </c>
      <c r="CN8">
        <v>2.9333208413157199</v>
      </c>
      <c r="CO8">
        <v>9.3737490483479693</v>
      </c>
      <c r="CP8">
        <v>22.0001781003437</v>
      </c>
      <c r="CQ8">
        <v>4.3246765423197902</v>
      </c>
      <c r="CR8">
        <v>1.78796479560773</v>
      </c>
      <c r="CS8">
        <v>5.5240897118731001</v>
      </c>
      <c r="CT8">
        <v>11.5511599088303</v>
      </c>
      <c r="CU8">
        <v>24.983755926895999</v>
      </c>
      <c r="CV8">
        <v>5.0664797314780703</v>
      </c>
      <c r="CW8">
        <v>26.265216032911599</v>
      </c>
      <c r="CX8">
        <v>0.88027642023462305</v>
      </c>
      <c r="CY8">
        <v>6.6171922782717898</v>
      </c>
      <c r="CZ8">
        <v>9.1514142932220803</v>
      </c>
      <c r="DA8">
        <v>7.4427123029985802</v>
      </c>
      <c r="DB8">
        <v>20.660567492347699</v>
      </c>
      <c r="DC8">
        <v>17.373203859366999</v>
      </c>
      <c r="DD8">
        <v>7.4836575342412299</v>
      </c>
      <c r="DE8">
        <v>6.9366827688695496</v>
      </c>
      <c r="DF8">
        <v>10.1572238001801</v>
      </c>
      <c r="DG8">
        <v>4.56591406436924</v>
      </c>
      <c r="DH8">
        <v>5.8084101222775804</v>
      </c>
      <c r="DI8">
        <v>3.3975449069810302</v>
      </c>
      <c r="DJ8">
        <v>5.34778486421959</v>
      </c>
      <c r="DK8">
        <v>50.423326765071302</v>
      </c>
      <c r="DL8">
        <v>4.6444743600482896</v>
      </c>
      <c r="DM8">
        <v>8.2549412361593504</v>
      </c>
      <c r="DN8">
        <v>5.0995646150701504</v>
      </c>
      <c r="DO8">
        <v>13.7856132703842</v>
      </c>
      <c r="DP8">
        <v>2.7448756975091602</v>
      </c>
      <c r="DQ8">
        <v>10.638538509438201</v>
      </c>
    </row>
    <row r="9" spans="1:121" x14ac:dyDescent="0.25">
      <c r="A9" s="1">
        <v>43830</v>
      </c>
      <c r="B9">
        <v>7.3980940960397996</v>
      </c>
      <c r="C9">
        <v>8.0797378926272394</v>
      </c>
      <c r="D9">
        <v>9.3399558634739606</v>
      </c>
      <c r="E9">
        <v>3.2551422572594499</v>
      </c>
      <c r="F9">
        <v>17.791638809269799</v>
      </c>
      <c r="G9">
        <v>4.92711140703081</v>
      </c>
      <c r="H9">
        <v>10.194969148974501</v>
      </c>
      <c r="I9">
        <v>48.999898631938002</v>
      </c>
      <c r="J9">
        <v>8.19303260493718</v>
      </c>
      <c r="K9">
        <v>19.450518611902002</v>
      </c>
      <c r="L9">
        <v>11.7071251409161</v>
      </c>
      <c r="M9">
        <v>3.3493807180254</v>
      </c>
      <c r="N9">
        <v>5.6990671848703096</v>
      </c>
      <c r="O9">
        <v>8.0221292642172308</v>
      </c>
      <c r="P9">
        <v>31.401641736777702</v>
      </c>
      <c r="Q9">
        <v>4.9997043458206996</v>
      </c>
      <c r="R9">
        <v>5.3163450596723703</v>
      </c>
      <c r="S9">
        <v>15.224802614850899</v>
      </c>
      <c r="T9">
        <v>38.525405242679597</v>
      </c>
      <c r="U9">
        <v>2.0165641573965898</v>
      </c>
      <c r="V9">
        <v>4.0826516312256098</v>
      </c>
      <c r="W9">
        <v>10.754784653784</v>
      </c>
      <c r="X9">
        <v>6.3569227823611598</v>
      </c>
      <c r="Y9">
        <v>26.502630957596399</v>
      </c>
      <c r="Z9">
        <v>14.9130960088152</v>
      </c>
      <c r="AA9">
        <v>7.6594487610261597</v>
      </c>
      <c r="AB9">
        <v>4.0211359089533003</v>
      </c>
      <c r="AC9">
        <v>3.6095883139632501</v>
      </c>
      <c r="AD9">
        <v>2.6404418176341098</v>
      </c>
      <c r="AE9">
        <v>41.195206831721698</v>
      </c>
      <c r="AF9">
        <v>4.8864050252756304</v>
      </c>
      <c r="AG9">
        <v>2.56359597938363</v>
      </c>
      <c r="AH9">
        <v>5.9041571594229598</v>
      </c>
      <c r="AI9">
        <v>135.106336832674</v>
      </c>
      <c r="AJ9">
        <v>5.9591628211106302</v>
      </c>
      <c r="AK9">
        <v>15.1460821851489</v>
      </c>
      <c r="AL9">
        <v>21.848471319776699</v>
      </c>
      <c r="AM9">
        <v>2.73726556652199</v>
      </c>
      <c r="AN9">
        <v>3.24298752980188</v>
      </c>
      <c r="AO9">
        <v>6.6369434767051496</v>
      </c>
      <c r="AP9">
        <v>8.9503089585904902</v>
      </c>
      <c r="AQ9">
        <v>14.948040996886499</v>
      </c>
      <c r="AR9">
        <v>10.482867519502101</v>
      </c>
      <c r="AS9">
        <v>4.6064721469257002</v>
      </c>
      <c r="AT9">
        <v>14.5535045193611</v>
      </c>
      <c r="AU9">
        <v>3.5299706398875998</v>
      </c>
      <c r="AV9">
        <v>42.993741683907302</v>
      </c>
      <c r="AW9">
        <v>11.361347237907999</v>
      </c>
      <c r="AX9">
        <v>7.3871123770546001</v>
      </c>
      <c r="AY9">
        <v>7.4538253229610403</v>
      </c>
      <c r="AZ9">
        <v>18.601658749088699</v>
      </c>
      <c r="BA9">
        <v>6.1357204789626003</v>
      </c>
      <c r="BB9">
        <v>1.9173095404062599</v>
      </c>
      <c r="BC9">
        <v>18.659464154235899</v>
      </c>
      <c r="BD9">
        <v>5.2838854694417403</v>
      </c>
      <c r="BE9">
        <v>329.59082095261698</v>
      </c>
      <c r="BF9">
        <v>19.552217399066599</v>
      </c>
      <c r="BG9">
        <v>9.3161061977649506</v>
      </c>
      <c r="BH9">
        <v>67.680177284402404</v>
      </c>
      <c r="BI9">
        <v>5.8857458414480304</v>
      </c>
      <c r="BJ9">
        <v>12.184023094821899</v>
      </c>
      <c r="BK9">
        <v>5.8946074287614598</v>
      </c>
      <c r="BL9">
        <v>24.276215497843602</v>
      </c>
      <c r="BM9">
        <v>6.4269097438627201</v>
      </c>
      <c r="BN9">
        <v>2.7614647171689599</v>
      </c>
      <c r="BO9">
        <v>4.3168466666346603</v>
      </c>
      <c r="BP9">
        <v>9.1816014902223699</v>
      </c>
      <c r="BQ9">
        <v>5.28741381083801</v>
      </c>
      <c r="BR9">
        <v>9.7830411449003307</v>
      </c>
      <c r="BS9">
        <v>3.8502066050004302</v>
      </c>
      <c r="BT9">
        <v>10.9621280165171</v>
      </c>
      <c r="BU9">
        <v>3.3831658287177402</v>
      </c>
      <c r="BV9">
        <v>36.027662426408597</v>
      </c>
      <c r="BW9">
        <v>4.8805033791689398</v>
      </c>
      <c r="BX9">
        <v>7.7228678980691496</v>
      </c>
      <c r="BY9">
        <v>13.3967334858943</v>
      </c>
      <c r="BZ9">
        <v>4.1097231457149297</v>
      </c>
      <c r="CA9">
        <v>7.1628310484671598</v>
      </c>
      <c r="CB9">
        <v>29.063046895570199</v>
      </c>
      <c r="CC9">
        <v>6.1439028365199002</v>
      </c>
      <c r="CD9">
        <v>3.77838354239428</v>
      </c>
      <c r="CE9">
        <v>11.0739608608783</v>
      </c>
      <c r="CF9">
        <v>2.4888515286411801</v>
      </c>
      <c r="CG9">
        <v>9.2666702736109308</v>
      </c>
      <c r="CH9">
        <v>4.1799141157427</v>
      </c>
      <c r="CI9">
        <v>4.6054833597032099</v>
      </c>
      <c r="CJ9">
        <v>11.198571168865501</v>
      </c>
      <c r="CK9">
        <v>4.8924248636407404</v>
      </c>
      <c r="CL9">
        <v>12.073599846535499</v>
      </c>
      <c r="CM9">
        <v>18.4630130047717</v>
      </c>
      <c r="CN9">
        <v>2.9712826308866398</v>
      </c>
      <c r="CO9">
        <v>9.3733408769645603</v>
      </c>
      <c r="CP9">
        <v>22.176212780261999</v>
      </c>
      <c r="CQ9">
        <v>4.3426448936640902</v>
      </c>
      <c r="CR9">
        <v>1.7740714142693399</v>
      </c>
      <c r="CS9">
        <v>5.5521242016257899</v>
      </c>
      <c r="CT9">
        <v>11.5467126704853</v>
      </c>
      <c r="CU9">
        <v>24.879268516245901</v>
      </c>
      <c r="CV9">
        <v>5.0978826967291804</v>
      </c>
      <c r="CW9">
        <v>26.512716638072401</v>
      </c>
      <c r="CX9">
        <v>0.88655448698753703</v>
      </c>
      <c r="CY9">
        <v>6.5877483675210602</v>
      </c>
      <c r="CZ9">
        <v>9.1638698376017995</v>
      </c>
      <c r="DA9">
        <v>7.5123601141461096</v>
      </c>
      <c r="DB9">
        <v>21.118423168840401</v>
      </c>
      <c r="DC9">
        <v>17.747926101866501</v>
      </c>
      <c r="DD9">
        <v>7.5946332521075002</v>
      </c>
      <c r="DE9">
        <v>7.0887230283588396</v>
      </c>
      <c r="DF9">
        <v>10.270199049500301</v>
      </c>
      <c r="DG9">
        <v>4.5632605367686603</v>
      </c>
      <c r="DH9">
        <v>5.7954956325742097</v>
      </c>
      <c r="DI9">
        <v>3.42887484516767</v>
      </c>
      <c r="DJ9">
        <v>5.3490421514945004</v>
      </c>
      <c r="DK9">
        <v>51.2585555912679</v>
      </c>
      <c r="DL9">
        <v>4.69155798182193</v>
      </c>
      <c r="DM9">
        <v>8.1948589382554502</v>
      </c>
      <c r="DN9">
        <v>5.0767187116162198</v>
      </c>
      <c r="DO9">
        <v>13.877583919378599</v>
      </c>
      <c r="DP9">
        <v>2.69368418148093</v>
      </c>
      <c r="DQ9">
        <v>10.7563022922334</v>
      </c>
    </row>
    <row r="10" spans="1:121" x14ac:dyDescent="0.25">
      <c r="A10" s="1">
        <v>44196</v>
      </c>
      <c r="B10">
        <v>7.3476381675364397</v>
      </c>
      <c r="C10">
        <v>7.9942987401623196</v>
      </c>
      <c r="D10">
        <v>9.3747710033950202</v>
      </c>
      <c r="E10">
        <v>3.2187390644087199</v>
      </c>
      <c r="F10">
        <v>17.7095765733159</v>
      </c>
      <c r="G10">
        <v>4.86022087253445</v>
      </c>
      <c r="H10">
        <v>9.8701536442204407</v>
      </c>
      <c r="I10">
        <v>49.311455765376003</v>
      </c>
      <c r="J10">
        <v>8.2242674394181101</v>
      </c>
      <c r="K10">
        <v>19.253593310241602</v>
      </c>
      <c r="L10">
        <v>11.789899200869</v>
      </c>
      <c r="M10">
        <v>3.32745315908701</v>
      </c>
      <c r="N10">
        <v>5.7028692109646499</v>
      </c>
      <c r="O10">
        <v>7.9996092807965304</v>
      </c>
      <c r="P10">
        <v>31.431827859441199</v>
      </c>
      <c r="Q10">
        <v>4.8833893345758703</v>
      </c>
      <c r="R10">
        <v>5.2659925765208797</v>
      </c>
      <c r="S10">
        <v>15.2945628572778</v>
      </c>
      <c r="T10">
        <v>38.449198924029098</v>
      </c>
      <c r="U10">
        <v>1.99217161304469</v>
      </c>
      <c r="V10">
        <v>4.0951164256264301</v>
      </c>
      <c r="W10">
        <v>10.6475030800962</v>
      </c>
      <c r="X10">
        <v>6.2555002402564597</v>
      </c>
      <c r="Y10">
        <v>26.406998358588599</v>
      </c>
      <c r="Z10">
        <v>14.931426968559601</v>
      </c>
      <c r="AA10">
        <v>7.5715356057379104</v>
      </c>
      <c r="AB10">
        <v>3.9271850636646599</v>
      </c>
      <c r="AC10">
        <v>3.6053884608581299</v>
      </c>
      <c r="AD10">
        <v>2.5695434617171302</v>
      </c>
      <c r="AE10">
        <v>41.0956397440928</v>
      </c>
      <c r="AF10">
        <v>4.8882764553512699</v>
      </c>
      <c r="AG10">
        <v>2.5018595704890201</v>
      </c>
      <c r="AH10">
        <v>5.8675337029924997</v>
      </c>
      <c r="AI10">
        <v>134.4166564976</v>
      </c>
      <c r="AJ10">
        <v>5.9360028469795498</v>
      </c>
      <c r="AK10">
        <v>14.872012781336799</v>
      </c>
      <c r="AL10">
        <v>21.8411094626363</v>
      </c>
      <c r="AM10">
        <v>2.72044221590048</v>
      </c>
      <c r="AN10">
        <v>3.1930870489852201</v>
      </c>
      <c r="AO10">
        <v>6.5812933274499903</v>
      </c>
      <c r="AP10">
        <v>9.0117715663187408</v>
      </c>
      <c r="AQ10">
        <v>14.678567481471999</v>
      </c>
      <c r="AR10">
        <v>10.443151802825399</v>
      </c>
      <c r="AS10">
        <v>4.6110631304419103</v>
      </c>
      <c r="AT10">
        <v>14.3858549289419</v>
      </c>
      <c r="AU10">
        <v>3.53075015559474</v>
      </c>
      <c r="AV10">
        <v>42.940985777064299</v>
      </c>
      <c r="AW10">
        <v>11.206511228716</v>
      </c>
      <c r="AX10">
        <v>7.3746159070560102</v>
      </c>
      <c r="AY10">
        <v>7.4132158529053402</v>
      </c>
      <c r="AZ10">
        <v>18.276473790334698</v>
      </c>
      <c r="BA10">
        <v>6.09836861520066</v>
      </c>
      <c r="BB10">
        <v>1.9177806105053501</v>
      </c>
      <c r="BC10">
        <v>18.5515844403443</v>
      </c>
      <c r="BD10">
        <v>5.2437018613518296</v>
      </c>
      <c r="BE10">
        <v>327.79081804397299</v>
      </c>
      <c r="BF10">
        <v>19.427670024771899</v>
      </c>
      <c r="BG10">
        <v>9.2131990489310596</v>
      </c>
      <c r="BH10">
        <v>67.625074187232102</v>
      </c>
      <c r="BI10">
        <v>5.7074477905166301</v>
      </c>
      <c r="BJ10">
        <v>12.0310504307219</v>
      </c>
      <c r="BK10">
        <v>5.8767227943768896</v>
      </c>
      <c r="BL10">
        <v>24.283524016162598</v>
      </c>
      <c r="BM10">
        <v>6.42573751028291</v>
      </c>
      <c r="BN10">
        <v>2.6997600624334801</v>
      </c>
      <c r="BO10">
        <v>4.2195825859743099</v>
      </c>
      <c r="BP10">
        <v>9.0038641502105303</v>
      </c>
      <c r="BQ10">
        <v>5.2366514035513001</v>
      </c>
      <c r="BR10">
        <v>9.6899238171611408</v>
      </c>
      <c r="BS10">
        <v>3.7781727920781099</v>
      </c>
      <c r="BT10">
        <v>11.021595140319601</v>
      </c>
      <c r="BU10">
        <v>3.3227100511368799</v>
      </c>
      <c r="BV10">
        <v>36.222283552819</v>
      </c>
      <c r="BW10">
        <v>4.7837226241940698</v>
      </c>
      <c r="BX10">
        <v>7.7489297562786899</v>
      </c>
      <c r="BY10">
        <v>13.3570733254647</v>
      </c>
      <c r="BZ10">
        <v>4.0175127171941503</v>
      </c>
      <c r="CA10">
        <v>7.1355195681357602</v>
      </c>
      <c r="CB10">
        <v>28.923069310638901</v>
      </c>
      <c r="CC10">
        <v>6.0386828734148104</v>
      </c>
      <c r="CD10">
        <v>3.72529155382114</v>
      </c>
      <c r="CE10">
        <v>11.042493927810099</v>
      </c>
      <c r="CF10">
        <v>2.48912565396191</v>
      </c>
      <c r="CG10">
        <v>9.20771234347289</v>
      </c>
      <c r="CH10">
        <v>4.1432033338988896</v>
      </c>
      <c r="CI10">
        <v>4.5449459884526302</v>
      </c>
      <c r="CJ10">
        <v>11.1016691009768</v>
      </c>
      <c r="CK10">
        <v>4.8379859918529604</v>
      </c>
      <c r="CL10">
        <v>11.9303663618673</v>
      </c>
      <c r="CM10">
        <v>18.4586221443368</v>
      </c>
      <c r="CN10">
        <v>2.9520454883232099</v>
      </c>
      <c r="CO10">
        <v>9.2592511027453703</v>
      </c>
      <c r="CP10">
        <v>22.138661032080002</v>
      </c>
      <c r="CQ10">
        <v>4.3536382903706903</v>
      </c>
      <c r="CR10">
        <v>1.7250332999618401</v>
      </c>
      <c r="CS10">
        <v>5.52827139389428</v>
      </c>
      <c r="CT10">
        <v>11.426947704494999</v>
      </c>
      <c r="CU10">
        <v>24.415275162193701</v>
      </c>
      <c r="CV10">
        <v>5.0480734721587002</v>
      </c>
      <c r="CW10">
        <v>26.408666024666601</v>
      </c>
      <c r="CX10">
        <v>0.87744986440717698</v>
      </c>
      <c r="CY10">
        <v>6.5496675249112197</v>
      </c>
      <c r="CZ10">
        <v>9.1411465586816991</v>
      </c>
      <c r="DA10">
        <v>7.4555824403963298</v>
      </c>
      <c r="DB10">
        <v>21.490298919956299</v>
      </c>
      <c r="DC10">
        <v>17.8353873869655</v>
      </c>
      <c r="DD10">
        <v>7.6055107985342403</v>
      </c>
      <c r="DE10">
        <v>7.1192013266018703</v>
      </c>
      <c r="DF10">
        <v>10.1489036828648</v>
      </c>
      <c r="DG10">
        <v>4.5760655112658304</v>
      </c>
      <c r="DH10">
        <v>5.7700857282070199</v>
      </c>
      <c r="DI10">
        <v>3.3899943896100599</v>
      </c>
      <c r="DJ10">
        <v>5.28043011159152</v>
      </c>
      <c r="DK10">
        <v>51.569441707858097</v>
      </c>
      <c r="DL10">
        <v>4.6733193537822997</v>
      </c>
      <c r="DM10">
        <v>8.0714797157765492</v>
      </c>
      <c r="DN10">
        <v>5.0305992425263097</v>
      </c>
      <c r="DO10">
        <v>13.772632439527101</v>
      </c>
      <c r="DP10">
        <v>2.6292050147613999</v>
      </c>
      <c r="DQ10">
        <v>10.738995894174201</v>
      </c>
    </row>
    <row r="11" spans="1:121" x14ac:dyDescent="0.25">
      <c r="A11" s="1">
        <v>44561</v>
      </c>
      <c r="B11">
        <v>7.3877522178477903</v>
      </c>
      <c r="C11">
        <v>8.1152881519075404</v>
      </c>
      <c r="D11">
        <v>9.4936411833731107</v>
      </c>
      <c r="E11">
        <v>3.2229179745465499</v>
      </c>
      <c r="F11">
        <v>17.784207508761501</v>
      </c>
      <c r="G11">
        <v>4.8892418699932003</v>
      </c>
      <c r="H11">
        <v>9.83044966787112</v>
      </c>
      <c r="I11">
        <v>49.952025507190797</v>
      </c>
      <c r="J11">
        <v>8.2283940112369507</v>
      </c>
      <c r="K11">
        <v>19.142430925528501</v>
      </c>
      <c r="L11">
        <v>11.7590277081356</v>
      </c>
      <c r="M11">
        <v>3.3573409498382798</v>
      </c>
      <c r="N11">
        <v>5.6609592446955501</v>
      </c>
      <c r="O11">
        <v>8.1164033293554905</v>
      </c>
      <c r="P11">
        <v>31.864046921225398</v>
      </c>
      <c r="Q11">
        <v>4.8839884074445203</v>
      </c>
      <c r="R11">
        <v>5.2991341664960396</v>
      </c>
      <c r="S11">
        <v>15.465640854046599</v>
      </c>
      <c r="T11">
        <v>38.513748207687499</v>
      </c>
      <c r="U11">
        <v>1.9791182958839599</v>
      </c>
      <c r="V11">
        <v>4.1311824327209399</v>
      </c>
      <c r="W11">
        <v>10.612057974990099</v>
      </c>
      <c r="X11">
        <v>6.26789562835308</v>
      </c>
      <c r="Y11">
        <v>26.613501768290099</v>
      </c>
      <c r="Z11">
        <v>14.9309066708028</v>
      </c>
      <c r="AA11">
        <v>7.5439273470316097</v>
      </c>
      <c r="AB11">
        <v>3.96588041425716</v>
      </c>
      <c r="AC11">
        <v>3.5923247647614298</v>
      </c>
      <c r="AD11">
        <v>2.5958534460543801</v>
      </c>
      <c r="AE11">
        <v>41.106827302905899</v>
      </c>
      <c r="AF11">
        <v>4.9374737826335497</v>
      </c>
      <c r="AG11">
        <v>2.5221552761547499</v>
      </c>
      <c r="AH11">
        <v>5.8541380817443596</v>
      </c>
      <c r="AI11">
        <v>133.711350170819</v>
      </c>
      <c r="AJ11">
        <v>6.0119439272877297</v>
      </c>
      <c r="AK11">
        <v>14.7239222429197</v>
      </c>
      <c r="AL11">
        <v>21.951136976547801</v>
      </c>
      <c r="AM11">
        <v>2.7191983565530999</v>
      </c>
      <c r="AN11">
        <v>3.23314704721848</v>
      </c>
      <c r="AO11">
        <v>6.7547342781428101</v>
      </c>
      <c r="AP11">
        <v>9.1416982765801595</v>
      </c>
      <c r="AQ11">
        <v>14.774192061938599</v>
      </c>
      <c r="AR11">
        <v>10.519100081309</v>
      </c>
      <c r="AS11">
        <v>4.7029625176224403</v>
      </c>
      <c r="AT11">
        <v>14.3506167646304</v>
      </c>
      <c r="AU11">
        <v>3.5326803207985198</v>
      </c>
      <c r="AV11">
        <v>43.581371390080797</v>
      </c>
      <c r="AW11">
        <v>10.988408853019299</v>
      </c>
      <c r="AX11">
        <v>7.4948132817386499</v>
      </c>
      <c r="AY11">
        <v>7.4932201966223104</v>
      </c>
      <c r="AZ11">
        <v>18.230364523253101</v>
      </c>
      <c r="BA11">
        <v>6.1271130651778201</v>
      </c>
      <c r="BB11">
        <v>1.8757236051486299</v>
      </c>
      <c r="BC11">
        <v>18.532921988460402</v>
      </c>
      <c r="BD11">
        <v>5.2586404768824204</v>
      </c>
      <c r="BE11">
        <v>326.73599749695097</v>
      </c>
      <c r="BF11">
        <v>19.692270688491501</v>
      </c>
      <c r="BG11">
        <v>9.2043441416829594</v>
      </c>
      <c r="BH11">
        <v>68.025249177415105</v>
      </c>
      <c r="BI11">
        <v>5.6834474748644901</v>
      </c>
      <c r="BJ11">
        <v>12.003066735451901</v>
      </c>
      <c r="BK11">
        <v>5.9591546234533803</v>
      </c>
      <c r="BL11">
        <v>24.316299844536601</v>
      </c>
      <c r="BM11">
        <v>6.4423470496633497</v>
      </c>
      <c r="BN11">
        <v>2.7445743071156499</v>
      </c>
      <c r="BO11">
        <v>4.1597825210443098</v>
      </c>
      <c r="BP11">
        <v>8.9443023532095705</v>
      </c>
      <c r="BQ11">
        <v>5.2085902593642901</v>
      </c>
      <c r="BR11">
        <v>9.7077557412990991</v>
      </c>
      <c r="BS11">
        <v>3.8353433859169601</v>
      </c>
      <c r="BT11">
        <v>11.168475406285999</v>
      </c>
      <c r="BU11">
        <v>3.2407164562157802</v>
      </c>
      <c r="BV11">
        <v>36.4788723798493</v>
      </c>
      <c r="BW11">
        <v>4.7593313479097699</v>
      </c>
      <c r="BX11">
        <v>7.8337902373962001</v>
      </c>
      <c r="BY11">
        <v>13.447992203421199</v>
      </c>
      <c r="BZ11">
        <v>4.0061835583191199</v>
      </c>
      <c r="CA11">
        <v>7.0846386898179396</v>
      </c>
      <c r="CB11">
        <v>28.876306304954099</v>
      </c>
      <c r="CC11">
        <v>6.0283692209120598</v>
      </c>
      <c r="CD11">
        <v>3.72791202625781</v>
      </c>
      <c r="CE11">
        <v>11.1086826822745</v>
      </c>
      <c r="CF11">
        <v>2.5112463237722702</v>
      </c>
      <c r="CG11">
        <v>9.3200478582154993</v>
      </c>
      <c r="CH11">
        <v>4.1897465301190602</v>
      </c>
      <c r="CI11">
        <v>4.5302459319244202</v>
      </c>
      <c r="CJ11">
        <v>11.1795132345719</v>
      </c>
      <c r="CK11">
        <v>4.8414439321173504</v>
      </c>
      <c r="CL11">
        <v>11.7494179018005</v>
      </c>
      <c r="CM11">
        <v>18.708912960114901</v>
      </c>
      <c r="CN11">
        <v>3.0264048302817401</v>
      </c>
      <c r="CO11">
        <v>9.2755628819716396</v>
      </c>
      <c r="CP11">
        <v>22.362634266609799</v>
      </c>
      <c r="CQ11">
        <v>4.3602948431537403</v>
      </c>
      <c r="CR11">
        <v>1.70438011983051</v>
      </c>
      <c r="CS11">
        <v>5.5521195395157301</v>
      </c>
      <c r="CT11">
        <v>11.298489403703</v>
      </c>
      <c r="CU11">
        <v>24.105565395552102</v>
      </c>
      <c r="CV11">
        <v>5.0702270409635197</v>
      </c>
      <c r="CW11">
        <v>26.654411640230499</v>
      </c>
      <c r="CX11">
        <v>0.91027438283623896</v>
      </c>
      <c r="CY11">
        <v>6.5975334593418804</v>
      </c>
      <c r="CZ11">
        <v>9.1244006073381208</v>
      </c>
      <c r="DA11">
        <v>7.5453432499636799</v>
      </c>
      <c r="DB11">
        <v>21.888962389461099</v>
      </c>
      <c r="DC11">
        <v>18.013283083045501</v>
      </c>
      <c r="DD11">
        <v>7.6798894209172399</v>
      </c>
      <c r="DE11">
        <v>7.28133763209755</v>
      </c>
      <c r="DF11">
        <v>10.253952765465</v>
      </c>
      <c r="DG11">
        <v>4.5841761197032902</v>
      </c>
      <c r="DH11">
        <v>5.8374666419449897</v>
      </c>
      <c r="DI11">
        <v>3.4416270793939701</v>
      </c>
      <c r="DJ11">
        <v>5.1420292176398803</v>
      </c>
      <c r="DK11">
        <v>52.471340683959603</v>
      </c>
      <c r="DL11">
        <v>4.7021298217515497</v>
      </c>
      <c r="DM11">
        <v>8.1054631515169007</v>
      </c>
      <c r="DN11">
        <v>4.9790082449106201</v>
      </c>
      <c r="DO11">
        <v>13.849743108716099</v>
      </c>
      <c r="DP11">
        <v>2.6129787133670601</v>
      </c>
      <c r="DQ11">
        <v>10.8528329398008</v>
      </c>
    </row>
    <row r="12" spans="1:121" x14ac:dyDescent="0.25">
      <c r="A12" s="1">
        <v>44926</v>
      </c>
      <c r="B12">
        <v>7.5062283958372502</v>
      </c>
      <c r="C12">
        <v>8.3334022443711397</v>
      </c>
      <c r="D12">
        <v>9.6506588727806601</v>
      </c>
      <c r="E12">
        <v>3.2284918082406202</v>
      </c>
      <c r="F12">
        <v>18.013963066977801</v>
      </c>
      <c r="G12">
        <v>4.9176454408446304</v>
      </c>
      <c r="H12">
        <v>9.8009655934370397</v>
      </c>
      <c r="I12">
        <v>50.985077602302702</v>
      </c>
      <c r="J12">
        <v>8.2645333757458399</v>
      </c>
      <c r="K12">
        <v>19.4172430735203</v>
      </c>
      <c r="L12">
        <v>11.941175760715</v>
      </c>
      <c r="M12">
        <v>3.38301778683971</v>
      </c>
      <c r="N12">
        <v>5.6178887878382602</v>
      </c>
      <c r="O12">
        <v>8.2823065287982391</v>
      </c>
      <c r="P12">
        <v>32.495541333837302</v>
      </c>
      <c r="Q12">
        <v>4.9440480958181503</v>
      </c>
      <c r="R12">
        <v>5.3029073467581398</v>
      </c>
      <c r="S12">
        <v>15.671701884375899</v>
      </c>
      <c r="T12">
        <v>39.083256941154602</v>
      </c>
      <c r="U12">
        <v>1.97732026411451</v>
      </c>
      <c r="V12">
        <v>4.1754457798638196</v>
      </c>
      <c r="W12">
        <v>10.6391604488498</v>
      </c>
      <c r="X12">
        <v>6.2966006888691002</v>
      </c>
      <c r="Y12">
        <v>26.455055576857301</v>
      </c>
      <c r="Z12">
        <v>15.1095823155677</v>
      </c>
      <c r="AA12">
        <v>7.5003981374743596</v>
      </c>
      <c r="AB12">
        <v>3.9392360268580302</v>
      </c>
      <c r="AC12">
        <v>3.6300264241900502</v>
      </c>
      <c r="AD12">
        <v>2.63628506801308</v>
      </c>
      <c r="AE12">
        <v>41.542322998350201</v>
      </c>
      <c r="AF12">
        <v>5.0056968234130803</v>
      </c>
      <c r="AG12">
        <v>2.5222361028531499</v>
      </c>
      <c r="AH12">
        <v>5.8618119928333199</v>
      </c>
      <c r="AI12">
        <v>134.973119147045</v>
      </c>
      <c r="AJ12">
        <v>6.0484639111362499</v>
      </c>
      <c r="AK12">
        <v>14.944980796365201</v>
      </c>
      <c r="AL12">
        <v>22.0657559408154</v>
      </c>
      <c r="AM12">
        <v>2.6997058724926299</v>
      </c>
      <c r="AN12">
        <v>3.2691597508718599</v>
      </c>
      <c r="AO12">
        <v>6.8849012771398499</v>
      </c>
      <c r="AP12">
        <v>9.2754233860512993</v>
      </c>
      <c r="AQ12">
        <v>14.8282296193986</v>
      </c>
      <c r="AR12">
        <v>10.609047841765101</v>
      </c>
      <c r="AS12">
        <v>4.7557391427773501</v>
      </c>
      <c r="AT12">
        <v>14.3606033295108</v>
      </c>
      <c r="AU12">
        <v>3.54850782820473</v>
      </c>
      <c r="AV12">
        <v>43.984947712351499</v>
      </c>
      <c r="AW12">
        <v>10.855083864283801</v>
      </c>
      <c r="AX12">
        <v>7.6037629964841997</v>
      </c>
      <c r="AY12">
        <v>7.5826283381858897</v>
      </c>
      <c r="AZ12">
        <v>18.212492588667001</v>
      </c>
      <c r="BA12">
        <v>6.1872154981103602</v>
      </c>
      <c r="BB12">
        <v>1.8835570525285401</v>
      </c>
      <c r="BC12">
        <v>18.5747663754345</v>
      </c>
      <c r="BD12">
        <v>5.3001415301727199</v>
      </c>
      <c r="BE12">
        <v>329.24165306970798</v>
      </c>
      <c r="BF12">
        <v>20.1167670562997</v>
      </c>
      <c r="BG12">
        <v>9.1469655586209608</v>
      </c>
      <c r="BH12">
        <v>68.899754780569793</v>
      </c>
      <c r="BI12">
        <v>5.656417800052</v>
      </c>
      <c r="BJ12">
        <v>11.973429822885899</v>
      </c>
      <c r="BK12">
        <v>6.0580439593390203</v>
      </c>
      <c r="BL12">
        <v>24.639485674378701</v>
      </c>
      <c r="BM12">
        <v>6.4053821818083998</v>
      </c>
      <c r="BN12">
        <v>2.6942407206335499</v>
      </c>
      <c r="BO12">
        <v>4.09629453390406</v>
      </c>
      <c r="BP12">
        <v>8.8398445885576091</v>
      </c>
      <c r="BQ12">
        <v>5.22299224238136</v>
      </c>
      <c r="BR12">
        <v>9.8402719124578599</v>
      </c>
      <c r="BS12">
        <v>3.8543628864194401</v>
      </c>
      <c r="BT12">
        <v>11.268164148629101</v>
      </c>
      <c r="BU12">
        <v>3.5321346211442499</v>
      </c>
      <c r="BV12">
        <v>37.413161006846899</v>
      </c>
      <c r="BW12">
        <v>4.7350252116598703</v>
      </c>
      <c r="BX12">
        <v>7.90238405976576</v>
      </c>
      <c r="BY12">
        <v>13.529437464325699</v>
      </c>
      <c r="BZ12">
        <v>4.0180886992446201</v>
      </c>
      <c r="CA12">
        <v>7.1125229307806599</v>
      </c>
      <c r="CB12">
        <v>29.023508460890699</v>
      </c>
      <c r="CC12">
        <v>6.0594346431712598</v>
      </c>
      <c r="CD12">
        <v>3.7484972604101601</v>
      </c>
      <c r="CE12">
        <v>11.153271289849901</v>
      </c>
      <c r="CF12">
        <v>2.54774898045165</v>
      </c>
      <c r="CG12">
        <v>9.4182508444137198</v>
      </c>
      <c r="CH12">
        <v>4.2196950184315396</v>
      </c>
      <c r="CI12">
        <v>4.5851107074942297</v>
      </c>
      <c r="CJ12">
        <v>11.3150712055714</v>
      </c>
      <c r="CK12">
        <v>5.0470517166745896</v>
      </c>
      <c r="CL12">
        <v>11.9755219910826</v>
      </c>
      <c r="CM12">
        <v>19.022341209143701</v>
      </c>
      <c r="CN12">
        <v>3.05565385540547</v>
      </c>
      <c r="CO12">
        <v>9.2686584610612908</v>
      </c>
      <c r="CP12">
        <v>22.919519380492002</v>
      </c>
      <c r="CQ12">
        <v>4.3834388567428197</v>
      </c>
      <c r="CR12">
        <v>1.70454907586825</v>
      </c>
      <c r="CS12">
        <v>5.6284342438346</v>
      </c>
      <c r="CT12">
        <v>11.1736838668032</v>
      </c>
      <c r="CU12">
        <v>23.860194453103301</v>
      </c>
      <c r="CV12">
        <v>5.1060440647068903</v>
      </c>
      <c r="CW12">
        <v>26.9450780954474</v>
      </c>
      <c r="CX12">
        <v>0.91504531867915195</v>
      </c>
      <c r="CY12">
        <v>6.67295098346092</v>
      </c>
      <c r="CZ12">
        <v>9.1554566155775401</v>
      </c>
      <c r="DA12">
        <v>7.6037074830261702</v>
      </c>
      <c r="DB12">
        <v>22.422340715544301</v>
      </c>
      <c r="DC12">
        <v>18.250949391970501</v>
      </c>
      <c r="DD12">
        <v>7.8238545638127102</v>
      </c>
      <c r="DE12">
        <v>7.45913333441713</v>
      </c>
      <c r="DF12">
        <v>10.4286156296653</v>
      </c>
      <c r="DG12">
        <v>4.6585973987005902</v>
      </c>
      <c r="DH12">
        <v>5.9187085654517997</v>
      </c>
      <c r="DI12">
        <v>3.4614828157579698</v>
      </c>
      <c r="DJ12">
        <v>5.1248957217556201</v>
      </c>
      <c r="DK12">
        <v>54.0591370222431</v>
      </c>
      <c r="DL12">
        <v>4.73192122936441</v>
      </c>
      <c r="DM12">
        <v>8.2264306836969201</v>
      </c>
      <c r="DN12">
        <v>4.9609531932543396</v>
      </c>
      <c r="DO12">
        <v>14.0025605320476</v>
      </c>
      <c r="DP12">
        <v>2.5913760435960902</v>
      </c>
      <c r="DQ12">
        <v>10.967827579899801</v>
      </c>
    </row>
    <row r="13" spans="1:121" x14ac:dyDescent="0.25">
      <c r="A13" s="1">
        <v>45291</v>
      </c>
      <c r="B13">
        <v>7.57048085579319</v>
      </c>
      <c r="C13">
        <v>8.5140515567306796</v>
      </c>
      <c r="D13">
        <v>9.7707764221340394</v>
      </c>
      <c r="E13">
        <v>3.21415783209578</v>
      </c>
      <c r="F13">
        <v>18.067689460298901</v>
      </c>
      <c r="G13">
        <v>4.9465728632466703</v>
      </c>
      <c r="H13">
        <v>9.6576697256695407</v>
      </c>
      <c r="I13">
        <v>51.672778948223197</v>
      </c>
      <c r="J13">
        <v>8.2785880806470402</v>
      </c>
      <c r="K13">
        <v>19.264830617659499</v>
      </c>
      <c r="L13">
        <v>11.997380465047</v>
      </c>
      <c r="M13">
        <v>3.3774622477167999</v>
      </c>
      <c r="N13">
        <v>5.4391147574877996</v>
      </c>
      <c r="O13">
        <v>8.3296440331133201</v>
      </c>
      <c r="P13">
        <v>32.902963145742802</v>
      </c>
      <c r="Q13">
        <v>4.9477777788686499</v>
      </c>
      <c r="R13">
        <v>5.2696988979921304</v>
      </c>
      <c r="S13">
        <v>15.794820588654501</v>
      </c>
      <c r="T13">
        <v>39.2881354620609</v>
      </c>
      <c r="U13">
        <v>1.9790956306123599</v>
      </c>
      <c r="V13">
        <v>4.1829371106587496</v>
      </c>
      <c r="W13">
        <v>10.5951430123603</v>
      </c>
      <c r="X13">
        <v>6.2701417720542798</v>
      </c>
      <c r="Y13">
        <v>26.0085838537697</v>
      </c>
      <c r="Z13">
        <v>15.2184665943357</v>
      </c>
      <c r="AA13">
        <v>7.3994628725164198</v>
      </c>
      <c r="AB13">
        <v>3.94911844855748</v>
      </c>
      <c r="AC13">
        <v>3.6299866669407002</v>
      </c>
      <c r="AD13">
        <v>2.6419972097122502</v>
      </c>
      <c r="AE13">
        <v>41.662775170676397</v>
      </c>
      <c r="AF13">
        <v>5.06126904310445</v>
      </c>
      <c r="AG13">
        <v>2.5078897089564798</v>
      </c>
      <c r="AH13">
        <v>5.8229589625172098</v>
      </c>
      <c r="AI13">
        <v>135.71393077664101</v>
      </c>
      <c r="AJ13">
        <v>6.0837193685231004</v>
      </c>
      <c r="AK13">
        <v>14.6916167280657</v>
      </c>
      <c r="AL13">
        <v>22.088724948317498</v>
      </c>
      <c r="AM13">
        <v>2.6887509630184598</v>
      </c>
      <c r="AN13">
        <v>3.2745276780108701</v>
      </c>
      <c r="AO13">
        <v>6.9826666116233502</v>
      </c>
      <c r="AP13">
        <v>9.2993786026353291</v>
      </c>
      <c r="AQ13">
        <v>14.812278712613599</v>
      </c>
      <c r="AR13">
        <v>10.647318437332199</v>
      </c>
      <c r="AS13">
        <v>4.7700879247227004</v>
      </c>
      <c r="AT13">
        <v>14.3011064634543</v>
      </c>
      <c r="AU13">
        <v>3.4991572567069098</v>
      </c>
      <c r="AV13">
        <v>44.222843696312601</v>
      </c>
      <c r="AW13">
        <v>10.703364989935499</v>
      </c>
      <c r="AX13">
        <v>7.7150617544041502</v>
      </c>
      <c r="AY13">
        <v>7.6016968924391097</v>
      </c>
      <c r="AZ13">
        <v>18.215490080827198</v>
      </c>
      <c r="BA13">
        <v>6.2621380147579204</v>
      </c>
      <c r="BB13">
        <v>1.8747146571086399</v>
      </c>
      <c r="BC13">
        <v>18.582173509606601</v>
      </c>
      <c r="BD13">
        <v>5.3425245532882997</v>
      </c>
      <c r="BE13">
        <v>331.07689333545301</v>
      </c>
      <c r="BF13">
        <v>20.495608271157302</v>
      </c>
      <c r="BG13">
        <v>9.0864327756314207</v>
      </c>
      <c r="BH13">
        <v>69.503852533391594</v>
      </c>
      <c r="BI13">
        <v>5.5729082300850301</v>
      </c>
      <c r="BJ13">
        <v>11.9348965530667</v>
      </c>
      <c r="BK13">
        <v>6.1086758970916604</v>
      </c>
      <c r="BL13">
        <v>24.772099291467701</v>
      </c>
      <c r="BM13">
        <v>6.3715851845881399</v>
      </c>
      <c r="BN13">
        <v>2.7049261000365701</v>
      </c>
      <c r="BO13">
        <v>4.0153330795098601</v>
      </c>
      <c r="BP13">
        <v>8.6691236845671398</v>
      </c>
      <c r="BQ13">
        <v>5.2203331879554202</v>
      </c>
      <c r="BR13">
        <v>9.94751772960511</v>
      </c>
      <c r="BS13">
        <v>3.81262132982779</v>
      </c>
      <c r="BT13">
        <v>11.407152254824201</v>
      </c>
      <c r="BU13">
        <v>3.5518244885584598</v>
      </c>
      <c r="BV13">
        <v>38.208342702066403</v>
      </c>
      <c r="BW13">
        <v>4.6795749137320204</v>
      </c>
      <c r="BX13">
        <v>7.9329768610088101</v>
      </c>
      <c r="BY13">
        <v>13.470826820740699</v>
      </c>
      <c r="BZ13">
        <v>3.9534972215253199</v>
      </c>
      <c r="CA13">
        <v>7.08842789016163</v>
      </c>
      <c r="CB13">
        <v>29.022743673587801</v>
      </c>
      <c r="CC13">
        <v>6.13397439321158</v>
      </c>
      <c r="CD13">
        <v>3.7197823141430799</v>
      </c>
      <c r="CE13">
        <v>11.171073963579101</v>
      </c>
      <c r="CF13">
        <v>2.56822073793961</v>
      </c>
      <c r="CG13">
        <v>9.5001162582173109</v>
      </c>
      <c r="CH13">
        <v>4.2389158789171697</v>
      </c>
      <c r="CI13">
        <v>4.5440885425606004</v>
      </c>
      <c r="CJ13">
        <v>11.356687458166499</v>
      </c>
      <c r="CK13">
        <v>5.11833235601258</v>
      </c>
      <c r="CL13">
        <v>11.8829539299825</v>
      </c>
      <c r="CM13">
        <v>19.2476660038107</v>
      </c>
      <c r="CN13">
        <v>2.9970606182859898</v>
      </c>
      <c r="CO13">
        <v>9.3043157669732199</v>
      </c>
      <c r="CP13">
        <v>23.0949089982023</v>
      </c>
      <c r="CQ13">
        <v>4.3719170168153196</v>
      </c>
      <c r="CR13">
        <v>1.7187835453876701</v>
      </c>
      <c r="CS13">
        <v>5.6708049982526596</v>
      </c>
      <c r="CT13">
        <v>11.0375168656062</v>
      </c>
      <c r="CU13">
        <v>23.696900642519999</v>
      </c>
      <c r="CV13">
        <v>5.0758273316803804</v>
      </c>
      <c r="CW13">
        <v>27.045289742366101</v>
      </c>
      <c r="CX13">
        <v>0.94489536708403599</v>
      </c>
      <c r="CY13">
        <v>6.6336875118001402</v>
      </c>
      <c r="CZ13">
        <v>9.1723984717378197</v>
      </c>
      <c r="DA13">
        <v>7.6346344492811298</v>
      </c>
      <c r="DB13">
        <v>22.8061079234499</v>
      </c>
      <c r="DC13">
        <v>18.470237132642101</v>
      </c>
      <c r="DD13">
        <v>7.9300082547808302</v>
      </c>
      <c r="DE13">
        <v>7.5719565621116898</v>
      </c>
      <c r="DF13">
        <v>10.465657393954899</v>
      </c>
      <c r="DG13">
        <v>4.6892208368329102</v>
      </c>
      <c r="DH13">
        <v>5.9063560588953399</v>
      </c>
      <c r="DI13">
        <v>3.4943237937707998</v>
      </c>
      <c r="DJ13">
        <v>5.1149452295000897</v>
      </c>
      <c r="DK13">
        <v>55.1413122453841</v>
      </c>
      <c r="DL13">
        <v>4.7952439562660896</v>
      </c>
      <c r="DM13">
        <v>8.2001697212607496</v>
      </c>
      <c r="DN13">
        <v>4.9554819225867002</v>
      </c>
      <c r="DO13">
        <v>13.9456267695038</v>
      </c>
      <c r="DP13">
        <v>2.5621833324117098</v>
      </c>
      <c r="DQ13">
        <v>11.096747681235801</v>
      </c>
    </row>
    <row r="14" spans="1:121" x14ac:dyDescent="0.25">
      <c r="A14" s="1">
        <v>45657</v>
      </c>
      <c r="B14">
        <v>7.5327913284842101</v>
      </c>
      <c r="C14">
        <v>8.5970923935227397</v>
      </c>
      <c r="D14">
        <v>9.8738115522974894</v>
      </c>
      <c r="E14">
        <v>3.2221307398459298</v>
      </c>
      <c r="F14">
        <v>18.222053929836299</v>
      </c>
      <c r="G14">
        <v>4.9147610159038999</v>
      </c>
      <c r="H14">
        <v>9.5889631732329494</v>
      </c>
      <c r="I14">
        <v>52.603524677112702</v>
      </c>
      <c r="J14">
        <v>8.3182489190230999</v>
      </c>
      <c r="K14">
        <v>19.2513429396896</v>
      </c>
      <c r="L14">
        <v>12.089914829645201</v>
      </c>
      <c r="M14">
        <v>3.40145116449562</v>
      </c>
      <c r="N14">
        <v>5.3655488992223104</v>
      </c>
      <c r="O14">
        <v>8.3593307327078303</v>
      </c>
      <c r="P14">
        <v>33.2379228000841</v>
      </c>
      <c r="Q14">
        <v>4.9822322635689602</v>
      </c>
      <c r="R14">
        <v>5.2809507642485496</v>
      </c>
      <c r="S14">
        <v>15.9594746285253</v>
      </c>
      <c r="T14">
        <v>39.374049710849597</v>
      </c>
      <c r="U14">
        <v>1.99000892573779</v>
      </c>
      <c r="V14">
        <v>4.2237864819438498</v>
      </c>
      <c r="W14">
        <v>10.5195312870976</v>
      </c>
      <c r="X14">
        <v>6.2780217335914399</v>
      </c>
      <c r="Y14">
        <v>25.869958465341799</v>
      </c>
      <c r="Z14">
        <v>15.351066712470899</v>
      </c>
      <c r="AA14">
        <v>7.3683887667512096</v>
      </c>
      <c r="AB14">
        <v>3.9498252717609499</v>
      </c>
      <c r="AC14">
        <v>3.6188030167674499</v>
      </c>
      <c r="AD14">
        <v>2.6673270964085098</v>
      </c>
      <c r="AE14">
        <v>41.825833107934102</v>
      </c>
      <c r="AF14">
        <v>5.124268642474</v>
      </c>
      <c r="AG14">
        <v>2.5043580143678601</v>
      </c>
      <c r="AH14">
        <v>5.8425105589784403</v>
      </c>
      <c r="AI14">
        <v>137.323644994864</v>
      </c>
      <c r="AJ14">
        <v>6.1412795139881604</v>
      </c>
      <c r="AK14">
        <v>14.503257233125399</v>
      </c>
      <c r="AL14">
        <v>22.312485337608098</v>
      </c>
      <c r="AM14">
        <v>2.6454409223125701</v>
      </c>
      <c r="AN14">
        <v>3.2636216674592902</v>
      </c>
      <c r="AO14">
        <v>7.0278836897549901</v>
      </c>
      <c r="AP14">
        <v>9.3335360900759703</v>
      </c>
      <c r="AQ14">
        <v>14.876829845963901</v>
      </c>
      <c r="AR14">
        <v>10.730827281344</v>
      </c>
      <c r="AS14">
        <v>4.7998591088907796</v>
      </c>
      <c r="AT14">
        <v>14.2838568755593</v>
      </c>
      <c r="AU14">
        <v>3.5263823646119801</v>
      </c>
      <c r="AV14">
        <v>44.443557376987599</v>
      </c>
      <c r="AW14">
        <v>10.590172308349</v>
      </c>
      <c r="AX14">
        <v>7.7531623252431201</v>
      </c>
      <c r="AY14">
        <v>7.6542267902758399</v>
      </c>
      <c r="AZ14">
        <v>18.2159634653941</v>
      </c>
      <c r="BA14">
        <v>6.3550338082234203</v>
      </c>
      <c r="BB14">
        <v>1.8551569167846</v>
      </c>
      <c r="BC14">
        <v>18.6656048226452</v>
      </c>
      <c r="BD14">
        <v>5.4201518022280997</v>
      </c>
      <c r="BE14">
        <v>335.20416645953298</v>
      </c>
      <c r="BF14">
        <v>20.827094867770299</v>
      </c>
      <c r="BG14">
        <v>9.0597427396390806</v>
      </c>
      <c r="BH14">
        <v>70.508764278323</v>
      </c>
      <c r="BI14">
        <v>5.4827670485302002</v>
      </c>
      <c r="BJ14">
        <v>11.889495680014001</v>
      </c>
      <c r="BK14">
        <v>6.0223522368335702</v>
      </c>
      <c r="BL14">
        <v>24.756113440327599</v>
      </c>
      <c r="BM14">
        <v>6.3009235898603997</v>
      </c>
      <c r="BN14">
        <v>2.7079219574389302</v>
      </c>
      <c r="BO14">
        <v>3.9571812741514898</v>
      </c>
      <c r="BP14">
        <v>8.5534474383246497</v>
      </c>
      <c r="BQ14">
        <v>5.1787897921038697</v>
      </c>
      <c r="BR14">
        <v>9.9968282729624605</v>
      </c>
      <c r="BS14">
        <v>3.7745776254474199</v>
      </c>
      <c r="BT14">
        <v>11.4599420237227</v>
      </c>
      <c r="BU14">
        <v>3.5052931730147998</v>
      </c>
      <c r="BV14">
        <v>38.891278237895797</v>
      </c>
      <c r="BW14">
        <v>4.64647268967886</v>
      </c>
      <c r="BX14">
        <v>7.9344582096110301</v>
      </c>
      <c r="BY14">
        <v>13.457412088669701</v>
      </c>
      <c r="BZ14">
        <v>3.8712284194234399</v>
      </c>
      <c r="CA14">
        <v>7.1246650547856003</v>
      </c>
      <c r="CB14">
        <v>29.046447952608499</v>
      </c>
      <c r="CC14">
        <v>6.0270978115390603</v>
      </c>
      <c r="CD14">
        <v>3.73103484416405</v>
      </c>
      <c r="CE14">
        <v>11.253836540067001</v>
      </c>
      <c r="CF14">
        <v>2.5910631872652199</v>
      </c>
      <c r="CG14">
        <v>9.6197938705245303</v>
      </c>
      <c r="CH14">
        <v>4.2507401603958597</v>
      </c>
      <c r="CI14">
        <v>4.4884728191051604</v>
      </c>
      <c r="CJ14">
        <v>11.435080588718201</v>
      </c>
      <c r="CK14">
        <v>5.0842758665825301</v>
      </c>
      <c r="CL14">
        <v>11.8609397998869</v>
      </c>
      <c r="CM14">
        <v>19.567970209113799</v>
      </c>
      <c r="CN14">
        <v>3.0375618295727902</v>
      </c>
      <c r="CO14">
        <v>9.3686366093122793</v>
      </c>
      <c r="CP14">
        <v>23.106213629557999</v>
      </c>
      <c r="CQ14">
        <v>4.4079079415774904</v>
      </c>
      <c r="CR14">
        <v>1.6924772898987299</v>
      </c>
      <c r="CS14">
        <v>5.6914033059214901</v>
      </c>
      <c r="CT14">
        <v>10.896524349142201</v>
      </c>
      <c r="CU14">
        <v>23.463439430914299</v>
      </c>
      <c r="CV14">
        <v>5.0478613774262602</v>
      </c>
      <c r="CW14">
        <v>27.252373369821601</v>
      </c>
      <c r="CX14">
        <v>0.96287193366648505</v>
      </c>
      <c r="CY14">
        <v>6.6426424967418702</v>
      </c>
      <c r="CZ14">
        <v>9.2373947514150103</v>
      </c>
      <c r="DA14">
        <v>7.6828881759506604</v>
      </c>
      <c r="DB14">
        <v>23.184214532824399</v>
      </c>
      <c r="DC14">
        <v>18.627733232712401</v>
      </c>
      <c r="DD14">
        <v>7.9795145448395504</v>
      </c>
      <c r="DE14">
        <v>7.6619756512510699</v>
      </c>
      <c r="DF14">
        <v>10.5417249620277</v>
      </c>
      <c r="DG14">
        <v>4.7386925699570002</v>
      </c>
      <c r="DH14">
        <v>5.96572719273634</v>
      </c>
      <c r="DI14">
        <v>3.4845620105849799</v>
      </c>
      <c r="DJ14">
        <v>5.1321254104650897</v>
      </c>
      <c r="DK14">
        <v>56.505741776363998</v>
      </c>
      <c r="DL14">
        <v>4.7928505247879096</v>
      </c>
      <c r="DM14">
        <v>8.1977964690223004</v>
      </c>
      <c r="DN14">
        <v>4.9841526608815396</v>
      </c>
      <c r="DO14">
        <v>14.038038987991101</v>
      </c>
      <c r="DP14">
        <v>2.5520108711974001</v>
      </c>
      <c r="DQ14">
        <v>11.1725606389255</v>
      </c>
    </row>
    <row r="15" spans="1:121" x14ac:dyDescent="0.25">
      <c r="A15" s="1">
        <v>46022</v>
      </c>
      <c r="B15">
        <v>7.6410656567568598</v>
      </c>
      <c r="C15">
        <v>8.7787565656806805</v>
      </c>
      <c r="D15">
        <v>10.0244418418355</v>
      </c>
      <c r="E15">
        <v>3.2418335637728499</v>
      </c>
      <c r="F15">
        <v>18.395364604654802</v>
      </c>
      <c r="G15">
        <v>5.01632674050897</v>
      </c>
      <c r="H15">
        <v>9.5563288506589394</v>
      </c>
      <c r="I15">
        <v>53.575517941165003</v>
      </c>
      <c r="J15">
        <v>8.3386485380179902</v>
      </c>
      <c r="K15">
        <v>19.298449554857001</v>
      </c>
      <c r="L15">
        <v>12.275754474792601</v>
      </c>
      <c r="M15">
        <v>3.4389135712849499</v>
      </c>
      <c r="N15">
        <v>5.30673862348646</v>
      </c>
      <c r="O15">
        <v>8.4916473221573998</v>
      </c>
      <c r="P15">
        <v>33.727986165144998</v>
      </c>
      <c r="Q15">
        <v>5.00380472055617</v>
      </c>
      <c r="R15">
        <v>5.3122547575063797</v>
      </c>
      <c r="S15">
        <v>16.242719128262699</v>
      </c>
      <c r="T15">
        <v>40.154151183857898</v>
      </c>
      <c r="U15">
        <v>1.9989307642416401</v>
      </c>
      <c r="V15">
        <v>4.2550659766577503</v>
      </c>
      <c r="W15">
        <v>10.5701686157977</v>
      </c>
      <c r="X15">
        <v>6.3663751881662503</v>
      </c>
      <c r="Y15">
        <v>25.710689489826802</v>
      </c>
      <c r="Z15">
        <v>15.5443069566396</v>
      </c>
      <c r="AA15">
        <v>7.3692013528171296</v>
      </c>
      <c r="AB15">
        <v>3.95191782774199</v>
      </c>
      <c r="AC15">
        <v>3.5667752450135102</v>
      </c>
      <c r="AD15">
        <v>2.6581342709318201</v>
      </c>
      <c r="AE15">
        <v>42.209833939192201</v>
      </c>
      <c r="AF15">
        <v>5.1651878781163898</v>
      </c>
      <c r="AG15">
        <v>2.5155961300852598</v>
      </c>
      <c r="AH15">
        <v>5.8745407403918399</v>
      </c>
      <c r="AI15">
        <v>139.40771923528399</v>
      </c>
      <c r="AJ15">
        <v>6.2239954950871397</v>
      </c>
      <c r="AK15">
        <v>14.4687208126155</v>
      </c>
      <c r="AL15">
        <v>22.513719788090899</v>
      </c>
      <c r="AM15">
        <v>2.6387846537606299</v>
      </c>
      <c r="AN15">
        <v>3.3103376433996101</v>
      </c>
      <c r="AO15">
        <v>7.1617807638829998</v>
      </c>
      <c r="AP15">
        <v>9.5508976155970498</v>
      </c>
      <c r="AQ15">
        <v>15.044805239976</v>
      </c>
      <c r="AR15">
        <v>10.869342894886101</v>
      </c>
      <c r="AS15">
        <v>4.8605334428582401</v>
      </c>
      <c r="AT15">
        <v>14.361931268347201</v>
      </c>
      <c r="AU15">
        <v>3.5550404723472102</v>
      </c>
      <c r="AV15">
        <v>44.985631742301599</v>
      </c>
      <c r="AW15">
        <v>10.498552777078</v>
      </c>
      <c r="AX15">
        <v>7.8518997424618604</v>
      </c>
      <c r="AY15">
        <v>7.7696941741601799</v>
      </c>
      <c r="AZ15">
        <v>18.256713051689001</v>
      </c>
      <c r="BA15">
        <v>6.4935748541701601</v>
      </c>
      <c r="BB15">
        <v>1.85534984703698</v>
      </c>
      <c r="BC15">
        <v>18.790057184143802</v>
      </c>
      <c r="BD15">
        <v>5.4565622779643697</v>
      </c>
      <c r="BE15">
        <v>337.70540316799799</v>
      </c>
      <c r="BF15">
        <v>21.300394096775801</v>
      </c>
      <c r="BG15">
        <v>9.0655157429505895</v>
      </c>
      <c r="BH15">
        <v>71.416562884041795</v>
      </c>
      <c r="BI15">
        <v>5.4487021687552302</v>
      </c>
      <c r="BJ15">
        <v>11.8940636127966</v>
      </c>
      <c r="BK15">
        <v>6.0617696280097704</v>
      </c>
      <c r="BL15">
        <v>25.066336034990702</v>
      </c>
      <c r="BM15">
        <v>6.3186991608463998</v>
      </c>
      <c r="BN15">
        <v>2.7224247691112402</v>
      </c>
      <c r="BO15">
        <v>3.92483492983511</v>
      </c>
      <c r="BP15">
        <v>8.4811018303070504</v>
      </c>
      <c r="BQ15">
        <v>5.1973928099701503</v>
      </c>
      <c r="BR15">
        <v>10.1617653026523</v>
      </c>
      <c r="BS15">
        <v>3.8113189227392401</v>
      </c>
      <c r="BT15">
        <v>11.599707820131201</v>
      </c>
      <c r="BU15">
        <v>3.5393322505695899</v>
      </c>
      <c r="BV15">
        <v>39.891135302464498</v>
      </c>
      <c r="BW15">
        <v>4.6409201659753103</v>
      </c>
      <c r="BX15">
        <v>8.0167638938392702</v>
      </c>
      <c r="BY15">
        <v>13.515591155561999</v>
      </c>
      <c r="BZ15">
        <v>3.8953847149429999</v>
      </c>
      <c r="CA15">
        <v>7.1641453258164196</v>
      </c>
      <c r="CB15">
        <v>29.197691061131799</v>
      </c>
      <c r="CC15">
        <v>6.1292322428220496</v>
      </c>
      <c r="CD15">
        <v>3.7356394626260601</v>
      </c>
      <c r="CE15">
        <v>11.4074971941372</v>
      </c>
      <c r="CF15">
        <v>2.6438830146299801</v>
      </c>
      <c r="CG15">
        <v>9.7579253805404598</v>
      </c>
      <c r="CH15">
        <v>4.2881767641878596</v>
      </c>
      <c r="CI15">
        <v>4.5225189734509499</v>
      </c>
      <c r="CJ15">
        <v>11.490069886369399</v>
      </c>
      <c r="CK15">
        <v>5.1750053007047097</v>
      </c>
      <c r="CL15">
        <v>11.9396437719393</v>
      </c>
      <c r="CM15">
        <v>19.8664762413296</v>
      </c>
      <c r="CN15">
        <v>3.12893551080407</v>
      </c>
      <c r="CO15">
        <v>9.4246618018525101</v>
      </c>
      <c r="CP15">
        <v>23.415073350906098</v>
      </c>
      <c r="CQ15">
        <v>4.4808911610701401</v>
      </c>
      <c r="CR15">
        <v>1.70035315297224</v>
      </c>
      <c r="CS15">
        <v>5.72187463674355</v>
      </c>
      <c r="CT15">
        <v>10.842269825150799</v>
      </c>
      <c r="CU15">
        <v>23.291067907259102</v>
      </c>
      <c r="CV15">
        <v>5.0514853496505596</v>
      </c>
      <c r="CW15">
        <v>27.545559469334599</v>
      </c>
      <c r="CX15">
        <v>0.95596627614977403</v>
      </c>
      <c r="CY15">
        <v>6.6452268543312298</v>
      </c>
      <c r="CZ15">
        <v>9.2622272443626805</v>
      </c>
      <c r="DA15">
        <v>7.74052165952875</v>
      </c>
      <c r="DB15">
        <v>23.567148140880899</v>
      </c>
      <c r="DC15">
        <v>19.040607448721399</v>
      </c>
      <c r="DD15">
        <v>8.16119851707899</v>
      </c>
      <c r="DE15">
        <v>7.8237716615528496</v>
      </c>
      <c r="DF15">
        <v>10.5705962697175</v>
      </c>
      <c r="DG15">
        <v>4.83039271337472</v>
      </c>
      <c r="DH15">
        <v>6.0313404183038104</v>
      </c>
      <c r="DI15">
        <v>3.5250921457740998</v>
      </c>
      <c r="DJ15">
        <v>5.0424334034935203</v>
      </c>
      <c r="DK15">
        <v>57.655428608281397</v>
      </c>
      <c r="DL15">
        <v>4.8374966813132696</v>
      </c>
      <c r="DM15">
        <v>8.2470043998421705</v>
      </c>
      <c r="DN15">
        <v>5.02928845394091</v>
      </c>
      <c r="DO15">
        <v>14.1392886060843</v>
      </c>
      <c r="DP15">
        <v>2.5775078812797001</v>
      </c>
      <c r="DQ15">
        <v>11.333918915538501</v>
      </c>
    </row>
    <row r="16" spans="1:121" x14ac:dyDescent="0.25">
      <c r="A16" s="1">
        <v>46387</v>
      </c>
      <c r="B16">
        <v>7.6417479110773696</v>
      </c>
      <c r="C16">
        <v>8.8224305768924403</v>
      </c>
      <c r="D16">
        <v>10.100037165740099</v>
      </c>
      <c r="E16">
        <v>3.2292416017580101</v>
      </c>
      <c r="F16">
        <v>18.448034663729899</v>
      </c>
      <c r="G16">
        <v>5.0440730221116903</v>
      </c>
      <c r="H16">
        <v>9.3722428071841293</v>
      </c>
      <c r="I16">
        <v>53.966370677107697</v>
      </c>
      <c r="J16">
        <v>8.3211915364637203</v>
      </c>
      <c r="K16">
        <v>19.280062883251201</v>
      </c>
      <c r="L16">
        <v>12.3241240056478</v>
      </c>
      <c r="M16">
        <v>3.4325156592532098</v>
      </c>
      <c r="N16">
        <v>5.2575358512111103</v>
      </c>
      <c r="O16">
        <v>8.5107260108233405</v>
      </c>
      <c r="P16">
        <v>33.999869296018701</v>
      </c>
      <c r="Q16">
        <v>4.9696381560899203</v>
      </c>
      <c r="R16">
        <v>5.2890693297307196</v>
      </c>
      <c r="S16">
        <v>16.263967573672499</v>
      </c>
      <c r="T16">
        <v>40.1070946736614</v>
      </c>
      <c r="U16">
        <v>1.99846469432712</v>
      </c>
      <c r="V16">
        <v>4.2538137176393302</v>
      </c>
      <c r="W16">
        <v>10.5399223021395</v>
      </c>
      <c r="X16">
        <v>6.3577250297818697</v>
      </c>
      <c r="Y16">
        <v>25.435914950384198</v>
      </c>
      <c r="Z16">
        <v>15.600890440899301</v>
      </c>
      <c r="AA16">
        <v>7.2964847756807698</v>
      </c>
      <c r="AB16">
        <v>3.9115402696885</v>
      </c>
      <c r="AC16">
        <v>3.5454146934023401</v>
      </c>
      <c r="AD16">
        <v>2.6271258024052799</v>
      </c>
      <c r="AE16">
        <v>42.349894729158599</v>
      </c>
      <c r="AF16">
        <v>5.1574434231434898</v>
      </c>
      <c r="AG16">
        <v>2.4964421345413199</v>
      </c>
      <c r="AH16">
        <v>5.8400250719617697</v>
      </c>
      <c r="AI16">
        <v>139.79436136661201</v>
      </c>
      <c r="AJ16">
        <v>6.2459578798306596</v>
      </c>
      <c r="AK16">
        <v>14.280772527471401</v>
      </c>
      <c r="AL16">
        <v>22.5594796906542</v>
      </c>
      <c r="AM16">
        <v>2.6161299070906101</v>
      </c>
      <c r="AN16">
        <v>3.3039001114191402</v>
      </c>
      <c r="AO16">
        <v>7.1790915634459598</v>
      </c>
      <c r="AP16">
        <v>9.5755753637621606</v>
      </c>
      <c r="AQ16">
        <v>15.0054140705414</v>
      </c>
      <c r="AR16">
        <v>10.887417667970601</v>
      </c>
      <c r="AS16">
        <v>4.8601423702453701</v>
      </c>
      <c r="AT16">
        <v>14.334593994345999</v>
      </c>
      <c r="AU16">
        <v>3.5597851506237901</v>
      </c>
      <c r="AV16">
        <v>45.123791223516797</v>
      </c>
      <c r="AW16">
        <v>10.3470475709484</v>
      </c>
      <c r="AX16">
        <v>7.8562512547723404</v>
      </c>
      <c r="AY16">
        <v>7.8014905870109104</v>
      </c>
      <c r="AZ16">
        <v>18.160404902530299</v>
      </c>
      <c r="BA16">
        <v>6.5303572947037098</v>
      </c>
      <c r="BB16">
        <v>1.8370569596183699</v>
      </c>
      <c r="BC16">
        <v>18.699666984972001</v>
      </c>
      <c r="BD16">
        <v>5.4403505002184396</v>
      </c>
      <c r="BE16">
        <v>338.311269463977</v>
      </c>
      <c r="BF16">
        <v>21.502348473414099</v>
      </c>
      <c r="BG16">
        <v>9.0077725694218405</v>
      </c>
      <c r="BH16">
        <v>71.563411757051298</v>
      </c>
      <c r="BI16">
        <v>5.3542089924679299</v>
      </c>
      <c r="BJ16">
        <v>11.805699962660899</v>
      </c>
      <c r="BK16">
        <v>6.0827100722455603</v>
      </c>
      <c r="BL16">
        <v>25.1326884393666</v>
      </c>
      <c r="BM16">
        <v>6.3010387274238404</v>
      </c>
      <c r="BN16">
        <v>2.7057940734764299</v>
      </c>
      <c r="BO16">
        <v>3.8706373074817799</v>
      </c>
      <c r="BP16">
        <v>8.3322506702301702</v>
      </c>
      <c r="BQ16">
        <v>5.1606900851006197</v>
      </c>
      <c r="BR16">
        <v>10.155458150332899</v>
      </c>
      <c r="BS16">
        <v>3.8038743400895001</v>
      </c>
      <c r="BT16">
        <v>11.6222203472699</v>
      </c>
      <c r="BU16">
        <v>3.5513984038197601</v>
      </c>
      <c r="BV16">
        <v>40.276774084838401</v>
      </c>
      <c r="BW16">
        <v>4.5696800981036301</v>
      </c>
      <c r="BX16">
        <v>8.0053265489361394</v>
      </c>
      <c r="BY16">
        <v>13.490650441051001</v>
      </c>
      <c r="BZ16">
        <v>3.83310156735357</v>
      </c>
      <c r="CA16">
        <v>7.1319641019966502</v>
      </c>
      <c r="CB16">
        <v>29.264283008347601</v>
      </c>
      <c r="CC16">
        <v>6.0865988230739498</v>
      </c>
      <c r="CD16">
        <v>3.7208435010601599</v>
      </c>
      <c r="CE16">
        <v>11.446210004028201</v>
      </c>
      <c r="CF16">
        <v>2.6398741775571701</v>
      </c>
      <c r="CG16">
        <v>9.8013883017303201</v>
      </c>
      <c r="CH16">
        <v>4.2903759202951202</v>
      </c>
      <c r="CI16">
        <v>4.5177010444595904</v>
      </c>
      <c r="CJ16">
        <v>11.524155998649899</v>
      </c>
      <c r="CK16">
        <v>5.1790934146885803</v>
      </c>
      <c r="CL16">
        <v>11.8856330013205</v>
      </c>
      <c r="CM16">
        <v>20.023757602494101</v>
      </c>
      <c r="CN16">
        <v>3.1428199505149501</v>
      </c>
      <c r="CO16">
        <v>9.4061171238822094</v>
      </c>
      <c r="CP16">
        <v>23.5763060354844</v>
      </c>
      <c r="CQ16">
        <v>4.4898447789846196</v>
      </c>
      <c r="CR16">
        <v>1.67317497896123</v>
      </c>
      <c r="CS16">
        <v>5.7034738652437298</v>
      </c>
      <c r="CT16">
        <v>10.7583657434391</v>
      </c>
      <c r="CU16">
        <v>22.944495253409301</v>
      </c>
      <c r="CV16">
        <v>5.0438846443969396</v>
      </c>
      <c r="CW16">
        <v>27.597432594094901</v>
      </c>
      <c r="CX16">
        <v>0.95506281632412005</v>
      </c>
      <c r="CY16">
        <v>6.6050201485574398</v>
      </c>
      <c r="CZ16">
        <v>9.2687489533101495</v>
      </c>
      <c r="DA16">
        <v>7.75140554749819</v>
      </c>
      <c r="DB16">
        <v>23.922095334594999</v>
      </c>
      <c r="DC16">
        <v>19.254873617953901</v>
      </c>
      <c r="DD16">
        <v>8.2321019164162195</v>
      </c>
      <c r="DE16">
        <v>7.9264988957402203</v>
      </c>
      <c r="DF16">
        <v>10.6022702400886</v>
      </c>
      <c r="DG16">
        <v>4.8329530591005403</v>
      </c>
      <c r="DH16">
        <v>6.0124687561900201</v>
      </c>
      <c r="DI16">
        <v>3.5141966211825801</v>
      </c>
      <c r="DJ16">
        <v>4.9678782936247803</v>
      </c>
      <c r="DK16">
        <v>58.1839324647975</v>
      </c>
      <c r="DL16">
        <v>4.8443627119982002</v>
      </c>
      <c r="DM16">
        <v>8.1942595401141407</v>
      </c>
      <c r="DN16">
        <v>5.0009672901662903</v>
      </c>
      <c r="DO16">
        <v>14.1465993166813</v>
      </c>
      <c r="DP16">
        <v>2.5430388569335198</v>
      </c>
      <c r="DQ16">
        <v>11.395157426869</v>
      </c>
    </row>
    <row r="17" spans="1:121" x14ac:dyDescent="0.25">
      <c r="A17" s="1">
        <v>46752</v>
      </c>
      <c r="B17">
        <v>7.6518400604420096</v>
      </c>
      <c r="C17">
        <v>8.8779428282749109</v>
      </c>
      <c r="D17">
        <v>10.1933014504508</v>
      </c>
      <c r="E17">
        <v>3.2278428076541101</v>
      </c>
      <c r="F17">
        <v>18.530288479890899</v>
      </c>
      <c r="G17">
        <v>5.0799996710365196</v>
      </c>
      <c r="H17">
        <v>9.2053968810262496</v>
      </c>
      <c r="I17">
        <v>54.480712417523499</v>
      </c>
      <c r="J17">
        <v>8.3292742374192592</v>
      </c>
      <c r="K17">
        <v>19.3100693794999</v>
      </c>
      <c r="L17">
        <v>12.394054376120801</v>
      </c>
      <c r="M17">
        <v>3.43093779390315</v>
      </c>
      <c r="N17">
        <v>5.2146557273659404</v>
      </c>
      <c r="O17">
        <v>8.5405662998224798</v>
      </c>
      <c r="P17">
        <v>34.335897371552797</v>
      </c>
      <c r="Q17">
        <v>4.93361623813822</v>
      </c>
      <c r="R17">
        <v>5.2733442773236199</v>
      </c>
      <c r="S17">
        <v>16.3112690308601</v>
      </c>
      <c r="T17">
        <v>40.174010542477198</v>
      </c>
      <c r="U17">
        <v>1.9995095653219901</v>
      </c>
      <c r="V17">
        <v>4.2555045838227796</v>
      </c>
      <c r="W17">
        <v>10.5364762896439</v>
      </c>
      <c r="X17">
        <v>6.3623147620799596</v>
      </c>
      <c r="Y17">
        <v>25.230148136824599</v>
      </c>
      <c r="Z17">
        <v>15.678623536889701</v>
      </c>
      <c r="AA17">
        <v>7.24261708060589</v>
      </c>
      <c r="AB17">
        <v>3.8819810409743698</v>
      </c>
      <c r="AC17">
        <v>3.53126195064057</v>
      </c>
      <c r="AD17">
        <v>2.6015101142797601</v>
      </c>
      <c r="AE17">
        <v>42.571593325056398</v>
      </c>
      <c r="AF17">
        <v>5.1624683772104696</v>
      </c>
      <c r="AG17">
        <v>2.4833930848910701</v>
      </c>
      <c r="AH17">
        <v>5.8153954386291504</v>
      </c>
      <c r="AI17">
        <v>140.339823057914</v>
      </c>
      <c r="AJ17">
        <v>6.2770649414882804</v>
      </c>
      <c r="AK17">
        <v>14.144609359938499</v>
      </c>
      <c r="AL17">
        <v>22.641206343496101</v>
      </c>
      <c r="AM17">
        <v>2.59650369872092</v>
      </c>
      <c r="AN17">
        <v>3.3015715664797201</v>
      </c>
      <c r="AO17">
        <v>7.2144573210388598</v>
      </c>
      <c r="AP17">
        <v>9.6349858162196007</v>
      </c>
      <c r="AQ17">
        <v>14.9806330444764</v>
      </c>
      <c r="AR17">
        <v>10.927060939552799</v>
      </c>
      <c r="AS17">
        <v>4.8686705551850702</v>
      </c>
      <c r="AT17">
        <v>14.332921458813299</v>
      </c>
      <c r="AU17">
        <v>3.5693084776648298</v>
      </c>
      <c r="AV17">
        <v>45.344682484747302</v>
      </c>
      <c r="AW17">
        <v>10.2052810603513</v>
      </c>
      <c r="AX17">
        <v>7.8784694316097896</v>
      </c>
      <c r="AY17">
        <v>7.8465436400367601</v>
      </c>
      <c r="AZ17">
        <v>18.087627334549399</v>
      </c>
      <c r="BA17">
        <v>6.5868232991645002</v>
      </c>
      <c r="BB17">
        <v>1.8225019785355701</v>
      </c>
      <c r="BC17">
        <v>18.633281055993301</v>
      </c>
      <c r="BD17">
        <v>5.4360556965961297</v>
      </c>
      <c r="BE17">
        <v>339.57495630391003</v>
      </c>
      <c r="BF17">
        <v>21.759691758788101</v>
      </c>
      <c r="BG17">
        <v>8.9598915717895906</v>
      </c>
      <c r="BH17">
        <v>71.871267245865297</v>
      </c>
      <c r="BI17">
        <v>5.2770967395497603</v>
      </c>
      <c r="BJ17">
        <v>11.7355677732304</v>
      </c>
      <c r="BK17">
        <v>6.1108706606261904</v>
      </c>
      <c r="BL17">
        <v>25.235141835553701</v>
      </c>
      <c r="BM17">
        <v>6.2961883519438002</v>
      </c>
      <c r="BN17">
        <v>2.6937854387567799</v>
      </c>
      <c r="BO17">
        <v>3.8211567358109799</v>
      </c>
      <c r="BP17">
        <v>8.2037518689052398</v>
      </c>
      <c r="BQ17">
        <v>5.1342985807858099</v>
      </c>
      <c r="BR17">
        <v>10.167206318246</v>
      </c>
      <c r="BS17">
        <v>3.8063302952342801</v>
      </c>
      <c r="BT17">
        <v>11.666176609794</v>
      </c>
      <c r="BU17">
        <v>3.5666910316823599</v>
      </c>
      <c r="BV17">
        <v>40.728917583680101</v>
      </c>
      <c r="BW17">
        <v>4.5190967549140497</v>
      </c>
      <c r="BX17">
        <v>8.0023343535474094</v>
      </c>
      <c r="BY17">
        <v>13.489659008848101</v>
      </c>
      <c r="BZ17">
        <v>3.7818913530701899</v>
      </c>
      <c r="CA17">
        <v>7.1097089051988096</v>
      </c>
      <c r="CB17">
        <v>29.3513804446943</v>
      </c>
      <c r="CC17">
        <v>6.0557459086467604</v>
      </c>
      <c r="CD17">
        <v>3.7224466869175301</v>
      </c>
      <c r="CE17">
        <v>11.509504314440999</v>
      </c>
      <c r="CF17">
        <v>2.6397822568808702</v>
      </c>
      <c r="CG17">
        <v>9.8629865254651108</v>
      </c>
      <c r="CH17">
        <v>4.3015376657768396</v>
      </c>
      <c r="CI17">
        <v>4.5198045005401797</v>
      </c>
      <c r="CJ17">
        <v>11.5754327447258</v>
      </c>
      <c r="CK17">
        <v>5.1929742188883798</v>
      </c>
      <c r="CL17">
        <v>11.852820801329401</v>
      </c>
      <c r="CM17">
        <v>20.2143247884717</v>
      </c>
      <c r="CN17">
        <v>3.1634617439987101</v>
      </c>
      <c r="CO17">
        <v>9.3996236322806599</v>
      </c>
      <c r="CP17">
        <v>23.807437231622899</v>
      </c>
      <c r="CQ17">
        <v>4.5075510503631104</v>
      </c>
      <c r="CR17">
        <v>1.64733328386266</v>
      </c>
      <c r="CS17">
        <v>5.6990055484342301</v>
      </c>
      <c r="CT17">
        <v>10.727519960277901</v>
      </c>
      <c r="CU17">
        <v>22.646490274278101</v>
      </c>
      <c r="CV17">
        <v>5.04314182199857</v>
      </c>
      <c r="CW17">
        <v>27.692082470330899</v>
      </c>
      <c r="CX17">
        <v>0.95514605842947797</v>
      </c>
      <c r="CY17">
        <v>6.5750264755423702</v>
      </c>
      <c r="CZ17">
        <v>9.2885608919109401</v>
      </c>
      <c r="DA17">
        <v>7.7722442156283096</v>
      </c>
      <c r="DB17">
        <v>24.3095342271947</v>
      </c>
      <c r="DC17">
        <v>19.497976821455602</v>
      </c>
      <c r="DD17">
        <v>8.3205813250846905</v>
      </c>
      <c r="DE17">
        <v>8.0425619305412201</v>
      </c>
      <c r="DF17">
        <v>10.6457884763416</v>
      </c>
      <c r="DG17">
        <v>4.8455849903945101</v>
      </c>
      <c r="DH17">
        <v>6.0259045421642501</v>
      </c>
      <c r="DI17">
        <v>3.5086427617961999</v>
      </c>
      <c r="DJ17">
        <v>4.9031964458798596</v>
      </c>
      <c r="DK17">
        <v>58.770400430159299</v>
      </c>
      <c r="DL17">
        <v>4.8608404424948803</v>
      </c>
      <c r="DM17">
        <v>8.1523451720539093</v>
      </c>
      <c r="DN17">
        <v>4.9828702007527204</v>
      </c>
      <c r="DO17">
        <v>14.176818899446801</v>
      </c>
      <c r="DP17">
        <v>2.5154949341145101</v>
      </c>
      <c r="DQ17">
        <v>11.469655273945801</v>
      </c>
    </row>
    <row r="18" spans="1:121" x14ac:dyDescent="0.25">
      <c r="A18" s="1">
        <v>47118</v>
      </c>
      <c r="B18">
        <v>7.6573112188282</v>
      </c>
      <c r="C18">
        <v>8.9337199488048196</v>
      </c>
      <c r="D18">
        <v>10.275597364190499</v>
      </c>
      <c r="E18">
        <v>3.22440081660968</v>
      </c>
      <c r="F18">
        <v>18.590226216866</v>
      </c>
      <c r="G18">
        <v>5.1105195519862097</v>
      </c>
      <c r="H18">
        <v>9.0402383894515506</v>
      </c>
      <c r="I18">
        <v>54.943078387332598</v>
      </c>
      <c r="J18">
        <v>8.3165607909921899</v>
      </c>
      <c r="K18">
        <v>19.3381644119277</v>
      </c>
      <c r="L18">
        <v>12.4485582518115</v>
      </c>
      <c r="M18">
        <v>3.4284807788554499</v>
      </c>
      <c r="N18">
        <v>5.1678143515213897</v>
      </c>
      <c r="O18">
        <v>8.5686801981221201</v>
      </c>
      <c r="P18">
        <v>34.637512759481901</v>
      </c>
      <c r="Q18">
        <v>4.8989104742558096</v>
      </c>
      <c r="R18">
        <v>5.2530078767878798</v>
      </c>
      <c r="S18">
        <v>16.3401563243875</v>
      </c>
      <c r="T18">
        <v>40.224225432508497</v>
      </c>
      <c r="U18">
        <v>1.9990774178251001</v>
      </c>
      <c r="V18">
        <v>4.2554582640428604</v>
      </c>
      <c r="W18">
        <v>10.533864912791101</v>
      </c>
      <c r="X18">
        <v>6.3579259678082103</v>
      </c>
      <c r="Y18">
        <v>24.990750517522802</v>
      </c>
      <c r="Z18">
        <v>15.7326168716917</v>
      </c>
      <c r="AA18">
        <v>7.1869905117704302</v>
      </c>
      <c r="AB18">
        <v>3.8482095429114098</v>
      </c>
      <c r="AC18">
        <v>3.5142827019705498</v>
      </c>
      <c r="AD18">
        <v>2.57552357416255</v>
      </c>
      <c r="AE18">
        <v>42.7418308830703</v>
      </c>
      <c r="AF18">
        <v>5.1587218169267697</v>
      </c>
      <c r="AG18">
        <v>2.4703316727012199</v>
      </c>
      <c r="AH18">
        <v>5.7879930176771399</v>
      </c>
      <c r="AI18">
        <v>140.761779647129</v>
      </c>
      <c r="AJ18">
        <v>6.3010452929319296</v>
      </c>
      <c r="AK18">
        <v>14.027923393742901</v>
      </c>
      <c r="AL18">
        <v>22.6999902388132</v>
      </c>
      <c r="AM18">
        <v>2.5767009735133799</v>
      </c>
      <c r="AN18">
        <v>3.3015068564391998</v>
      </c>
      <c r="AO18">
        <v>7.2428260024909203</v>
      </c>
      <c r="AP18">
        <v>9.6846167991261201</v>
      </c>
      <c r="AQ18">
        <v>14.940579143986399</v>
      </c>
      <c r="AR18">
        <v>10.9566748745835</v>
      </c>
      <c r="AS18">
        <v>4.8700363192960703</v>
      </c>
      <c r="AT18">
        <v>14.334506721732801</v>
      </c>
      <c r="AU18">
        <v>3.5732576847436799</v>
      </c>
      <c r="AV18">
        <v>45.528052458975999</v>
      </c>
      <c r="AW18">
        <v>10.0566889709036</v>
      </c>
      <c r="AX18">
        <v>7.8961873611344497</v>
      </c>
      <c r="AY18">
        <v>7.88252557376362</v>
      </c>
      <c r="AZ18">
        <v>17.9906003558139</v>
      </c>
      <c r="BA18">
        <v>6.6400394765590098</v>
      </c>
      <c r="BB18">
        <v>1.8062302499154099</v>
      </c>
      <c r="BC18">
        <v>18.548799956776801</v>
      </c>
      <c r="BD18">
        <v>5.4289349804276403</v>
      </c>
      <c r="BE18">
        <v>340.42152460898097</v>
      </c>
      <c r="BF18">
        <v>22.025139322190601</v>
      </c>
      <c r="BG18">
        <v>8.8993821108304694</v>
      </c>
      <c r="BH18">
        <v>72.148195517073901</v>
      </c>
      <c r="BI18">
        <v>5.2060050446553499</v>
      </c>
      <c r="BJ18">
        <v>11.6624381956821</v>
      </c>
      <c r="BK18">
        <v>6.1328168045767004</v>
      </c>
      <c r="BL18">
        <v>25.308774707192999</v>
      </c>
      <c r="BM18">
        <v>6.2799716160014301</v>
      </c>
      <c r="BN18">
        <v>2.6811556227994902</v>
      </c>
      <c r="BO18">
        <v>3.76796111367167</v>
      </c>
      <c r="BP18">
        <v>8.0798404215702497</v>
      </c>
      <c r="BQ18">
        <v>5.1044569210463404</v>
      </c>
      <c r="BR18">
        <v>10.177955202376699</v>
      </c>
      <c r="BS18">
        <v>3.8107947992177</v>
      </c>
      <c r="BT18">
        <v>11.7037380836761</v>
      </c>
      <c r="BU18">
        <v>3.5774753688712702</v>
      </c>
      <c r="BV18">
        <v>41.153509873395301</v>
      </c>
      <c r="BW18">
        <v>4.4760733134948101</v>
      </c>
      <c r="BX18">
        <v>7.99208625662465</v>
      </c>
      <c r="BY18">
        <v>13.4735281033569</v>
      </c>
      <c r="BZ18">
        <v>3.7312083665454998</v>
      </c>
      <c r="CA18">
        <v>7.0825239890804097</v>
      </c>
      <c r="CB18">
        <v>29.392894059334701</v>
      </c>
      <c r="CC18">
        <v>6.0223541626897301</v>
      </c>
      <c r="CD18">
        <v>3.7224435010352801</v>
      </c>
      <c r="CE18">
        <v>11.556030428649599</v>
      </c>
      <c r="CF18">
        <v>2.64019612735426</v>
      </c>
      <c r="CG18">
        <v>9.9149524023587698</v>
      </c>
      <c r="CH18">
        <v>4.3106077755940104</v>
      </c>
      <c r="CI18">
        <v>4.5171715741807104</v>
      </c>
      <c r="CJ18">
        <v>11.6150551960549</v>
      </c>
      <c r="CK18">
        <v>5.2049469825049997</v>
      </c>
      <c r="CL18">
        <v>11.808270544031799</v>
      </c>
      <c r="CM18">
        <v>20.3854661856384</v>
      </c>
      <c r="CN18">
        <v>3.1833068966483902</v>
      </c>
      <c r="CO18">
        <v>9.3820095837065196</v>
      </c>
      <c r="CP18">
        <v>24.015438044509899</v>
      </c>
      <c r="CQ18">
        <v>4.5223184457527301</v>
      </c>
      <c r="CR18">
        <v>1.62364786221128</v>
      </c>
      <c r="CS18">
        <v>5.6914549840036504</v>
      </c>
      <c r="CT18">
        <v>10.704287010129301</v>
      </c>
      <c r="CU18">
        <v>22.3459684937792</v>
      </c>
      <c r="CV18">
        <v>5.0384685528303104</v>
      </c>
      <c r="CW18">
        <v>27.764884967566999</v>
      </c>
      <c r="CX18">
        <v>0.95618200121004304</v>
      </c>
      <c r="CY18">
        <v>6.5399451151435901</v>
      </c>
      <c r="CZ18">
        <v>9.2933150252810801</v>
      </c>
      <c r="DA18">
        <v>7.78810879502256</v>
      </c>
      <c r="DB18">
        <v>24.649103340435399</v>
      </c>
      <c r="DC18">
        <v>19.7164590855513</v>
      </c>
      <c r="DD18">
        <v>8.3969103911315308</v>
      </c>
      <c r="DE18">
        <v>8.1512624329463907</v>
      </c>
      <c r="DF18">
        <v>10.6777270301691</v>
      </c>
      <c r="DG18">
        <v>4.8493358782413596</v>
      </c>
      <c r="DH18">
        <v>6.0383181216158297</v>
      </c>
      <c r="DI18">
        <v>3.4982408276963199</v>
      </c>
      <c r="DJ18">
        <v>4.8386480804938401</v>
      </c>
      <c r="DK18">
        <v>59.269701196523897</v>
      </c>
      <c r="DL18">
        <v>4.8699492911989601</v>
      </c>
      <c r="DM18">
        <v>8.1038232565409398</v>
      </c>
      <c r="DN18">
        <v>4.9613274179942399</v>
      </c>
      <c r="DO18">
        <v>14.1946982385066</v>
      </c>
      <c r="DP18">
        <v>2.4916787584594302</v>
      </c>
      <c r="DQ18">
        <v>11.5350038764142</v>
      </c>
    </row>
    <row r="19" spans="1:121" x14ac:dyDescent="0.25">
      <c r="A19" s="1">
        <v>47483</v>
      </c>
      <c r="B19">
        <v>7.6580277627048003</v>
      </c>
      <c r="C19">
        <v>8.9875047294455293</v>
      </c>
      <c r="D19">
        <v>10.3563465826126</v>
      </c>
      <c r="E19">
        <v>3.21884226234492</v>
      </c>
      <c r="F19">
        <v>18.640010830389901</v>
      </c>
      <c r="G19">
        <v>5.1361648690871498</v>
      </c>
      <c r="H19">
        <v>8.8806341388703398</v>
      </c>
      <c r="I19">
        <v>55.401911921749701</v>
      </c>
      <c r="J19">
        <v>8.2962025674862705</v>
      </c>
      <c r="K19">
        <v>19.386754826189801</v>
      </c>
      <c r="L19">
        <v>12.486973648700699</v>
      </c>
      <c r="M19">
        <v>3.42311918854397</v>
      </c>
      <c r="N19">
        <v>5.1185977734719996</v>
      </c>
      <c r="O19">
        <v>8.5975607579412703</v>
      </c>
      <c r="P19">
        <v>34.882031555826401</v>
      </c>
      <c r="Q19">
        <v>4.8638374855830699</v>
      </c>
      <c r="R19">
        <v>5.2334290400522603</v>
      </c>
      <c r="S19">
        <v>16.362266956577098</v>
      </c>
      <c r="T19">
        <v>40.295832987919702</v>
      </c>
      <c r="U19">
        <v>1.99904243828863</v>
      </c>
      <c r="V19">
        <v>4.2549870101181098</v>
      </c>
      <c r="W19">
        <v>10.535768678416201</v>
      </c>
      <c r="X19">
        <v>6.3524710945145504</v>
      </c>
      <c r="Y19">
        <v>24.730811938413002</v>
      </c>
      <c r="Z19">
        <v>15.786252708489201</v>
      </c>
      <c r="AA19">
        <v>7.1389559253848098</v>
      </c>
      <c r="AB19">
        <v>3.8179008275166302</v>
      </c>
      <c r="AC19">
        <v>3.49737189548302</v>
      </c>
      <c r="AD19">
        <v>2.5520186358436598</v>
      </c>
      <c r="AE19">
        <v>42.879144420883897</v>
      </c>
      <c r="AF19">
        <v>5.1525282020823102</v>
      </c>
      <c r="AG19">
        <v>2.45796473263229</v>
      </c>
      <c r="AH19">
        <v>5.7586543356228601</v>
      </c>
      <c r="AI19">
        <v>141.22304233191201</v>
      </c>
      <c r="AJ19">
        <v>6.3233768971662903</v>
      </c>
      <c r="AK19">
        <v>13.932104796412901</v>
      </c>
      <c r="AL19">
        <v>22.754879287868199</v>
      </c>
      <c r="AM19">
        <v>2.5584953384648301</v>
      </c>
      <c r="AN19">
        <v>3.2976643078003298</v>
      </c>
      <c r="AO19">
        <v>7.2735767403251401</v>
      </c>
      <c r="AP19">
        <v>9.72616166204606</v>
      </c>
      <c r="AQ19">
        <v>14.8993306956522</v>
      </c>
      <c r="AR19">
        <v>10.981469631345499</v>
      </c>
      <c r="AS19">
        <v>4.8733838479368901</v>
      </c>
      <c r="AT19">
        <v>14.3447921169665</v>
      </c>
      <c r="AU19">
        <v>3.5759984839477599</v>
      </c>
      <c r="AV19">
        <v>45.708438526862601</v>
      </c>
      <c r="AW19">
        <v>9.9022155708056392</v>
      </c>
      <c r="AX19">
        <v>7.9149448948182703</v>
      </c>
      <c r="AY19">
        <v>7.9165858263147397</v>
      </c>
      <c r="AZ19">
        <v>17.886746219636802</v>
      </c>
      <c r="BA19">
        <v>6.6888516045668904</v>
      </c>
      <c r="BB19">
        <v>1.7890761837897899</v>
      </c>
      <c r="BC19">
        <v>18.4584132531668</v>
      </c>
      <c r="BD19">
        <v>5.4188658284520201</v>
      </c>
      <c r="BE19">
        <v>341.122584919085</v>
      </c>
      <c r="BF19">
        <v>22.272092691004499</v>
      </c>
      <c r="BG19">
        <v>8.8312573613245302</v>
      </c>
      <c r="BH19">
        <v>72.437505019826403</v>
      </c>
      <c r="BI19">
        <v>5.1408084197126902</v>
      </c>
      <c r="BJ19">
        <v>11.581995845402099</v>
      </c>
      <c r="BK19">
        <v>6.1531225417715696</v>
      </c>
      <c r="BL19">
        <v>25.372480541901002</v>
      </c>
      <c r="BM19">
        <v>6.26136934357352</v>
      </c>
      <c r="BN19">
        <v>2.6768618132872399</v>
      </c>
      <c r="BO19">
        <v>3.71553297515577</v>
      </c>
      <c r="BP19">
        <v>7.9677989398397404</v>
      </c>
      <c r="BQ19">
        <v>5.07657507896469</v>
      </c>
      <c r="BR19">
        <v>10.186465965401901</v>
      </c>
      <c r="BS19">
        <v>3.8054989702949</v>
      </c>
      <c r="BT19">
        <v>11.7336077390518</v>
      </c>
      <c r="BU19">
        <v>3.5865085310621798</v>
      </c>
      <c r="BV19">
        <v>41.583524741012099</v>
      </c>
      <c r="BW19">
        <v>4.4403135799487599</v>
      </c>
      <c r="BX19">
        <v>7.9783262451008703</v>
      </c>
      <c r="BY19">
        <v>13.4528837139746</v>
      </c>
      <c r="BZ19">
        <v>3.6836485737534002</v>
      </c>
      <c r="CA19">
        <v>7.0562381649606296</v>
      </c>
      <c r="CB19">
        <v>29.429457442509801</v>
      </c>
      <c r="CC19">
        <v>5.9891169774367503</v>
      </c>
      <c r="CD19">
        <v>3.7166115715172099</v>
      </c>
      <c r="CE19">
        <v>11.583039243195399</v>
      </c>
      <c r="CF19">
        <v>2.6409109695667601</v>
      </c>
      <c r="CG19">
        <v>9.9665775545282695</v>
      </c>
      <c r="CH19">
        <v>4.3191011608803898</v>
      </c>
      <c r="CI19">
        <v>4.5147849600315499</v>
      </c>
      <c r="CJ19">
        <v>11.644573878548201</v>
      </c>
      <c r="CK19">
        <v>5.2190407715682401</v>
      </c>
      <c r="CL19">
        <v>11.758954412404099</v>
      </c>
      <c r="CM19">
        <v>20.525128496245902</v>
      </c>
      <c r="CN19">
        <v>3.20285162617244</v>
      </c>
      <c r="CO19">
        <v>9.3624848168007393</v>
      </c>
      <c r="CP19">
        <v>24.183477663442201</v>
      </c>
      <c r="CQ19">
        <v>4.5390917121304399</v>
      </c>
      <c r="CR19">
        <v>1.60201902442963</v>
      </c>
      <c r="CS19">
        <v>5.68360369856559</v>
      </c>
      <c r="CT19">
        <v>10.6805024230048</v>
      </c>
      <c r="CU19">
        <v>22.068369458501</v>
      </c>
      <c r="CV19">
        <v>5.0299077071582703</v>
      </c>
      <c r="CW19">
        <v>27.828788501556499</v>
      </c>
      <c r="CX19">
        <v>0.956910965818495</v>
      </c>
      <c r="CY19">
        <v>6.5114866750654796</v>
      </c>
      <c r="CZ19">
        <v>9.2855609417362395</v>
      </c>
      <c r="DA19">
        <v>7.7999070474924501</v>
      </c>
      <c r="DB19">
        <v>24.959814176384999</v>
      </c>
      <c r="DC19">
        <v>19.913410242724201</v>
      </c>
      <c r="DD19">
        <v>8.4697290220140307</v>
      </c>
      <c r="DE19">
        <v>8.2411941904854</v>
      </c>
      <c r="DF19">
        <v>10.7058089796056</v>
      </c>
      <c r="DG19">
        <v>4.8560154489217302</v>
      </c>
      <c r="DH19">
        <v>6.0506850577440101</v>
      </c>
      <c r="DI19">
        <v>3.4872994426686099</v>
      </c>
      <c r="DJ19">
        <v>4.7743288213981598</v>
      </c>
      <c r="DK19">
        <v>59.749331068026798</v>
      </c>
      <c r="DL19">
        <v>4.8779061913297497</v>
      </c>
      <c r="DM19">
        <v>8.0536460838482</v>
      </c>
      <c r="DN19">
        <v>4.9405399198095301</v>
      </c>
      <c r="DO19">
        <v>14.2066897862617</v>
      </c>
      <c r="DP19">
        <v>2.4674964362632998</v>
      </c>
      <c r="DQ19">
        <v>11.5859567285086</v>
      </c>
    </row>
    <row r="20" spans="1:121" x14ac:dyDescent="0.25">
      <c r="A20" s="1">
        <v>47848</v>
      </c>
      <c r="B20">
        <v>7.6612135397159697</v>
      </c>
      <c r="C20">
        <v>9.0489401588874099</v>
      </c>
      <c r="D20">
        <v>10.442106402918</v>
      </c>
      <c r="E20">
        <v>3.2143346121308398</v>
      </c>
      <c r="F20">
        <v>18.700297013630301</v>
      </c>
      <c r="G20">
        <v>5.1618537380118399</v>
      </c>
      <c r="H20">
        <v>8.7321468911735192</v>
      </c>
      <c r="I20">
        <v>55.870889522127797</v>
      </c>
      <c r="J20">
        <v>8.2856991486764802</v>
      </c>
      <c r="K20">
        <v>19.420245717378499</v>
      </c>
      <c r="L20">
        <v>12.529497683076199</v>
      </c>
      <c r="M20">
        <v>3.4201193378305499</v>
      </c>
      <c r="N20">
        <v>5.0730883530136301</v>
      </c>
      <c r="O20">
        <v>8.6375318497294895</v>
      </c>
      <c r="P20">
        <v>35.121397517225702</v>
      </c>
      <c r="Q20">
        <v>4.8327503387436801</v>
      </c>
      <c r="R20">
        <v>5.2168787620684203</v>
      </c>
      <c r="S20">
        <v>16.399802335857899</v>
      </c>
      <c r="T20">
        <v>40.374097704105303</v>
      </c>
      <c r="U20">
        <v>2.0002679321295598</v>
      </c>
      <c r="V20">
        <v>4.2592044113104697</v>
      </c>
      <c r="W20">
        <v>10.543079389346801</v>
      </c>
      <c r="X20">
        <v>6.3566488662624696</v>
      </c>
      <c r="Y20">
        <v>24.517916037357502</v>
      </c>
      <c r="Z20">
        <v>15.853168214550299</v>
      </c>
      <c r="AA20">
        <v>7.0993860869659198</v>
      </c>
      <c r="AB20">
        <v>3.7907951068102199</v>
      </c>
      <c r="AC20">
        <v>3.4824623091029001</v>
      </c>
      <c r="AD20">
        <v>2.5327085875082802</v>
      </c>
      <c r="AE20">
        <v>43.025648252785501</v>
      </c>
      <c r="AF20">
        <v>5.1551463304207497</v>
      </c>
      <c r="AG20">
        <v>2.44704521460993</v>
      </c>
      <c r="AH20">
        <v>5.7323227894567301</v>
      </c>
      <c r="AI20">
        <v>141.81507570596699</v>
      </c>
      <c r="AJ20">
        <v>6.3510843073273797</v>
      </c>
      <c r="AK20">
        <v>13.858628334801599</v>
      </c>
      <c r="AL20">
        <v>22.816863540649202</v>
      </c>
      <c r="AM20">
        <v>2.5424637791667299</v>
      </c>
      <c r="AN20">
        <v>3.2937542174861201</v>
      </c>
      <c r="AO20">
        <v>7.3129345238930101</v>
      </c>
      <c r="AP20">
        <v>9.7709017843051704</v>
      </c>
      <c r="AQ20">
        <v>14.8599365074007</v>
      </c>
      <c r="AR20">
        <v>11.0110799911551</v>
      </c>
      <c r="AS20">
        <v>4.8830645800764803</v>
      </c>
      <c r="AT20">
        <v>14.368361067565999</v>
      </c>
      <c r="AU20">
        <v>3.5785808319999499</v>
      </c>
      <c r="AV20">
        <v>45.929977037232803</v>
      </c>
      <c r="AW20">
        <v>9.7568930980225002</v>
      </c>
      <c r="AX20">
        <v>7.9380729939978902</v>
      </c>
      <c r="AY20">
        <v>7.9555542269496202</v>
      </c>
      <c r="AZ20">
        <v>17.7872545509058</v>
      </c>
      <c r="BA20">
        <v>6.7447264871708601</v>
      </c>
      <c r="BB20">
        <v>1.7724892219008801</v>
      </c>
      <c r="BC20">
        <v>18.378556458307798</v>
      </c>
      <c r="BD20">
        <v>5.4143477808857901</v>
      </c>
      <c r="BE20">
        <v>341.91904522661099</v>
      </c>
      <c r="BF20">
        <v>22.535997704751399</v>
      </c>
      <c r="BG20">
        <v>8.76900998516337</v>
      </c>
      <c r="BH20">
        <v>72.765801656491305</v>
      </c>
      <c r="BI20">
        <v>5.0867253107752504</v>
      </c>
      <c r="BJ20">
        <v>11.509162950735</v>
      </c>
      <c r="BK20">
        <v>6.1701462462300096</v>
      </c>
      <c r="BL20">
        <v>25.445650737521699</v>
      </c>
      <c r="BM20">
        <v>6.2504891212198102</v>
      </c>
      <c r="BN20">
        <v>2.6755823368478602</v>
      </c>
      <c r="BO20">
        <v>3.6669330565622502</v>
      </c>
      <c r="BP20">
        <v>7.8667302871326203</v>
      </c>
      <c r="BQ20">
        <v>5.05150669163418</v>
      </c>
      <c r="BR20">
        <v>10.2020093578901</v>
      </c>
      <c r="BS20">
        <v>3.7988477710150499</v>
      </c>
      <c r="BT20">
        <v>11.7759635610423</v>
      </c>
      <c r="BU20">
        <v>3.5978587216808999</v>
      </c>
      <c r="BV20">
        <v>42.037558190546697</v>
      </c>
      <c r="BW20">
        <v>4.4114017277386504</v>
      </c>
      <c r="BX20">
        <v>7.9898215673750599</v>
      </c>
      <c r="BY20">
        <v>13.4429388275469</v>
      </c>
      <c r="BZ20">
        <v>3.6433957649212201</v>
      </c>
      <c r="CA20">
        <v>7.0365416881142204</v>
      </c>
      <c r="CB20">
        <v>29.468693360213901</v>
      </c>
      <c r="CC20">
        <v>5.9584763155386398</v>
      </c>
      <c r="CD20">
        <v>3.7109236199822901</v>
      </c>
      <c r="CE20">
        <v>11.622086766827501</v>
      </c>
      <c r="CF20">
        <v>2.64521425407434</v>
      </c>
      <c r="CG20">
        <v>10.0230752242877</v>
      </c>
      <c r="CH20">
        <v>4.3289184417273203</v>
      </c>
      <c r="CI20">
        <v>4.5138005357299402</v>
      </c>
      <c r="CJ20">
        <v>11.678984075617</v>
      </c>
      <c r="CK20">
        <v>5.2362965316071302</v>
      </c>
      <c r="CL20">
        <v>11.7135100993815</v>
      </c>
      <c r="CM20">
        <v>20.672501848665199</v>
      </c>
      <c r="CN20">
        <v>3.2235658698270799</v>
      </c>
      <c r="CO20">
        <v>9.3480906972535909</v>
      </c>
      <c r="CP20">
        <v>24.322917077954699</v>
      </c>
      <c r="CQ20">
        <v>4.5584583719206302</v>
      </c>
      <c r="CR20">
        <v>1.5838255664581</v>
      </c>
      <c r="CS20">
        <v>5.6757368047427503</v>
      </c>
      <c r="CT20">
        <v>10.661820262750799</v>
      </c>
      <c r="CU20">
        <v>21.831359549415598</v>
      </c>
      <c r="CV20">
        <v>5.0244961476538004</v>
      </c>
      <c r="CW20">
        <v>27.911047380245201</v>
      </c>
      <c r="CX20">
        <v>0.95886354667635798</v>
      </c>
      <c r="CY20">
        <v>6.4846842415668497</v>
      </c>
      <c r="CZ20">
        <v>9.2816472495539397</v>
      </c>
      <c r="DA20">
        <v>7.8156474092895101</v>
      </c>
      <c r="DB20">
        <v>25.280991473249699</v>
      </c>
      <c r="DC20">
        <v>20.124992029110601</v>
      </c>
      <c r="DD20">
        <v>8.5474917301899698</v>
      </c>
      <c r="DE20">
        <v>8.3288691764876894</v>
      </c>
      <c r="DF20">
        <v>10.7354718656435</v>
      </c>
      <c r="DG20">
        <v>4.8674914348779401</v>
      </c>
      <c r="DH20">
        <v>6.06560180565792</v>
      </c>
      <c r="DI20">
        <v>3.47979597406166</v>
      </c>
      <c r="DJ20">
        <v>4.7135327402610603</v>
      </c>
      <c r="DK20">
        <v>60.2711566916892</v>
      </c>
      <c r="DL20">
        <v>4.8880580964411404</v>
      </c>
      <c r="DM20">
        <v>8.0112424001985794</v>
      </c>
      <c r="DN20">
        <v>4.9252649310221104</v>
      </c>
      <c r="DO20">
        <v>14.2276545435427</v>
      </c>
      <c r="DP20">
        <v>2.4470240159780601</v>
      </c>
      <c r="DQ20">
        <v>11.649951367420799</v>
      </c>
    </row>
    <row r="21" spans="1:121" x14ac:dyDescent="0.25">
      <c r="A21" s="1">
        <v>48213</v>
      </c>
      <c r="B21">
        <v>7.6707502687389502</v>
      </c>
      <c r="C21">
        <v>9.1019164227617502</v>
      </c>
      <c r="D21">
        <v>10.531936263452</v>
      </c>
      <c r="E21">
        <v>3.2121260986670901</v>
      </c>
      <c r="F21">
        <v>18.755029093230799</v>
      </c>
      <c r="G21">
        <v>5.1880565981598004</v>
      </c>
      <c r="H21">
        <v>8.5977878605117297</v>
      </c>
      <c r="I21">
        <v>56.321018384178302</v>
      </c>
      <c r="J21">
        <v>8.2746370240385794</v>
      </c>
      <c r="K21">
        <v>19.460226414300799</v>
      </c>
      <c r="L21">
        <v>12.577700923554101</v>
      </c>
      <c r="M21">
        <v>3.4185147059951699</v>
      </c>
      <c r="N21">
        <v>5.0267131763207002</v>
      </c>
      <c r="O21">
        <v>8.6800886524002507</v>
      </c>
      <c r="P21">
        <v>35.333522394101102</v>
      </c>
      <c r="Q21">
        <v>4.8030351253047501</v>
      </c>
      <c r="R21">
        <v>5.2033691025991304</v>
      </c>
      <c r="S21">
        <v>16.444043731063299</v>
      </c>
      <c r="T21">
        <v>40.446858547453097</v>
      </c>
      <c r="U21">
        <v>2.0013002751831799</v>
      </c>
      <c r="V21">
        <v>4.2659660239175503</v>
      </c>
      <c r="W21">
        <v>10.547455246815501</v>
      </c>
      <c r="X21">
        <v>6.3640725871678603</v>
      </c>
      <c r="Y21">
        <v>24.331032209442299</v>
      </c>
      <c r="Z21">
        <v>15.919330678704</v>
      </c>
      <c r="AA21">
        <v>7.0655408098719397</v>
      </c>
      <c r="AB21">
        <v>3.7668866641837102</v>
      </c>
      <c r="AC21">
        <v>3.4688030409919501</v>
      </c>
      <c r="AD21">
        <v>2.5149339435184399</v>
      </c>
      <c r="AE21">
        <v>43.144053855815997</v>
      </c>
      <c r="AF21">
        <v>5.1571733212283002</v>
      </c>
      <c r="AG21">
        <v>2.43604218668469</v>
      </c>
      <c r="AH21">
        <v>5.7081406106218102</v>
      </c>
      <c r="AI21">
        <v>142.45062087620599</v>
      </c>
      <c r="AJ21">
        <v>6.3783257008167</v>
      </c>
      <c r="AK21">
        <v>13.799474713519301</v>
      </c>
      <c r="AL21">
        <v>22.877507241883301</v>
      </c>
      <c r="AM21">
        <v>2.5247201803847998</v>
      </c>
      <c r="AN21">
        <v>3.2903637391532801</v>
      </c>
      <c r="AO21">
        <v>7.3525598810528399</v>
      </c>
      <c r="AP21">
        <v>9.8171511489419192</v>
      </c>
      <c r="AQ21">
        <v>14.8314850381211</v>
      </c>
      <c r="AR21">
        <v>11.043666634477701</v>
      </c>
      <c r="AS21">
        <v>4.8961582273638404</v>
      </c>
      <c r="AT21">
        <v>14.3936280963459</v>
      </c>
      <c r="AU21">
        <v>3.58232371315869</v>
      </c>
      <c r="AV21">
        <v>46.161777096904601</v>
      </c>
      <c r="AW21">
        <v>9.6189847821324896</v>
      </c>
      <c r="AX21">
        <v>7.9650224124370901</v>
      </c>
      <c r="AY21">
        <v>8.0008185021977098</v>
      </c>
      <c r="AZ21">
        <v>17.688743391314699</v>
      </c>
      <c r="BA21">
        <v>6.7936247358210604</v>
      </c>
      <c r="BB21">
        <v>1.7569872427814199</v>
      </c>
      <c r="BC21">
        <v>18.300202735559001</v>
      </c>
      <c r="BD21">
        <v>5.41153477519478</v>
      </c>
      <c r="BE21">
        <v>342.47310619476599</v>
      </c>
      <c r="BF21">
        <v>22.7945711224123</v>
      </c>
      <c r="BG21">
        <v>8.7082306830573497</v>
      </c>
      <c r="BH21">
        <v>73.066571802494394</v>
      </c>
      <c r="BI21">
        <v>5.0424493778007697</v>
      </c>
      <c r="BJ21">
        <v>11.440304717646001</v>
      </c>
      <c r="BK21">
        <v>6.1823043622960103</v>
      </c>
      <c r="BL21">
        <v>25.525577135607701</v>
      </c>
      <c r="BM21">
        <v>6.2397285215628502</v>
      </c>
      <c r="BN21">
        <v>2.6758419152635402</v>
      </c>
      <c r="BO21">
        <v>3.6217870941457502</v>
      </c>
      <c r="BP21">
        <v>7.7764713813651696</v>
      </c>
      <c r="BQ21">
        <v>5.0314402141299404</v>
      </c>
      <c r="BR21">
        <v>10.2240174270529</v>
      </c>
      <c r="BS21">
        <v>3.7953373783728099</v>
      </c>
      <c r="BT21">
        <v>11.8256294862893</v>
      </c>
      <c r="BU21">
        <v>3.6078289977806102</v>
      </c>
      <c r="BV21">
        <v>42.504724228525703</v>
      </c>
      <c r="BW21">
        <v>4.38927561152002</v>
      </c>
      <c r="BX21">
        <v>7.9997321103571704</v>
      </c>
      <c r="BY21">
        <v>13.432381183260199</v>
      </c>
      <c r="BZ21">
        <v>3.6092928804429998</v>
      </c>
      <c r="CA21">
        <v>7.0193759112852003</v>
      </c>
      <c r="CB21">
        <v>29.5145558735233</v>
      </c>
      <c r="CC21">
        <v>5.9290343702875203</v>
      </c>
      <c r="CD21">
        <v>3.7043912518761402</v>
      </c>
      <c r="CE21">
        <v>11.658276293975</v>
      </c>
      <c r="CF21">
        <v>2.6497114603488998</v>
      </c>
      <c r="CG21">
        <v>10.0831445198063</v>
      </c>
      <c r="CH21">
        <v>4.3417542149832302</v>
      </c>
      <c r="CI21">
        <v>4.51338283162384</v>
      </c>
      <c r="CJ21">
        <v>11.7131011441705</v>
      </c>
      <c r="CK21">
        <v>5.2565317999161598</v>
      </c>
      <c r="CL21">
        <v>11.669307557547</v>
      </c>
      <c r="CM21">
        <v>20.811555154925699</v>
      </c>
      <c r="CN21">
        <v>3.2454061478271399</v>
      </c>
      <c r="CO21">
        <v>9.3336280515945909</v>
      </c>
      <c r="CP21">
        <v>24.4418263413821</v>
      </c>
      <c r="CQ21">
        <v>4.5774677559984402</v>
      </c>
      <c r="CR21">
        <v>1.5676619414239501</v>
      </c>
      <c r="CS21">
        <v>5.6629210351341204</v>
      </c>
      <c r="CT21">
        <v>10.644825031182499</v>
      </c>
      <c r="CU21">
        <v>21.629109656008598</v>
      </c>
      <c r="CV21">
        <v>5.0208920473149403</v>
      </c>
      <c r="CW21">
        <v>28.006743942943199</v>
      </c>
      <c r="CX21">
        <v>0.96243455867153604</v>
      </c>
      <c r="CY21">
        <v>6.4571799677994202</v>
      </c>
      <c r="CZ21">
        <v>9.2700650252778605</v>
      </c>
      <c r="DA21">
        <v>7.8370592817692097</v>
      </c>
      <c r="DB21">
        <v>25.596556110225599</v>
      </c>
      <c r="DC21">
        <v>20.32367926489</v>
      </c>
      <c r="DD21">
        <v>8.6259720061018896</v>
      </c>
      <c r="DE21">
        <v>8.4117143791090694</v>
      </c>
      <c r="DF21">
        <v>10.762861901243401</v>
      </c>
      <c r="DG21">
        <v>4.8809658162993799</v>
      </c>
      <c r="DH21">
        <v>6.08242329717483</v>
      </c>
      <c r="DI21">
        <v>3.4724004780325499</v>
      </c>
      <c r="DJ21">
        <v>4.6576516211214898</v>
      </c>
      <c r="DK21">
        <v>60.803842801722503</v>
      </c>
      <c r="DL21">
        <v>4.8976292910624304</v>
      </c>
      <c r="DM21">
        <v>7.9706016383732496</v>
      </c>
      <c r="DN21">
        <v>4.9113277204609096</v>
      </c>
      <c r="DO21">
        <v>14.245857572996201</v>
      </c>
      <c r="DP21">
        <v>2.4289933899283298</v>
      </c>
      <c r="DQ21">
        <v>11.709155648086499</v>
      </c>
    </row>
    <row r="22" spans="1:121" x14ac:dyDescent="0.25">
      <c r="A22" s="1">
        <v>48579</v>
      </c>
      <c r="B22">
        <v>7.6774549262753302</v>
      </c>
      <c r="C22">
        <v>9.1559351105860305</v>
      </c>
      <c r="D22">
        <v>10.6150726093197</v>
      </c>
      <c r="E22">
        <v>3.2077635031663898</v>
      </c>
      <c r="F22">
        <v>18.801760106296701</v>
      </c>
      <c r="G22">
        <v>5.2127269523264497</v>
      </c>
      <c r="H22">
        <v>8.4664470127196694</v>
      </c>
      <c r="I22">
        <v>56.776612481222202</v>
      </c>
      <c r="J22">
        <v>8.2576250866898206</v>
      </c>
      <c r="K22">
        <v>19.487082746030399</v>
      </c>
      <c r="L22">
        <v>12.620133440136</v>
      </c>
      <c r="M22">
        <v>3.4171145926945701</v>
      </c>
      <c r="N22">
        <v>4.9811998538244202</v>
      </c>
      <c r="O22">
        <v>8.7233457932861906</v>
      </c>
      <c r="P22">
        <v>35.5654863796115</v>
      </c>
      <c r="Q22">
        <v>4.7715039227014797</v>
      </c>
      <c r="R22">
        <v>5.19042158070559</v>
      </c>
      <c r="S22">
        <v>16.490995140626001</v>
      </c>
      <c r="T22">
        <v>40.552915696148901</v>
      </c>
      <c r="U22">
        <v>2.0000675362056901</v>
      </c>
      <c r="V22">
        <v>4.2732588042500899</v>
      </c>
      <c r="W22">
        <v>10.550036526165799</v>
      </c>
      <c r="X22">
        <v>6.3699908246891104</v>
      </c>
      <c r="Y22">
        <v>24.125308642343398</v>
      </c>
      <c r="Z22">
        <v>15.979548086141101</v>
      </c>
      <c r="AA22">
        <v>7.0352436195954402</v>
      </c>
      <c r="AB22">
        <v>3.7434419260462701</v>
      </c>
      <c r="AC22">
        <v>3.4550928742473799</v>
      </c>
      <c r="AD22">
        <v>2.4975262375259102</v>
      </c>
      <c r="AE22">
        <v>43.261194614545403</v>
      </c>
      <c r="AF22">
        <v>5.1535646754451196</v>
      </c>
      <c r="AG22">
        <v>2.4251568942586998</v>
      </c>
      <c r="AH22">
        <v>5.6827692790296398</v>
      </c>
      <c r="AI22">
        <v>142.995584813985</v>
      </c>
      <c r="AJ22">
        <v>6.4066094641711597</v>
      </c>
      <c r="AK22">
        <v>13.7449301153225</v>
      </c>
      <c r="AL22">
        <v>22.927865752088501</v>
      </c>
      <c r="AM22">
        <v>2.5059972629196499</v>
      </c>
      <c r="AN22">
        <v>3.2903534103426799</v>
      </c>
      <c r="AO22">
        <v>7.3902468718019101</v>
      </c>
      <c r="AP22">
        <v>9.8735116095352708</v>
      </c>
      <c r="AQ22">
        <v>14.798980273517801</v>
      </c>
      <c r="AR22">
        <v>11.0765454581932</v>
      </c>
      <c r="AS22">
        <v>4.9081135489475001</v>
      </c>
      <c r="AT22">
        <v>14.415501674291299</v>
      </c>
      <c r="AU22">
        <v>3.5819612029607999</v>
      </c>
      <c r="AV22">
        <v>46.370172251927499</v>
      </c>
      <c r="AW22">
        <v>9.4840410761717102</v>
      </c>
      <c r="AX22">
        <v>7.9935323603046804</v>
      </c>
      <c r="AY22">
        <v>8.0432548567134994</v>
      </c>
      <c r="AZ22">
        <v>17.5848068933179</v>
      </c>
      <c r="BA22">
        <v>6.8432956391703099</v>
      </c>
      <c r="BB22">
        <v>1.73998782166329</v>
      </c>
      <c r="BC22">
        <v>18.2227841785677</v>
      </c>
      <c r="BD22">
        <v>5.4073383960080701</v>
      </c>
      <c r="BE22">
        <v>342.85986589682398</v>
      </c>
      <c r="BF22">
        <v>23.045480230290298</v>
      </c>
      <c r="BG22">
        <v>8.6475093187500107</v>
      </c>
      <c r="BH22">
        <v>73.343881212644703</v>
      </c>
      <c r="BI22">
        <v>5.0028454818800503</v>
      </c>
      <c r="BJ22">
        <v>11.367557360826099</v>
      </c>
      <c r="BK22">
        <v>6.2001392627626899</v>
      </c>
      <c r="BL22">
        <v>25.596261248909499</v>
      </c>
      <c r="BM22">
        <v>6.23122951379833</v>
      </c>
      <c r="BN22">
        <v>2.6785298376015598</v>
      </c>
      <c r="BO22">
        <v>3.57890137592317</v>
      </c>
      <c r="BP22">
        <v>7.6918308097278203</v>
      </c>
      <c r="BQ22">
        <v>5.0127344010233603</v>
      </c>
      <c r="BR22">
        <v>10.244841550715</v>
      </c>
      <c r="BS22">
        <v>3.7931471425563101</v>
      </c>
      <c r="BT22">
        <v>11.876839005500701</v>
      </c>
      <c r="BU22">
        <v>3.62198804694961</v>
      </c>
      <c r="BV22">
        <v>42.957788553787999</v>
      </c>
      <c r="BW22">
        <v>4.3693893498052798</v>
      </c>
      <c r="BX22">
        <v>8.0095830444357397</v>
      </c>
      <c r="BY22">
        <v>13.410489636107201</v>
      </c>
      <c r="BZ22">
        <v>3.5800909252360702</v>
      </c>
      <c r="CA22">
        <v>6.9972504895937497</v>
      </c>
      <c r="CB22">
        <v>29.536365269208702</v>
      </c>
      <c r="CC22">
        <v>5.9037282857554798</v>
      </c>
      <c r="CD22">
        <v>3.6969546628346399</v>
      </c>
      <c r="CE22">
        <v>11.6939466640434</v>
      </c>
      <c r="CF22">
        <v>2.6526999144082</v>
      </c>
      <c r="CG22">
        <v>10.1416624195325</v>
      </c>
      <c r="CH22">
        <v>4.35112084291519</v>
      </c>
      <c r="CI22">
        <v>4.5118442685320703</v>
      </c>
      <c r="CJ22">
        <v>11.7438485247211</v>
      </c>
      <c r="CK22">
        <v>5.2751203948091598</v>
      </c>
      <c r="CL22">
        <v>11.6215803666183</v>
      </c>
      <c r="CM22">
        <v>20.949372709185901</v>
      </c>
      <c r="CN22">
        <v>3.2664670103148601</v>
      </c>
      <c r="CO22">
        <v>9.3120211090003195</v>
      </c>
      <c r="CP22">
        <v>24.586684577265299</v>
      </c>
      <c r="CQ22">
        <v>4.5972884334774999</v>
      </c>
      <c r="CR22">
        <v>1.55077565503315</v>
      </c>
      <c r="CS22">
        <v>5.6525532406509198</v>
      </c>
      <c r="CT22">
        <v>10.6240411630362</v>
      </c>
      <c r="CU22">
        <v>21.44918343366</v>
      </c>
      <c r="CV22">
        <v>5.0125621783233898</v>
      </c>
      <c r="CW22">
        <v>28.097998016561</v>
      </c>
      <c r="CX22">
        <v>0.96587427663063297</v>
      </c>
      <c r="CY22">
        <v>6.4298020934128504</v>
      </c>
      <c r="CZ22">
        <v>9.2607114909087507</v>
      </c>
      <c r="DA22">
        <v>7.8556805434951702</v>
      </c>
      <c r="DB22">
        <v>25.907254901146299</v>
      </c>
      <c r="DC22">
        <v>20.527287998039899</v>
      </c>
      <c r="DD22">
        <v>8.7024306756668306</v>
      </c>
      <c r="DE22">
        <v>8.5028029055260799</v>
      </c>
      <c r="DF22">
        <v>10.7919697220124</v>
      </c>
      <c r="DG22">
        <v>4.8964525000207004</v>
      </c>
      <c r="DH22">
        <v>6.0940060044945703</v>
      </c>
      <c r="DI22">
        <v>3.46751157256592</v>
      </c>
      <c r="DJ22">
        <v>4.6053259577311003</v>
      </c>
      <c r="DK22">
        <v>61.289742168684498</v>
      </c>
      <c r="DL22">
        <v>4.9043098743030704</v>
      </c>
      <c r="DM22">
        <v>7.9245251200126896</v>
      </c>
      <c r="DN22">
        <v>4.8953806092734302</v>
      </c>
      <c r="DO22">
        <v>14.2612345735128</v>
      </c>
      <c r="DP22">
        <v>2.4124438967084498</v>
      </c>
      <c r="DQ22">
        <v>11.7703564578847</v>
      </c>
    </row>
    <row r="23" spans="1:121" x14ac:dyDescent="0.25">
      <c r="A23" s="1">
        <v>48944</v>
      </c>
      <c r="B23">
        <v>7.68119714985135</v>
      </c>
      <c r="C23">
        <v>9.2000595649313404</v>
      </c>
      <c r="D23">
        <v>10.6851165494336</v>
      </c>
      <c r="E23">
        <v>3.2004748353593899</v>
      </c>
      <c r="F23">
        <v>18.839875884854699</v>
      </c>
      <c r="G23">
        <v>5.2317464500700801</v>
      </c>
      <c r="H23">
        <v>8.3392744014171303</v>
      </c>
      <c r="I23">
        <v>57.191485363659197</v>
      </c>
      <c r="J23">
        <v>8.2427163451880094</v>
      </c>
      <c r="K23">
        <v>19.5099365444085</v>
      </c>
      <c r="L23">
        <v>12.6566691531464</v>
      </c>
      <c r="M23">
        <v>3.4122556014170402</v>
      </c>
      <c r="N23">
        <v>4.9356491814917103</v>
      </c>
      <c r="O23">
        <v>8.7606693390698709</v>
      </c>
      <c r="P23">
        <v>35.815592213179499</v>
      </c>
      <c r="Q23">
        <v>4.7373144378455896</v>
      </c>
      <c r="R23">
        <v>5.17331431254844</v>
      </c>
      <c r="S23">
        <v>16.534831591520899</v>
      </c>
      <c r="T23">
        <v>40.585944884965798</v>
      </c>
      <c r="U23">
        <v>1.9975097058248701</v>
      </c>
      <c r="V23">
        <v>4.2761125507973503</v>
      </c>
      <c r="W23">
        <v>10.5457160364542</v>
      </c>
      <c r="X23">
        <v>6.3716112447087196</v>
      </c>
      <c r="Y23">
        <v>23.9257889069894</v>
      </c>
      <c r="Z23">
        <v>16.034381744738202</v>
      </c>
      <c r="AA23">
        <v>7.0044900363759197</v>
      </c>
      <c r="AB23">
        <v>3.7191759298167102</v>
      </c>
      <c r="AC23">
        <v>3.4408395875573698</v>
      </c>
      <c r="AD23">
        <v>2.4803655453931599</v>
      </c>
      <c r="AE23">
        <v>43.405152742848799</v>
      </c>
      <c r="AF23">
        <v>5.1484402051249001</v>
      </c>
      <c r="AG23">
        <v>2.4123107198730001</v>
      </c>
      <c r="AH23">
        <v>5.6562206134044501</v>
      </c>
      <c r="AI23">
        <v>143.44032428279101</v>
      </c>
      <c r="AJ23">
        <v>6.4328405004317704</v>
      </c>
      <c r="AK23">
        <v>13.688373225903501</v>
      </c>
      <c r="AL23">
        <v>22.960555191409799</v>
      </c>
      <c r="AM23">
        <v>2.48414652386524</v>
      </c>
      <c r="AN23">
        <v>3.2859029913634301</v>
      </c>
      <c r="AO23">
        <v>7.4262343070024404</v>
      </c>
      <c r="AP23">
        <v>9.9132579948583501</v>
      </c>
      <c r="AQ23">
        <v>14.757924365980299</v>
      </c>
      <c r="AR23">
        <v>11.100393954740399</v>
      </c>
      <c r="AS23">
        <v>4.9157322005433297</v>
      </c>
      <c r="AT23">
        <v>14.430189013298399</v>
      </c>
      <c r="AU23">
        <v>3.5774187641984301</v>
      </c>
      <c r="AV23">
        <v>46.5577356698778</v>
      </c>
      <c r="AW23">
        <v>9.3436486176112794</v>
      </c>
      <c r="AX23">
        <v>8.0157378130722101</v>
      </c>
      <c r="AY23">
        <v>8.0776426088726208</v>
      </c>
      <c r="AZ23">
        <v>17.474538925635201</v>
      </c>
      <c r="BA23">
        <v>6.8908206169898696</v>
      </c>
      <c r="BB23">
        <v>1.7231509001854299</v>
      </c>
      <c r="BC23">
        <v>18.136630189161298</v>
      </c>
      <c r="BD23">
        <v>5.3989367512323696</v>
      </c>
      <c r="BE23">
        <v>343.47760679255998</v>
      </c>
      <c r="BF23">
        <v>23.284064440248599</v>
      </c>
      <c r="BG23">
        <v>8.5844773292852405</v>
      </c>
      <c r="BH23">
        <v>73.571734609231598</v>
      </c>
      <c r="BI23">
        <v>4.9657176088841402</v>
      </c>
      <c r="BJ23">
        <v>11.2877973744641</v>
      </c>
      <c r="BK23">
        <v>6.2185211267603497</v>
      </c>
      <c r="BL23">
        <v>25.645464777310401</v>
      </c>
      <c r="BM23">
        <v>6.2191936842114997</v>
      </c>
      <c r="BN23">
        <v>2.6801465357727401</v>
      </c>
      <c r="BO23">
        <v>3.53486627376423</v>
      </c>
      <c r="BP23">
        <v>7.61216263934132</v>
      </c>
      <c r="BQ23">
        <v>4.99289001545191</v>
      </c>
      <c r="BR23">
        <v>10.257912472831</v>
      </c>
      <c r="BS23">
        <v>3.7858368267056899</v>
      </c>
      <c r="BT23">
        <v>11.9154276146995</v>
      </c>
      <c r="BU23">
        <v>3.63237457474809</v>
      </c>
      <c r="BV23">
        <v>43.3751165492125</v>
      </c>
      <c r="BW23">
        <v>4.34935547155224</v>
      </c>
      <c r="BX23">
        <v>8.0106371231904294</v>
      </c>
      <c r="BY23">
        <v>13.3766319515614</v>
      </c>
      <c r="BZ23">
        <v>3.5545772147458301</v>
      </c>
      <c r="CA23">
        <v>6.9701711342549197</v>
      </c>
      <c r="CB23">
        <v>29.540486762881901</v>
      </c>
      <c r="CC23">
        <v>5.8775142048623801</v>
      </c>
      <c r="CD23">
        <v>3.6931173053674198</v>
      </c>
      <c r="CE23">
        <v>11.731610504083299</v>
      </c>
      <c r="CF23">
        <v>2.6549564790436202</v>
      </c>
      <c r="CG23">
        <v>10.191734662004301</v>
      </c>
      <c r="CH23">
        <v>4.3558795569591</v>
      </c>
      <c r="CI23">
        <v>4.5039510675099796</v>
      </c>
      <c r="CJ23">
        <v>11.762771108417599</v>
      </c>
      <c r="CK23">
        <v>5.2908812491899502</v>
      </c>
      <c r="CL23">
        <v>11.5684654918162</v>
      </c>
      <c r="CM23">
        <v>21.096236522189201</v>
      </c>
      <c r="CN23">
        <v>3.2839810933931499</v>
      </c>
      <c r="CO23">
        <v>9.2856031058259205</v>
      </c>
      <c r="CP23">
        <v>24.748647172499702</v>
      </c>
      <c r="CQ23">
        <v>4.6117882570706499</v>
      </c>
      <c r="CR23">
        <v>1.53486599262235</v>
      </c>
      <c r="CS23">
        <v>5.6399912414928899</v>
      </c>
      <c r="CT23">
        <v>10.595701368603301</v>
      </c>
      <c r="CU23">
        <v>21.281315245822299</v>
      </c>
      <c r="CV23">
        <v>4.99768232090591</v>
      </c>
      <c r="CW23">
        <v>28.170927622737601</v>
      </c>
      <c r="CX23">
        <v>0.96909165734959302</v>
      </c>
      <c r="CY23">
        <v>6.40134961606541</v>
      </c>
      <c r="CZ23">
        <v>9.2423780123048296</v>
      </c>
      <c r="DA23">
        <v>7.8720631825037897</v>
      </c>
      <c r="DB23">
        <v>26.2286775349903</v>
      </c>
      <c r="DC23">
        <v>20.732658674502801</v>
      </c>
      <c r="DD23">
        <v>8.7744936417187507</v>
      </c>
      <c r="DE23">
        <v>8.5968013424703695</v>
      </c>
      <c r="DF23">
        <v>10.8130578019813</v>
      </c>
      <c r="DG23">
        <v>4.9142785635502202</v>
      </c>
      <c r="DH23">
        <v>6.1000823872027397</v>
      </c>
      <c r="DI23">
        <v>3.4618361844653198</v>
      </c>
      <c r="DJ23">
        <v>4.5539142350226101</v>
      </c>
      <c r="DK23">
        <v>61.733297605788302</v>
      </c>
      <c r="DL23">
        <v>4.9144802847791196</v>
      </c>
      <c r="DM23">
        <v>7.8758191072194697</v>
      </c>
      <c r="DN23">
        <v>4.8783162743754103</v>
      </c>
      <c r="DO23">
        <v>14.267683311378599</v>
      </c>
      <c r="DP23">
        <v>2.3949056879983899</v>
      </c>
      <c r="DQ23">
        <v>11.827184408919999</v>
      </c>
    </row>
    <row r="24" spans="1:121" x14ac:dyDescent="0.25">
      <c r="A24" s="1">
        <v>49309</v>
      </c>
      <c r="B24">
        <v>7.6839235588888197</v>
      </c>
      <c r="C24">
        <v>9.2371991014915</v>
      </c>
      <c r="D24">
        <v>10.7471279861445</v>
      </c>
      <c r="E24">
        <v>3.1921551409138198</v>
      </c>
      <c r="F24">
        <v>18.8584365668545</v>
      </c>
      <c r="G24">
        <v>5.2459927719978703</v>
      </c>
      <c r="H24">
        <v>8.2141400706971108</v>
      </c>
      <c r="I24">
        <v>57.552392620266701</v>
      </c>
      <c r="J24">
        <v>8.22218956694695</v>
      </c>
      <c r="K24">
        <v>19.516329895127999</v>
      </c>
      <c r="L24">
        <v>12.682087579547501</v>
      </c>
      <c r="M24">
        <v>3.4044780536752199</v>
      </c>
      <c r="N24">
        <v>4.8877148702801696</v>
      </c>
      <c r="O24">
        <v>8.7899711011451895</v>
      </c>
      <c r="P24">
        <v>36.054664088657802</v>
      </c>
      <c r="Q24">
        <v>4.6997330783891904</v>
      </c>
      <c r="R24">
        <v>5.1511980858231201</v>
      </c>
      <c r="S24">
        <v>16.571332250282602</v>
      </c>
      <c r="T24">
        <v>40.594074308232699</v>
      </c>
      <c r="U24">
        <v>1.9935943794984401</v>
      </c>
      <c r="V24">
        <v>4.2758811244606001</v>
      </c>
      <c r="W24">
        <v>10.533213050318601</v>
      </c>
      <c r="X24">
        <v>6.3660382128886601</v>
      </c>
      <c r="Y24">
        <v>23.708004082302999</v>
      </c>
      <c r="Z24">
        <v>16.077144255190898</v>
      </c>
      <c r="AA24">
        <v>6.9694686114753299</v>
      </c>
      <c r="AB24">
        <v>3.6946019255175702</v>
      </c>
      <c r="AC24">
        <v>3.4248934029804898</v>
      </c>
      <c r="AD24">
        <v>2.46240130328062</v>
      </c>
      <c r="AE24">
        <v>43.5448214375294</v>
      </c>
      <c r="AF24">
        <v>5.1399409732296899</v>
      </c>
      <c r="AG24">
        <v>2.39741184194934</v>
      </c>
      <c r="AH24">
        <v>5.6249292749602597</v>
      </c>
      <c r="AI24">
        <v>143.79062036417699</v>
      </c>
      <c r="AJ24">
        <v>6.4532645766821704</v>
      </c>
      <c r="AK24">
        <v>13.6241744070603</v>
      </c>
      <c r="AL24">
        <v>22.970898327493199</v>
      </c>
      <c r="AM24">
        <v>2.4606658054828698</v>
      </c>
      <c r="AN24">
        <v>3.2784981764827599</v>
      </c>
      <c r="AO24">
        <v>7.4588809031726502</v>
      </c>
      <c r="AP24">
        <v>9.9450857171963705</v>
      </c>
      <c r="AQ24">
        <v>14.7016907774643</v>
      </c>
      <c r="AR24">
        <v>11.1179229580236</v>
      </c>
      <c r="AS24">
        <v>4.9214063020891397</v>
      </c>
      <c r="AT24">
        <v>14.434093749884701</v>
      </c>
      <c r="AU24">
        <v>3.5698845752953798</v>
      </c>
      <c r="AV24">
        <v>46.7179429991712</v>
      </c>
      <c r="AW24">
        <v>9.1977870667284805</v>
      </c>
      <c r="AX24">
        <v>8.0341066458407298</v>
      </c>
      <c r="AY24">
        <v>8.1040546358043208</v>
      </c>
      <c r="AZ24">
        <v>17.355166463894701</v>
      </c>
      <c r="BA24">
        <v>6.9383927276386501</v>
      </c>
      <c r="BB24">
        <v>1.7065824231717801</v>
      </c>
      <c r="BC24">
        <v>18.038999774384401</v>
      </c>
      <c r="BD24">
        <v>5.3871544273465597</v>
      </c>
      <c r="BE24">
        <v>344.04387003052602</v>
      </c>
      <c r="BF24">
        <v>23.5087149610894</v>
      </c>
      <c r="BG24">
        <v>8.5156609056131494</v>
      </c>
      <c r="BH24">
        <v>73.743357012214204</v>
      </c>
      <c r="BI24">
        <v>4.9282284582313496</v>
      </c>
      <c r="BJ24">
        <v>11.2015830471549</v>
      </c>
      <c r="BK24">
        <v>6.2319724202265201</v>
      </c>
      <c r="BL24">
        <v>25.666649935572199</v>
      </c>
      <c r="BM24">
        <v>6.2012161097314404</v>
      </c>
      <c r="BN24">
        <v>2.6751963474348699</v>
      </c>
      <c r="BO24">
        <v>3.4904923140372799</v>
      </c>
      <c r="BP24">
        <v>7.5347727158507896</v>
      </c>
      <c r="BQ24">
        <v>4.9701253331064699</v>
      </c>
      <c r="BR24">
        <v>10.2617149896247</v>
      </c>
      <c r="BS24">
        <v>3.7765878785809099</v>
      </c>
      <c r="BT24">
        <v>11.947706398995299</v>
      </c>
      <c r="BU24">
        <v>3.6416964375065302</v>
      </c>
      <c r="BV24">
        <v>43.7647742040336</v>
      </c>
      <c r="BW24">
        <v>4.3278059379448397</v>
      </c>
      <c r="BX24">
        <v>8.0041937548027295</v>
      </c>
      <c r="BY24">
        <v>13.3319652940352</v>
      </c>
      <c r="BZ24">
        <v>3.5280941424254499</v>
      </c>
      <c r="CA24">
        <v>6.9388819116130298</v>
      </c>
      <c r="CB24">
        <v>29.5199743884633</v>
      </c>
      <c r="CC24">
        <v>5.8476507927360997</v>
      </c>
      <c r="CD24">
        <v>3.6897538582345599</v>
      </c>
      <c r="CE24">
        <v>11.7661440997726</v>
      </c>
      <c r="CF24">
        <v>2.6577801217602102</v>
      </c>
      <c r="CG24">
        <v>10.232158112438601</v>
      </c>
      <c r="CH24">
        <v>4.3573969332057398</v>
      </c>
      <c r="CI24">
        <v>4.4866743223900798</v>
      </c>
      <c r="CJ24">
        <v>11.7683258792923</v>
      </c>
      <c r="CK24">
        <v>5.2997277539516103</v>
      </c>
      <c r="CL24">
        <v>11.5055077234297</v>
      </c>
      <c r="CM24">
        <v>21.237514180778799</v>
      </c>
      <c r="CN24">
        <v>3.2986375219469299</v>
      </c>
      <c r="CO24">
        <v>9.2513671454370296</v>
      </c>
      <c r="CP24">
        <v>24.901918324696101</v>
      </c>
      <c r="CQ24">
        <v>4.62104362531199</v>
      </c>
      <c r="CR24">
        <v>1.51714111865437</v>
      </c>
      <c r="CS24">
        <v>5.6228556626845299</v>
      </c>
      <c r="CT24">
        <v>10.557896546726599</v>
      </c>
      <c r="CU24">
        <v>21.105260993822402</v>
      </c>
      <c r="CV24">
        <v>4.9740101759243096</v>
      </c>
      <c r="CW24">
        <v>28.219179731745399</v>
      </c>
      <c r="CX24">
        <v>0.97112261789296905</v>
      </c>
      <c r="CY24">
        <v>6.3671708656821702</v>
      </c>
      <c r="CZ24">
        <v>9.2171859074339295</v>
      </c>
      <c r="DA24">
        <v>7.8815549119374202</v>
      </c>
      <c r="DB24">
        <v>26.524061293632599</v>
      </c>
      <c r="DC24">
        <v>20.931337818503401</v>
      </c>
      <c r="DD24">
        <v>8.8330520024903105</v>
      </c>
      <c r="DE24">
        <v>8.6873198639168105</v>
      </c>
      <c r="DF24">
        <v>10.8273328650282</v>
      </c>
      <c r="DG24">
        <v>4.9264372552922797</v>
      </c>
      <c r="DH24">
        <v>6.1018123241620597</v>
      </c>
      <c r="DI24">
        <v>3.4541976014195801</v>
      </c>
      <c r="DJ24">
        <v>4.5023814509886302</v>
      </c>
      <c r="DK24">
        <v>62.117511220228998</v>
      </c>
      <c r="DL24">
        <v>4.9182228239932799</v>
      </c>
      <c r="DM24">
        <v>7.8260782309017198</v>
      </c>
      <c r="DN24">
        <v>4.8564115975555602</v>
      </c>
      <c r="DO24">
        <v>14.2612265643016</v>
      </c>
      <c r="DP24">
        <v>2.37723053526702</v>
      </c>
      <c r="DQ24">
        <v>11.874558849769899</v>
      </c>
    </row>
    <row r="25" spans="1:121" x14ac:dyDescent="0.25">
      <c r="A25" s="1">
        <v>49674</v>
      </c>
      <c r="B25">
        <v>7.6815412251006103</v>
      </c>
      <c r="C25">
        <v>9.2714367042022694</v>
      </c>
      <c r="D25">
        <v>10.8079849400449</v>
      </c>
      <c r="E25">
        <v>3.1830865541408402</v>
      </c>
      <c r="F25">
        <v>18.874689318950601</v>
      </c>
      <c r="G25">
        <v>5.2583556946540897</v>
      </c>
      <c r="H25">
        <v>8.0995081322522093</v>
      </c>
      <c r="I25">
        <v>57.889323026005599</v>
      </c>
      <c r="J25">
        <v>8.1981002729268901</v>
      </c>
      <c r="K25">
        <v>19.514157939400899</v>
      </c>
      <c r="L25">
        <v>12.7110328427762</v>
      </c>
      <c r="M25">
        <v>3.3957859675935902</v>
      </c>
      <c r="N25">
        <v>4.8405266559393896</v>
      </c>
      <c r="O25">
        <v>8.8165859618567701</v>
      </c>
      <c r="P25">
        <v>36.288348298300498</v>
      </c>
      <c r="Q25">
        <v>4.6619150530266502</v>
      </c>
      <c r="R25">
        <v>5.1270361526070296</v>
      </c>
      <c r="S25">
        <v>16.613338689818001</v>
      </c>
      <c r="T25">
        <v>40.5928871013395</v>
      </c>
      <c r="U25">
        <v>1.9891201801133001</v>
      </c>
      <c r="V25">
        <v>4.2767833644973496</v>
      </c>
      <c r="W25">
        <v>10.516813294183899</v>
      </c>
      <c r="X25">
        <v>6.3541029132120999</v>
      </c>
      <c r="Y25">
        <v>23.495495155686399</v>
      </c>
      <c r="Z25">
        <v>16.115567393555299</v>
      </c>
      <c r="AA25">
        <v>6.9352117140234197</v>
      </c>
      <c r="AB25">
        <v>3.6698679906721901</v>
      </c>
      <c r="AC25">
        <v>3.4091875106410301</v>
      </c>
      <c r="AD25">
        <v>2.44651542424804</v>
      </c>
      <c r="AE25">
        <v>43.6858998123856</v>
      </c>
      <c r="AF25">
        <v>5.1294580263164899</v>
      </c>
      <c r="AG25">
        <v>2.3816999322848802</v>
      </c>
      <c r="AH25">
        <v>5.5926753859840703</v>
      </c>
      <c r="AI25">
        <v>144.11759873154301</v>
      </c>
      <c r="AJ25">
        <v>6.4714856501007798</v>
      </c>
      <c r="AK25">
        <v>13.560036748340099</v>
      </c>
      <c r="AL25">
        <v>22.978225433402699</v>
      </c>
      <c r="AM25">
        <v>2.4361016611359698</v>
      </c>
      <c r="AN25">
        <v>3.2703502780845302</v>
      </c>
      <c r="AO25">
        <v>7.4914689585473804</v>
      </c>
      <c r="AP25">
        <v>9.9727589430107404</v>
      </c>
      <c r="AQ25">
        <v>14.6451739254004</v>
      </c>
      <c r="AR25">
        <v>11.1322833255202</v>
      </c>
      <c r="AS25">
        <v>4.9286425445365101</v>
      </c>
      <c r="AT25">
        <v>14.433979853454501</v>
      </c>
      <c r="AU25">
        <v>3.56191490511288</v>
      </c>
      <c r="AV25">
        <v>46.875228999211103</v>
      </c>
      <c r="AW25">
        <v>9.0534537925686003</v>
      </c>
      <c r="AX25">
        <v>8.0513163750598196</v>
      </c>
      <c r="AY25">
        <v>8.1278035455912807</v>
      </c>
      <c r="AZ25">
        <v>17.2371786616064</v>
      </c>
      <c r="BA25">
        <v>6.9862741427442598</v>
      </c>
      <c r="BB25">
        <v>1.69032392988376</v>
      </c>
      <c r="BC25">
        <v>17.941984600312502</v>
      </c>
      <c r="BD25">
        <v>5.3783505784858399</v>
      </c>
      <c r="BE25">
        <v>344.58893654555999</v>
      </c>
      <c r="BF25">
        <v>23.729614132666899</v>
      </c>
      <c r="BG25">
        <v>8.4481237111431096</v>
      </c>
      <c r="BH25">
        <v>73.893462011310902</v>
      </c>
      <c r="BI25">
        <v>4.8936291556409097</v>
      </c>
      <c r="BJ25">
        <v>11.1175418032529</v>
      </c>
      <c r="BK25">
        <v>6.2440983853452501</v>
      </c>
      <c r="BL25">
        <v>25.6805257832069</v>
      </c>
      <c r="BM25">
        <v>6.1802062293545603</v>
      </c>
      <c r="BN25">
        <v>2.6612308725612999</v>
      </c>
      <c r="BO25">
        <v>3.4490897745724198</v>
      </c>
      <c r="BP25">
        <v>7.4616596125678001</v>
      </c>
      <c r="BQ25">
        <v>4.9464092622558002</v>
      </c>
      <c r="BR25">
        <v>10.268749054332501</v>
      </c>
      <c r="BS25">
        <v>3.76600644455926</v>
      </c>
      <c r="BT25">
        <v>11.978812858008499</v>
      </c>
      <c r="BU25">
        <v>3.6487982797464098</v>
      </c>
      <c r="BV25">
        <v>44.157114669434101</v>
      </c>
      <c r="BW25">
        <v>4.3068407510974902</v>
      </c>
      <c r="BX25">
        <v>7.9986248521667997</v>
      </c>
      <c r="BY25">
        <v>13.286864610942301</v>
      </c>
      <c r="BZ25">
        <v>3.50251348318471</v>
      </c>
      <c r="CA25">
        <v>6.9069664172623204</v>
      </c>
      <c r="CB25">
        <v>29.485880605698998</v>
      </c>
      <c r="CC25">
        <v>5.8181152000402996</v>
      </c>
      <c r="CD25">
        <v>3.6865506897269098</v>
      </c>
      <c r="CE25">
        <v>11.799647477006101</v>
      </c>
      <c r="CF25">
        <v>2.6599848177638901</v>
      </c>
      <c r="CG25">
        <v>10.266271496409299</v>
      </c>
      <c r="CH25">
        <v>4.3581002068398504</v>
      </c>
      <c r="CI25">
        <v>4.46870686966927</v>
      </c>
      <c r="CJ25">
        <v>11.7738788536019</v>
      </c>
      <c r="CK25">
        <v>5.3094540970680004</v>
      </c>
      <c r="CL25">
        <v>11.442123095829499</v>
      </c>
      <c r="CM25">
        <v>21.3764949288251</v>
      </c>
      <c r="CN25">
        <v>3.3121113815358898</v>
      </c>
      <c r="CO25">
        <v>9.2176459461997897</v>
      </c>
      <c r="CP25">
        <v>25.051254839007299</v>
      </c>
      <c r="CQ25">
        <v>4.6296818691653403</v>
      </c>
      <c r="CR25">
        <v>1.50040132840687</v>
      </c>
      <c r="CS25">
        <v>5.6039062488792899</v>
      </c>
      <c r="CT25">
        <v>10.5178463007933</v>
      </c>
      <c r="CU25">
        <v>20.936960258816601</v>
      </c>
      <c r="CV25">
        <v>4.9479637388487001</v>
      </c>
      <c r="CW25">
        <v>28.2577884756309</v>
      </c>
      <c r="CX25">
        <v>0.97310939115844197</v>
      </c>
      <c r="CY25">
        <v>6.3351076293218496</v>
      </c>
      <c r="CZ25">
        <v>9.1897779922591099</v>
      </c>
      <c r="DA25">
        <v>7.8875584943220103</v>
      </c>
      <c r="DB25">
        <v>26.807147902011401</v>
      </c>
      <c r="DC25">
        <v>21.1286417325869</v>
      </c>
      <c r="DD25">
        <v>8.8888632687789197</v>
      </c>
      <c r="DE25">
        <v>8.7762297921214802</v>
      </c>
      <c r="DF25">
        <v>10.835126007201801</v>
      </c>
      <c r="DG25">
        <v>4.9403093491284604</v>
      </c>
      <c r="DH25">
        <v>6.1023938994329603</v>
      </c>
      <c r="DI25">
        <v>3.4453657280544898</v>
      </c>
      <c r="DJ25">
        <v>4.4519020654094703</v>
      </c>
      <c r="DK25">
        <v>62.471369714660902</v>
      </c>
      <c r="DL25">
        <v>4.9202359403221996</v>
      </c>
      <c r="DM25">
        <v>7.7782795016578703</v>
      </c>
      <c r="DN25">
        <v>4.8347802926468999</v>
      </c>
      <c r="DO25">
        <v>14.2496094294477</v>
      </c>
      <c r="DP25">
        <v>2.3608988651506002</v>
      </c>
      <c r="DQ25">
        <v>11.9185128907241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A5D2-1393-4173-A6B5-101D5BCCED8F}">
  <dimension ref="A1:DQ25"/>
  <sheetViews>
    <sheetView workbookViewId="0"/>
  </sheetViews>
  <sheetFormatPr defaultRowHeight="15" x14ac:dyDescent="0.25"/>
  <cols>
    <col min="1" max="1" width="15.140625" bestFit="1" customWidth="1"/>
  </cols>
  <sheetData>
    <row r="1" spans="1:121" x14ac:dyDescent="0.25">
      <c r="B1" t="s">
        <v>1873</v>
      </c>
      <c r="C1" t="s">
        <v>1874</v>
      </c>
      <c r="D1" t="s">
        <v>1875</v>
      </c>
      <c r="E1" t="s">
        <v>1876</v>
      </c>
      <c r="F1" t="s">
        <v>1877</v>
      </c>
      <c r="G1" t="s">
        <v>1878</v>
      </c>
      <c r="H1" t="s">
        <v>1879</v>
      </c>
      <c r="I1" t="s">
        <v>1880</v>
      </c>
      <c r="J1" t="s">
        <v>1881</v>
      </c>
      <c r="K1" t="s">
        <v>1882</v>
      </c>
      <c r="L1" t="s">
        <v>1883</v>
      </c>
      <c r="M1" t="s">
        <v>1884</v>
      </c>
      <c r="N1" t="s">
        <v>1885</v>
      </c>
      <c r="O1" t="s">
        <v>1886</v>
      </c>
      <c r="P1" t="s">
        <v>1887</v>
      </c>
      <c r="Q1" t="s">
        <v>1888</v>
      </c>
      <c r="R1" t="s">
        <v>1889</v>
      </c>
      <c r="S1" t="s">
        <v>1890</v>
      </c>
      <c r="T1" t="s">
        <v>1891</v>
      </c>
      <c r="U1" t="s">
        <v>1892</v>
      </c>
      <c r="V1" t="s">
        <v>1893</v>
      </c>
      <c r="W1" t="s">
        <v>1894</v>
      </c>
      <c r="X1" t="s">
        <v>1895</v>
      </c>
      <c r="Y1" t="s">
        <v>1896</v>
      </c>
      <c r="Z1" t="s">
        <v>1897</v>
      </c>
      <c r="AA1" t="s">
        <v>1898</v>
      </c>
      <c r="AB1" t="s">
        <v>1899</v>
      </c>
      <c r="AC1" t="s">
        <v>1900</v>
      </c>
      <c r="AD1" t="s">
        <v>1901</v>
      </c>
      <c r="AE1" t="s">
        <v>1902</v>
      </c>
      <c r="AF1" t="s">
        <v>1903</v>
      </c>
      <c r="AG1" t="s">
        <v>1904</v>
      </c>
      <c r="AH1" t="s">
        <v>1905</v>
      </c>
      <c r="AI1" t="s">
        <v>1906</v>
      </c>
      <c r="AJ1" t="s">
        <v>1907</v>
      </c>
      <c r="AK1" t="s">
        <v>1908</v>
      </c>
      <c r="AL1" t="s">
        <v>1909</v>
      </c>
      <c r="AM1" t="s">
        <v>1910</v>
      </c>
      <c r="AN1" t="s">
        <v>1911</v>
      </c>
      <c r="AO1" t="s">
        <v>1912</v>
      </c>
      <c r="AP1" t="s">
        <v>1913</v>
      </c>
      <c r="AQ1" t="s">
        <v>1914</v>
      </c>
      <c r="AR1" t="s">
        <v>1915</v>
      </c>
      <c r="AS1" t="s">
        <v>1916</v>
      </c>
      <c r="AT1" t="s">
        <v>1917</v>
      </c>
      <c r="AU1" t="s">
        <v>1918</v>
      </c>
      <c r="AV1" t="s">
        <v>1919</v>
      </c>
      <c r="AW1" t="s">
        <v>1920</v>
      </c>
      <c r="AX1" t="s">
        <v>1921</v>
      </c>
      <c r="AY1" t="s">
        <v>1922</v>
      </c>
      <c r="AZ1" t="s">
        <v>1923</v>
      </c>
      <c r="BA1" t="s">
        <v>1924</v>
      </c>
      <c r="BB1" t="s">
        <v>1925</v>
      </c>
      <c r="BC1" t="s">
        <v>1926</v>
      </c>
      <c r="BD1" t="s">
        <v>1927</v>
      </c>
      <c r="BE1" t="s">
        <v>1928</v>
      </c>
      <c r="BF1" t="s">
        <v>1929</v>
      </c>
      <c r="BG1" t="s">
        <v>1930</v>
      </c>
      <c r="BH1" t="s">
        <v>1931</v>
      </c>
      <c r="BI1" t="s">
        <v>1932</v>
      </c>
      <c r="BJ1" t="s">
        <v>1933</v>
      </c>
      <c r="BK1" t="s">
        <v>1934</v>
      </c>
      <c r="BL1" t="s">
        <v>1935</v>
      </c>
      <c r="BM1" t="s">
        <v>1936</v>
      </c>
      <c r="BN1" t="s">
        <v>1937</v>
      </c>
      <c r="BO1" t="s">
        <v>1938</v>
      </c>
      <c r="BP1" t="s">
        <v>1939</v>
      </c>
      <c r="BQ1" t="s">
        <v>1940</v>
      </c>
      <c r="BR1" t="s">
        <v>1941</v>
      </c>
      <c r="BS1" t="s">
        <v>1942</v>
      </c>
      <c r="BT1" t="s">
        <v>1943</v>
      </c>
      <c r="BU1" t="s">
        <v>1944</v>
      </c>
      <c r="BV1" t="s">
        <v>1945</v>
      </c>
      <c r="BW1" t="s">
        <v>1946</v>
      </c>
      <c r="BX1" t="s">
        <v>1947</v>
      </c>
      <c r="BY1" t="s">
        <v>1948</v>
      </c>
      <c r="BZ1" t="s">
        <v>1949</v>
      </c>
      <c r="CA1" t="s">
        <v>1950</v>
      </c>
      <c r="CB1" t="s">
        <v>1951</v>
      </c>
      <c r="CC1" t="s">
        <v>1952</v>
      </c>
      <c r="CD1" t="s">
        <v>1953</v>
      </c>
      <c r="CE1" t="s">
        <v>1954</v>
      </c>
      <c r="CF1" t="s">
        <v>1955</v>
      </c>
      <c r="CG1" t="s">
        <v>1956</v>
      </c>
      <c r="CH1" t="s">
        <v>1957</v>
      </c>
      <c r="CI1" t="s">
        <v>1958</v>
      </c>
      <c r="CJ1" t="s">
        <v>1959</v>
      </c>
      <c r="CK1" t="s">
        <v>1960</v>
      </c>
      <c r="CL1" t="s">
        <v>1961</v>
      </c>
      <c r="CM1" t="s">
        <v>1962</v>
      </c>
      <c r="CN1" t="s">
        <v>1963</v>
      </c>
      <c r="CO1" t="s">
        <v>1964</v>
      </c>
      <c r="CP1" t="s">
        <v>1965</v>
      </c>
      <c r="CQ1" t="s">
        <v>1966</v>
      </c>
      <c r="CR1" t="s">
        <v>1967</v>
      </c>
      <c r="CS1" t="s">
        <v>1968</v>
      </c>
      <c r="CT1" t="s">
        <v>1969</v>
      </c>
      <c r="CU1" t="s">
        <v>1970</v>
      </c>
      <c r="CV1" t="s">
        <v>1971</v>
      </c>
      <c r="CW1" t="s">
        <v>1972</v>
      </c>
      <c r="CX1" t="s">
        <v>1973</v>
      </c>
      <c r="CY1" t="s">
        <v>1974</v>
      </c>
      <c r="CZ1" t="s">
        <v>1975</v>
      </c>
      <c r="DA1" t="s">
        <v>1976</v>
      </c>
      <c r="DB1" t="s">
        <v>1977</v>
      </c>
      <c r="DC1" t="s">
        <v>1978</v>
      </c>
      <c r="DD1" t="s">
        <v>1979</v>
      </c>
      <c r="DE1" t="s">
        <v>1980</v>
      </c>
      <c r="DF1" t="s">
        <v>1981</v>
      </c>
      <c r="DG1" t="s">
        <v>1982</v>
      </c>
      <c r="DH1" t="s">
        <v>1983</v>
      </c>
      <c r="DI1" t="s">
        <v>1984</v>
      </c>
      <c r="DJ1" t="s">
        <v>1985</v>
      </c>
      <c r="DK1" t="s">
        <v>1986</v>
      </c>
      <c r="DL1" t="s">
        <v>1987</v>
      </c>
      <c r="DM1" t="s">
        <v>1988</v>
      </c>
      <c r="DN1" t="s">
        <v>1989</v>
      </c>
      <c r="DO1" t="s">
        <v>1990</v>
      </c>
      <c r="DP1" t="s">
        <v>1991</v>
      </c>
      <c r="DQ1" t="s">
        <v>1992</v>
      </c>
    </row>
    <row r="2" spans="1:121" x14ac:dyDescent="0.25">
      <c r="A2" t="s">
        <v>57</v>
      </c>
      <c r="B2" t="s">
        <v>744</v>
      </c>
      <c r="C2" t="s">
        <v>745</v>
      </c>
      <c r="D2" t="s">
        <v>746</v>
      </c>
      <c r="E2" t="s">
        <v>747</v>
      </c>
      <c r="F2" t="s">
        <v>748</v>
      </c>
      <c r="G2" t="s">
        <v>749</v>
      </c>
      <c r="H2" t="s">
        <v>750</v>
      </c>
      <c r="I2" t="s">
        <v>79</v>
      </c>
      <c r="J2" t="s">
        <v>751</v>
      </c>
      <c r="K2" t="s">
        <v>752</v>
      </c>
      <c r="L2" t="s">
        <v>753</v>
      </c>
      <c r="M2" t="s">
        <v>754</v>
      </c>
      <c r="N2" t="s">
        <v>755</v>
      </c>
      <c r="O2" t="s">
        <v>756</v>
      </c>
      <c r="P2" t="s">
        <v>757</v>
      </c>
      <c r="Q2" t="s">
        <v>758</v>
      </c>
      <c r="R2" t="s">
        <v>759</v>
      </c>
      <c r="S2" t="s">
        <v>760</v>
      </c>
      <c r="T2" t="s">
        <v>81</v>
      </c>
      <c r="U2" t="s">
        <v>761</v>
      </c>
      <c r="V2" t="s">
        <v>762</v>
      </c>
      <c r="W2" t="s">
        <v>763</v>
      </c>
      <c r="X2" t="s">
        <v>764</v>
      </c>
      <c r="Y2" t="s">
        <v>765</v>
      </c>
      <c r="Z2" t="s">
        <v>766</v>
      </c>
      <c r="AA2" t="s">
        <v>767</v>
      </c>
      <c r="AB2" t="s">
        <v>768</v>
      </c>
      <c r="AC2" t="s">
        <v>769</v>
      </c>
      <c r="AD2" t="s">
        <v>770</v>
      </c>
      <c r="AE2" t="s">
        <v>771</v>
      </c>
      <c r="AF2" t="s">
        <v>772</v>
      </c>
      <c r="AG2" t="s">
        <v>773</v>
      </c>
      <c r="AH2" t="s">
        <v>774</v>
      </c>
      <c r="AI2" t="s">
        <v>775</v>
      </c>
      <c r="AJ2" t="s">
        <v>776</v>
      </c>
      <c r="AK2" t="s">
        <v>777</v>
      </c>
      <c r="AL2" t="s">
        <v>778</v>
      </c>
      <c r="AM2" t="s">
        <v>779</v>
      </c>
      <c r="AN2" t="s">
        <v>780</v>
      </c>
      <c r="AO2" t="s">
        <v>781</v>
      </c>
      <c r="AP2" t="s">
        <v>82</v>
      </c>
      <c r="AQ2" t="s">
        <v>782</v>
      </c>
      <c r="AR2" t="s">
        <v>783</v>
      </c>
      <c r="AS2" t="s">
        <v>784</v>
      </c>
      <c r="AT2" t="s">
        <v>785</v>
      </c>
      <c r="AU2" t="s">
        <v>786</v>
      </c>
      <c r="AV2" t="s">
        <v>787</v>
      </c>
      <c r="AW2" t="s">
        <v>788</v>
      </c>
      <c r="AX2" t="s">
        <v>789</v>
      </c>
      <c r="AY2" t="s">
        <v>790</v>
      </c>
      <c r="AZ2" t="s">
        <v>791</v>
      </c>
      <c r="BA2" t="s">
        <v>792</v>
      </c>
      <c r="BB2" t="s">
        <v>793</v>
      </c>
      <c r="BC2" t="s">
        <v>794</v>
      </c>
      <c r="BD2" t="s">
        <v>795</v>
      </c>
      <c r="BE2" t="s">
        <v>796</v>
      </c>
      <c r="BF2" t="s">
        <v>797</v>
      </c>
      <c r="BG2" t="s">
        <v>798</v>
      </c>
      <c r="BH2" t="s">
        <v>83</v>
      </c>
      <c r="BI2" t="s">
        <v>799</v>
      </c>
      <c r="BJ2" t="s">
        <v>800</v>
      </c>
      <c r="BK2" t="s">
        <v>801</v>
      </c>
      <c r="BL2" t="s">
        <v>802</v>
      </c>
      <c r="BM2" t="s">
        <v>803</v>
      </c>
      <c r="BN2" t="s">
        <v>804</v>
      </c>
      <c r="BO2" t="s">
        <v>805</v>
      </c>
      <c r="BP2" t="s">
        <v>806</v>
      </c>
      <c r="BQ2" t="s">
        <v>807</v>
      </c>
      <c r="BR2" t="s">
        <v>808</v>
      </c>
      <c r="BS2" t="s">
        <v>809</v>
      </c>
      <c r="BT2" t="s">
        <v>810</v>
      </c>
      <c r="BU2" t="s">
        <v>811</v>
      </c>
      <c r="BV2" t="s">
        <v>812</v>
      </c>
      <c r="BW2" t="s">
        <v>813</v>
      </c>
      <c r="BX2" t="s">
        <v>814</v>
      </c>
      <c r="BY2" t="s">
        <v>815</v>
      </c>
      <c r="BZ2" t="s">
        <v>816</v>
      </c>
      <c r="CA2" t="s">
        <v>817</v>
      </c>
      <c r="CB2" t="s">
        <v>818</v>
      </c>
      <c r="CC2" t="s">
        <v>819</v>
      </c>
      <c r="CD2" t="s">
        <v>820</v>
      </c>
      <c r="CE2" t="s">
        <v>821</v>
      </c>
      <c r="CF2" t="s">
        <v>822</v>
      </c>
      <c r="CG2" t="s">
        <v>823</v>
      </c>
      <c r="CH2" t="s">
        <v>824</v>
      </c>
      <c r="CI2" t="s">
        <v>825</v>
      </c>
      <c r="CJ2" t="s">
        <v>826</v>
      </c>
      <c r="CK2" t="s">
        <v>827</v>
      </c>
      <c r="CL2" t="s">
        <v>828</v>
      </c>
      <c r="CM2" t="s">
        <v>829</v>
      </c>
      <c r="CN2" t="s">
        <v>830</v>
      </c>
      <c r="CO2" t="s">
        <v>831</v>
      </c>
      <c r="CP2" t="s">
        <v>832</v>
      </c>
      <c r="CQ2" t="s">
        <v>833</v>
      </c>
      <c r="CR2" t="s">
        <v>834</v>
      </c>
      <c r="CS2" t="s">
        <v>84</v>
      </c>
      <c r="CT2" t="s">
        <v>835</v>
      </c>
      <c r="CU2" t="s">
        <v>836</v>
      </c>
      <c r="CV2" t="s">
        <v>837</v>
      </c>
      <c r="CW2" t="s">
        <v>838</v>
      </c>
      <c r="CX2" t="s">
        <v>839</v>
      </c>
      <c r="CY2" t="s">
        <v>840</v>
      </c>
      <c r="CZ2" t="s">
        <v>841</v>
      </c>
      <c r="DA2" t="s">
        <v>842</v>
      </c>
      <c r="DB2" t="s">
        <v>843</v>
      </c>
      <c r="DC2" t="s">
        <v>844</v>
      </c>
      <c r="DD2" t="s">
        <v>845</v>
      </c>
      <c r="DE2" t="s">
        <v>846</v>
      </c>
      <c r="DF2" t="s">
        <v>847</v>
      </c>
      <c r="DG2" t="s">
        <v>848</v>
      </c>
      <c r="DH2" t="s">
        <v>849</v>
      </c>
      <c r="DI2" t="s">
        <v>850</v>
      </c>
      <c r="DJ2" t="s">
        <v>851</v>
      </c>
      <c r="DK2" t="s">
        <v>852</v>
      </c>
      <c r="DL2" t="s">
        <v>853</v>
      </c>
      <c r="DM2" t="s">
        <v>854</v>
      </c>
      <c r="DN2" t="s">
        <v>855</v>
      </c>
      <c r="DO2" t="s">
        <v>856</v>
      </c>
      <c r="DP2" t="s">
        <v>857</v>
      </c>
      <c r="DQ2" t="s">
        <v>858</v>
      </c>
    </row>
    <row r="3" spans="1:121" x14ac:dyDescent="0.25">
      <c r="A3" t="s">
        <v>58</v>
      </c>
      <c r="B3" t="s">
        <v>80</v>
      </c>
      <c r="C3" t="s">
        <v>80</v>
      </c>
      <c r="D3" t="s">
        <v>80</v>
      </c>
      <c r="E3" t="s">
        <v>80</v>
      </c>
      <c r="F3" t="s">
        <v>80</v>
      </c>
      <c r="G3" t="s">
        <v>80</v>
      </c>
      <c r="H3" t="s">
        <v>80</v>
      </c>
      <c r="I3" t="s">
        <v>80</v>
      </c>
      <c r="J3" t="s">
        <v>80</v>
      </c>
      <c r="K3" t="s">
        <v>80</v>
      </c>
      <c r="L3" t="s">
        <v>80</v>
      </c>
      <c r="M3" t="s">
        <v>80</v>
      </c>
      <c r="N3" t="s">
        <v>80</v>
      </c>
      <c r="O3" t="s">
        <v>80</v>
      </c>
      <c r="P3" t="s">
        <v>80</v>
      </c>
      <c r="Q3" t="s">
        <v>80</v>
      </c>
      <c r="R3" t="s">
        <v>80</v>
      </c>
      <c r="S3" t="s">
        <v>80</v>
      </c>
      <c r="T3" t="s">
        <v>80</v>
      </c>
      <c r="U3" t="s">
        <v>80</v>
      </c>
      <c r="V3" t="s">
        <v>80</v>
      </c>
      <c r="W3" t="s">
        <v>80</v>
      </c>
      <c r="X3" t="s">
        <v>80</v>
      </c>
      <c r="Y3" t="s">
        <v>80</v>
      </c>
      <c r="Z3" t="s">
        <v>80</v>
      </c>
      <c r="AA3" t="s">
        <v>80</v>
      </c>
      <c r="AB3" t="s">
        <v>80</v>
      </c>
      <c r="AC3" t="s">
        <v>80</v>
      </c>
      <c r="AD3" t="s">
        <v>80</v>
      </c>
      <c r="AE3" t="s">
        <v>80</v>
      </c>
      <c r="AF3" t="s">
        <v>80</v>
      </c>
      <c r="AG3" t="s">
        <v>80</v>
      </c>
      <c r="AH3" t="s">
        <v>80</v>
      </c>
      <c r="AI3" t="s">
        <v>80</v>
      </c>
      <c r="AJ3" t="s">
        <v>80</v>
      </c>
      <c r="AK3" t="s">
        <v>80</v>
      </c>
      <c r="AL3" t="s">
        <v>80</v>
      </c>
      <c r="AM3" t="s">
        <v>80</v>
      </c>
      <c r="AN3" t="s">
        <v>80</v>
      </c>
      <c r="AO3" t="s">
        <v>80</v>
      </c>
      <c r="AP3" t="s">
        <v>80</v>
      </c>
      <c r="AQ3" t="s">
        <v>80</v>
      </c>
      <c r="AR3" t="s">
        <v>80</v>
      </c>
      <c r="AS3" t="s">
        <v>80</v>
      </c>
      <c r="AT3" t="s">
        <v>80</v>
      </c>
      <c r="AU3" t="s">
        <v>80</v>
      </c>
      <c r="AV3" t="s">
        <v>80</v>
      </c>
      <c r="AW3" t="s">
        <v>80</v>
      </c>
      <c r="AX3" t="s">
        <v>80</v>
      </c>
      <c r="AY3" t="s">
        <v>80</v>
      </c>
      <c r="AZ3" t="s">
        <v>80</v>
      </c>
      <c r="BA3" t="s">
        <v>80</v>
      </c>
      <c r="BB3" t="s">
        <v>80</v>
      </c>
      <c r="BC3" t="s">
        <v>80</v>
      </c>
      <c r="BD3" t="s">
        <v>80</v>
      </c>
      <c r="BE3" t="s">
        <v>80</v>
      </c>
      <c r="BF3" t="s">
        <v>80</v>
      </c>
      <c r="BG3" t="s">
        <v>80</v>
      </c>
      <c r="BH3" t="s">
        <v>80</v>
      </c>
      <c r="BI3" t="s">
        <v>80</v>
      </c>
      <c r="BJ3" t="s">
        <v>80</v>
      </c>
      <c r="BK3" t="s">
        <v>80</v>
      </c>
      <c r="BL3" t="s">
        <v>80</v>
      </c>
      <c r="BM3" t="s">
        <v>80</v>
      </c>
      <c r="BN3" t="s">
        <v>80</v>
      </c>
      <c r="BO3" t="s">
        <v>80</v>
      </c>
      <c r="BP3" t="s">
        <v>80</v>
      </c>
      <c r="BQ3" t="s">
        <v>80</v>
      </c>
      <c r="BR3" t="s">
        <v>80</v>
      </c>
      <c r="BS3" t="s">
        <v>80</v>
      </c>
      <c r="BT3" t="s">
        <v>80</v>
      </c>
      <c r="BU3" t="s">
        <v>80</v>
      </c>
      <c r="BV3" t="s">
        <v>80</v>
      </c>
      <c r="BW3" t="s">
        <v>80</v>
      </c>
      <c r="BX3" t="s">
        <v>80</v>
      </c>
      <c r="BY3" t="s">
        <v>80</v>
      </c>
      <c r="BZ3" t="s">
        <v>80</v>
      </c>
      <c r="CA3" t="s">
        <v>80</v>
      </c>
      <c r="CB3" t="s">
        <v>80</v>
      </c>
      <c r="CC3" t="s">
        <v>80</v>
      </c>
      <c r="CD3" t="s">
        <v>80</v>
      </c>
      <c r="CE3" t="s">
        <v>80</v>
      </c>
      <c r="CF3" t="s">
        <v>80</v>
      </c>
      <c r="CG3" t="s">
        <v>80</v>
      </c>
      <c r="CH3" t="s">
        <v>80</v>
      </c>
      <c r="CI3" t="s">
        <v>80</v>
      </c>
      <c r="CJ3" t="s">
        <v>80</v>
      </c>
      <c r="CK3" t="s">
        <v>80</v>
      </c>
      <c r="CL3" t="s">
        <v>80</v>
      </c>
      <c r="CM3" t="s">
        <v>80</v>
      </c>
      <c r="CN3" t="s">
        <v>80</v>
      </c>
      <c r="CO3" t="s">
        <v>80</v>
      </c>
      <c r="CP3" t="s">
        <v>80</v>
      </c>
      <c r="CQ3" t="s">
        <v>80</v>
      </c>
      <c r="CR3" t="s">
        <v>80</v>
      </c>
      <c r="CS3" t="s">
        <v>80</v>
      </c>
      <c r="CT3" t="s">
        <v>80</v>
      </c>
      <c r="CU3" t="s">
        <v>80</v>
      </c>
      <c r="CV3" t="s">
        <v>80</v>
      </c>
      <c r="CW3" t="s">
        <v>80</v>
      </c>
      <c r="CX3" t="s">
        <v>80</v>
      </c>
      <c r="CY3" t="s">
        <v>80</v>
      </c>
      <c r="CZ3" t="s">
        <v>80</v>
      </c>
      <c r="DA3" t="s">
        <v>80</v>
      </c>
      <c r="DB3" t="s">
        <v>80</v>
      </c>
      <c r="DC3" t="s">
        <v>80</v>
      </c>
      <c r="DD3" t="s">
        <v>80</v>
      </c>
      <c r="DE3" t="s">
        <v>80</v>
      </c>
      <c r="DF3" t="s">
        <v>80</v>
      </c>
      <c r="DG3" t="s">
        <v>80</v>
      </c>
      <c r="DH3" t="s">
        <v>80</v>
      </c>
      <c r="DI3" t="s">
        <v>80</v>
      </c>
      <c r="DJ3" t="s">
        <v>80</v>
      </c>
      <c r="DK3" t="s">
        <v>80</v>
      </c>
      <c r="DL3" t="s">
        <v>80</v>
      </c>
      <c r="DM3" t="s">
        <v>80</v>
      </c>
      <c r="DN3" t="s">
        <v>80</v>
      </c>
      <c r="DO3" t="s">
        <v>80</v>
      </c>
      <c r="DP3" t="s">
        <v>80</v>
      </c>
      <c r="DQ3" t="s">
        <v>80</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46273.749305555553</v>
      </c>
      <c r="C5" s="2">
        <v>46273.749305555553</v>
      </c>
      <c r="D5" s="2">
        <v>46273.749305555553</v>
      </c>
      <c r="E5" s="2">
        <v>46273.749305555553</v>
      </c>
      <c r="F5" s="2">
        <v>46273.749305555553</v>
      </c>
      <c r="G5" s="2">
        <v>46273.749305555553</v>
      </c>
      <c r="H5" s="2">
        <v>46273.749305555553</v>
      </c>
      <c r="I5" s="2">
        <v>46273.749305555553</v>
      </c>
      <c r="J5" s="2">
        <v>46273.749305555553</v>
      </c>
      <c r="K5" s="2">
        <v>46273.749305555553</v>
      </c>
      <c r="L5" s="2">
        <v>46273.749305555553</v>
      </c>
      <c r="M5" s="2">
        <v>46273.749305555553</v>
      </c>
      <c r="N5" s="2">
        <v>46273.749305555553</v>
      </c>
      <c r="O5" s="2">
        <v>46273.749305555553</v>
      </c>
      <c r="P5" s="2">
        <v>46273.749305555553</v>
      </c>
      <c r="Q5" s="2">
        <v>46273.749305555553</v>
      </c>
      <c r="R5" s="2">
        <v>46273.749305555553</v>
      </c>
      <c r="S5" s="2">
        <v>46273.749305555553</v>
      </c>
      <c r="T5" s="2">
        <v>46273.749305555553</v>
      </c>
      <c r="U5" s="2">
        <v>46273.749305555553</v>
      </c>
      <c r="V5" s="2">
        <v>46273.749305555553</v>
      </c>
      <c r="W5" s="2">
        <v>46273.749305555553</v>
      </c>
      <c r="X5" s="2">
        <v>46273.749305555553</v>
      </c>
      <c r="Y5" s="2">
        <v>46273.749305555553</v>
      </c>
      <c r="Z5" s="2">
        <v>46273.749305555553</v>
      </c>
      <c r="AA5" s="2">
        <v>46273.749305555553</v>
      </c>
      <c r="AB5" s="2">
        <v>46273.749305555553</v>
      </c>
      <c r="AC5" s="2">
        <v>46273.749305555553</v>
      </c>
      <c r="AD5" s="2">
        <v>46273.749305555553</v>
      </c>
      <c r="AE5" s="2">
        <v>46273.749305555553</v>
      </c>
      <c r="AF5" s="2">
        <v>46273.749305555553</v>
      </c>
      <c r="AG5" s="2">
        <v>46273.749305555553</v>
      </c>
      <c r="AH5" s="2">
        <v>46273.749305555553</v>
      </c>
      <c r="AI5" s="2">
        <v>46273.749305555553</v>
      </c>
      <c r="AJ5" s="2">
        <v>46273.749305555553</v>
      </c>
      <c r="AK5" s="2">
        <v>46273.749305555553</v>
      </c>
      <c r="AL5" s="2">
        <v>46273.749305555553</v>
      </c>
      <c r="AM5" s="2">
        <v>46273.749305555553</v>
      </c>
      <c r="AN5" s="2">
        <v>46273.749305555553</v>
      </c>
      <c r="AO5" s="2">
        <v>46273.749305555553</v>
      </c>
      <c r="AP5" s="2">
        <v>46273.749305555553</v>
      </c>
      <c r="AQ5" s="2">
        <v>46273.749305555553</v>
      </c>
      <c r="AR5" s="2">
        <v>46273.749305555553</v>
      </c>
      <c r="AS5" s="2">
        <v>46273.749305555553</v>
      </c>
      <c r="AT5" s="2">
        <v>46273.749305555553</v>
      </c>
      <c r="AU5" s="2">
        <v>46273.749305555553</v>
      </c>
      <c r="AV5" s="2">
        <v>46273.749305555553</v>
      </c>
      <c r="AW5" s="2">
        <v>46273.749305555553</v>
      </c>
      <c r="AX5" s="2">
        <v>46273.749305555553</v>
      </c>
      <c r="AY5" s="2">
        <v>46273.749305555553</v>
      </c>
      <c r="AZ5" s="2">
        <v>46273.749305555553</v>
      </c>
      <c r="BA5" s="2">
        <v>46273.749305555553</v>
      </c>
      <c r="BB5" s="2">
        <v>46273.749305555553</v>
      </c>
      <c r="BC5" s="2">
        <v>46273.749305555553</v>
      </c>
      <c r="BD5" s="2">
        <v>46273.749305555553</v>
      </c>
      <c r="BE5" s="2">
        <v>46273.749305555553</v>
      </c>
      <c r="BF5" s="2">
        <v>46273.749305555553</v>
      </c>
      <c r="BG5" s="2">
        <v>46273.749305555553</v>
      </c>
      <c r="BH5" s="2">
        <v>46273.749305555553</v>
      </c>
      <c r="BI5" s="2">
        <v>46273.749305555553</v>
      </c>
      <c r="BJ5" s="2">
        <v>46273.749305555553</v>
      </c>
      <c r="BK5" s="2">
        <v>46273.75</v>
      </c>
      <c r="BL5" s="2">
        <v>46273.75</v>
      </c>
      <c r="BM5" s="2">
        <v>46273.75</v>
      </c>
      <c r="BN5" s="2">
        <v>46273.75</v>
      </c>
      <c r="BO5" s="2">
        <v>46273.75</v>
      </c>
      <c r="BP5" s="2">
        <v>46273.75</v>
      </c>
      <c r="BQ5" s="2">
        <v>46273.75</v>
      </c>
      <c r="BR5" s="2">
        <v>46273.75</v>
      </c>
      <c r="BS5" s="2">
        <v>46273.75</v>
      </c>
      <c r="BT5" s="2">
        <v>46273.75</v>
      </c>
      <c r="BU5" s="2">
        <v>46273.75</v>
      </c>
      <c r="BV5" s="2">
        <v>46273.75</v>
      </c>
      <c r="BW5" s="2">
        <v>46273.75</v>
      </c>
      <c r="BX5" s="2">
        <v>46273.75</v>
      </c>
      <c r="BY5" s="2">
        <v>46273.75</v>
      </c>
      <c r="BZ5" s="2">
        <v>46273.75</v>
      </c>
      <c r="CA5" s="2">
        <v>46273.75</v>
      </c>
      <c r="CB5" s="2">
        <v>46273.75</v>
      </c>
      <c r="CC5" s="2">
        <v>46273.75</v>
      </c>
      <c r="CD5" s="2">
        <v>46273.75</v>
      </c>
      <c r="CE5" s="2">
        <v>46273.75</v>
      </c>
      <c r="CF5" s="2">
        <v>46273.75</v>
      </c>
      <c r="CG5" s="2">
        <v>46273.75</v>
      </c>
      <c r="CH5" s="2">
        <v>46273.75</v>
      </c>
      <c r="CI5" s="2">
        <v>46273.75</v>
      </c>
      <c r="CJ5" s="2">
        <v>46273.75</v>
      </c>
      <c r="CK5" s="2">
        <v>46273.75</v>
      </c>
      <c r="CL5" s="2">
        <v>46273.75</v>
      </c>
      <c r="CM5" s="2">
        <v>46273.75</v>
      </c>
      <c r="CN5" s="2">
        <v>46273.75</v>
      </c>
      <c r="CO5" s="2">
        <v>46273.75</v>
      </c>
      <c r="CP5" s="2">
        <v>46273.75</v>
      </c>
      <c r="CQ5" s="2">
        <v>46273.75</v>
      </c>
      <c r="CR5" s="2">
        <v>46273.75</v>
      </c>
      <c r="CS5" s="2">
        <v>46273.75</v>
      </c>
      <c r="CT5" s="2">
        <v>46273.75</v>
      </c>
      <c r="CU5" s="2">
        <v>46273.75</v>
      </c>
      <c r="CV5" s="2">
        <v>46273.75</v>
      </c>
      <c r="CW5" s="2">
        <v>46273.75</v>
      </c>
      <c r="CX5" s="2">
        <v>46273.75</v>
      </c>
      <c r="CY5" s="2">
        <v>46273.75</v>
      </c>
      <c r="CZ5" s="2">
        <v>46273.75</v>
      </c>
      <c r="DA5" s="2">
        <v>46273.75</v>
      </c>
      <c r="DB5" s="2">
        <v>46273.75</v>
      </c>
      <c r="DC5" s="2">
        <v>46273.75</v>
      </c>
      <c r="DD5" s="2">
        <v>46273.75</v>
      </c>
      <c r="DE5" s="2">
        <v>46273.75</v>
      </c>
      <c r="DF5" s="2">
        <v>46273.75</v>
      </c>
      <c r="DG5" s="2">
        <v>46273.75</v>
      </c>
      <c r="DH5" s="2">
        <v>46273.75</v>
      </c>
      <c r="DI5" s="2">
        <v>46273.75</v>
      </c>
      <c r="DJ5" s="2">
        <v>46273.75</v>
      </c>
      <c r="DK5" s="2">
        <v>46273.75</v>
      </c>
      <c r="DL5" s="2">
        <v>46273.75</v>
      </c>
      <c r="DM5" s="2">
        <v>46273.75</v>
      </c>
      <c r="DN5" s="2">
        <v>46273.75</v>
      </c>
      <c r="DO5" s="2">
        <v>46273.75</v>
      </c>
      <c r="DP5" s="2">
        <v>46273.75</v>
      </c>
      <c r="DQ5" s="2">
        <v>46273.75</v>
      </c>
    </row>
    <row r="6" spans="1:121" x14ac:dyDescent="0.25">
      <c r="A6" s="1">
        <v>42735</v>
      </c>
      <c r="B6">
        <v>7.5960427207478096</v>
      </c>
      <c r="C6">
        <v>9.4549611818119708</v>
      </c>
      <c r="D6">
        <v>10.574257833754</v>
      </c>
      <c r="E6">
        <v>3.729109706929</v>
      </c>
      <c r="F6">
        <v>18.956668561571998</v>
      </c>
      <c r="G6">
        <v>5.0568791203314003</v>
      </c>
      <c r="H6">
        <v>7.9275562951429901</v>
      </c>
      <c r="I6">
        <v>65.805632869693497</v>
      </c>
      <c r="J6">
        <v>10.1480049823135</v>
      </c>
      <c r="K6">
        <v>19.213357766332699</v>
      </c>
      <c r="L6">
        <v>12.6175595246659</v>
      </c>
      <c r="M6">
        <v>3.7746772000036701</v>
      </c>
      <c r="N6">
        <v>4.5763326933179798</v>
      </c>
      <c r="O6">
        <v>7.7497192548272302</v>
      </c>
      <c r="P6">
        <v>40.110574654682701</v>
      </c>
      <c r="Q6">
        <v>5.1351982388335697</v>
      </c>
      <c r="R6">
        <v>5.5879116096802299</v>
      </c>
      <c r="S6">
        <v>18.163646876810599</v>
      </c>
      <c r="T6">
        <v>46.6237966998494</v>
      </c>
      <c r="U6">
        <v>2.1499372585801102</v>
      </c>
      <c r="V6">
        <v>4.5015366716535601</v>
      </c>
      <c r="W6">
        <v>10.245655730384801</v>
      </c>
      <c r="X6">
        <v>6.0497416344246897</v>
      </c>
      <c r="Y6">
        <v>24.847279709283601</v>
      </c>
      <c r="Z6">
        <v>16.826619995464501</v>
      </c>
      <c r="AA6">
        <v>6.2099049944828302</v>
      </c>
      <c r="AB6">
        <v>3.7880499903792502</v>
      </c>
      <c r="AC6">
        <v>3.88038879550261</v>
      </c>
      <c r="AD6">
        <v>2.2598414524951198</v>
      </c>
      <c r="AE6">
        <v>46.687042388567299</v>
      </c>
      <c r="AF6">
        <v>5.0138163285594199</v>
      </c>
      <c r="AG6">
        <v>2.03583903823362</v>
      </c>
      <c r="AH6">
        <v>4.9494750207464104</v>
      </c>
      <c r="AI6">
        <v>166.97279982824699</v>
      </c>
      <c r="AJ6">
        <v>6.0212282118614198</v>
      </c>
      <c r="AK6">
        <v>11.9346990241214</v>
      </c>
      <c r="AL6">
        <v>23.956068939188</v>
      </c>
      <c r="AM6">
        <v>2.3986509545031498</v>
      </c>
      <c r="AN6">
        <v>4.0113727803539003</v>
      </c>
      <c r="AO6">
        <v>7.3157717581915804</v>
      </c>
      <c r="AP6">
        <v>11.4542423261178</v>
      </c>
      <c r="AQ6">
        <v>15.9972406641114</v>
      </c>
      <c r="AR6">
        <v>10.596682347701099</v>
      </c>
      <c r="AS6">
        <v>4.1691656939631496</v>
      </c>
      <c r="AT6">
        <v>13.8299032617567</v>
      </c>
      <c r="AU6">
        <v>4.0838144373071303</v>
      </c>
      <c r="AV6">
        <v>47.5623203443919</v>
      </c>
      <c r="AW6">
        <v>7.7908269761284101</v>
      </c>
      <c r="AX6">
        <v>8.5328236708359295</v>
      </c>
      <c r="AY6">
        <v>7.9286599584162696</v>
      </c>
      <c r="AZ6">
        <v>20.995235179877</v>
      </c>
      <c r="BA6">
        <v>7.0728614867971897</v>
      </c>
      <c r="BB6">
        <v>1.9587860132545301</v>
      </c>
      <c r="BC6">
        <v>20.167873879656099</v>
      </c>
      <c r="BD6">
        <v>3.94327649125781</v>
      </c>
      <c r="BE6">
        <v>383.84586691131602</v>
      </c>
      <c r="BF6">
        <v>24.584399322987199</v>
      </c>
      <c r="BG6">
        <v>7.7047997940969104</v>
      </c>
      <c r="BH6">
        <v>85.771051320074207</v>
      </c>
      <c r="BI6">
        <v>4.8528193851563799</v>
      </c>
      <c r="BJ6">
        <v>9.7900393912773307</v>
      </c>
      <c r="BK6">
        <v>6.72036797845539</v>
      </c>
      <c r="BL6">
        <v>24.105258138197001</v>
      </c>
      <c r="BM6">
        <v>5.3859549584136897</v>
      </c>
      <c r="BN6">
        <v>2.3390926132052101</v>
      </c>
      <c r="BO6">
        <v>3.79822114725944</v>
      </c>
      <c r="BP6">
        <v>7.9116962914778703</v>
      </c>
      <c r="BQ6">
        <v>4.5087264656066299</v>
      </c>
      <c r="BR6">
        <v>9.94493711937276</v>
      </c>
      <c r="BS6">
        <v>4.0114349666387596</v>
      </c>
      <c r="BT6">
        <v>11.686560850329199</v>
      </c>
      <c r="BU6">
        <v>2.9701560705291601</v>
      </c>
      <c r="BV6">
        <v>42.319976691289</v>
      </c>
      <c r="BW6">
        <v>3.76662208287547</v>
      </c>
      <c r="BX6">
        <v>7.7065991377067</v>
      </c>
      <c r="BY6">
        <v>13.4135301265827</v>
      </c>
      <c r="BZ6">
        <v>3.7248213832413599</v>
      </c>
      <c r="CA6">
        <v>7.5624542427340797</v>
      </c>
      <c r="CB6">
        <v>30.118734106091601</v>
      </c>
      <c r="CC6">
        <v>5.0036776221706596</v>
      </c>
      <c r="CD6">
        <v>4.1609746863694603</v>
      </c>
      <c r="CE6">
        <v>13.245169356019099</v>
      </c>
      <c r="CF6">
        <v>2.31978446226712</v>
      </c>
      <c r="CG6">
        <v>10.4070269755364</v>
      </c>
      <c r="CH6">
        <v>4.1236366313806601</v>
      </c>
      <c r="CI6">
        <v>4.57367484692851</v>
      </c>
      <c r="CJ6">
        <v>12.5928852465718</v>
      </c>
      <c r="CK6">
        <v>4.2996384914337504</v>
      </c>
      <c r="CL6">
        <v>13.050031315597799</v>
      </c>
      <c r="CM6">
        <v>21.631951722189399</v>
      </c>
      <c r="CN6">
        <v>3.2003811514323499</v>
      </c>
      <c r="CO6">
        <v>10.127043481240699</v>
      </c>
      <c r="CP6">
        <v>31.2730388746252</v>
      </c>
      <c r="CQ6">
        <v>5.1559806007215396</v>
      </c>
      <c r="CR6">
        <v>1.2482658845146299</v>
      </c>
      <c r="CS6">
        <v>6.7828823812271599</v>
      </c>
      <c r="CT6">
        <v>10.9539565523113</v>
      </c>
      <c r="CU6">
        <v>20.4734978180132</v>
      </c>
      <c r="CV6">
        <v>5.3952486616006503</v>
      </c>
      <c r="CW6">
        <v>26.550325203657799</v>
      </c>
      <c r="CX6">
        <v>0.80593985382684896</v>
      </c>
      <c r="CY6">
        <v>5.9363567787060099</v>
      </c>
      <c r="CZ6">
        <v>10.8436923122915</v>
      </c>
      <c r="DA6">
        <v>7.4307639691032303</v>
      </c>
      <c r="DB6">
        <v>26.771018239727098</v>
      </c>
      <c r="DC6">
        <v>23.0414255454466</v>
      </c>
      <c r="DD6">
        <v>8.0044251736449308</v>
      </c>
      <c r="DE6">
        <v>8.8353003436029507</v>
      </c>
      <c r="DF6">
        <v>11.1789245975505</v>
      </c>
      <c r="DG6">
        <v>5.5757255418917504</v>
      </c>
      <c r="DH6">
        <v>5.7747772564973099</v>
      </c>
      <c r="DI6">
        <v>3.87735710434711</v>
      </c>
      <c r="DJ6">
        <v>6.3934423776361697</v>
      </c>
      <c r="DK6">
        <v>65.477769809481799</v>
      </c>
      <c r="DL6">
        <v>5.8450232000238804</v>
      </c>
      <c r="DM6">
        <v>7.2460696496669801</v>
      </c>
      <c r="DN6">
        <v>5.4901875296264597</v>
      </c>
      <c r="DO6">
        <v>13.263939701182499</v>
      </c>
      <c r="DP6">
        <v>1.3977978350959299</v>
      </c>
      <c r="DQ6">
        <v>14.2598830251636</v>
      </c>
    </row>
    <row r="7" spans="1:121" x14ac:dyDescent="0.25">
      <c r="A7" s="1">
        <v>43100</v>
      </c>
      <c r="B7">
        <v>7.7037429475292099</v>
      </c>
      <c r="C7">
        <v>9.5516525710801492</v>
      </c>
      <c r="D7">
        <v>10.8536113729355</v>
      </c>
      <c r="E7">
        <v>3.65780517004398</v>
      </c>
      <c r="F7">
        <v>19.044224560452999</v>
      </c>
      <c r="G7">
        <v>4.9881940586022697</v>
      </c>
      <c r="H7">
        <v>7.8424764222492396</v>
      </c>
      <c r="I7">
        <v>67.929201544995905</v>
      </c>
      <c r="J7">
        <v>10.169321299518501</v>
      </c>
      <c r="K7">
        <v>19.282737381557599</v>
      </c>
      <c r="L7">
        <v>12.970784631547801</v>
      </c>
      <c r="M7">
        <v>3.8009078746937202</v>
      </c>
      <c r="N7">
        <v>4.5837823460261999</v>
      </c>
      <c r="O7">
        <v>8.0296079077844809</v>
      </c>
      <c r="P7">
        <v>41.348054270379897</v>
      </c>
      <c r="Q7">
        <v>5.2179864051214704</v>
      </c>
      <c r="R7">
        <v>5.5241102463442102</v>
      </c>
      <c r="S7">
        <v>18.122767439249198</v>
      </c>
      <c r="T7">
        <v>47.695436134259602</v>
      </c>
      <c r="U7">
        <v>2.1525227103490998</v>
      </c>
      <c r="V7">
        <v>4.3194201041098301</v>
      </c>
      <c r="W7">
        <v>10.316116274823599</v>
      </c>
      <c r="X7">
        <v>6.0343803073563196</v>
      </c>
      <c r="Y7">
        <v>24.570838270087201</v>
      </c>
      <c r="Z7">
        <v>17.048966418917999</v>
      </c>
      <c r="AA7">
        <v>6.1440720967230504</v>
      </c>
      <c r="AB7">
        <v>3.8679469649810101</v>
      </c>
      <c r="AC7">
        <v>3.8086199386228201</v>
      </c>
      <c r="AD7">
        <v>2.2900161472207001</v>
      </c>
      <c r="AE7">
        <v>47.9858359084865</v>
      </c>
      <c r="AF7">
        <v>5.1153811946151704</v>
      </c>
      <c r="AG7">
        <v>2.0489079414365898</v>
      </c>
      <c r="AH7">
        <v>5.0124563521232597</v>
      </c>
      <c r="AI7">
        <v>170.32604308469899</v>
      </c>
      <c r="AJ7">
        <v>6.11920152391943</v>
      </c>
      <c r="AK7">
        <v>11.7672216094007</v>
      </c>
      <c r="AL7">
        <v>24.211146962111801</v>
      </c>
      <c r="AM7">
        <v>2.3991817000523401</v>
      </c>
      <c r="AN7">
        <v>4.0628183409257197</v>
      </c>
      <c r="AO7">
        <v>7.3923603173573103</v>
      </c>
      <c r="AP7">
        <v>11.6802779051743</v>
      </c>
      <c r="AQ7">
        <v>16.2604999404981</v>
      </c>
      <c r="AR7">
        <v>10.717749518290301</v>
      </c>
      <c r="AS7">
        <v>4.2976930283447201</v>
      </c>
      <c r="AT7">
        <v>13.8672542785777</v>
      </c>
      <c r="AU7">
        <v>3.9956837922411501</v>
      </c>
      <c r="AV7">
        <v>48.303420998671903</v>
      </c>
      <c r="AW7">
        <v>7.4887984761492197</v>
      </c>
      <c r="AX7">
        <v>8.6803313363848709</v>
      </c>
      <c r="AY7">
        <v>8.1114614294752307</v>
      </c>
      <c r="AZ7">
        <v>21.000643895050199</v>
      </c>
      <c r="BA7">
        <v>7.21704564551343</v>
      </c>
      <c r="BB7">
        <v>1.89929914163474</v>
      </c>
      <c r="BC7">
        <v>19.9010137118164</v>
      </c>
      <c r="BD7">
        <v>3.8504925651267898</v>
      </c>
      <c r="BE7">
        <v>392.43126284301002</v>
      </c>
      <c r="BF7">
        <v>25.297322305689399</v>
      </c>
      <c r="BG7">
        <v>7.5868099120291204</v>
      </c>
      <c r="BH7">
        <v>87.724245753280897</v>
      </c>
      <c r="BI7">
        <v>4.6833144305675898</v>
      </c>
      <c r="BJ7">
        <v>9.8922137885502099</v>
      </c>
      <c r="BK7">
        <v>6.8581607413852401</v>
      </c>
      <c r="BL7">
        <v>25.18906955341</v>
      </c>
      <c r="BM7">
        <v>5.3957014170236199</v>
      </c>
      <c r="BN7">
        <v>2.3297950557278502</v>
      </c>
      <c r="BO7">
        <v>3.6998769588816001</v>
      </c>
      <c r="BP7">
        <v>7.7807798862798201</v>
      </c>
      <c r="BQ7">
        <v>4.4556545045190603</v>
      </c>
      <c r="BR7">
        <v>10.0147561849993</v>
      </c>
      <c r="BS7">
        <v>4.0462481782075503</v>
      </c>
      <c r="BT7">
        <v>12.018205094142701</v>
      </c>
      <c r="BU7">
        <v>2.99596974368152</v>
      </c>
      <c r="BV7">
        <v>42.775122935002699</v>
      </c>
      <c r="BW7">
        <v>3.5882216260966802</v>
      </c>
      <c r="BX7">
        <v>7.7395989171904596</v>
      </c>
      <c r="BY7">
        <v>13.425601844916001</v>
      </c>
      <c r="BZ7">
        <v>3.7225303728590302</v>
      </c>
      <c r="CA7">
        <v>7.6280477624765597</v>
      </c>
      <c r="CB7">
        <v>30.401453147105698</v>
      </c>
      <c r="CC7">
        <v>5.0557530595375804</v>
      </c>
      <c r="CD7">
        <v>4.1976131640918304</v>
      </c>
      <c r="CE7">
        <v>13.5643050522999</v>
      </c>
      <c r="CF7">
        <v>2.3383818985581599</v>
      </c>
      <c r="CG7">
        <v>10.439618512385501</v>
      </c>
      <c r="CH7">
        <v>4.1617629907942204</v>
      </c>
      <c r="CI7">
        <v>4.6734014107450799</v>
      </c>
      <c r="CJ7">
        <v>12.3980747197201</v>
      </c>
      <c r="CK7">
        <v>4.31353780597615</v>
      </c>
      <c r="CL7">
        <v>12.851862946610099</v>
      </c>
      <c r="CM7">
        <v>22.025176382422199</v>
      </c>
      <c r="CN7">
        <v>3.2786216898184599</v>
      </c>
      <c r="CO7">
        <v>10.3842528704396</v>
      </c>
      <c r="CP7">
        <v>32.382199929621002</v>
      </c>
      <c r="CQ7">
        <v>5.0891776948227498</v>
      </c>
      <c r="CR7">
        <v>1.2360431498331801</v>
      </c>
      <c r="CS7">
        <v>6.8999012218399498</v>
      </c>
      <c r="CT7">
        <v>10.960843217770799</v>
      </c>
      <c r="CU7">
        <v>20.527137569024799</v>
      </c>
      <c r="CV7">
        <v>5.4113941434099502</v>
      </c>
      <c r="CW7">
        <v>26.414696519707</v>
      </c>
      <c r="CX7">
        <v>0.82647405152526998</v>
      </c>
      <c r="CY7">
        <v>6.1819836397551002</v>
      </c>
      <c r="CZ7">
        <v>10.8848829072925</v>
      </c>
      <c r="DA7">
        <v>7.5545822487029897</v>
      </c>
      <c r="DB7">
        <v>27.673621997918801</v>
      </c>
      <c r="DC7">
        <v>23.678534284875699</v>
      </c>
      <c r="DD7">
        <v>8.3223082551150505</v>
      </c>
      <c r="DE7">
        <v>9.1199113485803096</v>
      </c>
      <c r="DF7">
        <v>11.7427936076409</v>
      </c>
      <c r="DG7">
        <v>5.5423131082400099</v>
      </c>
      <c r="DH7">
        <v>5.8256233590376496</v>
      </c>
      <c r="DI7">
        <v>3.8376896978067299</v>
      </c>
      <c r="DJ7">
        <v>6.26690813979046</v>
      </c>
      <c r="DK7">
        <v>67.521444799299502</v>
      </c>
      <c r="DL7">
        <v>5.9091097924799696</v>
      </c>
      <c r="DM7">
        <v>7.3566772307790096</v>
      </c>
      <c r="DN7">
        <v>5.4201652905384998</v>
      </c>
      <c r="DO7">
        <v>13.271661975631201</v>
      </c>
      <c r="DP7">
        <v>1.3884801998635501</v>
      </c>
      <c r="DQ7">
        <v>14.441007409693</v>
      </c>
    </row>
    <row r="8" spans="1:121" x14ac:dyDescent="0.25">
      <c r="A8" s="1">
        <v>43465</v>
      </c>
      <c r="B8">
        <v>7.71935913708431</v>
      </c>
      <c r="C8">
        <v>9.4782137890600708</v>
      </c>
      <c r="D8">
        <v>10.9323212491253</v>
      </c>
      <c r="E8">
        <v>3.5612934241196998</v>
      </c>
      <c r="F8">
        <v>18.990744827030301</v>
      </c>
      <c r="G8">
        <v>4.9339842992347096</v>
      </c>
      <c r="H8">
        <v>7.6216539645066801</v>
      </c>
      <c r="I8">
        <v>68.715468194380406</v>
      </c>
      <c r="J8">
        <v>9.9557291027086201</v>
      </c>
      <c r="K8">
        <v>19.080021338553799</v>
      </c>
      <c r="L8">
        <v>12.9587932342102</v>
      </c>
      <c r="M8">
        <v>3.79345378899803</v>
      </c>
      <c r="N8">
        <v>4.4633726731765098</v>
      </c>
      <c r="O8">
        <v>7.9353352756885798</v>
      </c>
      <c r="P8">
        <v>41.986297220514601</v>
      </c>
      <c r="Q8">
        <v>5.1247352569906903</v>
      </c>
      <c r="R8">
        <v>5.5088284875837896</v>
      </c>
      <c r="S8">
        <v>18.0197257173301</v>
      </c>
      <c r="T8">
        <v>48.231316978454402</v>
      </c>
      <c r="U8">
        <v>2.0549569129457899</v>
      </c>
      <c r="V8">
        <v>4.5591945947161303</v>
      </c>
      <c r="W8">
        <v>10.216020186684</v>
      </c>
      <c r="X8">
        <v>6.0664088550518702</v>
      </c>
      <c r="Y8">
        <v>24.506511400574201</v>
      </c>
      <c r="Z8">
        <v>17.012912643502499</v>
      </c>
      <c r="AA8">
        <v>5.9673901760328496</v>
      </c>
      <c r="AB8">
        <v>3.8888645184300299</v>
      </c>
      <c r="AC8">
        <v>3.67989886333537</v>
      </c>
      <c r="AD8">
        <v>2.40505347090531</v>
      </c>
      <c r="AE8">
        <v>47.992678361028098</v>
      </c>
      <c r="AF8">
        <v>5.0485428302903896</v>
      </c>
      <c r="AG8">
        <v>1.9985544719424899</v>
      </c>
      <c r="AH8">
        <v>4.9960625513724004</v>
      </c>
      <c r="AI8">
        <v>169.21814142013301</v>
      </c>
      <c r="AJ8">
        <v>6.1418080168549301</v>
      </c>
      <c r="AK8">
        <v>11.4231971560585</v>
      </c>
      <c r="AL8">
        <v>24.308486966096901</v>
      </c>
      <c r="AM8">
        <v>2.36020403515414</v>
      </c>
      <c r="AN8">
        <v>4.0814435069286503</v>
      </c>
      <c r="AO8">
        <v>7.3987720030705004</v>
      </c>
      <c r="AP8">
        <v>11.7337222010194</v>
      </c>
      <c r="AQ8">
        <v>16.016765357487301</v>
      </c>
      <c r="AR8">
        <v>10.8282985549431</v>
      </c>
      <c r="AS8">
        <v>4.2464691787659596</v>
      </c>
      <c r="AT8">
        <v>13.728220142948</v>
      </c>
      <c r="AU8">
        <v>3.9703362448187498</v>
      </c>
      <c r="AV8">
        <v>48.712295522966699</v>
      </c>
      <c r="AW8">
        <v>7.5759474737982</v>
      </c>
      <c r="AX8">
        <v>8.6404303405744098</v>
      </c>
      <c r="AY8">
        <v>8.0725026069679693</v>
      </c>
      <c r="AZ8">
        <v>20.8554553204116</v>
      </c>
      <c r="BA8">
        <v>7.23243472594298</v>
      </c>
      <c r="BB8">
        <v>1.8868777233994101</v>
      </c>
      <c r="BC8">
        <v>18.785136043247199</v>
      </c>
      <c r="BD8">
        <v>3.80448794417847</v>
      </c>
      <c r="BE8">
        <v>394.57778498551397</v>
      </c>
      <c r="BF8">
        <v>25.338295656372701</v>
      </c>
      <c r="BG8">
        <v>7.4392586314126401</v>
      </c>
      <c r="BH8">
        <v>88.543669135046002</v>
      </c>
      <c r="BI8">
        <v>4.6005733926357602</v>
      </c>
      <c r="BJ8">
        <v>10.0644539641566</v>
      </c>
      <c r="BK8">
        <v>6.8651683646494801</v>
      </c>
      <c r="BL8">
        <v>24.6741490863816</v>
      </c>
      <c r="BM8">
        <v>5.3089691992481303</v>
      </c>
      <c r="BN8">
        <v>2.50175654803459</v>
      </c>
      <c r="BO8">
        <v>3.58417861007799</v>
      </c>
      <c r="BP8">
        <v>7.78931063322882</v>
      </c>
      <c r="BQ8">
        <v>4.4350295888433298</v>
      </c>
      <c r="BR8">
        <v>9.9052568843897308</v>
      </c>
      <c r="BS8">
        <v>3.9647039497980199</v>
      </c>
      <c r="BT8">
        <v>12.192929039091901</v>
      </c>
      <c r="BU8">
        <v>3.0624090675667102</v>
      </c>
      <c r="BV8">
        <v>43.322356311784503</v>
      </c>
      <c r="BW8">
        <v>3.5118416240928201</v>
      </c>
      <c r="BX8">
        <v>7.8864734769258504</v>
      </c>
      <c r="BY8">
        <v>13.381043338893001</v>
      </c>
      <c r="BZ8">
        <v>3.373834647702</v>
      </c>
      <c r="CA8">
        <v>7.5868193433626896</v>
      </c>
      <c r="CB8">
        <v>30.131099010876699</v>
      </c>
      <c r="CC8">
        <v>5.00037378173087</v>
      </c>
      <c r="CD8">
        <v>4.1641269532819498</v>
      </c>
      <c r="CE8">
        <v>13.9377779393654</v>
      </c>
      <c r="CF8">
        <v>2.3072896584623201</v>
      </c>
      <c r="CG8">
        <v>10.305826086883</v>
      </c>
      <c r="CH8">
        <v>4.1464562856087399</v>
      </c>
      <c r="CI8">
        <v>4.6482274256263398</v>
      </c>
      <c r="CJ8">
        <v>12.2394623039135</v>
      </c>
      <c r="CK8">
        <v>4.2828254504901802</v>
      </c>
      <c r="CL8">
        <v>12.0159559687614</v>
      </c>
      <c r="CM8">
        <v>22.286105965951801</v>
      </c>
      <c r="CN8">
        <v>3.2409620345902299</v>
      </c>
      <c r="CO8">
        <v>10.515220984896199</v>
      </c>
      <c r="CP8">
        <v>32.883581396875201</v>
      </c>
      <c r="CQ8">
        <v>4.8676184893030801</v>
      </c>
      <c r="CR8">
        <v>1.24849336560234</v>
      </c>
      <c r="CS8">
        <v>6.8922608031504904</v>
      </c>
      <c r="CT8">
        <v>10.670687609525601</v>
      </c>
      <c r="CU8">
        <v>20.149778103813802</v>
      </c>
      <c r="CV8">
        <v>5.3905342209773996</v>
      </c>
      <c r="CW8">
        <v>27.0738348115148</v>
      </c>
      <c r="CX8">
        <v>0.82138297273732097</v>
      </c>
      <c r="CY8">
        <v>6.2678445083198699</v>
      </c>
      <c r="CZ8">
        <v>10.7607327300026</v>
      </c>
      <c r="DA8">
        <v>7.59314600205371</v>
      </c>
      <c r="DB8">
        <v>27.9660683414644</v>
      </c>
      <c r="DC8">
        <v>24.138652195072101</v>
      </c>
      <c r="DD8">
        <v>8.4772889910766995</v>
      </c>
      <c r="DE8">
        <v>9.3433190502170493</v>
      </c>
      <c r="DF8">
        <v>11.459070246899</v>
      </c>
      <c r="DG8">
        <v>5.4939976750325803</v>
      </c>
      <c r="DH8">
        <v>5.8162785604870004</v>
      </c>
      <c r="DI8">
        <v>3.96276417428105</v>
      </c>
      <c r="DJ8">
        <v>6.1502444028776697</v>
      </c>
      <c r="DK8">
        <v>68.067753074127907</v>
      </c>
      <c r="DL8">
        <v>5.9153421071061203</v>
      </c>
      <c r="DM8">
        <v>7.5923815392016101</v>
      </c>
      <c r="DN8">
        <v>5.3867066382419697</v>
      </c>
      <c r="DO8">
        <v>13.4917587195149</v>
      </c>
      <c r="DP8">
        <v>1.3642651416298299</v>
      </c>
      <c r="DQ8">
        <v>14.3114418512521</v>
      </c>
    </row>
    <row r="9" spans="1:121" x14ac:dyDescent="0.25">
      <c r="A9" s="1">
        <v>43830</v>
      </c>
      <c r="B9">
        <v>7.7115651183332199</v>
      </c>
      <c r="C9">
        <v>9.5718197332565307</v>
      </c>
      <c r="D9">
        <v>11.085352110633901</v>
      </c>
      <c r="E9">
        <v>3.48737611872117</v>
      </c>
      <c r="F9">
        <v>18.796657376627799</v>
      </c>
      <c r="G9">
        <v>4.9767719561330601</v>
      </c>
      <c r="H9">
        <v>7.5696997653697702</v>
      </c>
      <c r="I9">
        <v>70.085929599350393</v>
      </c>
      <c r="J9">
        <v>9.9056940700503304</v>
      </c>
      <c r="K9">
        <v>19.069289488537599</v>
      </c>
      <c r="L9">
        <v>13.1135110007534</v>
      </c>
      <c r="M9">
        <v>3.8429220903544898</v>
      </c>
      <c r="N9">
        <v>4.3298336104169204</v>
      </c>
      <c r="O9">
        <v>7.9525891571519303</v>
      </c>
      <c r="P9">
        <v>42.645012794174001</v>
      </c>
      <c r="Q9">
        <v>5.1293126205554698</v>
      </c>
      <c r="R9">
        <v>5.6080148490084296</v>
      </c>
      <c r="S9">
        <v>18.046025957378301</v>
      </c>
      <c r="T9">
        <v>48.747188647234303</v>
      </c>
      <c r="U9">
        <v>2.0653039150507699</v>
      </c>
      <c r="V9">
        <v>4.6361835450385804</v>
      </c>
      <c r="W9">
        <v>10.1428010737968</v>
      </c>
      <c r="X9">
        <v>6.0726018400502904</v>
      </c>
      <c r="Y9">
        <v>24.707545926279199</v>
      </c>
      <c r="Z9">
        <v>17.163863535903101</v>
      </c>
      <c r="AA9">
        <v>5.91444692709746</v>
      </c>
      <c r="AB9">
        <v>3.99002059567984</v>
      </c>
      <c r="AC9">
        <v>3.57548859934733</v>
      </c>
      <c r="AD9">
        <v>2.4778418957823201</v>
      </c>
      <c r="AE9">
        <v>48.228407433037503</v>
      </c>
      <c r="AF9">
        <v>4.9735683274752303</v>
      </c>
      <c r="AG9">
        <v>1.9684165247734999</v>
      </c>
      <c r="AH9">
        <v>5.0523147551236596</v>
      </c>
      <c r="AI9">
        <v>170.935286586648</v>
      </c>
      <c r="AJ9">
        <v>6.2625560797775099</v>
      </c>
      <c r="AK9">
        <v>11.611035374277</v>
      </c>
      <c r="AL9">
        <v>24.545235834519101</v>
      </c>
      <c r="AM9">
        <v>2.3819847877636802</v>
      </c>
      <c r="AN9">
        <v>4.1539530943188403</v>
      </c>
      <c r="AO9">
        <v>7.45463787687597</v>
      </c>
      <c r="AP9">
        <v>11.776671415134301</v>
      </c>
      <c r="AQ9">
        <v>16.429403610702899</v>
      </c>
      <c r="AR9">
        <v>10.8683877464627</v>
      </c>
      <c r="AS9">
        <v>4.3026279258383404</v>
      </c>
      <c r="AT9">
        <v>13.8246501941784</v>
      </c>
      <c r="AU9">
        <v>4.0206182481040003</v>
      </c>
      <c r="AV9">
        <v>48.897809481642298</v>
      </c>
      <c r="AW9">
        <v>7.78702315253887</v>
      </c>
      <c r="AX9">
        <v>8.8436013806492202</v>
      </c>
      <c r="AY9">
        <v>7.9500598653478596</v>
      </c>
      <c r="AZ9">
        <v>20.630050982203901</v>
      </c>
      <c r="BA9">
        <v>7.2412032752281803</v>
      </c>
      <c r="BB9">
        <v>1.8624038186482099</v>
      </c>
      <c r="BC9">
        <v>18.895342555944399</v>
      </c>
      <c r="BD9">
        <v>3.8432112951146302</v>
      </c>
      <c r="BE9">
        <v>396.32570100228401</v>
      </c>
      <c r="BF9">
        <v>25.543316093477902</v>
      </c>
      <c r="BG9">
        <v>7.4204758208930404</v>
      </c>
      <c r="BH9">
        <v>89.638144579212806</v>
      </c>
      <c r="BI9">
        <v>4.5803451507828097</v>
      </c>
      <c r="BJ9">
        <v>10.039115006926499</v>
      </c>
      <c r="BK9">
        <v>6.9270446343333703</v>
      </c>
      <c r="BL9">
        <v>24.570372959287901</v>
      </c>
      <c r="BM9">
        <v>5.3223512798746802</v>
      </c>
      <c r="BN9">
        <v>2.4758059150629101</v>
      </c>
      <c r="BO9">
        <v>3.66982494222635</v>
      </c>
      <c r="BP9">
        <v>7.8178827853966402</v>
      </c>
      <c r="BQ9">
        <v>4.4086944596254103</v>
      </c>
      <c r="BR9">
        <v>9.9187047153247203</v>
      </c>
      <c r="BS9">
        <v>3.9098090137394799</v>
      </c>
      <c r="BT9">
        <v>12.366999086511999</v>
      </c>
      <c r="BU9">
        <v>3.1306478249732401</v>
      </c>
      <c r="BV9">
        <v>44.041530603319501</v>
      </c>
      <c r="BW9">
        <v>3.76248516485026</v>
      </c>
      <c r="BX9">
        <v>7.9603996796002798</v>
      </c>
      <c r="BY9">
        <v>13.503110641120101</v>
      </c>
      <c r="BZ9">
        <v>3.2371721897848502</v>
      </c>
      <c r="CA9">
        <v>7.5214980551246304</v>
      </c>
      <c r="CB9">
        <v>30.342484344180399</v>
      </c>
      <c r="CC9">
        <v>5.1075143918215096</v>
      </c>
      <c r="CD9">
        <v>4.1188526606925997</v>
      </c>
      <c r="CE9">
        <v>14.0347390860969</v>
      </c>
      <c r="CF9">
        <v>2.3078620497130502</v>
      </c>
      <c r="CG9">
        <v>10.547492120814301</v>
      </c>
      <c r="CH9">
        <v>4.1907230433415101</v>
      </c>
      <c r="CI9">
        <v>4.633824070597</v>
      </c>
      <c r="CJ9">
        <v>12.2297310686871</v>
      </c>
      <c r="CK9">
        <v>4.3801663873578098</v>
      </c>
      <c r="CL9">
        <v>12.024895609985</v>
      </c>
      <c r="CM9">
        <v>22.6852946586942</v>
      </c>
      <c r="CN9">
        <v>3.2809399913836099</v>
      </c>
      <c r="CO9">
        <v>10.420705579998</v>
      </c>
      <c r="CP9">
        <v>33.207733828236002</v>
      </c>
      <c r="CQ9">
        <v>4.8092314227546096</v>
      </c>
      <c r="CR9">
        <v>1.2396255735850501</v>
      </c>
      <c r="CS9">
        <v>6.9190130952072701</v>
      </c>
      <c r="CT9">
        <v>11.026988602770301</v>
      </c>
      <c r="CU9">
        <v>20.254457030820099</v>
      </c>
      <c r="CV9">
        <v>5.42218625976792</v>
      </c>
      <c r="CW9">
        <v>27.797577666466701</v>
      </c>
      <c r="CX9">
        <v>0.82710444589546095</v>
      </c>
      <c r="CY9">
        <v>6.3085115496392996</v>
      </c>
      <c r="CZ9">
        <v>10.654027637984401</v>
      </c>
      <c r="DA9">
        <v>7.5976025134410401</v>
      </c>
      <c r="DB9">
        <v>28.714162302118801</v>
      </c>
      <c r="DC9">
        <v>24.6674033013289</v>
      </c>
      <c r="DD9">
        <v>8.5710516931971306</v>
      </c>
      <c r="DE9">
        <v>9.5481574576743604</v>
      </c>
      <c r="DF9">
        <v>11.7199875462451</v>
      </c>
      <c r="DG9">
        <v>5.6230814392985904</v>
      </c>
      <c r="DH9">
        <v>5.8153268944482797</v>
      </c>
      <c r="DI9">
        <v>3.9699960088849102</v>
      </c>
      <c r="DJ9">
        <v>6.25736022058791</v>
      </c>
      <c r="DK9">
        <v>68.875536316937698</v>
      </c>
      <c r="DL9">
        <v>5.9911032751249396</v>
      </c>
      <c r="DM9">
        <v>7.4523254409659003</v>
      </c>
      <c r="DN9">
        <v>5.3395038862775204</v>
      </c>
      <c r="DO9">
        <v>13.7979760663215</v>
      </c>
      <c r="DP9">
        <v>1.3969778451772801</v>
      </c>
      <c r="DQ9">
        <v>14.5109584713523</v>
      </c>
    </row>
    <row r="10" spans="1:121" x14ac:dyDescent="0.25">
      <c r="A10" s="1">
        <v>44196</v>
      </c>
      <c r="B10">
        <v>7.5700467491733603</v>
      </c>
      <c r="C10">
        <v>9.1134012278288292</v>
      </c>
      <c r="D10">
        <v>10.8923403885236</v>
      </c>
      <c r="E10">
        <v>3.30160801233616</v>
      </c>
      <c r="F10">
        <v>18.0568996337499</v>
      </c>
      <c r="G10">
        <v>4.8547338293477802</v>
      </c>
      <c r="H10">
        <v>7.4230327778689098</v>
      </c>
      <c r="I10">
        <v>68.414576373261497</v>
      </c>
      <c r="J10">
        <v>9.8789042050368305</v>
      </c>
      <c r="K10">
        <v>18.690346389421499</v>
      </c>
      <c r="L10">
        <v>12.966882219393</v>
      </c>
      <c r="M10">
        <v>3.6818074902436901</v>
      </c>
      <c r="N10">
        <v>4.0748085514703201</v>
      </c>
      <c r="O10">
        <v>7.8653162929320803</v>
      </c>
      <c r="P10">
        <v>41.513982212957004</v>
      </c>
      <c r="Q10">
        <v>4.8211798397193704</v>
      </c>
      <c r="R10">
        <v>5.7057023334150898</v>
      </c>
      <c r="S10">
        <v>17.200232073798499</v>
      </c>
      <c r="T10">
        <v>47.069238373527902</v>
      </c>
      <c r="U10">
        <v>1.9447817564460499</v>
      </c>
      <c r="V10">
        <v>4.6091255587150304</v>
      </c>
      <c r="W10">
        <v>9.8042193398028399</v>
      </c>
      <c r="X10">
        <v>6.0430311146993496</v>
      </c>
      <c r="Y10">
        <v>24.396580997499399</v>
      </c>
      <c r="Z10">
        <v>16.868277682997199</v>
      </c>
      <c r="AA10">
        <v>5.9084313942147597</v>
      </c>
      <c r="AB10">
        <v>3.9503540348477499</v>
      </c>
      <c r="AC10">
        <v>3.4325734312787102</v>
      </c>
      <c r="AD10">
        <v>2.5053056868508099</v>
      </c>
      <c r="AE10">
        <v>46.7974744230334</v>
      </c>
      <c r="AF10">
        <v>4.7825117811855096</v>
      </c>
      <c r="AG10">
        <v>1.9095614669610601</v>
      </c>
      <c r="AH10">
        <v>4.8256412734736998</v>
      </c>
      <c r="AI10">
        <v>167.00094200126799</v>
      </c>
      <c r="AJ10">
        <v>6.1266609185142098</v>
      </c>
      <c r="AK10">
        <v>11.128246040169699</v>
      </c>
      <c r="AL10">
        <v>24.220019975500701</v>
      </c>
      <c r="AM10">
        <v>2.3272195973512702</v>
      </c>
      <c r="AN10">
        <v>3.9687829166261501</v>
      </c>
      <c r="AO10">
        <v>7.2817439944465603</v>
      </c>
      <c r="AP10">
        <v>11.603392663768901</v>
      </c>
      <c r="AQ10">
        <v>16.1136499357989</v>
      </c>
      <c r="AR10">
        <v>10.495917133306699</v>
      </c>
      <c r="AS10">
        <v>4.3137720779125601</v>
      </c>
      <c r="AT10">
        <v>13.4984671546577</v>
      </c>
      <c r="AU10">
        <v>3.9102715049697498</v>
      </c>
      <c r="AV10">
        <v>47.261037242695402</v>
      </c>
      <c r="AW10">
        <v>7.5392706401686302</v>
      </c>
      <c r="AX10">
        <v>8.7031671363809302</v>
      </c>
      <c r="AY10">
        <v>7.6172342286807098</v>
      </c>
      <c r="AZ10">
        <v>19.685588064131501</v>
      </c>
      <c r="BA10">
        <v>7.0881642138803702</v>
      </c>
      <c r="BB10">
        <v>1.79871658222798</v>
      </c>
      <c r="BC10">
        <v>18.471946735839801</v>
      </c>
      <c r="BD10">
        <v>3.77899900016393</v>
      </c>
      <c r="BE10">
        <v>386.32915301524201</v>
      </c>
      <c r="BF10">
        <v>24.813710699640499</v>
      </c>
      <c r="BG10">
        <v>7.2494709773978299</v>
      </c>
      <c r="BH10">
        <v>86.812464669633897</v>
      </c>
      <c r="BI10">
        <v>4.3519583127250101</v>
      </c>
      <c r="BJ10">
        <v>9.9199164669775701</v>
      </c>
      <c r="BK10">
        <v>6.6672376466938301</v>
      </c>
      <c r="BL10">
        <v>24.6011260940456</v>
      </c>
      <c r="BM10">
        <v>5.2094964770031504</v>
      </c>
      <c r="BN10">
        <v>2.4219377251727399</v>
      </c>
      <c r="BO10">
        <v>3.5270181252067201</v>
      </c>
      <c r="BP10">
        <v>7.52385337057075</v>
      </c>
      <c r="BQ10">
        <v>4.4007408372366204</v>
      </c>
      <c r="BR10">
        <v>9.7867955544312206</v>
      </c>
      <c r="BS10">
        <v>3.7015474818576299</v>
      </c>
      <c r="BT10">
        <v>11.9560381820367</v>
      </c>
      <c r="BU10">
        <v>3.06318696771263</v>
      </c>
      <c r="BV10">
        <v>42.423207289700002</v>
      </c>
      <c r="BW10">
        <v>3.8019096912763701</v>
      </c>
      <c r="BX10">
        <v>7.63656642619131</v>
      </c>
      <c r="BY10">
        <v>13.181741001835</v>
      </c>
      <c r="BZ10">
        <v>2.95456293430072</v>
      </c>
      <c r="CA10">
        <v>7.2347886672957102</v>
      </c>
      <c r="CB10">
        <v>29.167468168725801</v>
      </c>
      <c r="CC10">
        <v>5.2272319067241604</v>
      </c>
      <c r="CD10">
        <v>3.9507210674068398</v>
      </c>
      <c r="CE10">
        <v>13.6438893681272</v>
      </c>
      <c r="CF10">
        <v>2.26055754301913</v>
      </c>
      <c r="CG10">
        <v>10.368329938786299</v>
      </c>
      <c r="CH10">
        <v>4.0595599574913104</v>
      </c>
      <c r="CI10">
        <v>4.5278640952140101</v>
      </c>
      <c r="CJ10">
        <v>11.840684380423699</v>
      </c>
      <c r="CK10">
        <v>4.2121128903130396</v>
      </c>
      <c r="CL10">
        <v>11.2931630502919</v>
      </c>
      <c r="CM10">
        <v>22.141494055175201</v>
      </c>
      <c r="CN10">
        <v>3.2452025898764498</v>
      </c>
      <c r="CO10">
        <v>9.9215355510371204</v>
      </c>
      <c r="CP10">
        <v>32.089030000864497</v>
      </c>
      <c r="CQ10">
        <v>4.7761288639101096</v>
      </c>
      <c r="CR10">
        <v>1.2060951777759199</v>
      </c>
      <c r="CS10">
        <v>6.6456311913148003</v>
      </c>
      <c r="CT10">
        <v>10.724760700539299</v>
      </c>
      <c r="CU10">
        <v>19.322840744554899</v>
      </c>
      <c r="CV10">
        <v>5.4276908998932401</v>
      </c>
      <c r="CW10">
        <v>26.820194672260399</v>
      </c>
      <c r="CX10">
        <v>0.79051595679175901</v>
      </c>
      <c r="CY10">
        <v>6.2512176267986304</v>
      </c>
      <c r="CZ10">
        <v>10.2066158965143</v>
      </c>
      <c r="DA10">
        <v>7.3265117701215496</v>
      </c>
      <c r="DB10">
        <v>28.756024782913101</v>
      </c>
      <c r="DC10">
        <v>24.220444230649601</v>
      </c>
      <c r="DD10">
        <v>8.2468945212382394</v>
      </c>
      <c r="DE10">
        <v>9.4025650654640192</v>
      </c>
      <c r="DF10">
        <v>11.8924650036501</v>
      </c>
      <c r="DG10">
        <v>5.6230168434438399</v>
      </c>
      <c r="DH10">
        <v>5.7788185524860003</v>
      </c>
      <c r="DI10">
        <v>3.8890159742554098</v>
      </c>
      <c r="DJ10">
        <v>6.0508363979994799</v>
      </c>
      <c r="DK10">
        <v>66.533475972205693</v>
      </c>
      <c r="DL10">
        <v>5.7948858648084602</v>
      </c>
      <c r="DM10">
        <v>7.3313597769151304</v>
      </c>
      <c r="DN10">
        <v>5.0101765756120296</v>
      </c>
      <c r="DO10">
        <v>14.033187669653101</v>
      </c>
      <c r="DP10">
        <v>1.47553318115346</v>
      </c>
      <c r="DQ10">
        <v>14.322370901612899</v>
      </c>
    </row>
    <row r="11" spans="1:121" x14ac:dyDescent="0.25">
      <c r="A11" s="1">
        <v>44561</v>
      </c>
      <c r="B11">
        <v>7.7031615562516498</v>
      </c>
      <c r="C11">
        <v>9.3562543981705097</v>
      </c>
      <c r="D11">
        <v>10.901305142369599</v>
      </c>
      <c r="E11">
        <v>3.3774120730133101</v>
      </c>
      <c r="F11">
        <v>17.741747996726801</v>
      </c>
      <c r="G11">
        <v>4.9361116395717302</v>
      </c>
      <c r="H11">
        <v>7.3644899679587201</v>
      </c>
      <c r="I11">
        <v>69.895790757386905</v>
      </c>
      <c r="J11">
        <v>9.9572731546889308</v>
      </c>
      <c r="K11">
        <v>18.535982691632899</v>
      </c>
      <c r="L11">
        <v>13.011894393293399</v>
      </c>
      <c r="M11">
        <v>3.7537116662777299</v>
      </c>
      <c r="N11">
        <v>4.0716824328060097</v>
      </c>
      <c r="O11">
        <v>8.1124315689055901</v>
      </c>
      <c r="P11">
        <v>42.453579753668599</v>
      </c>
      <c r="Q11">
        <v>4.8271772320473003</v>
      </c>
      <c r="R11">
        <v>6.0397050335147</v>
      </c>
      <c r="S11">
        <v>16.930605439884499</v>
      </c>
      <c r="T11">
        <v>47.542836623943899</v>
      </c>
      <c r="U11">
        <v>1.98846516784035</v>
      </c>
      <c r="V11">
        <v>4.6739116642531302</v>
      </c>
      <c r="W11">
        <v>9.7618073479870002</v>
      </c>
      <c r="X11">
        <v>6.1215315605919001</v>
      </c>
      <c r="Y11">
        <v>24.286591127727899</v>
      </c>
      <c r="Z11">
        <v>16.891483873033799</v>
      </c>
      <c r="AA11">
        <v>5.9026334010142696</v>
      </c>
      <c r="AB11">
        <v>3.9400041692846099</v>
      </c>
      <c r="AC11">
        <v>3.5076688190319101</v>
      </c>
      <c r="AD11">
        <v>2.5097177672219</v>
      </c>
      <c r="AE11">
        <v>47.148419574538003</v>
      </c>
      <c r="AF11">
        <v>4.8179826212296497</v>
      </c>
      <c r="AG11">
        <v>1.85993383712142</v>
      </c>
      <c r="AH11">
        <v>4.7836832186469396</v>
      </c>
      <c r="AI11">
        <v>167.314411699186</v>
      </c>
      <c r="AJ11">
        <v>6.0868984560964696</v>
      </c>
      <c r="AK11">
        <v>11.208006410790899</v>
      </c>
      <c r="AL11">
        <v>24.4115893235257</v>
      </c>
      <c r="AM11">
        <v>2.44036799027185</v>
      </c>
      <c r="AN11">
        <v>4.0511168962385504</v>
      </c>
      <c r="AO11">
        <v>7.3852512971901696</v>
      </c>
      <c r="AP11">
        <v>11.764512701367</v>
      </c>
      <c r="AQ11">
        <v>16.345389730275301</v>
      </c>
      <c r="AR11">
        <v>10.300798545884</v>
      </c>
      <c r="AS11">
        <v>4.2768497015825702</v>
      </c>
      <c r="AT11">
        <v>13.424983756942799</v>
      </c>
      <c r="AU11">
        <v>3.92258020213561</v>
      </c>
      <c r="AV11">
        <v>46.637286267152</v>
      </c>
      <c r="AW11">
        <v>7.4523122509528896</v>
      </c>
      <c r="AX11">
        <v>8.7844907071224103</v>
      </c>
      <c r="AY11">
        <v>7.6134745309482303</v>
      </c>
      <c r="AZ11">
        <v>19.640908786760399</v>
      </c>
      <c r="BA11">
        <v>7.1905482131376299</v>
      </c>
      <c r="BB11">
        <v>1.81895644135492</v>
      </c>
      <c r="BC11">
        <v>18.466316533031101</v>
      </c>
      <c r="BD11">
        <v>3.7960162925913798</v>
      </c>
      <c r="BE11">
        <v>388.04163616596497</v>
      </c>
      <c r="BF11">
        <v>25.363960044331801</v>
      </c>
      <c r="BG11">
        <v>7.2871016376015101</v>
      </c>
      <c r="BH11">
        <v>88.129060923488794</v>
      </c>
      <c r="BI11">
        <v>4.3540863294076004</v>
      </c>
      <c r="BJ11">
        <v>9.8602919898170498</v>
      </c>
      <c r="BK11">
        <v>6.6186680825076003</v>
      </c>
      <c r="BL11">
        <v>24.581805150543602</v>
      </c>
      <c r="BM11">
        <v>5.2260285695197704</v>
      </c>
      <c r="BN11">
        <v>2.4123116768561501</v>
      </c>
      <c r="BO11">
        <v>3.4674435072283298</v>
      </c>
      <c r="BP11">
        <v>7.4955206598235797</v>
      </c>
      <c r="BQ11">
        <v>4.3837539817041904</v>
      </c>
      <c r="BR11">
        <v>9.8178671361094398</v>
      </c>
      <c r="BS11">
        <v>3.8439962103836498</v>
      </c>
      <c r="BT11">
        <v>12.1381800566247</v>
      </c>
      <c r="BU11">
        <v>3.0863247276489201</v>
      </c>
      <c r="BV11">
        <v>42.964041111890303</v>
      </c>
      <c r="BW11">
        <v>3.8319747684255701</v>
      </c>
      <c r="BX11">
        <v>7.6128900530646497</v>
      </c>
      <c r="BY11">
        <v>12.780651189024899</v>
      </c>
      <c r="BZ11">
        <v>2.7793719162855699</v>
      </c>
      <c r="CA11">
        <v>7.0956306602467496</v>
      </c>
      <c r="CB11">
        <v>29.5980310283088</v>
      </c>
      <c r="CC11">
        <v>5.2422914946150696</v>
      </c>
      <c r="CD11">
        <v>4.0048402846412801</v>
      </c>
      <c r="CE11">
        <v>13.901650314093001</v>
      </c>
      <c r="CF11">
        <v>2.27357515100767</v>
      </c>
      <c r="CG11">
        <v>10.420644232442701</v>
      </c>
      <c r="CH11">
        <v>4.1656585206564101</v>
      </c>
      <c r="CI11">
        <v>4.5837319590952603</v>
      </c>
      <c r="CJ11">
        <v>12.138771087778</v>
      </c>
      <c r="CK11">
        <v>4.0973029057955399</v>
      </c>
      <c r="CL11">
        <v>11.1563155731102</v>
      </c>
      <c r="CM11">
        <v>22.426190468404499</v>
      </c>
      <c r="CN11">
        <v>3.2804337180830498</v>
      </c>
      <c r="CO11">
        <v>9.6781428062340602</v>
      </c>
      <c r="CP11">
        <v>33.0158239333377</v>
      </c>
      <c r="CQ11">
        <v>4.7961563304815096</v>
      </c>
      <c r="CR11">
        <v>1.1934245300925199</v>
      </c>
      <c r="CS11">
        <v>6.7604103583287998</v>
      </c>
      <c r="CT11">
        <v>10.5528190334981</v>
      </c>
      <c r="CU11">
        <v>19.214862856385601</v>
      </c>
      <c r="CV11">
        <v>5.5404958280948504</v>
      </c>
      <c r="CW11">
        <v>26.8436748515335</v>
      </c>
      <c r="CX11">
        <v>0.80829545227185196</v>
      </c>
      <c r="CY11">
        <v>6.0398052611244504</v>
      </c>
      <c r="CZ11">
        <v>10.197924977352001</v>
      </c>
      <c r="DA11">
        <v>7.3950603389418301</v>
      </c>
      <c r="DB11">
        <v>29.206083614464799</v>
      </c>
      <c r="DC11">
        <v>24.789693020047</v>
      </c>
      <c r="DD11">
        <v>8.4815578295111802</v>
      </c>
      <c r="DE11">
        <v>9.7305357672115296</v>
      </c>
      <c r="DF11">
        <v>11.229986568227799</v>
      </c>
      <c r="DG11">
        <v>5.7612444796312703</v>
      </c>
      <c r="DH11">
        <v>5.8017700355771904</v>
      </c>
      <c r="DI11">
        <v>3.9182126769239001</v>
      </c>
      <c r="DJ11">
        <v>6.0172257986115696</v>
      </c>
      <c r="DK11">
        <v>67.845536552165399</v>
      </c>
      <c r="DL11">
        <v>5.8469797860849004</v>
      </c>
      <c r="DM11">
        <v>7.2942038166881398</v>
      </c>
      <c r="DN11">
        <v>4.9390009126158896</v>
      </c>
      <c r="DO11">
        <v>14.2181159095305</v>
      </c>
      <c r="DP11">
        <v>1.55238049088199</v>
      </c>
      <c r="DQ11">
        <v>14.606655158112099</v>
      </c>
    </row>
    <row r="12" spans="1:121" x14ac:dyDescent="0.25">
      <c r="A12" s="1">
        <v>44926</v>
      </c>
      <c r="B12">
        <v>7.7296482740726304</v>
      </c>
      <c r="C12">
        <v>9.4776128318201707</v>
      </c>
      <c r="D12">
        <v>11.1119207607259</v>
      </c>
      <c r="E12">
        <v>3.4172561284126601</v>
      </c>
      <c r="F12">
        <v>17.907005886859999</v>
      </c>
      <c r="G12">
        <v>5.0981957401704801</v>
      </c>
      <c r="H12">
        <v>7.3210565807188202</v>
      </c>
      <c r="I12">
        <v>71.697870098683396</v>
      </c>
      <c r="J12">
        <v>9.9051566686913493</v>
      </c>
      <c r="K12">
        <v>18.986953111051101</v>
      </c>
      <c r="L12">
        <v>13.325938424938601</v>
      </c>
      <c r="M12">
        <v>3.7981207750929</v>
      </c>
      <c r="N12">
        <v>4.06075129661843</v>
      </c>
      <c r="O12">
        <v>8.1281745781971608</v>
      </c>
      <c r="P12">
        <v>43.449410718612398</v>
      </c>
      <c r="Q12">
        <v>4.8475025298300203</v>
      </c>
      <c r="R12">
        <v>6.1464935497387803</v>
      </c>
      <c r="S12">
        <v>16.936751819956701</v>
      </c>
      <c r="T12">
        <v>48.405923860778103</v>
      </c>
      <c r="U12">
        <v>2.0205887944504601</v>
      </c>
      <c r="V12">
        <v>4.9850393781072304</v>
      </c>
      <c r="W12">
        <v>9.9385195724150694</v>
      </c>
      <c r="X12">
        <v>6.0542128912414297</v>
      </c>
      <c r="Y12">
        <v>23.866664860757101</v>
      </c>
      <c r="Z12">
        <v>17.245189178090001</v>
      </c>
      <c r="AA12">
        <v>5.7995319152541196</v>
      </c>
      <c r="AB12">
        <v>3.65813554146292</v>
      </c>
      <c r="AC12">
        <v>3.5454753728709201</v>
      </c>
      <c r="AD12">
        <v>2.5485278176056498</v>
      </c>
      <c r="AE12">
        <v>47.194886879611602</v>
      </c>
      <c r="AF12">
        <v>4.8645754068076297</v>
      </c>
      <c r="AG12">
        <v>1.8746844011074699</v>
      </c>
      <c r="AH12">
        <v>4.8873817217798496</v>
      </c>
      <c r="AI12">
        <v>170.55902444705401</v>
      </c>
      <c r="AJ12">
        <v>6.1264576889476601</v>
      </c>
      <c r="AK12">
        <v>11.405856208655299</v>
      </c>
      <c r="AL12">
        <v>24.644116635805801</v>
      </c>
      <c r="AM12">
        <v>2.4708907330390701</v>
      </c>
      <c r="AN12">
        <v>4.1128446253529098</v>
      </c>
      <c r="AO12">
        <v>7.6979245965738503</v>
      </c>
      <c r="AP12">
        <v>11.9632710347021</v>
      </c>
      <c r="AQ12">
        <v>16.077820407204399</v>
      </c>
      <c r="AR12">
        <v>10.3526622218022</v>
      </c>
      <c r="AS12">
        <v>4.2891454774442996</v>
      </c>
      <c r="AT12">
        <v>13.5541886509259</v>
      </c>
      <c r="AU12">
        <v>3.9227762408212299</v>
      </c>
      <c r="AV12">
        <v>46.796374018956001</v>
      </c>
      <c r="AW12">
        <v>7.3862167652054396</v>
      </c>
      <c r="AX12">
        <v>8.9079218763868706</v>
      </c>
      <c r="AY12">
        <v>7.7081121183406696</v>
      </c>
      <c r="AZ12">
        <v>19.5565085830493</v>
      </c>
      <c r="BA12">
        <v>7.2279727914632899</v>
      </c>
      <c r="BB12">
        <v>1.7860378389759</v>
      </c>
      <c r="BC12">
        <v>18.878494557701</v>
      </c>
      <c r="BD12">
        <v>3.87743727570134</v>
      </c>
      <c r="BE12">
        <v>391.58233632429801</v>
      </c>
      <c r="BF12">
        <v>26.1323127656715</v>
      </c>
      <c r="BG12">
        <v>7.33075006424622</v>
      </c>
      <c r="BH12">
        <v>89.627260320271006</v>
      </c>
      <c r="BI12">
        <v>4.3270363676083798</v>
      </c>
      <c r="BJ12">
        <v>10.025097550843</v>
      </c>
      <c r="BK12">
        <v>6.7043484548739798</v>
      </c>
      <c r="BL12">
        <v>24.270450885339802</v>
      </c>
      <c r="BM12">
        <v>5.2594378111167304</v>
      </c>
      <c r="BN12">
        <v>2.4659463514252198</v>
      </c>
      <c r="BO12">
        <v>3.55693780348208</v>
      </c>
      <c r="BP12">
        <v>7.41371494519941</v>
      </c>
      <c r="BQ12">
        <v>4.3478139903252</v>
      </c>
      <c r="BR12">
        <v>9.8804386880842792</v>
      </c>
      <c r="BS12">
        <v>3.8843098389969999</v>
      </c>
      <c r="BT12">
        <v>12.210321475685101</v>
      </c>
      <c r="BU12">
        <v>3.1679398877932301</v>
      </c>
      <c r="BV12">
        <v>43.516066373170602</v>
      </c>
      <c r="BW12">
        <v>3.8588536972252601</v>
      </c>
      <c r="BX12">
        <v>7.7356316760821597</v>
      </c>
      <c r="BY12">
        <v>13.0197724213221</v>
      </c>
      <c r="BZ12">
        <v>2.66088723414114</v>
      </c>
      <c r="CA12">
        <v>6.9633904079195696</v>
      </c>
      <c r="CB12">
        <v>30.0860566864574</v>
      </c>
      <c r="CC12">
        <v>5.1216619006477302</v>
      </c>
      <c r="CD12">
        <v>3.9748280658408799</v>
      </c>
      <c r="CE12">
        <v>13.9881389816458</v>
      </c>
      <c r="CF12">
        <v>2.3086411285541799</v>
      </c>
      <c r="CG12">
        <v>10.6609629524315</v>
      </c>
      <c r="CH12">
        <v>4.1783245881293496</v>
      </c>
      <c r="CI12">
        <v>4.5856326593004697</v>
      </c>
      <c r="CJ12">
        <v>12.6323516279428</v>
      </c>
      <c r="CK12">
        <v>4.0538213357728301</v>
      </c>
      <c r="CL12">
        <v>11.309543894852</v>
      </c>
      <c r="CM12">
        <v>22.8697250279039</v>
      </c>
      <c r="CN12">
        <v>3.3054067788549601</v>
      </c>
      <c r="CO12">
        <v>9.7940879179287794</v>
      </c>
      <c r="CP12">
        <v>34.057870271022999</v>
      </c>
      <c r="CQ12">
        <v>4.9147447483787801</v>
      </c>
      <c r="CR12">
        <v>1.23452266436063</v>
      </c>
      <c r="CS12">
        <v>6.8595770245888401</v>
      </c>
      <c r="CT12">
        <v>10.5339320382189</v>
      </c>
      <c r="CU12">
        <v>19.279313070678398</v>
      </c>
      <c r="CV12">
        <v>5.6981114010344402</v>
      </c>
      <c r="CW12">
        <v>26.614578440193501</v>
      </c>
      <c r="CX12">
        <v>0.84411509007431995</v>
      </c>
      <c r="CY12">
        <v>6.1107650738711596</v>
      </c>
      <c r="CZ12">
        <v>10.417021481541299</v>
      </c>
      <c r="DA12">
        <v>7.6515996777019799</v>
      </c>
      <c r="DB12">
        <v>30.2500733856401</v>
      </c>
      <c r="DC12">
        <v>25.1369532551793</v>
      </c>
      <c r="DD12">
        <v>8.6540314780006309</v>
      </c>
      <c r="DE12">
        <v>10.0265311321397</v>
      </c>
      <c r="DF12">
        <v>11.2895651294247</v>
      </c>
      <c r="DG12">
        <v>5.86445271390334</v>
      </c>
      <c r="DH12">
        <v>5.8060103401900998</v>
      </c>
      <c r="DI12">
        <v>3.9376856599188099</v>
      </c>
      <c r="DJ12">
        <v>5.9504048542162398</v>
      </c>
      <c r="DK12">
        <v>69.558962176502007</v>
      </c>
      <c r="DL12">
        <v>5.8557063244744496</v>
      </c>
      <c r="DM12">
        <v>7.0861506064710804</v>
      </c>
      <c r="DN12">
        <v>4.8306839479176098</v>
      </c>
      <c r="DO12">
        <v>14.7374016501083</v>
      </c>
      <c r="DP12">
        <v>1.54750967659311</v>
      </c>
      <c r="DQ12">
        <v>14.687608978965701</v>
      </c>
    </row>
    <row r="13" spans="1:121" x14ac:dyDescent="0.25">
      <c r="A13" s="1">
        <v>45291</v>
      </c>
      <c r="B13">
        <v>7.8836850115403996</v>
      </c>
      <c r="C13">
        <v>9.5852130451256894</v>
      </c>
      <c r="D13">
        <v>11.196397111548199</v>
      </c>
      <c r="E13">
        <v>3.4022251893739801</v>
      </c>
      <c r="F13">
        <v>17.811054225547899</v>
      </c>
      <c r="G13">
        <v>5.0467084286090502</v>
      </c>
      <c r="H13">
        <v>7.4533213280066404</v>
      </c>
      <c r="I13">
        <v>72.357405501989803</v>
      </c>
      <c r="J13">
        <v>9.7626852320829798</v>
      </c>
      <c r="K13">
        <v>18.9003976595572</v>
      </c>
      <c r="L13">
        <v>13.337428490297301</v>
      </c>
      <c r="M13">
        <v>3.7696738972274999</v>
      </c>
      <c r="N13">
        <v>4.0513070435479701</v>
      </c>
      <c r="O13">
        <v>8.0958848156266505</v>
      </c>
      <c r="P13">
        <v>43.576754599434899</v>
      </c>
      <c r="Q13">
        <v>4.8706866845948804</v>
      </c>
      <c r="R13">
        <v>5.8864132881180797</v>
      </c>
      <c r="S13">
        <v>16.843709002370701</v>
      </c>
      <c r="T13">
        <v>48.359030467807102</v>
      </c>
      <c r="U13">
        <v>2.0316978824616401</v>
      </c>
      <c r="V13">
        <v>4.8628571099286697</v>
      </c>
      <c r="W13">
        <v>9.9077462579606497</v>
      </c>
      <c r="X13">
        <v>6.0211081525048096</v>
      </c>
      <c r="Y13">
        <v>23.398752912299901</v>
      </c>
      <c r="Z13">
        <v>17.436640797454501</v>
      </c>
      <c r="AA13">
        <v>5.7892060702200299</v>
      </c>
      <c r="AB13">
        <v>3.5079038040267299</v>
      </c>
      <c r="AC13">
        <v>3.5298195577986999</v>
      </c>
      <c r="AD13">
        <v>2.61181126668414</v>
      </c>
      <c r="AE13">
        <v>47.128714714824</v>
      </c>
      <c r="AF13">
        <v>4.9149511499696699</v>
      </c>
      <c r="AG13">
        <v>1.88445968438265</v>
      </c>
      <c r="AH13">
        <v>4.9255054279063497</v>
      </c>
      <c r="AI13">
        <v>172.76391044250701</v>
      </c>
      <c r="AJ13">
        <v>6.0585023494465498</v>
      </c>
      <c r="AK13">
        <v>11.4726813500542</v>
      </c>
      <c r="AL13">
        <v>25.159843607476802</v>
      </c>
      <c r="AM13">
        <v>2.4753017306055698</v>
      </c>
      <c r="AN13">
        <v>4.0974652753715803</v>
      </c>
      <c r="AO13">
        <v>7.8977467003303499</v>
      </c>
      <c r="AP13">
        <v>11.9046106100167</v>
      </c>
      <c r="AQ13">
        <v>16.100222359793801</v>
      </c>
      <c r="AR13">
        <v>10.258547346029101</v>
      </c>
      <c r="AS13">
        <v>4.2756291001103399</v>
      </c>
      <c r="AT13">
        <v>13.545443742801501</v>
      </c>
      <c r="AU13">
        <v>3.65183126841892</v>
      </c>
      <c r="AV13">
        <v>47.5602122575118</v>
      </c>
      <c r="AW13">
        <v>7.4163796454556499</v>
      </c>
      <c r="AX13">
        <v>8.9676956168194195</v>
      </c>
      <c r="AY13">
        <v>7.6971815039672498</v>
      </c>
      <c r="AZ13">
        <v>19.3460812683184</v>
      </c>
      <c r="BA13">
        <v>7.2223904535087602</v>
      </c>
      <c r="BB13">
        <v>1.8053845389485901</v>
      </c>
      <c r="BC13">
        <v>19.078393336410699</v>
      </c>
      <c r="BD13">
        <v>3.9621485675102099</v>
      </c>
      <c r="BE13">
        <v>391.81239194186497</v>
      </c>
      <c r="BF13">
        <v>26.803714530712401</v>
      </c>
      <c r="BG13">
        <v>7.4720606910057201</v>
      </c>
      <c r="BH13">
        <v>90.025561091516295</v>
      </c>
      <c r="BI13">
        <v>4.4672806594319798</v>
      </c>
      <c r="BJ13">
        <v>10.1311232001469</v>
      </c>
      <c r="BK13">
        <v>6.8353517049642196</v>
      </c>
      <c r="BL13">
        <v>23.297618941979199</v>
      </c>
      <c r="BM13">
        <v>5.2447912585962602</v>
      </c>
      <c r="BN13">
        <v>2.5087288432803998</v>
      </c>
      <c r="BO13">
        <v>3.5778143742114699</v>
      </c>
      <c r="BP13">
        <v>7.5136523607569599</v>
      </c>
      <c r="BQ13">
        <v>4.2907113599896096</v>
      </c>
      <c r="BR13">
        <v>9.6512524508698494</v>
      </c>
      <c r="BS13">
        <v>3.8762904385057002</v>
      </c>
      <c r="BT13">
        <v>12.2187477652714</v>
      </c>
      <c r="BU13">
        <v>3.2243547572470899</v>
      </c>
      <c r="BV13">
        <v>44.4362312864505</v>
      </c>
      <c r="BW13">
        <v>3.8028436236857299</v>
      </c>
      <c r="BX13">
        <v>7.87431643220956</v>
      </c>
      <c r="BY13">
        <v>13.465367977085799</v>
      </c>
      <c r="BZ13">
        <v>2.6117097715669702</v>
      </c>
      <c r="CA13">
        <v>6.8859058365582699</v>
      </c>
      <c r="CB13">
        <v>30.320891611005699</v>
      </c>
      <c r="CC13">
        <v>5.1111500001244599</v>
      </c>
      <c r="CD13">
        <v>3.8888384490749099</v>
      </c>
      <c r="CE13">
        <v>13.9371698892077</v>
      </c>
      <c r="CF13">
        <v>2.3016968940304099</v>
      </c>
      <c r="CG13">
        <v>10.7683363233</v>
      </c>
      <c r="CH13">
        <v>4.2708059728640304</v>
      </c>
      <c r="CI13">
        <v>4.4934992068913502</v>
      </c>
      <c r="CJ13">
        <v>12.351013510905499</v>
      </c>
      <c r="CK13">
        <v>4.3162347881157501</v>
      </c>
      <c r="CL13">
        <v>11.5305272501702</v>
      </c>
      <c r="CM13">
        <v>22.867861366579099</v>
      </c>
      <c r="CN13">
        <v>3.3338079463464498</v>
      </c>
      <c r="CO13">
        <v>9.8576818685735592</v>
      </c>
      <c r="CP13">
        <v>34.171390641330603</v>
      </c>
      <c r="CQ13">
        <v>4.9344178686012201</v>
      </c>
      <c r="CR13">
        <v>1.3060589300347401</v>
      </c>
      <c r="CS13">
        <v>6.8531388479491904</v>
      </c>
      <c r="CT13">
        <v>10.512832140738199</v>
      </c>
      <c r="CU13">
        <v>19.368555611661598</v>
      </c>
      <c r="CV13">
        <v>5.61527316002989</v>
      </c>
      <c r="CW13">
        <v>26.657387367283601</v>
      </c>
      <c r="CX13">
        <v>0.83124321984220695</v>
      </c>
      <c r="CY13">
        <v>6.1498255735946099</v>
      </c>
      <c r="CZ13">
        <v>10.5736712532351</v>
      </c>
      <c r="DA13">
        <v>7.79593471503562</v>
      </c>
      <c r="DB13">
        <v>30.9517127692679</v>
      </c>
      <c r="DC13">
        <v>25.201032981902198</v>
      </c>
      <c r="DD13">
        <v>8.82204248176898</v>
      </c>
      <c r="DE13">
        <v>10.0613588079491</v>
      </c>
      <c r="DF13">
        <v>11.164173073477601</v>
      </c>
      <c r="DG13">
        <v>5.8559915541744099</v>
      </c>
      <c r="DH13">
        <v>5.7500602515959498</v>
      </c>
      <c r="DI13">
        <v>3.9189649182316</v>
      </c>
      <c r="DJ13">
        <v>6.00120614388746</v>
      </c>
      <c r="DK13">
        <v>71.345899389909206</v>
      </c>
      <c r="DL13">
        <v>5.98027782372752</v>
      </c>
      <c r="DM13">
        <v>6.9039341875675602</v>
      </c>
      <c r="DN13">
        <v>4.8572237519885899</v>
      </c>
      <c r="DO13">
        <v>15.173785762384099</v>
      </c>
      <c r="DP13">
        <v>1.52256103442416</v>
      </c>
      <c r="DQ13">
        <v>14.7152004810682</v>
      </c>
    </row>
    <row r="14" spans="1:121" x14ac:dyDescent="0.25">
      <c r="A14" s="1">
        <v>45657</v>
      </c>
      <c r="B14">
        <v>8.1709156319203196</v>
      </c>
      <c r="C14">
        <v>9.8174759726724901</v>
      </c>
      <c r="D14">
        <v>11.5611213702303</v>
      </c>
      <c r="E14">
        <v>3.4399566937946102</v>
      </c>
      <c r="F14">
        <v>18.1263951025431</v>
      </c>
      <c r="G14">
        <v>5.0371677934786696</v>
      </c>
      <c r="H14">
        <v>7.4762259593809404</v>
      </c>
      <c r="I14">
        <v>73.668906052721297</v>
      </c>
      <c r="J14">
        <v>10.012453036186599</v>
      </c>
      <c r="K14">
        <v>19.229169191486399</v>
      </c>
      <c r="L14">
        <v>13.4414384701812</v>
      </c>
      <c r="M14">
        <v>3.8255433112758901</v>
      </c>
      <c r="N14">
        <v>4.1317927328908004</v>
      </c>
      <c r="O14">
        <v>8.3296123716674693</v>
      </c>
      <c r="P14">
        <v>43.998687240842997</v>
      </c>
      <c r="Q14">
        <v>4.9559589349299804</v>
      </c>
      <c r="R14">
        <v>5.9900839020082604</v>
      </c>
      <c r="S14">
        <v>17.052627121992799</v>
      </c>
      <c r="T14">
        <v>48.425703863768597</v>
      </c>
      <c r="U14">
        <v>2.06970531175573</v>
      </c>
      <c r="V14">
        <v>4.8256779427021099</v>
      </c>
      <c r="W14">
        <v>9.9960631986541593</v>
      </c>
      <c r="X14">
        <v>6.1242021137954898</v>
      </c>
      <c r="Y14">
        <v>23.687962016757002</v>
      </c>
      <c r="Z14">
        <v>17.7072424392559</v>
      </c>
      <c r="AA14">
        <v>5.9044566193250096</v>
      </c>
      <c r="AB14">
        <v>3.54671863227499</v>
      </c>
      <c r="AC14">
        <v>3.58535290457543</v>
      </c>
      <c r="AD14">
        <v>2.78172334885739</v>
      </c>
      <c r="AE14">
        <v>48.211738386022702</v>
      </c>
      <c r="AF14">
        <v>4.9945351589914297</v>
      </c>
      <c r="AG14">
        <v>1.9251998899411999</v>
      </c>
      <c r="AH14">
        <v>5.0107220302801903</v>
      </c>
      <c r="AI14">
        <v>176.374383983021</v>
      </c>
      <c r="AJ14">
        <v>6.2695055772492703</v>
      </c>
      <c r="AK14">
        <v>11.723417419405701</v>
      </c>
      <c r="AL14">
        <v>26.234522769312399</v>
      </c>
      <c r="AM14">
        <v>2.49565935861387</v>
      </c>
      <c r="AN14">
        <v>4.0957964966975302</v>
      </c>
      <c r="AO14">
        <v>8.2019524900855991</v>
      </c>
      <c r="AP14">
        <v>11.999668521128701</v>
      </c>
      <c r="AQ14">
        <v>16.6030015632649</v>
      </c>
      <c r="AR14">
        <v>10.3271261128556</v>
      </c>
      <c r="AS14">
        <v>4.3700981435453601</v>
      </c>
      <c r="AT14">
        <v>13.730624447218</v>
      </c>
      <c r="AU14">
        <v>3.6882205251009501</v>
      </c>
      <c r="AV14">
        <v>48.860897210496503</v>
      </c>
      <c r="AW14">
        <v>7.6900201682517402</v>
      </c>
      <c r="AX14">
        <v>9.1856220298943594</v>
      </c>
      <c r="AY14">
        <v>8.0578473239728492</v>
      </c>
      <c r="AZ14">
        <v>19.410589910846902</v>
      </c>
      <c r="BA14">
        <v>7.4052290829062999</v>
      </c>
      <c r="BB14">
        <v>1.90101471493069</v>
      </c>
      <c r="BC14">
        <v>19.446163999977301</v>
      </c>
      <c r="BD14">
        <v>3.9446136749584801</v>
      </c>
      <c r="BE14">
        <v>398.03113294937299</v>
      </c>
      <c r="BF14">
        <v>27.486424291876101</v>
      </c>
      <c r="BG14">
        <v>7.6326571431787196</v>
      </c>
      <c r="BH14">
        <v>91.352104840315405</v>
      </c>
      <c r="BI14">
        <v>4.5164259365103199</v>
      </c>
      <c r="BJ14">
        <v>10.0875940188022</v>
      </c>
      <c r="BK14">
        <v>6.9012193432340503</v>
      </c>
      <c r="BL14">
        <v>23.678402962508699</v>
      </c>
      <c r="BM14">
        <v>5.3163959735314199</v>
      </c>
      <c r="BN14">
        <v>2.5535549839431599</v>
      </c>
      <c r="BO14">
        <v>3.5276289227423301</v>
      </c>
      <c r="BP14">
        <v>7.4490136895335697</v>
      </c>
      <c r="BQ14">
        <v>4.3714004586145299</v>
      </c>
      <c r="BR14">
        <v>9.8236439294914799</v>
      </c>
      <c r="BS14">
        <v>3.89663399326388</v>
      </c>
      <c r="BT14">
        <v>12.4550599259543</v>
      </c>
      <c r="BU14">
        <v>3.2498422424965798</v>
      </c>
      <c r="BV14">
        <v>46.056100479597198</v>
      </c>
      <c r="BW14">
        <v>3.8812120165984298</v>
      </c>
      <c r="BX14">
        <v>8.1778660907480294</v>
      </c>
      <c r="BY14">
        <v>13.6481712653299</v>
      </c>
      <c r="BZ14">
        <v>2.8196084868375899</v>
      </c>
      <c r="CA14">
        <v>7.0697482970896601</v>
      </c>
      <c r="CB14">
        <v>30.638813845960399</v>
      </c>
      <c r="CC14">
        <v>5.2539242344104196</v>
      </c>
      <c r="CD14">
        <v>4.0179164342269296</v>
      </c>
      <c r="CE14">
        <v>14.135518202106701</v>
      </c>
      <c r="CF14">
        <v>2.3402674027066102</v>
      </c>
      <c r="CG14">
        <v>10.7222837884946</v>
      </c>
      <c r="CH14">
        <v>4.4091869845472402</v>
      </c>
      <c r="CI14">
        <v>4.5379509420292301</v>
      </c>
      <c r="CJ14">
        <v>12.321599737184</v>
      </c>
      <c r="CK14">
        <v>4.6930829894244903</v>
      </c>
      <c r="CL14">
        <v>11.8232114567625</v>
      </c>
      <c r="CM14">
        <v>23.2997010214192</v>
      </c>
      <c r="CN14">
        <v>3.4821310523880902</v>
      </c>
      <c r="CO14">
        <v>10.026465425082399</v>
      </c>
      <c r="CP14">
        <v>34.409178753489698</v>
      </c>
      <c r="CQ14">
        <v>5.0948979361527398</v>
      </c>
      <c r="CR14">
        <v>1.32292194874492</v>
      </c>
      <c r="CS14">
        <v>6.9044461349096196</v>
      </c>
      <c r="CT14">
        <v>10.5016836293482</v>
      </c>
      <c r="CU14">
        <v>19.850019956762999</v>
      </c>
      <c r="CV14">
        <v>5.7266608607104503</v>
      </c>
      <c r="CW14">
        <v>27.2742431737869</v>
      </c>
      <c r="CX14">
        <v>0.86841180911706894</v>
      </c>
      <c r="CY14">
        <v>6.3068564023688998</v>
      </c>
      <c r="CZ14">
        <v>10.6425844202634</v>
      </c>
      <c r="DA14">
        <v>8.2412007611778204</v>
      </c>
      <c r="DB14">
        <v>31.715894711863498</v>
      </c>
      <c r="DC14">
        <v>25.6135472590963</v>
      </c>
      <c r="DD14">
        <v>8.7653565404023208</v>
      </c>
      <c r="DE14">
        <v>10.2066700903137</v>
      </c>
      <c r="DF14">
        <v>11.1333331391493</v>
      </c>
      <c r="DG14">
        <v>6.1207992231694899</v>
      </c>
      <c r="DH14">
        <v>5.9316915517095596</v>
      </c>
      <c r="DI14">
        <v>3.9606231943810299</v>
      </c>
      <c r="DJ14">
        <v>6.2136303844252403</v>
      </c>
      <c r="DK14">
        <v>73.401842082976799</v>
      </c>
      <c r="DL14">
        <v>6.2628970165987203</v>
      </c>
      <c r="DM14">
        <v>6.8743231366554998</v>
      </c>
      <c r="DN14">
        <v>4.9153989804380904</v>
      </c>
      <c r="DO14">
        <v>15.7321985116882</v>
      </c>
      <c r="DP14">
        <v>1.6013904931906799</v>
      </c>
      <c r="DQ14">
        <v>15.0633918678997</v>
      </c>
    </row>
    <row r="15" spans="1:121" x14ac:dyDescent="0.25">
      <c r="A15" s="1">
        <v>46022</v>
      </c>
      <c r="B15">
        <v>8.2883719099738506</v>
      </c>
      <c r="C15">
        <v>10.0411071003331</v>
      </c>
      <c r="D15">
        <v>11.738044170555099</v>
      </c>
      <c r="E15">
        <v>3.49744532707787</v>
      </c>
      <c r="F15">
        <v>18.300811536834701</v>
      </c>
      <c r="G15">
        <v>5.1404887426777996</v>
      </c>
      <c r="H15">
        <v>7.4528340977898502</v>
      </c>
      <c r="I15">
        <v>74.674702767071594</v>
      </c>
      <c r="J15">
        <v>10.035519799521399</v>
      </c>
      <c r="K15">
        <v>19.2521181138369</v>
      </c>
      <c r="L15">
        <v>13.647216298391401</v>
      </c>
      <c r="M15">
        <v>3.8512186429324999</v>
      </c>
      <c r="N15">
        <v>4.0877953458146896</v>
      </c>
      <c r="O15">
        <v>8.4616151166000897</v>
      </c>
      <c r="P15">
        <v>44.407716368732899</v>
      </c>
      <c r="Q15">
        <v>4.9855877771189103</v>
      </c>
      <c r="R15">
        <v>6.02741646899808</v>
      </c>
      <c r="S15">
        <v>17.358867474197101</v>
      </c>
      <c r="T15">
        <v>49.184825529276701</v>
      </c>
      <c r="U15">
        <v>2.1006507975695201</v>
      </c>
      <c r="V15">
        <v>4.8607551562446298</v>
      </c>
      <c r="W15">
        <v>10.031634444183499</v>
      </c>
      <c r="X15">
        <v>6.2103593308710403</v>
      </c>
      <c r="Y15">
        <v>23.616222804833601</v>
      </c>
      <c r="Z15">
        <v>17.9269749934106</v>
      </c>
      <c r="AA15">
        <v>5.9040619844460398</v>
      </c>
      <c r="AB15">
        <v>3.5500604819784698</v>
      </c>
      <c r="AC15">
        <v>3.53427088476628</v>
      </c>
      <c r="AD15">
        <v>2.7735688372267999</v>
      </c>
      <c r="AE15">
        <v>49.044369800042901</v>
      </c>
      <c r="AF15">
        <v>5.0427543288147803</v>
      </c>
      <c r="AG15">
        <v>1.9326420312267301</v>
      </c>
      <c r="AH15">
        <v>5.0396898532261503</v>
      </c>
      <c r="AI15">
        <v>179.05686895271</v>
      </c>
      <c r="AJ15">
        <v>6.3540181201837402</v>
      </c>
      <c r="AK15">
        <v>11.698958184405299</v>
      </c>
      <c r="AL15">
        <v>26.4808095242525</v>
      </c>
      <c r="AM15">
        <v>2.49021058934211</v>
      </c>
      <c r="AN15">
        <v>4.13509744992575</v>
      </c>
      <c r="AO15">
        <v>8.3582232116098094</v>
      </c>
      <c r="AP15">
        <v>12.220231119271499</v>
      </c>
      <c r="AQ15">
        <v>16.792872494057502</v>
      </c>
      <c r="AR15">
        <v>10.4608275996816</v>
      </c>
      <c r="AS15">
        <v>4.42650538030676</v>
      </c>
      <c r="AT15">
        <v>13.7892363817502</v>
      </c>
      <c r="AU15">
        <v>3.7181731727057801</v>
      </c>
      <c r="AV15">
        <v>49.448192809022302</v>
      </c>
      <c r="AW15">
        <v>7.6260524383464103</v>
      </c>
      <c r="AX15">
        <v>9.3033176384575</v>
      </c>
      <c r="AY15">
        <v>8.1787206469365206</v>
      </c>
      <c r="AZ15">
        <v>19.458144532920599</v>
      </c>
      <c r="BA15">
        <v>7.5266251004419704</v>
      </c>
      <c r="BB15">
        <v>1.9018466504637801</v>
      </c>
      <c r="BC15">
        <v>19.580764954781099</v>
      </c>
      <c r="BD15">
        <v>3.9718277306068499</v>
      </c>
      <c r="BE15">
        <v>399.05969009553303</v>
      </c>
      <c r="BF15">
        <v>28.086089537803101</v>
      </c>
      <c r="BG15">
        <v>7.6390287422047702</v>
      </c>
      <c r="BH15">
        <v>92.137083855684295</v>
      </c>
      <c r="BI15">
        <v>4.4891514737584002</v>
      </c>
      <c r="BJ15">
        <v>10.0925485719587</v>
      </c>
      <c r="BK15">
        <v>6.9454037735180396</v>
      </c>
      <c r="BL15">
        <v>23.9750984934321</v>
      </c>
      <c r="BM15">
        <v>5.32443585396038</v>
      </c>
      <c r="BN15">
        <v>2.5665972864181499</v>
      </c>
      <c r="BO15">
        <v>3.4993564328599498</v>
      </c>
      <c r="BP15">
        <v>7.3885250739127004</v>
      </c>
      <c r="BQ15">
        <v>4.3875778542431503</v>
      </c>
      <c r="BR15">
        <v>9.9865760812760005</v>
      </c>
      <c r="BS15">
        <v>3.9762364949586302</v>
      </c>
      <c r="BT15">
        <v>12.608567425294</v>
      </c>
      <c r="BU15">
        <v>3.2811947146313698</v>
      </c>
      <c r="BV15">
        <v>47.239585809919198</v>
      </c>
      <c r="BW15">
        <v>3.8776067156656202</v>
      </c>
      <c r="BX15">
        <v>8.26319215614485</v>
      </c>
      <c r="BY15">
        <v>13.712092145702901</v>
      </c>
      <c r="BZ15">
        <v>2.8361680540783598</v>
      </c>
      <c r="CA15">
        <v>7.1111993769756001</v>
      </c>
      <c r="CB15">
        <v>31.125802614483401</v>
      </c>
      <c r="CC15">
        <v>5.3405508527194998</v>
      </c>
      <c r="CD15">
        <v>4.05542597797358</v>
      </c>
      <c r="CE15">
        <v>14.246971812100099</v>
      </c>
      <c r="CF15">
        <v>2.3884477503180799</v>
      </c>
      <c r="CG15">
        <v>10.8783978995771</v>
      </c>
      <c r="CH15">
        <v>4.4486139281595003</v>
      </c>
      <c r="CI15">
        <v>4.5729301861000398</v>
      </c>
      <c r="CJ15">
        <v>12.381609870825599</v>
      </c>
      <c r="CK15">
        <v>4.7747519619830996</v>
      </c>
      <c r="CL15">
        <v>11.9011710866214</v>
      </c>
      <c r="CM15">
        <v>23.533819582138602</v>
      </c>
      <c r="CN15">
        <v>3.5868914135452301</v>
      </c>
      <c r="CO15">
        <v>10.0864799765674</v>
      </c>
      <c r="CP15">
        <v>34.640650025539799</v>
      </c>
      <c r="CQ15">
        <v>5.1788250562663798</v>
      </c>
      <c r="CR15">
        <v>1.3296262028836201</v>
      </c>
      <c r="CS15">
        <v>6.91030132192589</v>
      </c>
      <c r="CT15">
        <v>10.451143462632199</v>
      </c>
      <c r="CU15">
        <v>19.711013987085401</v>
      </c>
      <c r="CV15">
        <v>5.7308367952767396</v>
      </c>
      <c r="CW15">
        <v>27.572422287455701</v>
      </c>
      <c r="CX15">
        <v>0.86235432298314696</v>
      </c>
      <c r="CY15">
        <v>6.3105828516216302</v>
      </c>
      <c r="CZ15">
        <v>10.669282361391</v>
      </c>
      <c r="DA15">
        <v>8.3050848637863801</v>
      </c>
      <c r="DB15">
        <v>32.2149428756193</v>
      </c>
      <c r="DC15">
        <v>26.032234360437599</v>
      </c>
      <c r="DD15">
        <v>8.9648593291278509</v>
      </c>
      <c r="DE15">
        <v>10.3630727505713</v>
      </c>
      <c r="DF15">
        <v>11.164039653043501</v>
      </c>
      <c r="DG15">
        <v>6.2376469927042599</v>
      </c>
      <c r="DH15">
        <v>6.0247296546933402</v>
      </c>
      <c r="DI15">
        <v>4.0072238688717903</v>
      </c>
      <c r="DJ15">
        <v>6.10499782938727</v>
      </c>
      <c r="DK15">
        <v>75.015423616861199</v>
      </c>
      <c r="DL15">
        <v>6.3210769684645296</v>
      </c>
      <c r="DM15">
        <v>6.9176480881327898</v>
      </c>
      <c r="DN15">
        <v>4.9596618107583303</v>
      </c>
      <c r="DO15">
        <v>15.842962486605501</v>
      </c>
      <c r="DP15">
        <v>1.61767723910336</v>
      </c>
      <c r="DQ15">
        <v>15.277237352008999</v>
      </c>
    </row>
    <row r="16" spans="1:121" x14ac:dyDescent="0.25">
      <c r="A16" s="1">
        <v>46387</v>
      </c>
      <c r="B16">
        <v>8.2155682306284401</v>
      </c>
      <c r="C16">
        <v>9.9552987070591605</v>
      </c>
      <c r="D16">
        <v>11.721598419676999</v>
      </c>
      <c r="E16">
        <v>3.4619864548310701</v>
      </c>
      <c r="F16">
        <v>18.190248309443401</v>
      </c>
      <c r="G16">
        <v>5.1231111678899799</v>
      </c>
      <c r="H16">
        <v>7.2442908680874503</v>
      </c>
      <c r="I16">
        <v>74.934755998049695</v>
      </c>
      <c r="J16">
        <v>9.9068008418818891</v>
      </c>
      <c r="K16">
        <v>19.195039240869502</v>
      </c>
      <c r="L16">
        <v>13.5794843235833</v>
      </c>
      <c r="M16">
        <v>3.8281733987644402</v>
      </c>
      <c r="N16">
        <v>4.0138815483587296</v>
      </c>
      <c r="O16">
        <v>8.4053741017456893</v>
      </c>
      <c r="P16">
        <v>44.257399559753097</v>
      </c>
      <c r="Q16">
        <v>4.8848034545264403</v>
      </c>
      <c r="R16">
        <v>5.9477510698834601</v>
      </c>
      <c r="S16">
        <v>17.227133963806899</v>
      </c>
      <c r="T16">
        <v>48.917223222224202</v>
      </c>
      <c r="U16">
        <v>2.0869841537586198</v>
      </c>
      <c r="V16">
        <v>4.8162532893687997</v>
      </c>
      <c r="W16">
        <v>9.9827833688891996</v>
      </c>
      <c r="X16">
        <v>6.1468981228433899</v>
      </c>
      <c r="Y16">
        <v>23.065818614238001</v>
      </c>
      <c r="Z16">
        <v>17.798757427776401</v>
      </c>
      <c r="AA16">
        <v>5.7940030649334302</v>
      </c>
      <c r="AB16">
        <v>3.4825216998599</v>
      </c>
      <c r="AC16">
        <v>3.4819065265831002</v>
      </c>
      <c r="AD16">
        <v>2.7168031897657099</v>
      </c>
      <c r="AE16">
        <v>48.617349534070399</v>
      </c>
      <c r="AF16">
        <v>4.9672574715827</v>
      </c>
      <c r="AG16">
        <v>1.9009856593488601</v>
      </c>
      <c r="AH16">
        <v>4.9655341770842201</v>
      </c>
      <c r="AI16">
        <v>177.61988331211299</v>
      </c>
      <c r="AJ16">
        <v>6.3198614933074602</v>
      </c>
      <c r="AK16">
        <v>11.4443247371733</v>
      </c>
      <c r="AL16">
        <v>26.298595352267402</v>
      </c>
      <c r="AM16">
        <v>2.4468750555936101</v>
      </c>
      <c r="AN16">
        <v>4.11118186581984</v>
      </c>
      <c r="AO16">
        <v>8.3040900953075596</v>
      </c>
      <c r="AP16">
        <v>12.205944641849999</v>
      </c>
      <c r="AQ16">
        <v>16.600151740691299</v>
      </c>
      <c r="AR16">
        <v>10.3852323685136</v>
      </c>
      <c r="AS16">
        <v>4.3868053864346601</v>
      </c>
      <c r="AT16">
        <v>13.7352636148625</v>
      </c>
      <c r="AU16">
        <v>3.6901042791315302</v>
      </c>
      <c r="AV16">
        <v>49.0046489577812</v>
      </c>
      <c r="AW16">
        <v>7.44915643225099</v>
      </c>
      <c r="AX16">
        <v>9.2258409642260393</v>
      </c>
      <c r="AY16">
        <v>8.1393737706637808</v>
      </c>
      <c r="AZ16">
        <v>19.183510916604298</v>
      </c>
      <c r="BA16">
        <v>7.4832936505436596</v>
      </c>
      <c r="BB16">
        <v>1.86634818887437</v>
      </c>
      <c r="BC16">
        <v>19.313369103295901</v>
      </c>
      <c r="BD16">
        <v>3.9248475621255601</v>
      </c>
      <c r="BE16">
        <v>395.22889434936297</v>
      </c>
      <c r="BF16">
        <v>28.0490170232564</v>
      </c>
      <c r="BG16">
        <v>7.5229328897597902</v>
      </c>
      <c r="BH16">
        <v>91.943299669131093</v>
      </c>
      <c r="BI16">
        <v>4.3721119533793598</v>
      </c>
      <c r="BJ16">
        <v>9.9286224385948696</v>
      </c>
      <c r="BK16">
        <v>6.8857191882832796</v>
      </c>
      <c r="BL16">
        <v>23.825287468203701</v>
      </c>
      <c r="BM16">
        <v>5.2988635962653401</v>
      </c>
      <c r="BN16">
        <v>2.5283260428750198</v>
      </c>
      <c r="BO16">
        <v>3.42038054918432</v>
      </c>
      <c r="BP16">
        <v>7.1942905028130397</v>
      </c>
      <c r="BQ16">
        <v>4.3179111450448904</v>
      </c>
      <c r="BR16">
        <v>9.8917751801375005</v>
      </c>
      <c r="BS16">
        <v>3.9435436307528202</v>
      </c>
      <c r="BT16">
        <v>12.520852395418499</v>
      </c>
      <c r="BU16">
        <v>3.2631830996628302</v>
      </c>
      <c r="BV16">
        <v>47.273127359228702</v>
      </c>
      <c r="BW16">
        <v>3.78414431479192</v>
      </c>
      <c r="BX16">
        <v>8.17816330850812</v>
      </c>
      <c r="BY16">
        <v>13.565044797675499</v>
      </c>
      <c r="BZ16">
        <v>2.76612434801685</v>
      </c>
      <c r="CA16">
        <v>7.01630335161048</v>
      </c>
      <c r="CB16">
        <v>31.000792482154601</v>
      </c>
      <c r="CC16">
        <v>5.2565015916285498</v>
      </c>
      <c r="CD16">
        <v>3.9909255440000901</v>
      </c>
      <c r="CE16">
        <v>14.133169756484101</v>
      </c>
      <c r="CF16">
        <v>2.3636374749454498</v>
      </c>
      <c r="CG16">
        <v>10.829768631261899</v>
      </c>
      <c r="CH16">
        <v>4.4113681367302604</v>
      </c>
      <c r="CI16">
        <v>4.5274942353504297</v>
      </c>
      <c r="CJ16">
        <v>12.308113920035099</v>
      </c>
      <c r="CK16">
        <v>4.7362595312170397</v>
      </c>
      <c r="CL16">
        <v>11.742252966882299</v>
      </c>
      <c r="CM16">
        <v>23.450603072470798</v>
      </c>
      <c r="CN16">
        <v>3.5708421123559702</v>
      </c>
      <c r="CO16">
        <v>9.9773158092508094</v>
      </c>
      <c r="CP16">
        <v>34.484617043381398</v>
      </c>
      <c r="CQ16">
        <v>5.14316097564455</v>
      </c>
      <c r="CR16">
        <v>1.2967312296789999</v>
      </c>
      <c r="CS16">
        <v>6.8607432485459903</v>
      </c>
      <c r="CT16">
        <v>10.278148476294501</v>
      </c>
      <c r="CU16">
        <v>19.245007691758499</v>
      </c>
      <c r="CV16">
        <v>5.6714408726965804</v>
      </c>
      <c r="CW16">
        <v>27.378953435682099</v>
      </c>
      <c r="CX16">
        <v>0.85388471973436397</v>
      </c>
      <c r="CY16">
        <v>6.2166703216697003</v>
      </c>
      <c r="CZ16">
        <v>10.582188877632801</v>
      </c>
      <c r="DA16">
        <v>8.2428431412487093</v>
      </c>
      <c r="DB16">
        <v>32.349959667377</v>
      </c>
      <c r="DC16">
        <v>26.026573454728599</v>
      </c>
      <c r="DD16">
        <v>8.9625200140378105</v>
      </c>
      <c r="DE16">
        <v>10.380043366572799</v>
      </c>
      <c r="DF16">
        <v>11.098131158537999</v>
      </c>
      <c r="DG16">
        <v>6.1856832915975701</v>
      </c>
      <c r="DH16">
        <v>5.9307664286934996</v>
      </c>
      <c r="DI16">
        <v>3.9593612070654398</v>
      </c>
      <c r="DJ16">
        <v>5.9613703627796104</v>
      </c>
      <c r="DK16">
        <v>74.685268901144497</v>
      </c>
      <c r="DL16">
        <v>6.2738970474505402</v>
      </c>
      <c r="DM16">
        <v>6.8122927923926797</v>
      </c>
      <c r="DN16">
        <v>4.8879929271805</v>
      </c>
      <c r="DO16">
        <v>15.7106901871656</v>
      </c>
      <c r="DP16">
        <v>1.58186554423954</v>
      </c>
      <c r="DQ16">
        <v>15.1946910438341</v>
      </c>
    </row>
    <row r="17" spans="1:121" x14ac:dyDescent="0.25">
      <c r="A17" s="1">
        <v>46752</v>
      </c>
      <c r="B17">
        <v>8.2277809429580593</v>
      </c>
      <c r="C17">
        <v>10.003977116924201</v>
      </c>
      <c r="D17">
        <v>11.8320614297029</v>
      </c>
      <c r="E17">
        <v>3.4651579860504</v>
      </c>
      <c r="F17">
        <v>18.2753544831535</v>
      </c>
      <c r="G17">
        <v>5.1600720134977403</v>
      </c>
      <c r="H17">
        <v>7.1174613444174799</v>
      </c>
      <c r="I17">
        <v>75.954333574643002</v>
      </c>
      <c r="J17">
        <v>9.9073850753984907</v>
      </c>
      <c r="K17">
        <v>19.230811822343501</v>
      </c>
      <c r="L17">
        <v>13.658382418820899</v>
      </c>
      <c r="M17">
        <v>3.8414803140206</v>
      </c>
      <c r="N17">
        <v>3.9824172685184398</v>
      </c>
      <c r="O17">
        <v>8.4363138483952191</v>
      </c>
      <c r="P17">
        <v>44.646846737725802</v>
      </c>
      <c r="Q17">
        <v>4.8428267884931104</v>
      </c>
      <c r="R17">
        <v>5.93192619993905</v>
      </c>
      <c r="S17">
        <v>17.281841280479199</v>
      </c>
      <c r="T17">
        <v>49.189763144986799</v>
      </c>
      <c r="U17">
        <v>2.0908322310076799</v>
      </c>
      <c r="V17">
        <v>4.8186430066375401</v>
      </c>
      <c r="W17">
        <v>9.9825879659318506</v>
      </c>
      <c r="X17">
        <v>6.15233585834366</v>
      </c>
      <c r="Y17">
        <v>22.815808559339899</v>
      </c>
      <c r="Z17">
        <v>17.870997237961099</v>
      </c>
      <c r="AA17">
        <v>5.7516784483086996</v>
      </c>
      <c r="AB17">
        <v>3.4574728549092599</v>
      </c>
      <c r="AC17">
        <v>3.4688031830919899</v>
      </c>
      <c r="AD17">
        <v>2.69143814026843</v>
      </c>
      <c r="AE17">
        <v>48.864614015799297</v>
      </c>
      <c r="AF17">
        <v>4.9654620887142604</v>
      </c>
      <c r="AG17">
        <v>1.8907882464764301</v>
      </c>
      <c r="AH17">
        <v>4.94612870201329</v>
      </c>
      <c r="AI17">
        <v>178.15928441351701</v>
      </c>
      <c r="AJ17">
        <v>6.3524191187125902</v>
      </c>
      <c r="AK17">
        <v>11.3387186087398</v>
      </c>
      <c r="AL17">
        <v>26.402951554657101</v>
      </c>
      <c r="AM17">
        <v>2.4293163344874098</v>
      </c>
      <c r="AN17">
        <v>4.1247971305539002</v>
      </c>
      <c r="AO17">
        <v>8.34637786660908</v>
      </c>
      <c r="AP17">
        <v>12.331403761452201</v>
      </c>
      <c r="AQ17">
        <v>16.576635403356899</v>
      </c>
      <c r="AR17">
        <v>10.42496138602</v>
      </c>
      <c r="AS17">
        <v>4.3957952016822803</v>
      </c>
      <c r="AT17">
        <v>13.7382896452597</v>
      </c>
      <c r="AU17">
        <v>3.70057695728193</v>
      </c>
      <c r="AV17">
        <v>49.295392402787002</v>
      </c>
      <c r="AW17">
        <v>7.3495161980978301</v>
      </c>
      <c r="AX17">
        <v>9.2538082988089307</v>
      </c>
      <c r="AY17">
        <v>8.1873948432333705</v>
      </c>
      <c r="AZ17">
        <v>19.111775009089101</v>
      </c>
      <c r="BA17">
        <v>7.5401107132684198</v>
      </c>
      <c r="BB17">
        <v>1.8521692810586801</v>
      </c>
      <c r="BC17">
        <v>19.250361700957399</v>
      </c>
      <c r="BD17">
        <v>3.9227426574119302</v>
      </c>
      <c r="BE17">
        <v>396.35522785958898</v>
      </c>
      <c r="BF17">
        <v>28.353044338314199</v>
      </c>
      <c r="BG17">
        <v>7.4849033718764204</v>
      </c>
      <c r="BH17">
        <v>92.701889244303004</v>
      </c>
      <c r="BI17">
        <v>4.3102251346593796</v>
      </c>
      <c r="BJ17">
        <v>9.8717870840814594</v>
      </c>
      <c r="BK17">
        <v>6.9248454247129398</v>
      </c>
      <c r="BL17">
        <v>23.926349552429699</v>
      </c>
      <c r="BM17">
        <v>5.2962625598350304</v>
      </c>
      <c r="BN17">
        <v>2.5172163180432099</v>
      </c>
      <c r="BO17">
        <v>3.3774791954676799</v>
      </c>
      <c r="BP17">
        <v>7.0856919705371704</v>
      </c>
      <c r="BQ17">
        <v>4.2967663138142296</v>
      </c>
      <c r="BR17">
        <v>9.9052671238381897</v>
      </c>
      <c r="BS17">
        <v>3.9514780111541699</v>
      </c>
      <c r="BT17">
        <v>12.571065756346201</v>
      </c>
      <c r="BU17">
        <v>3.27767492346754</v>
      </c>
      <c r="BV17">
        <v>47.811419143739997</v>
      </c>
      <c r="BW17">
        <v>3.7433623288936499</v>
      </c>
      <c r="BX17">
        <v>8.1766960995802798</v>
      </c>
      <c r="BY17">
        <v>13.5686699853863</v>
      </c>
      <c r="BZ17">
        <v>2.72913220809584</v>
      </c>
      <c r="CA17">
        <v>6.9966599460202596</v>
      </c>
      <c r="CB17">
        <v>31.135850480717998</v>
      </c>
      <c r="CC17">
        <v>5.2295669560109301</v>
      </c>
      <c r="CD17">
        <v>3.9922613909777098</v>
      </c>
      <c r="CE17">
        <v>14.194410366127601</v>
      </c>
      <c r="CF17">
        <v>2.3641746512356598</v>
      </c>
      <c r="CG17">
        <v>10.9006847211582</v>
      </c>
      <c r="CH17">
        <v>4.4238644348234901</v>
      </c>
      <c r="CI17">
        <v>4.53062058173201</v>
      </c>
      <c r="CJ17">
        <v>12.365290246923299</v>
      </c>
      <c r="CK17">
        <v>4.7487252707419296</v>
      </c>
      <c r="CL17">
        <v>11.7115316646445</v>
      </c>
      <c r="CM17">
        <v>23.6504398270522</v>
      </c>
      <c r="CN17">
        <v>3.5948950812094602</v>
      </c>
      <c r="CO17">
        <v>9.9721007686753502</v>
      </c>
      <c r="CP17">
        <v>34.770400861716098</v>
      </c>
      <c r="CQ17">
        <v>5.1640857578039698</v>
      </c>
      <c r="CR17">
        <v>1.2771722064593201</v>
      </c>
      <c r="CS17">
        <v>6.8826819402035904</v>
      </c>
      <c r="CT17">
        <v>10.251211140049801</v>
      </c>
      <c r="CU17">
        <v>19.0014074093163</v>
      </c>
      <c r="CV17">
        <v>5.6715730502181101</v>
      </c>
      <c r="CW17">
        <v>27.479711043704501</v>
      </c>
      <c r="CX17">
        <v>0.854182913678739</v>
      </c>
      <c r="CY17">
        <v>6.19007306614591</v>
      </c>
      <c r="CZ17">
        <v>10.605628571115799</v>
      </c>
      <c r="DA17">
        <v>8.2673727246741109</v>
      </c>
      <c r="DB17">
        <v>32.838297279693101</v>
      </c>
      <c r="DC17">
        <v>26.323806745499098</v>
      </c>
      <c r="DD17">
        <v>9.0603089136405206</v>
      </c>
      <c r="DE17">
        <v>10.5195687229538</v>
      </c>
      <c r="DF17">
        <v>11.145629365456999</v>
      </c>
      <c r="DG17">
        <v>6.2020969589339101</v>
      </c>
      <c r="DH17">
        <v>5.9307234217685396</v>
      </c>
      <c r="DI17">
        <v>3.9540140459717898</v>
      </c>
      <c r="DJ17">
        <v>5.8847058650234203</v>
      </c>
      <c r="DK17">
        <v>75.331852255051302</v>
      </c>
      <c r="DL17">
        <v>6.2961984647709102</v>
      </c>
      <c r="DM17">
        <v>6.7795554135597804</v>
      </c>
      <c r="DN17">
        <v>4.8709882863631497</v>
      </c>
      <c r="DO17">
        <v>15.745534142542899</v>
      </c>
      <c r="DP17">
        <v>1.5651266230082801</v>
      </c>
      <c r="DQ17">
        <v>15.2796909076262</v>
      </c>
    </row>
    <row r="18" spans="1:121" x14ac:dyDescent="0.25">
      <c r="A18" s="1">
        <v>47118</v>
      </c>
      <c r="B18">
        <v>8.2378084040966506</v>
      </c>
      <c r="C18">
        <v>10.0735754655944</v>
      </c>
      <c r="D18">
        <v>11.9337901501092</v>
      </c>
      <c r="E18">
        <v>3.4662759527328202</v>
      </c>
      <c r="F18">
        <v>18.344421502843598</v>
      </c>
      <c r="G18">
        <v>5.1934000556031004</v>
      </c>
      <c r="H18">
        <v>6.9939776170914199</v>
      </c>
      <c r="I18">
        <v>76.780206733360004</v>
      </c>
      <c r="J18">
        <v>9.8921246777487397</v>
      </c>
      <c r="K18">
        <v>19.229960467135999</v>
      </c>
      <c r="L18">
        <v>13.7250406060472</v>
      </c>
      <c r="M18">
        <v>3.8473233774262701</v>
      </c>
      <c r="N18">
        <v>3.94908173851096</v>
      </c>
      <c r="O18">
        <v>8.4683982735417107</v>
      </c>
      <c r="P18">
        <v>45.017307317570101</v>
      </c>
      <c r="Q18">
        <v>4.8121076288586897</v>
      </c>
      <c r="R18">
        <v>5.9126714441214796</v>
      </c>
      <c r="S18">
        <v>17.3224558994159</v>
      </c>
      <c r="T18">
        <v>49.358916457621802</v>
      </c>
      <c r="U18">
        <v>2.0932416907522602</v>
      </c>
      <c r="V18">
        <v>4.8207767788524301</v>
      </c>
      <c r="W18">
        <v>9.9651802655806794</v>
      </c>
      <c r="X18">
        <v>6.1511726951106001</v>
      </c>
      <c r="Y18">
        <v>22.554182753312801</v>
      </c>
      <c r="Z18">
        <v>17.932189332709601</v>
      </c>
      <c r="AA18">
        <v>5.7100067446878802</v>
      </c>
      <c r="AB18">
        <v>3.4296309839572698</v>
      </c>
      <c r="AC18">
        <v>3.45402523237526</v>
      </c>
      <c r="AD18">
        <v>2.66639325071072</v>
      </c>
      <c r="AE18">
        <v>49.080273777711398</v>
      </c>
      <c r="AF18">
        <v>4.9653802514810002</v>
      </c>
      <c r="AG18">
        <v>1.88136733671686</v>
      </c>
      <c r="AH18">
        <v>4.9258293019400696</v>
      </c>
      <c r="AI18">
        <v>178.698825694541</v>
      </c>
      <c r="AJ18">
        <v>6.3799197132138801</v>
      </c>
      <c r="AK18">
        <v>11.2520420079356</v>
      </c>
      <c r="AL18">
        <v>26.488329008601099</v>
      </c>
      <c r="AM18">
        <v>2.4122931238738601</v>
      </c>
      <c r="AN18">
        <v>4.1343840719511302</v>
      </c>
      <c r="AO18">
        <v>8.3834134848102302</v>
      </c>
      <c r="AP18">
        <v>12.424448254008199</v>
      </c>
      <c r="AQ18">
        <v>16.541488342722399</v>
      </c>
      <c r="AR18">
        <v>10.4586157720404</v>
      </c>
      <c r="AS18">
        <v>4.3996600029839099</v>
      </c>
      <c r="AT18">
        <v>13.719676901521201</v>
      </c>
      <c r="AU18">
        <v>3.7065271342156998</v>
      </c>
      <c r="AV18">
        <v>49.524221130875198</v>
      </c>
      <c r="AW18">
        <v>7.2470306845033301</v>
      </c>
      <c r="AX18">
        <v>9.2795426734707291</v>
      </c>
      <c r="AY18">
        <v>8.2288272857384506</v>
      </c>
      <c r="AZ18">
        <v>19.0202801397438</v>
      </c>
      <c r="BA18">
        <v>7.5975195386214303</v>
      </c>
      <c r="BB18">
        <v>1.8367781349285</v>
      </c>
      <c r="BC18">
        <v>19.174477173404899</v>
      </c>
      <c r="BD18">
        <v>3.9198307585975898</v>
      </c>
      <c r="BE18">
        <v>397.20818017950302</v>
      </c>
      <c r="BF18">
        <v>28.694328838923699</v>
      </c>
      <c r="BG18">
        <v>7.4386267427585802</v>
      </c>
      <c r="BH18">
        <v>93.266740022382294</v>
      </c>
      <c r="BI18">
        <v>4.2545678343982303</v>
      </c>
      <c r="BJ18">
        <v>9.8155860938687294</v>
      </c>
      <c r="BK18">
        <v>6.9539316191555303</v>
      </c>
      <c r="BL18">
        <v>24.0082240065977</v>
      </c>
      <c r="BM18">
        <v>5.2745591615397904</v>
      </c>
      <c r="BN18">
        <v>2.5064500215446999</v>
      </c>
      <c r="BO18">
        <v>3.3323295272824298</v>
      </c>
      <c r="BP18">
        <v>6.9830404787762399</v>
      </c>
      <c r="BQ18">
        <v>4.2741087208071296</v>
      </c>
      <c r="BR18">
        <v>9.9210332297612798</v>
      </c>
      <c r="BS18">
        <v>3.9616588374170001</v>
      </c>
      <c r="BT18">
        <v>12.6184662027428</v>
      </c>
      <c r="BU18">
        <v>3.2891639457634301</v>
      </c>
      <c r="BV18">
        <v>48.333929652065898</v>
      </c>
      <c r="BW18">
        <v>3.7099473908415699</v>
      </c>
      <c r="BX18">
        <v>8.1705094754962797</v>
      </c>
      <c r="BY18">
        <v>13.5610251533331</v>
      </c>
      <c r="BZ18">
        <v>2.6935557536123702</v>
      </c>
      <c r="CA18">
        <v>6.9742222950274897</v>
      </c>
      <c r="CB18">
        <v>31.2238458813293</v>
      </c>
      <c r="CC18">
        <v>5.2024970502365004</v>
      </c>
      <c r="CD18">
        <v>3.9940608981973602</v>
      </c>
      <c r="CE18">
        <v>14.2436716069898</v>
      </c>
      <c r="CF18">
        <v>2.3659045281396001</v>
      </c>
      <c r="CG18">
        <v>10.964416023267701</v>
      </c>
      <c r="CH18">
        <v>4.4356372458929796</v>
      </c>
      <c r="CI18">
        <v>4.5304590827160798</v>
      </c>
      <c r="CJ18">
        <v>12.4141321322168</v>
      </c>
      <c r="CK18">
        <v>4.7613159721410003</v>
      </c>
      <c r="CL18">
        <v>11.673204738451799</v>
      </c>
      <c r="CM18">
        <v>23.840711564400198</v>
      </c>
      <c r="CN18">
        <v>3.6192709896566901</v>
      </c>
      <c r="CO18">
        <v>9.9584397343881808</v>
      </c>
      <c r="CP18">
        <v>35.046064059193903</v>
      </c>
      <c r="CQ18">
        <v>5.1834533930431803</v>
      </c>
      <c r="CR18">
        <v>1.25963050061655</v>
      </c>
      <c r="CS18">
        <v>6.8893639647624596</v>
      </c>
      <c r="CT18">
        <v>10.234775394397699</v>
      </c>
      <c r="CU18">
        <v>18.761041360482601</v>
      </c>
      <c r="CV18">
        <v>5.6691904169644998</v>
      </c>
      <c r="CW18">
        <v>27.5675376655443</v>
      </c>
      <c r="CX18">
        <v>0.85560086084599696</v>
      </c>
      <c r="CY18">
        <v>6.16059297703843</v>
      </c>
      <c r="CZ18">
        <v>10.615703686831999</v>
      </c>
      <c r="DA18">
        <v>8.2891611989488094</v>
      </c>
      <c r="DB18">
        <v>33.292450501442602</v>
      </c>
      <c r="DC18">
        <v>26.6036097366229</v>
      </c>
      <c r="DD18">
        <v>9.1479950981577005</v>
      </c>
      <c r="DE18">
        <v>10.655726990970001</v>
      </c>
      <c r="DF18">
        <v>11.184767932925499</v>
      </c>
      <c r="DG18">
        <v>6.2094428375708004</v>
      </c>
      <c r="DH18">
        <v>5.9336276854517704</v>
      </c>
      <c r="DI18">
        <v>3.9444648753074398</v>
      </c>
      <c r="DJ18">
        <v>5.8101433844531698</v>
      </c>
      <c r="DK18">
        <v>76.022050311137903</v>
      </c>
      <c r="DL18">
        <v>6.3111116709477297</v>
      </c>
      <c r="DM18">
        <v>6.7433226186448403</v>
      </c>
      <c r="DN18">
        <v>4.8522795880844196</v>
      </c>
      <c r="DO18">
        <v>15.772344506031899</v>
      </c>
      <c r="DP18">
        <v>1.5511879886120701</v>
      </c>
      <c r="DQ18">
        <v>15.366246366088699</v>
      </c>
    </row>
    <row r="19" spans="1:121" x14ac:dyDescent="0.25">
      <c r="A19" s="1">
        <v>47483</v>
      </c>
      <c r="B19">
        <v>8.2386348073682694</v>
      </c>
      <c r="C19">
        <v>10.128350083602999</v>
      </c>
      <c r="D19">
        <v>12.027861239262799</v>
      </c>
      <c r="E19">
        <v>3.4612886258069899</v>
      </c>
      <c r="F19">
        <v>18.394436024766598</v>
      </c>
      <c r="G19">
        <v>5.2191945110159503</v>
      </c>
      <c r="H19">
        <v>6.8712646516451104</v>
      </c>
      <c r="I19">
        <v>77.518398627749704</v>
      </c>
      <c r="J19">
        <v>9.8557099970044906</v>
      </c>
      <c r="K19">
        <v>19.215531907221798</v>
      </c>
      <c r="L19">
        <v>13.767160080462</v>
      </c>
      <c r="M19">
        <v>3.84570074932831</v>
      </c>
      <c r="N19">
        <v>3.9119674549324999</v>
      </c>
      <c r="O19">
        <v>8.4970542459103395</v>
      </c>
      <c r="P19">
        <v>45.278577097435999</v>
      </c>
      <c r="Q19">
        <v>4.7750254320966699</v>
      </c>
      <c r="R19">
        <v>5.8913513569432796</v>
      </c>
      <c r="S19">
        <v>17.347374838195101</v>
      </c>
      <c r="T19">
        <v>49.501124281636102</v>
      </c>
      <c r="U19">
        <v>2.0937553782959002</v>
      </c>
      <c r="V19">
        <v>4.82002398550779</v>
      </c>
      <c r="W19">
        <v>9.9345488578608308</v>
      </c>
      <c r="X19">
        <v>6.1459220227434397</v>
      </c>
      <c r="Y19">
        <v>22.2597598932627</v>
      </c>
      <c r="Z19">
        <v>17.970971854712101</v>
      </c>
      <c r="AA19">
        <v>5.6714965305462304</v>
      </c>
      <c r="AB19">
        <v>3.40317538207234</v>
      </c>
      <c r="AC19">
        <v>3.4375984073863202</v>
      </c>
      <c r="AD19">
        <v>2.6425964189345001</v>
      </c>
      <c r="AE19">
        <v>49.205238816265201</v>
      </c>
      <c r="AF19">
        <v>4.9567625435397602</v>
      </c>
      <c r="AG19">
        <v>1.8715192610459901</v>
      </c>
      <c r="AH19">
        <v>4.9014472307701196</v>
      </c>
      <c r="AI19">
        <v>179.069531345999</v>
      </c>
      <c r="AJ19">
        <v>6.4025978531122698</v>
      </c>
      <c r="AK19">
        <v>11.176514386994899</v>
      </c>
      <c r="AL19">
        <v>26.556248238575801</v>
      </c>
      <c r="AM19">
        <v>2.3955689622871099</v>
      </c>
      <c r="AN19">
        <v>4.1346662587140397</v>
      </c>
      <c r="AO19">
        <v>8.4190616982726691</v>
      </c>
      <c r="AP19">
        <v>12.4935440311815</v>
      </c>
      <c r="AQ19">
        <v>16.496824787307201</v>
      </c>
      <c r="AR19">
        <v>10.482501035905299</v>
      </c>
      <c r="AS19">
        <v>4.4031540425088398</v>
      </c>
      <c r="AT19">
        <v>13.6853488456923</v>
      </c>
      <c r="AU19">
        <v>3.7093856374841998</v>
      </c>
      <c r="AV19">
        <v>49.693752826862301</v>
      </c>
      <c r="AW19">
        <v>7.1366736034511096</v>
      </c>
      <c r="AX19">
        <v>9.3019177343774295</v>
      </c>
      <c r="AY19">
        <v>8.2641729409163496</v>
      </c>
      <c r="AZ19">
        <v>18.9121327042842</v>
      </c>
      <c r="BA19">
        <v>7.6439933337818298</v>
      </c>
      <c r="BB19">
        <v>1.81957684653606</v>
      </c>
      <c r="BC19">
        <v>19.082999314898899</v>
      </c>
      <c r="BD19">
        <v>3.912854041763</v>
      </c>
      <c r="BE19">
        <v>397.588782632414</v>
      </c>
      <c r="BF19">
        <v>28.975692251145201</v>
      </c>
      <c r="BG19">
        <v>7.3822862296765601</v>
      </c>
      <c r="BH19">
        <v>93.747263084529393</v>
      </c>
      <c r="BI19">
        <v>4.2015935105918301</v>
      </c>
      <c r="BJ19">
        <v>9.7483411887440106</v>
      </c>
      <c r="BK19">
        <v>6.9732924935178202</v>
      </c>
      <c r="BL19">
        <v>24.068799198257199</v>
      </c>
      <c r="BM19">
        <v>5.2416376454750297</v>
      </c>
      <c r="BN19">
        <v>2.5022163277977301</v>
      </c>
      <c r="BO19">
        <v>3.2861850049549699</v>
      </c>
      <c r="BP19">
        <v>6.8871458426307104</v>
      </c>
      <c r="BQ19">
        <v>4.2509645378084802</v>
      </c>
      <c r="BR19">
        <v>9.9297148090267804</v>
      </c>
      <c r="BS19">
        <v>3.95733059015688</v>
      </c>
      <c r="BT19">
        <v>12.6513641138546</v>
      </c>
      <c r="BU19">
        <v>3.2974109759753398</v>
      </c>
      <c r="BV19">
        <v>48.839054883654804</v>
      </c>
      <c r="BW19">
        <v>3.68070532561996</v>
      </c>
      <c r="BX19">
        <v>8.1566800616228203</v>
      </c>
      <c r="BY19">
        <v>13.5421842489359</v>
      </c>
      <c r="BZ19">
        <v>2.65886961364588</v>
      </c>
      <c r="CA19">
        <v>6.9492301395647598</v>
      </c>
      <c r="CB19">
        <v>31.272249027060401</v>
      </c>
      <c r="CC19">
        <v>5.1729296575154802</v>
      </c>
      <c r="CD19">
        <v>3.9853151145464598</v>
      </c>
      <c r="CE19">
        <v>14.2578678710013</v>
      </c>
      <c r="CF19">
        <v>2.3667387619848199</v>
      </c>
      <c r="CG19">
        <v>11.0224063083944</v>
      </c>
      <c r="CH19">
        <v>4.4446315723862604</v>
      </c>
      <c r="CI19">
        <v>4.5283045426062296</v>
      </c>
      <c r="CJ19">
        <v>12.4460503077417</v>
      </c>
      <c r="CK19">
        <v>4.7734466760903098</v>
      </c>
      <c r="CL19">
        <v>11.6243419505972</v>
      </c>
      <c r="CM19">
        <v>23.9757345698936</v>
      </c>
      <c r="CN19">
        <v>3.64152056887538</v>
      </c>
      <c r="CO19">
        <v>9.93779875726411</v>
      </c>
      <c r="CP19">
        <v>35.235580162076801</v>
      </c>
      <c r="CQ19">
        <v>5.2025465994856104</v>
      </c>
      <c r="CR19">
        <v>1.2430540822551901</v>
      </c>
      <c r="CS19">
        <v>6.8880821867418502</v>
      </c>
      <c r="CT19">
        <v>10.212749797021401</v>
      </c>
      <c r="CU19">
        <v>18.530539232355601</v>
      </c>
      <c r="CV19">
        <v>5.6596178693322399</v>
      </c>
      <c r="CW19">
        <v>27.632979049057798</v>
      </c>
      <c r="CX19">
        <v>0.85632317537758096</v>
      </c>
      <c r="CY19">
        <v>6.1342956580232002</v>
      </c>
      <c r="CZ19">
        <v>10.6061886815033</v>
      </c>
      <c r="DA19">
        <v>8.3025570349156403</v>
      </c>
      <c r="DB19">
        <v>33.666052091998203</v>
      </c>
      <c r="DC19">
        <v>26.833420212347001</v>
      </c>
      <c r="DD19">
        <v>9.2273562898720503</v>
      </c>
      <c r="DE19">
        <v>10.7589372426115</v>
      </c>
      <c r="DF19">
        <v>11.214336262838399</v>
      </c>
      <c r="DG19">
        <v>6.2174280866423901</v>
      </c>
      <c r="DH19">
        <v>5.9321359616710403</v>
      </c>
      <c r="DI19">
        <v>3.9323521342528598</v>
      </c>
      <c r="DJ19">
        <v>5.7329321478072099</v>
      </c>
      <c r="DK19">
        <v>76.592029089386799</v>
      </c>
      <c r="DL19">
        <v>6.3214020817710903</v>
      </c>
      <c r="DM19">
        <v>6.7023732544441996</v>
      </c>
      <c r="DN19">
        <v>4.83188644312051</v>
      </c>
      <c r="DO19">
        <v>15.784741249404</v>
      </c>
      <c r="DP19">
        <v>1.53624706608568</v>
      </c>
      <c r="DQ19">
        <v>15.414736920351199</v>
      </c>
    </row>
    <row r="20" spans="1:121" x14ac:dyDescent="0.25">
      <c r="A20" s="1">
        <v>47848</v>
      </c>
      <c r="B20">
        <v>8.2381743613994391</v>
      </c>
      <c r="C20">
        <v>10.179088622645001</v>
      </c>
      <c r="D20">
        <v>12.1220187937346</v>
      </c>
      <c r="E20">
        <v>3.4552210881787602</v>
      </c>
      <c r="F20">
        <v>18.446224159727802</v>
      </c>
      <c r="G20">
        <v>5.2424283811713099</v>
      </c>
      <c r="H20">
        <v>6.7541102416022198</v>
      </c>
      <c r="I20">
        <v>78.234068603970499</v>
      </c>
      <c r="J20">
        <v>9.8207026136609201</v>
      </c>
      <c r="K20">
        <v>19.171169127039999</v>
      </c>
      <c r="L20">
        <v>13.8070982774868</v>
      </c>
      <c r="M20">
        <v>3.8449005515092001</v>
      </c>
      <c r="N20">
        <v>3.8759644159581201</v>
      </c>
      <c r="O20">
        <v>8.5326050131196993</v>
      </c>
      <c r="P20">
        <v>45.497130088481399</v>
      </c>
      <c r="Q20">
        <v>4.7360982919277896</v>
      </c>
      <c r="R20">
        <v>5.8708324231929598</v>
      </c>
      <c r="S20">
        <v>17.380751159679999</v>
      </c>
      <c r="T20">
        <v>49.628560622410298</v>
      </c>
      <c r="U20">
        <v>2.0942371204774002</v>
      </c>
      <c r="V20">
        <v>4.82219708843924</v>
      </c>
      <c r="W20">
        <v>9.9013947263911799</v>
      </c>
      <c r="X20">
        <v>6.1470439404753501</v>
      </c>
      <c r="Y20">
        <v>21.995943207645599</v>
      </c>
      <c r="Z20">
        <v>18.005697146648799</v>
      </c>
      <c r="AA20">
        <v>5.6368999648276903</v>
      </c>
      <c r="AB20">
        <v>3.3781118239929699</v>
      </c>
      <c r="AC20">
        <v>3.4215511448236602</v>
      </c>
      <c r="AD20">
        <v>2.6220373797440102</v>
      </c>
      <c r="AE20">
        <v>49.298728289425704</v>
      </c>
      <c r="AF20">
        <v>4.9506004214100603</v>
      </c>
      <c r="AG20">
        <v>1.86175177158566</v>
      </c>
      <c r="AH20">
        <v>4.8774530854018003</v>
      </c>
      <c r="AI20">
        <v>179.417747764995</v>
      </c>
      <c r="AJ20">
        <v>6.4276503178733302</v>
      </c>
      <c r="AK20">
        <v>11.1139562863923</v>
      </c>
      <c r="AL20">
        <v>26.6208594955541</v>
      </c>
      <c r="AM20">
        <v>2.3798294817982102</v>
      </c>
      <c r="AN20">
        <v>4.1328385871087603</v>
      </c>
      <c r="AO20">
        <v>8.4606226064416408</v>
      </c>
      <c r="AP20">
        <v>12.5607033516659</v>
      </c>
      <c r="AQ20">
        <v>16.4466093180238</v>
      </c>
      <c r="AR20">
        <v>10.5060004192297</v>
      </c>
      <c r="AS20">
        <v>4.4103954499913502</v>
      </c>
      <c r="AT20">
        <v>13.6531585190535</v>
      </c>
      <c r="AU20">
        <v>3.7103008973208902</v>
      </c>
      <c r="AV20">
        <v>49.859357723755203</v>
      </c>
      <c r="AW20">
        <v>7.02979284929512</v>
      </c>
      <c r="AX20">
        <v>9.3250498910155102</v>
      </c>
      <c r="AY20">
        <v>8.3005851207824204</v>
      </c>
      <c r="AZ20">
        <v>18.800044054167302</v>
      </c>
      <c r="BA20">
        <v>7.6924814472920797</v>
      </c>
      <c r="BB20">
        <v>1.8021551318023401</v>
      </c>
      <c r="BC20">
        <v>18.993855764963499</v>
      </c>
      <c r="BD20">
        <v>3.9080959312736199</v>
      </c>
      <c r="BE20">
        <v>397.78778072827299</v>
      </c>
      <c r="BF20">
        <v>29.2458400167137</v>
      </c>
      <c r="BG20">
        <v>7.3275104376570903</v>
      </c>
      <c r="BH20">
        <v>94.234631264177807</v>
      </c>
      <c r="BI20">
        <v>4.1557904059967097</v>
      </c>
      <c r="BJ20">
        <v>9.6829795911932006</v>
      </c>
      <c r="BK20">
        <v>6.9821546440051803</v>
      </c>
      <c r="BL20">
        <v>24.126798690720399</v>
      </c>
      <c r="BM20">
        <v>5.2112516358862901</v>
      </c>
      <c r="BN20">
        <v>2.4995320416508999</v>
      </c>
      <c r="BO20">
        <v>3.24192893620824</v>
      </c>
      <c r="BP20">
        <v>6.7977265488543299</v>
      </c>
      <c r="BQ20">
        <v>4.2282030871385698</v>
      </c>
      <c r="BR20">
        <v>9.9405921752197006</v>
      </c>
      <c r="BS20">
        <v>3.94908118307821</v>
      </c>
      <c r="BT20">
        <v>12.691840905539101</v>
      </c>
      <c r="BU20">
        <v>3.3061807179907299</v>
      </c>
      <c r="BV20">
        <v>49.348693231388602</v>
      </c>
      <c r="BW20">
        <v>3.6554974037043602</v>
      </c>
      <c r="BX20">
        <v>8.1648183186146603</v>
      </c>
      <c r="BY20">
        <v>13.528199325326</v>
      </c>
      <c r="BZ20">
        <v>2.6280960670229798</v>
      </c>
      <c r="CA20">
        <v>6.9276637003191199</v>
      </c>
      <c r="CB20">
        <v>31.303716318039001</v>
      </c>
      <c r="CC20">
        <v>5.1428818870552302</v>
      </c>
      <c r="CD20">
        <v>3.97341008897323</v>
      </c>
      <c r="CE20">
        <v>14.2753366930671</v>
      </c>
      <c r="CF20">
        <v>2.3697094771628899</v>
      </c>
      <c r="CG20">
        <v>11.080745644762301</v>
      </c>
      <c r="CH20">
        <v>4.4529268247076503</v>
      </c>
      <c r="CI20">
        <v>4.5254538797813204</v>
      </c>
      <c r="CJ20">
        <v>12.477313684335799</v>
      </c>
      <c r="CK20">
        <v>4.7859305702359398</v>
      </c>
      <c r="CL20">
        <v>11.5737099913243</v>
      </c>
      <c r="CM20">
        <v>24.1011754875239</v>
      </c>
      <c r="CN20">
        <v>3.6633477861430301</v>
      </c>
      <c r="CO20">
        <v>9.9178610819489208</v>
      </c>
      <c r="CP20">
        <v>35.351902768528099</v>
      </c>
      <c r="CQ20">
        <v>5.2220602030627896</v>
      </c>
      <c r="CR20">
        <v>1.22860919284863</v>
      </c>
      <c r="CS20">
        <v>6.8834462102362801</v>
      </c>
      <c r="CT20">
        <v>10.1909200303256</v>
      </c>
      <c r="CU20">
        <v>18.326026313063899</v>
      </c>
      <c r="CV20">
        <v>5.6508904959937203</v>
      </c>
      <c r="CW20">
        <v>27.703950785077399</v>
      </c>
      <c r="CX20">
        <v>0.85774982356801299</v>
      </c>
      <c r="CY20">
        <v>6.1067740382114399</v>
      </c>
      <c r="CZ20">
        <v>10.5957664151848</v>
      </c>
      <c r="DA20">
        <v>8.3164113975533596</v>
      </c>
      <c r="DB20">
        <v>34.015273100066601</v>
      </c>
      <c r="DC20">
        <v>27.060526831765301</v>
      </c>
      <c r="DD20">
        <v>9.3076388718646701</v>
      </c>
      <c r="DE20">
        <v>10.850215141508301</v>
      </c>
      <c r="DF20">
        <v>11.240204882055901</v>
      </c>
      <c r="DG20">
        <v>6.2283841959224002</v>
      </c>
      <c r="DH20">
        <v>5.9295924065536498</v>
      </c>
      <c r="DI20">
        <v>3.9222978339988002</v>
      </c>
      <c r="DJ20">
        <v>5.65723794010243</v>
      </c>
      <c r="DK20">
        <v>77.119651117161794</v>
      </c>
      <c r="DL20">
        <v>6.3314867615386703</v>
      </c>
      <c r="DM20">
        <v>6.6649248170740201</v>
      </c>
      <c r="DN20">
        <v>4.8145514651739196</v>
      </c>
      <c r="DO20">
        <v>15.7992265693784</v>
      </c>
      <c r="DP20">
        <v>1.5229162692231899</v>
      </c>
      <c r="DQ20">
        <v>15.4639930820908</v>
      </c>
    </row>
    <row r="21" spans="1:121" x14ac:dyDescent="0.25">
      <c r="A21" s="1">
        <v>48213</v>
      </c>
      <c r="B21">
        <v>8.24283569290799</v>
      </c>
      <c r="C21">
        <v>10.2136509610879</v>
      </c>
      <c r="D21">
        <v>12.218302796462099</v>
      </c>
      <c r="E21">
        <v>3.44915954839382</v>
      </c>
      <c r="F21">
        <v>18.4887233495683</v>
      </c>
      <c r="G21">
        <v>5.2650482214124699</v>
      </c>
      <c r="H21">
        <v>6.6466330287100304</v>
      </c>
      <c r="I21">
        <v>78.922510841426103</v>
      </c>
      <c r="J21">
        <v>9.7805908516575801</v>
      </c>
      <c r="K21">
        <v>19.126577025564799</v>
      </c>
      <c r="L21">
        <v>13.8503638576531</v>
      </c>
      <c r="M21">
        <v>3.8453965214017098</v>
      </c>
      <c r="N21">
        <v>3.8385614752982602</v>
      </c>
      <c r="O21">
        <v>8.5689078752465608</v>
      </c>
      <c r="P21">
        <v>45.676842744876197</v>
      </c>
      <c r="Q21">
        <v>4.6956813943941897</v>
      </c>
      <c r="R21">
        <v>5.8525845385609898</v>
      </c>
      <c r="S21">
        <v>17.417701829274701</v>
      </c>
      <c r="T21">
        <v>49.744907574230901</v>
      </c>
      <c r="U21">
        <v>2.0930143812436999</v>
      </c>
      <c r="V21">
        <v>4.8262309393751597</v>
      </c>
      <c r="W21">
        <v>9.8621695317821292</v>
      </c>
      <c r="X21">
        <v>6.1500293198909901</v>
      </c>
      <c r="Y21">
        <v>21.751476969737901</v>
      </c>
      <c r="Z21">
        <v>18.0309139570479</v>
      </c>
      <c r="AA21">
        <v>5.6056987214970704</v>
      </c>
      <c r="AB21">
        <v>3.35525334931007</v>
      </c>
      <c r="AC21">
        <v>3.4060524394768898</v>
      </c>
      <c r="AD21">
        <v>2.6025743095565899</v>
      </c>
      <c r="AE21">
        <v>49.352469811388403</v>
      </c>
      <c r="AF21">
        <v>4.9407773247550999</v>
      </c>
      <c r="AG21">
        <v>1.85152225772538</v>
      </c>
      <c r="AH21">
        <v>4.8543375240775104</v>
      </c>
      <c r="AI21">
        <v>179.73531503333001</v>
      </c>
      <c r="AJ21">
        <v>6.4508755979392696</v>
      </c>
      <c r="AK21">
        <v>11.060721607205</v>
      </c>
      <c r="AL21">
        <v>26.6786142156114</v>
      </c>
      <c r="AM21">
        <v>2.3620302647735798</v>
      </c>
      <c r="AN21">
        <v>4.13152688506778</v>
      </c>
      <c r="AO21">
        <v>8.5006955873908403</v>
      </c>
      <c r="AP21">
        <v>12.629675096478101</v>
      </c>
      <c r="AQ21">
        <v>16.405210404742402</v>
      </c>
      <c r="AR21">
        <v>10.5301496902024</v>
      </c>
      <c r="AS21">
        <v>4.4198305671924798</v>
      </c>
      <c r="AT21">
        <v>13.6178741041329</v>
      </c>
      <c r="AU21">
        <v>3.7116496993444401</v>
      </c>
      <c r="AV21">
        <v>50.014757517638202</v>
      </c>
      <c r="AW21">
        <v>6.9269474186511797</v>
      </c>
      <c r="AX21">
        <v>9.3507342967303497</v>
      </c>
      <c r="AY21">
        <v>8.3417813174479694</v>
      </c>
      <c r="AZ21">
        <v>18.6853155155449</v>
      </c>
      <c r="BA21">
        <v>7.7323823687729298</v>
      </c>
      <c r="BB21">
        <v>1.7854936168442599</v>
      </c>
      <c r="BC21">
        <v>18.902545594423799</v>
      </c>
      <c r="BD21">
        <v>3.9037831804652199</v>
      </c>
      <c r="BE21">
        <v>397.68453243852002</v>
      </c>
      <c r="BF21">
        <v>29.493469551128999</v>
      </c>
      <c r="BG21">
        <v>7.2725363010842203</v>
      </c>
      <c r="BH21">
        <v>94.680017472204398</v>
      </c>
      <c r="BI21">
        <v>4.1171996412728902</v>
      </c>
      <c r="BJ21">
        <v>9.6190534344213194</v>
      </c>
      <c r="BK21">
        <v>6.9825907720849099</v>
      </c>
      <c r="BL21">
        <v>24.186143148859902</v>
      </c>
      <c r="BM21">
        <v>5.1793236775596698</v>
      </c>
      <c r="BN21">
        <v>2.49775466567089</v>
      </c>
      <c r="BO21">
        <v>3.20011195693615</v>
      </c>
      <c r="BP21">
        <v>6.7163717606759503</v>
      </c>
      <c r="BQ21">
        <v>4.20878733185668</v>
      </c>
      <c r="BR21">
        <v>9.9557201626713994</v>
      </c>
      <c r="BS21">
        <v>3.9412839566176801</v>
      </c>
      <c r="BT21">
        <v>12.7375690688914</v>
      </c>
      <c r="BU21">
        <v>3.3129833790098502</v>
      </c>
      <c r="BV21">
        <v>49.862923685302299</v>
      </c>
      <c r="BW21">
        <v>3.6352018486284998</v>
      </c>
      <c r="BX21">
        <v>8.1696539889014304</v>
      </c>
      <c r="BY21">
        <v>13.5109420834721</v>
      </c>
      <c r="BZ21">
        <v>2.60123242026437</v>
      </c>
      <c r="CA21">
        <v>6.9072323590166604</v>
      </c>
      <c r="CB21">
        <v>31.319832949746701</v>
      </c>
      <c r="CC21">
        <v>5.1127904361858398</v>
      </c>
      <c r="CD21">
        <v>3.9600604206352501</v>
      </c>
      <c r="CE21">
        <v>14.2882861750331</v>
      </c>
      <c r="CF21">
        <v>2.3723735865440498</v>
      </c>
      <c r="CG21">
        <v>11.140743424864599</v>
      </c>
      <c r="CH21">
        <v>4.4634119131624601</v>
      </c>
      <c r="CI21">
        <v>4.5222529845148101</v>
      </c>
      <c r="CJ21">
        <v>12.5056703637959</v>
      </c>
      <c r="CK21">
        <v>4.8000696359555999</v>
      </c>
      <c r="CL21">
        <v>11.521958219636399</v>
      </c>
      <c r="CM21">
        <v>24.215104111006202</v>
      </c>
      <c r="CN21">
        <v>3.6856715661088799</v>
      </c>
      <c r="CO21">
        <v>9.8958240808414608</v>
      </c>
      <c r="CP21">
        <v>35.434998114203999</v>
      </c>
      <c r="CQ21">
        <v>5.2400491238370899</v>
      </c>
      <c r="CR21">
        <v>1.2155082660901799</v>
      </c>
      <c r="CS21">
        <v>6.8724615580437298</v>
      </c>
      <c r="CT21">
        <v>10.1686615643348</v>
      </c>
      <c r="CU21">
        <v>18.147221692972298</v>
      </c>
      <c r="CV21">
        <v>5.64303762364879</v>
      </c>
      <c r="CW21">
        <v>27.782583085098899</v>
      </c>
      <c r="CX21">
        <v>0.86044924202983797</v>
      </c>
      <c r="CY21">
        <v>6.0773881509523102</v>
      </c>
      <c r="CZ21">
        <v>10.574368346587001</v>
      </c>
      <c r="DA21">
        <v>8.3346207119776903</v>
      </c>
      <c r="DB21">
        <v>34.338702027201002</v>
      </c>
      <c r="DC21">
        <v>27.267565256216901</v>
      </c>
      <c r="DD21">
        <v>9.3866824033719993</v>
      </c>
      <c r="DE21">
        <v>10.934109108069499</v>
      </c>
      <c r="DF21">
        <v>11.261347519453899</v>
      </c>
      <c r="DG21">
        <v>6.2405489944049304</v>
      </c>
      <c r="DH21">
        <v>5.9272855832645703</v>
      </c>
      <c r="DI21">
        <v>3.91157829733578</v>
      </c>
      <c r="DJ21">
        <v>5.5863554296670799</v>
      </c>
      <c r="DK21">
        <v>77.609775343630403</v>
      </c>
      <c r="DL21">
        <v>6.3394942724743801</v>
      </c>
      <c r="DM21">
        <v>6.6276491485882003</v>
      </c>
      <c r="DN21">
        <v>4.7975419491961597</v>
      </c>
      <c r="DO21">
        <v>15.8072885476619</v>
      </c>
      <c r="DP21">
        <v>1.5108095123610401</v>
      </c>
      <c r="DQ21">
        <v>15.4993563576366</v>
      </c>
    </row>
    <row r="22" spans="1:121" x14ac:dyDescent="0.25">
      <c r="A22" s="1">
        <v>48579</v>
      </c>
      <c r="B22">
        <v>8.2402491845093095</v>
      </c>
      <c r="C22">
        <v>10.243555384244701</v>
      </c>
      <c r="D22">
        <v>12.300426869466699</v>
      </c>
      <c r="E22">
        <v>3.4396093784748998</v>
      </c>
      <c r="F22">
        <v>18.513836002556499</v>
      </c>
      <c r="G22">
        <v>5.2833922713007802</v>
      </c>
      <c r="H22">
        <v>6.5382572744285596</v>
      </c>
      <c r="I22">
        <v>79.543885959961102</v>
      </c>
      <c r="J22">
        <v>9.7292085705952704</v>
      </c>
      <c r="K22">
        <v>19.0655755560554</v>
      </c>
      <c r="L22">
        <v>13.880148824761999</v>
      </c>
      <c r="M22">
        <v>3.8426168126518401</v>
      </c>
      <c r="N22">
        <v>3.7999093851496202</v>
      </c>
      <c r="O22">
        <v>8.6014676302477202</v>
      </c>
      <c r="P22">
        <v>45.859925950821399</v>
      </c>
      <c r="Q22">
        <v>4.6511210863896499</v>
      </c>
      <c r="R22">
        <v>5.8320024553968199</v>
      </c>
      <c r="S22">
        <v>17.448559927031301</v>
      </c>
      <c r="T22">
        <v>49.857674134175902</v>
      </c>
      <c r="U22">
        <v>2.0887057960106401</v>
      </c>
      <c r="V22">
        <v>4.8284026841501699</v>
      </c>
      <c r="W22">
        <v>9.8195784034276308</v>
      </c>
      <c r="X22">
        <v>6.1484230126703601</v>
      </c>
      <c r="Y22">
        <v>21.4827812797439</v>
      </c>
      <c r="Z22">
        <v>18.040975003042298</v>
      </c>
      <c r="AA22">
        <v>5.5745238938805803</v>
      </c>
      <c r="AB22">
        <v>3.3311212559727399</v>
      </c>
      <c r="AC22">
        <v>3.38879220722088</v>
      </c>
      <c r="AD22">
        <v>2.5821810959310101</v>
      </c>
      <c r="AE22">
        <v>49.382023986562899</v>
      </c>
      <c r="AF22">
        <v>4.9229000808654302</v>
      </c>
      <c r="AG22">
        <v>1.8404724919951501</v>
      </c>
      <c r="AH22">
        <v>4.8277644682512504</v>
      </c>
      <c r="AI22">
        <v>179.854374596631</v>
      </c>
      <c r="AJ22">
        <v>6.4718238314264598</v>
      </c>
      <c r="AK22">
        <v>11.0056023521147</v>
      </c>
      <c r="AL22">
        <v>26.710640819653701</v>
      </c>
      <c r="AM22">
        <v>2.3421338936383602</v>
      </c>
      <c r="AN22">
        <v>4.1305562314316404</v>
      </c>
      <c r="AO22">
        <v>8.5341246397700097</v>
      </c>
      <c r="AP22">
        <v>12.6996137678192</v>
      </c>
      <c r="AQ22">
        <v>16.351029849047301</v>
      </c>
      <c r="AR22">
        <v>10.5491656262882</v>
      </c>
      <c r="AS22">
        <v>4.4259642595890298</v>
      </c>
      <c r="AT22">
        <v>13.5768749823243</v>
      </c>
      <c r="AU22">
        <v>3.70685664239697</v>
      </c>
      <c r="AV22">
        <v>50.122365423394101</v>
      </c>
      <c r="AW22">
        <v>6.8228452910542803</v>
      </c>
      <c r="AX22">
        <v>9.37343387752626</v>
      </c>
      <c r="AY22">
        <v>8.3757073582194792</v>
      </c>
      <c r="AZ22">
        <v>18.555503518171399</v>
      </c>
      <c r="BA22">
        <v>7.7693572504120301</v>
      </c>
      <c r="BB22">
        <v>1.7664233865719099</v>
      </c>
      <c r="BC22">
        <v>18.802683062909601</v>
      </c>
      <c r="BD22">
        <v>3.8964870525953899</v>
      </c>
      <c r="BE22">
        <v>397.20107818329001</v>
      </c>
      <c r="BF22">
        <v>29.716099698466099</v>
      </c>
      <c r="BG22">
        <v>7.2139866056860997</v>
      </c>
      <c r="BH22">
        <v>95.009029672989698</v>
      </c>
      <c r="BI22">
        <v>4.08038178606499</v>
      </c>
      <c r="BJ22">
        <v>9.5470653783079698</v>
      </c>
      <c r="BK22">
        <v>6.9863727789213899</v>
      </c>
      <c r="BL22">
        <v>24.224308200260499</v>
      </c>
      <c r="BM22">
        <v>5.1484795301319002</v>
      </c>
      <c r="BN22">
        <v>2.4969766230619101</v>
      </c>
      <c r="BO22">
        <v>3.1587269306816101</v>
      </c>
      <c r="BP22">
        <v>6.6365496455001498</v>
      </c>
      <c r="BQ22">
        <v>4.1883951049264603</v>
      </c>
      <c r="BR22">
        <v>9.9645916944756507</v>
      </c>
      <c r="BS22">
        <v>3.93350960335545</v>
      </c>
      <c r="BT22">
        <v>12.778378064156</v>
      </c>
      <c r="BU22">
        <v>3.3219282873592899</v>
      </c>
      <c r="BV22">
        <v>50.334266261895699</v>
      </c>
      <c r="BW22">
        <v>3.6149328380864301</v>
      </c>
      <c r="BX22">
        <v>8.1702545742610795</v>
      </c>
      <c r="BY22">
        <v>13.475404486192099</v>
      </c>
      <c r="BZ22">
        <v>2.5766377350101299</v>
      </c>
      <c r="CA22">
        <v>6.8784224191076699</v>
      </c>
      <c r="CB22">
        <v>31.299567375870598</v>
      </c>
      <c r="CC22">
        <v>5.0837419568661897</v>
      </c>
      <c r="CD22">
        <v>3.9439841200449801</v>
      </c>
      <c r="CE22">
        <v>14.2938641244456</v>
      </c>
      <c r="CF22">
        <v>2.3724719732380102</v>
      </c>
      <c r="CG22">
        <v>11.193238115239501</v>
      </c>
      <c r="CH22">
        <v>4.4680384107756197</v>
      </c>
      <c r="CI22">
        <v>4.5156280698744897</v>
      </c>
      <c r="CJ22">
        <v>12.5240058832358</v>
      </c>
      <c r="CK22">
        <v>4.8102435764581601</v>
      </c>
      <c r="CL22">
        <v>11.460962640664199</v>
      </c>
      <c r="CM22">
        <v>24.315739732367401</v>
      </c>
      <c r="CN22">
        <v>3.7051918864891702</v>
      </c>
      <c r="CO22">
        <v>9.8612204887394892</v>
      </c>
      <c r="CP22">
        <v>35.538688109523903</v>
      </c>
      <c r="CQ22">
        <v>5.2562639735841099</v>
      </c>
      <c r="CR22">
        <v>1.2012436033809399</v>
      </c>
      <c r="CS22">
        <v>6.8580489078094304</v>
      </c>
      <c r="CT22">
        <v>10.1376330847652</v>
      </c>
      <c r="CU22">
        <v>17.978107913506701</v>
      </c>
      <c r="CV22">
        <v>5.6270188819420603</v>
      </c>
      <c r="CW22">
        <v>27.8424929079641</v>
      </c>
      <c r="CX22">
        <v>0.86258736500926503</v>
      </c>
      <c r="CY22">
        <v>6.0450649523720896</v>
      </c>
      <c r="CZ22">
        <v>10.550179243315</v>
      </c>
      <c r="DA22">
        <v>8.3455754198192995</v>
      </c>
      <c r="DB22">
        <v>34.637817996397402</v>
      </c>
      <c r="DC22">
        <v>27.467447161585799</v>
      </c>
      <c r="DD22">
        <v>9.4585989366618293</v>
      </c>
      <c r="DE22">
        <v>11.0231757262943</v>
      </c>
      <c r="DF22">
        <v>11.2785076263376</v>
      </c>
      <c r="DG22">
        <v>6.2520891847955502</v>
      </c>
      <c r="DH22">
        <v>5.9173329643662704</v>
      </c>
      <c r="DI22">
        <v>3.9017012781681899</v>
      </c>
      <c r="DJ22">
        <v>5.5170191503251704</v>
      </c>
      <c r="DK22">
        <v>77.994839490307299</v>
      </c>
      <c r="DL22">
        <v>6.3405209160970299</v>
      </c>
      <c r="DM22">
        <v>6.5825258337036496</v>
      </c>
      <c r="DN22">
        <v>4.7761616372772098</v>
      </c>
      <c r="DO22">
        <v>15.804167998853</v>
      </c>
      <c r="DP22">
        <v>1.4988717605789099</v>
      </c>
      <c r="DQ22">
        <v>15.530014064154299</v>
      </c>
    </row>
    <row r="23" spans="1:121" x14ac:dyDescent="0.25">
      <c r="A23" s="1">
        <v>48944</v>
      </c>
      <c r="B23">
        <v>8.2262836393881091</v>
      </c>
      <c r="C23">
        <v>10.251977644005001</v>
      </c>
      <c r="D23">
        <v>12.354871817742</v>
      </c>
      <c r="E23">
        <v>3.42468946445908</v>
      </c>
      <c r="F23">
        <v>18.511925129439199</v>
      </c>
      <c r="G23">
        <v>5.2906976078038799</v>
      </c>
      <c r="H23">
        <v>6.42689290254122</v>
      </c>
      <c r="I23">
        <v>80.0528611298231</v>
      </c>
      <c r="J23">
        <v>9.6722870361146001</v>
      </c>
      <c r="K23">
        <v>18.990635919099098</v>
      </c>
      <c r="L23">
        <v>13.8895309693178</v>
      </c>
      <c r="M23">
        <v>3.8332759673689698</v>
      </c>
      <c r="N23">
        <v>3.7575468306918101</v>
      </c>
      <c r="O23">
        <v>8.6195037819303906</v>
      </c>
      <c r="P23">
        <v>46.006448348333997</v>
      </c>
      <c r="Q23">
        <v>4.5996334025110999</v>
      </c>
      <c r="R23">
        <v>5.8009878775104298</v>
      </c>
      <c r="S23">
        <v>17.4586021127677</v>
      </c>
      <c r="T23">
        <v>49.845636163469699</v>
      </c>
      <c r="U23">
        <v>2.0816533157468702</v>
      </c>
      <c r="V23">
        <v>4.8207550321760699</v>
      </c>
      <c r="W23">
        <v>9.7655313792512199</v>
      </c>
      <c r="X23">
        <v>6.1365535776680504</v>
      </c>
      <c r="Y23">
        <v>21.2030740894531</v>
      </c>
      <c r="Z23">
        <v>18.029373201217201</v>
      </c>
      <c r="AA23">
        <v>5.5375508009782104</v>
      </c>
      <c r="AB23">
        <v>3.3029968768719402</v>
      </c>
      <c r="AC23">
        <v>3.3676735412874099</v>
      </c>
      <c r="AD23">
        <v>2.5595136681737598</v>
      </c>
      <c r="AE23">
        <v>49.383868523170101</v>
      </c>
      <c r="AF23">
        <v>4.8987789369366403</v>
      </c>
      <c r="AG23">
        <v>1.82615847163787</v>
      </c>
      <c r="AH23">
        <v>4.79544798841982</v>
      </c>
      <c r="AI23">
        <v>179.69201292275699</v>
      </c>
      <c r="AJ23">
        <v>6.4841800046408098</v>
      </c>
      <c r="AK23">
        <v>10.9380411517187</v>
      </c>
      <c r="AL23">
        <v>26.695306436464801</v>
      </c>
      <c r="AM23">
        <v>2.3170379072163301</v>
      </c>
      <c r="AN23">
        <v>4.12117018206167</v>
      </c>
      <c r="AO23">
        <v>8.5569748231490692</v>
      </c>
      <c r="AP23">
        <v>12.7394058472482</v>
      </c>
      <c r="AQ23">
        <v>16.271272516121599</v>
      </c>
      <c r="AR23">
        <v>10.549015860034</v>
      </c>
      <c r="AS23">
        <v>4.4237527847801799</v>
      </c>
      <c r="AT23">
        <v>13.521952239334199</v>
      </c>
      <c r="AU23">
        <v>3.6940682274701202</v>
      </c>
      <c r="AV23">
        <v>50.161417268059601</v>
      </c>
      <c r="AW23">
        <v>6.7083221811411899</v>
      </c>
      <c r="AX23">
        <v>9.3793302595627104</v>
      </c>
      <c r="AY23">
        <v>8.3928102950057397</v>
      </c>
      <c r="AZ23">
        <v>18.400897081538201</v>
      </c>
      <c r="BA23">
        <v>7.7937258343189804</v>
      </c>
      <c r="BB23">
        <v>1.74580887217749</v>
      </c>
      <c r="BC23">
        <v>18.675345742360602</v>
      </c>
      <c r="BD23">
        <v>3.8822989580359901</v>
      </c>
      <c r="BE23">
        <v>396.47813437488202</v>
      </c>
      <c r="BF23">
        <v>29.8956816944237</v>
      </c>
      <c r="BG23">
        <v>7.1464932016562104</v>
      </c>
      <c r="BH23">
        <v>95.207308840512596</v>
      </c>
      <c r="BI23">
        <v>4.0416218566701598</v>
      </c>
      <c r="BJ23">
        <v>9.4599072566273605</v>
      </c>
      <c r="BK23">
        <v>6.9844028481380196</v>
      </c>
      <c r="BL23">
        <v>24.217910023275401</v>
      </c>
      <c r="BM23">
        <v>5.11216112288347</v>
      </c>
      <c r="BN23">
        <v>2.4927216330409001</v>
      </c>
      <c r="BO23">
        <v>3.1133082441503102</v>
      </c>
      <c r="BP23">
        <v>6.5546123364347597</v>
      </c>
      <c r="BQ23">
        <v>4.1629400913667602</v>
      </c>
      <c r="BR23">
        <v>9.9559669885704203</v>
      </c>
      <c r="BS23">
        <v>3.9178638978033802</v>
      </c>
      <c r="BT23">
        <v>12.792750065266601</v>
      </c>
      <c r="BU23">
        <v>3.3240804200951901</v>
      </c>
      <c r="BV23">
        <v>50.712060884975699</v>
      </c>
      <c r="BW23">
        <v>3.5909916387738599</v>
      </c>
      <c r="BX23">
        <v>8.1537492790436392</v>
      </c>
      <c r="BY23">
        <v>13.4144932776841</v>
      </c>
      <c r="BZ23">
        <v>2.5522233846079199</v>
      </c>
      <c r="CA23">
        <v>6.8379617498689003</v>
      </c>
      <c r="CB23">
        <v>31.239973364054801</v>
      </c>
      <c r="CC23">
        <v>5.0489782143678603</v>
      </c>
      <c r="CD23">
        <v>3.9271805207194901</v>
      </c>
      <c r="CE23">
        <v>14.283547362546701</v>
      </c>
      <c r="CF23">
        <v>2.3695471538731598</v>
      </c>
      <c r="CG23">
        <v>11.2250846407628</v>
      </c>
      <c r="CH23">
        <v>4.4634681936824201</v>
      </c>
      <c r="CI23">
        <v>4.4981711114122902</v>
      </c>
      <c r="CJ23">
        <v>12.517204684879101</v>
      </c>
      <c r="CK23">
        <v>4.8130308490007403</v>
      </c>
      <c r="CL23">
        <v>11.38345217236</v>
      </c>
      <c r="CM23">
        <v>24.3950750594257</v>
      </c>
      <c r="CN23">
        <v>3.71693821446698</v>
      </c>
      <c r="CO23">
        <v>9.81181798554422</v>
      </c>
      <c r="CP23">
        <v>35.6208652806299</v>
      </c>
      <c r="CQ23">
        <v>5.26111685987338</v>
      </c>
      <c r="CR23">
        <v>1.1865736794420401</v>
      </c>
      <c r="CS23">
        <v>6.8362432097074697</v>
      </c>
      <c r="CT23">
        <v>10.0893861663171</v>
      </c>
      <c r="CU23">
        <v>17.801607795876699</v>
      </c>
      <c r="CV23">
        <v>5.59810660169176</v>
      </c>
      <c r="CW23">
        <v>27.856288790592298</v>
      </c>
      <c r="CX23">
        <v>0.86365900077274005</v>
      </c>
      <c r="CY23">
        <v>6.0057975545786704</v>
      </c>
      <c r="CZ23">
        <v>10.505369089474099</v>
      </c>
      <c r="DA23">
        <v>8.34578291113184</v>
      </c>
      <c r="DB23">
        <v>34.919180658122301</v>
      </c>
      <c r="DC23">
        <v>27.633224964572001</v>
      </c>
      <c r="DD23">
        <v>9.5160766821770899</v>
      </c>
      <c r="DE23">
        <v>11.101313425100701</v>
      </c>
      <c r="DF23">
        <v>11.276001200806901</v>
      </c>
      <c r="DG23">
        <v>6.26035000643739</v>
      </c>
      <c r="DH23">
        <v>5.8968372947438699</v>
      </c>
      <c r="DI23">
        <v>3.8870783838144898</v>
      </c>
      <c r="DJ23">
        <v>5.4435094641735198</v>
      </c>
      <c r="DK23">
        <v>78.245502145730896</v>
      </c>
      <c r="DL23">
        <v>6.3397264318108597</v>
      </c>
      <c r="DM23">
        <v>6.5287798812054199</v>
      </c>
      <c r="DN23">
        <v>4.7490075706034602</v>
      </c>
      <c r="DO23">
        <v>15.775456704078</v>
      </c>
      <c r="DP23">
        <v>1.4848622064718899</v>
      </c>
      <c r="DQ23">
        <v>15.541331693744199</v>
      </c>
    </row>
    <row r="24" spans="1:121" x14ac:dyDescent="0.25">
      <c r="A24" s="1">
        <v>49309</v>
      </c>
      <c r="B24">
        <v>8.2079894287057495</v>
      </c>
      <c r="C24">
        <v>10.2532821370318</v>
      </c>
      <c r="D24">
        <v>12.3947788313596</v>
      </c>
      <c r="E24">
        <v>3.4093205874348298</v>
      </c>
      <c r="F24">
        <v>18.483243525061201</v>
      </c>
      <c r="G24">
        <v>5.2910898519865999</v>
      </c>
      <c r="H24">
        <v>6.3148664129286303</v>
      </c>
      <c r="I24">
        <v>80.530733126096294</v>
      </c>
      <c r="J24">
        <v>9.6100806055180197</v>
      </c>
      <c r="K24">
        <v>18.912006800508902</v>
      </c>
      <c r="L24">
        <v>13.881181870987801</v>
      </c>
      <c r="M24">
        <v>3.8226523169525199</v>
      </c>
      <c r="N24">
        <v>3.7119544210839202</v>
      </c>
      <c r="O24">
        <v>8.6261018638461895</v>
      </c>
      <c r="P24">
        <v>46.132144218844203</v>
      </c>
      <c r="Q24">
        <v>4.54554266806878</v>
      </c>
      <c r="R24">
        <v>5.7620317448938501</v>
      </c>
      <c r="S24">
        <v>17.453553124781099</v>
      </c>
      <c r="T24">
        <v>49.827857261082201</v>
      </c>
      <c r="U24">
        <v>2.0735882482561401</v>
      </c>
      <c r="V24">
        <v>4.8077899776701596</v>
      </c>
      <c r="W24">
        <v>9.7103929342682491</v>
      </c>
      <c r="X24">
        <v>6.1153644424854301</v>
      </c>
      <c r="Y24">
        <v>20.909879545732</v>
      </c>
      <c r="Z24">
        <v>18.005911596517599</v>
      </c>
      <c r="AA24">
        <v>5.4952470357827004</v>
      </c>
      <c r="AB24">
        <v>3.2732823954872199</v>
      </c>
      <c r="AC24">
        <v>3.3436090462944601</v>
      </c>
      <c r="AD24">
        <v>2.5349779528085001</v>
      </c>
      <c r="AE24">
        <v>49.376968998548399</v>
      </c>
      <c r="AF24">
        <v>4.8719199442491901</v>
      </c>
      <c r="AG24">
        <v>1.8097287899992001</v>
      </c>
      <c r="AH24">
        <v>4.7572194470924396</v>
      </c>
      <c r="AI24">
        <v>179.426830075135</v>
      </c>
      <c r="AJ24">
        <v>6.4880251407619198</v>
      </c>
      <c r="AK24">
        <v>10.860026447533</v>
      </c>
      <c r="AL24">
        <v>26.642583518272399</v>
      </c>
      <c r="AM24">
        <v>2.2895414991680099</v>
      </c>
      <c r="AN24">
        <v>4.1103773146499902</v>
      </c>
      <c r="AO24">
        <v>8.5724341685792407</v>
      </c>
      <c r="AP24">
        <v>12.776215862063699</v>
      </c>
      <c r="AQ24">
        <v>16.168455770579602</v>
      </c>
      <c r="AR24">
        <v>10.5386003304012</v>
      </c>
      <c r="AS24">
        <v>4.4179307617926202</v>
      </c>
      <c r="AT24">
        <v>13.465641162523299</v>
      </c>
      <c r="AU24">
        <v>3.6767750288719498</v>
      </c>
      <c r="AV24">
        <v>50.1727762354435</v>
      </c>
      <c r="AW24">
        <v>6.58750789995152</v>
      </c>
      <c r="AX24">
        <v>9.3768891425959602</v>
      </c>
      <c r="AY24">
        <v>8.3982464754601995</v>
      </c>
      <c r="AZ24">
        <v>18.229710077481101</v>
      </c>
      <c r="BA24">
        <v>7.8169823054484997</v>
      </c>
      <c r="BB24">
        <v>1.7248073529133701</v>
      </c>
      <c r="BC24">
        <v>18.528897422305601</v>
      </c>
      <c r="BD24">
        <v>3.8641320606461802</v>
      </c>
      <c r="BE24">
        <v>395.64154722228699</v>
      </c>
      <c r="BF24">
        <v>30.0595980788367</v>
      </c>
      <c r="BG24">
        <v>7.0715146310866102</v>
      </c>
      <c r="BH24">
        <v>95.381488195513995</v>
      </c>
      <c r="BI24">
        <v>4.0010628598913396</v>
      </c>
      <c r="BJ24">
        <v>9.3638713093609294</v>
      </c>
      <c r="BK24">
        <v>6.9771775520832797</v>
      </c>
      <c r="BL24">
        <v>24.175411529570798</v>
      </c>
      <c r="BM24">
        <v>5.0744620963573297</v>
      </c>
      <c r="BN24">
        <v>2.4814441099856102</v>
      </c>
      <c r="BO24">
        <v>3.0665077042491999</v>
      </c>
      <c r="BP24">
        <v>6.4721762422954097</v>
      </c>
      <c r="BQ24">
        <v>4.1334633959099003</v>
      </c>
      <c r="BR24">
        <v>9.9343353975050004</v>
      </c>
      <c r="BS24">
        <v>3.9009452709627799</v>
      </c>
      <c r="BT24">
        <v>12.795018727720199</v>
      </c>
      <c r="BU24">
        <v>3.32393032424303</v>
      </c>
      <c r="BV24">
        <v>51.035438267836703</v>
      </c>
      <c r="BW24">
        <v>3.5643872217378401</v>
      </c>
      <c r="BX24">
        <v>8.1263896540146394</v>
      </c>
      <c r="BY24">
        <v>13.337247919649901</v>
      </c>
      <c r="BZ24">
        <v>2.5262885568467301</v>
      </c>
      <c r="CA24">
        <v>6.79063167970041</v>
      </c>
      <c r="CB24">
        <v>31.159879052307002</v>
      </c>
      <c r="CC24">
        <v>5.0094225526500802</v>
      </c>
      <c r="CD24">
        <v>3.91064844552354</v>
      </c>
      <c r="CE24">
        <v>14.268042250089101</v>
      </c>
      <c r="CF24">
        <v>2.36614894595722</v>
      </c>
      <c r="CG24">
        <v>11.2414877393373</v>
      </c>
      <c r="CH24">
        <v>4.4537617659537396</v>
      </c>
      <c r="CI24">
        <v>4.4695929990829901</v>
      </c>
      <c r="CJ24">
        <v>12.491148629942501</v>
      </c>
      <c r="CK24">
        <v>4.8077662231708498</v>
      </c>
      <c r="CL24">
        <v>11.292112311318601</v>
      </c>
      <c r="CM24">
        <v>24.464091209050402</v>
      </c>
      <c r="CN24">
        <v>3.7239063192733699</v>
      </c>
      <c r="CO24">
        <v>9.7504590090128094</v>
      </c>
      <c r="CP24">
        <v>35.687915671450597</v>
      </c>
      <c r="CQ24">
        <v>5.2578984812492804</v>
      </c>
      <c r="CR24">
        <v>1.17005058107545</v>
      </c>
      <c r="CS24">
        <v>6.8126056876244299</v>
      </c>
      <c r="CT24">
        <v>10.028174257560099</v>
      </c>
      <c r="CU24">
        <v>17.611393912939501</v>
      </c>
      <c r="CV24">
        <v>5.5572511341800004</v>
      </c>
      <c r="CW24">
        <v>27.834081427424799</v>
      </c>
      <c r="CX24">
        <v>0.863309614625556</v>
      </c>
      <c r="CY24">
        <v>5.9588354026688197</v>
      </c>
      <c r="CZ24">
        <v>10.4489320965831</v>
      </c>
      <c r="DA24">
        <v>8.3351750115086496</v>
      </c>
      <c r="DB24">
        <v>35.167743003107802</v>
      </c>
      <c r="DC24">
        <v>27.785953200519</v>
      </c>
      <c r="DD24">
        <v>9.5548509735389402</v>
      </c>
      <c r="DE24">
        <v>11.1731994399511</v>
      </c>
      <c r="DF24">
        <v>11.261866480643199</v>
      </c>
      <c r="DG24">
        <v>6.2589819546826</v>
      </c>
      <c r="DH24">
        <v>5.8719671671973401</v>
      </c>
      <c r="DI24">
        <v>3.8687184476249601</v>
      </c>
      <c r="DJ24">
        <v>5.36801852198486</v>
      </c>
      <c r="DK24">
        <v>78.424855885741493</v>
      </c>
      <c r="DL24">
        <v>6.3281280485715801</v>
      </c>
      <c r="DM24">
        <v>6.4716332543521302</v>
      </c>
      <c r="DN24">
        <v>4.7153933134769703</v>
      </c>
      <c r="DO24">
        <v>15.726529104166801</v>
      </c>
      <c r="DP24">
        <v>1.4702133678837901</v>
      </c>
      <c r="DQ24">
        <v>15.541586858591099</v>
      </c>
    </row>
    <row r="25" spans="1:121" x14ac:dyDescent="0.25">
      <c r="A25" s="1">
        <v>49674</v>
      </c>
      <c r="B25">
        <v>8.18072672372592</v>
      </c>
      <c r="C25">
        <v>10.2518875385763</v>
      </c>
      <c r="D25">
        <v>12.427686054123701</v>
      </c>
      <c r="E25">
        <v>3.39386156703039</v>
      </c>
      <c r="F25">
        <v>18.444397422443402</v>
      </c>
      <c r="G25">
        <v>5.2872033884124798</v>
      </c>
      <c r="H25">
        <v>6.2087885022167697</v>
      </c>
      <c r="I25">
        <v>81.0156888570815</v>
      </c>
      <c r="J25">
        <v>9.5443757530856193</v>
      </c>
      <c r="K25">
        <v>18.837723413333499</v>
      </c>
      <c r="L25">
        <v>13.8705433662267</v>
      </c>
      <c r="M25">
        <v>3.8129306097248699</v>
      </c>
      <c r="N25">
        <v>3.6655895360664901</v>
      </c>
      <c r="O25">
        <v>8.6262275062231204</v>
      </c>
      <c r="P25">
        <v>46.248517163278898</v>
      </c>
      <c r="Q25">
        <v>4.4918998275705704</v>
      </c>
      <c r="R25">
        <v>5.7185455435249501</v>
      </c>
      <c r="S25">
        <v>17.446786657590302</v>
      </c>
      <c r="T25">
        <v>49.8236792242988</v>
      </c>
      <c r="U25">
        <v>2.0653630058193202</v>
      </c>
      <c r="V25">
        <v>4.7940083835333001</v>
      </c>
      <c r="W25">
        <v>9.6582741865485993</v>
      </c>
      <c r="X25">
        <v>6.0854939165286801</v>
      </c>
      <c r="Y25">
        <v>20.619801364240502</v>
      </c>
      <c r="Z25">
        <v>17.978076303672498</v>
      </c>
      <c r="AA25">
        <v>5.4513046583301703</v>
      </c>
      <c r="AB25">
        <v>3.2422059344276901</v>
      </c>
      <c r="AC25">
        <v>3.3184545863837802</v>
      </c>
      <c r="AD25">
        <v>2.5116504243411</v>
      </c>
      <c r="AE25">
        <v>49.3699128591565</v>
      </c>
      <c r="AF25">
        <v>4.84369213707713</v>
      </c>
      <c r="AG25">
        <v>1.79192812339473</v>
      </c>
      <c r="AH25">
        <v>4.7163539059289299</v>
      </c>
      <c r="AI25">
        <v>179.138871240822</v>
      </c>
      <c r="AJ25">
        <v>6.4867747638023001</v>
      </c>
      <c r="AK25">
        <v>10.7778434636342</v>
      </c>
      <c r="AL25">
        <v>26.575386005008699</v>
      </c>
      <c r="AM25">
        <v>2.2602133800517099</v>
      </c>
      <c r="AN25">
        <v>4.1007318426792798</v>
      </c>
      <c r="AO25">
        <v>8.5839488039276297</v>
      </c>
      <c r="AP25">
        <v>12.8141470030434</v>
      </c>
      <c r="AQ25">
        <v>16.058861675822101</v>
      </c>
      <c r="AR25">
        <v>10.5206081737514</v>
      </c>
      <c r="AS25">
        <v>4.4116462293933898</v>
      </c>
      <c r="AT25">
        <v>13.4145521331443</v>
      </c>
      <c r="AU25">
        <v>3.65750397388108</v>
      </c>
      <c r="AV25">
        <v>50.179122330077199</v>
      </c>
      <c r="AW25">
        <v>6.46562802337285</v>
      </c>
      <c r="AX25">
        <v>9.3690037667397004</v>
      </c>
      <c r="AY25">
        <v>8.3971485948809299</v>
      </c>
      <c r="AZ25">
        <v>18.053040436760401</v>
      </c>
      <c r="BA25">
        <v>7.8401791409897603</v>
      </c>
      <c r="BB25">
        <v>1.7034971026711101</v>
      </c>
      <c r="BC25">
        <v>18.375918504325998</v>
      </c>
      <c r="BD25">
        <v>3.8465219105782</v>
      </c>
      <c r="BE25">
        <v>394.78252690041597</v>
      </c>
      <c r="BF25">
        <v>30.2171012437047</v>
      </c>
      <c r="BG25">
        <v>6.9949475063291802</v>
      </c>
      <c r="BH25">
        <v>95.575735126389205</v>
      </c>
      <c r="BI25">
        <v>3.9613310416185898</v>
      </c>
      <c r="BJ25">
        <v>9.2660854074256491</v>
      </c>
      <c r="BK25">
        <v>6.9682791079449</v>
      </c>
      <c r="BL25">
        <v>24.115592477376701</v>
      </c>
      <c r="BM25">
        <v>5.0378235026525298</v>
      </c>
      <c r="BN25">
        <v>2.4607656615895599</v>
      </c>
      <c r="BO25">
        <v>3.0212345979902802</v>
      </c>
      <c r="BP25">
        <v>6.3910937121549001</v>
      </c>
      <c r="BQ25">
        <v>4.1015551856866299</v>
      </c>
      <c r="BR25">
        <v>9.9115933819420494</v>
      </c>
      <c r="BS25">
        <v>3.8834667071484401</v>
      </c>
      <c r="BT25">
        <v>12.790450915305399</v>
      </c>
      <c r="BU25">
        <v>3.3202796301239701</v>
      </c>
      <c r="BV25">
        <v>51.337519634854701</v>
      </c>
      <c r="BW25">
        <v>3.5368790902052099</v>
      </c>
      <c r="BX25">
        <v>8.0964981871265405</v>
      </c>
      <c r="BY25">
        <v>13.254332701577701</v>
      </c>
      <c r="BZ25">
        <v>2.49998460916993</v>
      </c>
      <c r="CA25">
        <v>6.7400538142206399</v>
      </c>
      <c r="CB25">
        <v>31.071814102784199</v>
      </c>
      <c r="CC25">
        <v>4.9680477375490799</v>
      </c>
      <c r="CD25">
        <v>3.8942752124042501</v>
      </c>
      <c r="CE25">
        <v>14.250781437368399</v>
      </c>
      <c r="CF25">
        <v>2.3611981633939498</v>
      </c>
      <c r="CG25">
        <v>11.246036474911399</v>
      </c>
      <c r="CH25">
        <v>4.4413406123530299</v>
      </c>
      <c r="CI25">
        <v>4.4385374984677997</v>
      </c>
      <c r="CJ25">
        <v>12.459750679604101</v>
      </c>
      <c r="CK25">
        <v>4.8010907075267699</v>
      </c>
      <c r="CL25">
        <v>11.195848647027001</v>
      </c>
      <c r="CM25">
        <v>24.529392445913199</v>
      </c>
      <c r="CN25">
        <v>3.7278581912167099</v>
      </c>
      <c r="CO25">
        <v>9.6856734567276401</v>
      </c>
      <c r="CP25">
        <v>35.745981148186303</v>
      </c>
      <c r="CQ25">
        <v>5.2516493868407803</v>
      </c>
      <c r="CR25">
        <v>1.15387950923949</v>
      </c>
      <c r="CS25">
        <v>6.7902144389573396</v>
      </c>
      <c r="CT25">
        <v>9.9608225920699098</v>
      </c>
      <c r="CU25">
        <v>17.421171021390698</v>
      </c>
      <c r="CV25">
        <v>5.5115240241906402</v>
      </c>
      <c r="CW25">
        <v>27.790456127437899</v>
      </c>
      <c r="CX25">
        <v>0.86255023262614094</v>
      </c>
      <c r="CY25">
        <v>5.9115296662594403</v>
      </c>
      <c r="CZ25">
        <v>10.385593713495499</v>
      </c>
      <c r="DA25">
        <v>8.3173696581980305</v>
      </c>
      <c r="DB25">
        <v>35.397848975539603</v>
      </c>
      <c r="DC25">
        <v>27.934394861655498</v>
      </c>
      <c r="DD25">
        <v>9.5862155542444007</v>
      </c>
      <c r="DE25">
        <v>11.241957134652701</v>
      </c>
      <c r="DF25">
        <v>11.236119064885299</v>
      </c>
      <c r="DG25">
        <v>6.2569381227913503</v>
      </c>
      <c r="DH25">
        <v>5.8451718392628296</v>
      </c>
      <c r="DI25">
        <v>3.8474426448310699</v>
      </c>
      <c r="DJ25">
        <v>5.2918255286203797</v>
      </c>
      <c r="DK25">
        <v>78.568413844484596</v>
      </c>
      <c r="DL25">
        <v>6.3115687471394697</v>
      </c>
      <c r="DM25">
        <v>6.41363254875378</v>
      </c>
      <c r="DN25">
        <v>4.6801345665065996</v>
      </c>
      <c r="DO25">
        <v>15.665110180381101</v>
      </c>
      <c r="DP25">
        <v>1.45583612120554</v>
      </c>
      <c r="DQ25">
        <v>15.5375885112798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4EC35-92DC-4F00-9337-2C9E5089F9BC}">
  <dimension ref="A1:DQ25"/>
  <sheetViews>
    <sheetView workbookViewId="0">
      <selection activeCell="B1" sqref="B1"/>
    </sheetView>
  </sheetViews>
  <sheetFormatPr defaultRowHeight="15" x14ac:dyDescent="0.25"/>
  <cols>
    <col min="1" max="1" width="15.140625" bestFit="1" customWidth="1"/>
  </cols>
  <sheetData>
    <row r="1" spans="1:121" x14ac:dyDescent="0.25">
      <c r="B1" t="s">
        <v>1993</v>
      </c>
      <c r="C1" t="s">
        <v>1994</v>
      </c>
      <c r="D1" t="s">
        <v>1995</v>
      </c>
      <c r="E1" t="s">
        <v>1996</v>
      </c>
      <c r="F1" t="s">
        <v>1997</v>
      </c>
      <c r="G1" t="s">
        <v>1998</v>
      </c>
      <c r="H1" t="s">
        <v>1999</v>
      </c>
      <c r="I1" t="s">
        <v>2000</v>
      </c>
      <c r="J1" t="s">
        <v>2001</v>
      </c>
      <c r="K1" t="s">
        <v>2002</v>
      </c>
      <c r="L1" t="s">
        <v>2003</v>
      </c>
      <c r="M1" t="s">
        <v>2004</v>
      </c>
      <c r="N1" t="s">
        <v>2005</v>
      </c>
      <c r="O1" t="s">
        <v>2006</v>
      </c>
      <c r="P1" t="s">
        <v>2007</v>
      </c>
      <c r="Q1" t="s">
        <v>2008</v>
      </c>
      <c r="R1" t="s">
        <v>2009</v>
      </c>
      <c r="S1" t="s">
        <v>2010</v>
      </c>
      <c r="T1" t="s">
        <v>2011</v>
      </c>
      <c r="U1" t="s">
        <v>2012</v>
      </c>
      <c r="V1" t="s">
        <v>2013</v>
      </c>
      <c r="W1" t="s">
        <v>2014</v>
      </c>
      <c r="X1" t="s">
        <v>2015</v>
      </c>
      <c r="Y1" t="s">
        <v>2016</v>
      </c>
      <c r="Z1" t="s">
        <v>2017</v>
      </c>
      <c r="AA1" t="s">
        <v>2018</v>
      </c>
      <c r="AB1" t="s">
        <v>2019</v>
      </c>
      <c r="AC1" t="s">
        <v>2020</v>
      </c>
      <c r="AD1" t="s">
        <v>2021</v>
      </c>
      <c r="AE1" t="s">
        <v>2022</v>
      </c>
      <c r="AF1" t="s">
        <v>2023</v>
      </c>
      <c r="AG1" t="s">
        <v>2024</v>
      </c>
      <c r="AH1" t="s">
        <v>2025</v>
      </c>
      <c r="AI1" t="s">
        <v>2026</v>
      </c>
      <c r="AJ1" t="s">
        <v>2027</v>
      </c>
      <c r="AK1" t="s">
        <v>2028</v>
      </c>
      <c r="AL1" t="s">
        <v>2029</v>
      </c>
      <c r="AM1" t="s">
        <v>2030</v>
      </c>
      <c r="AN1" t="s">
        <v>2031</v>
      </c>
      <c r="AO1" t="s">
        <v>2032</v>
      </c>
      <c r="AP1" t="s">
        <v>2033</v>
      </c>
      <c r="AQ1" t="s">
        <v>2034</v>
      </c>
      <c r="AR1" t="s">
        <v>2035</v>
      </c>
      <c r="AS1" t="s">
        <v>2036</v>
      </c>
      <c r="AT1" t="s">
        <v>2037</v>
      </c>
      <c r="AU1" t="s">
        <v>2038</v>
      </c>
      <c r="AV1" t="s">
        <v>2039</v>
      </c>
      <c r="AW1" t="s">
        <v>2040</v>
      </c>
      <c r="AX1" t="s">
        <v>2041</v>
      </c>
      <c r="AY1" t="s">
        <v>2042</v>
      </c>
      <c r="AZ1" t="s">
        <v>2043</v>
      </c>
      <c r="BA1" t="s">
        <v>2044</v>
      </c>
      <c r="BB1" t="s">
        <v>2045</v>
      </c>
      <c r="BC1" t="s">
        <v>2046</v>
      </c>
      <c r="BD1" t="s">
        <v>2047</v>
      </c>
      <c r="BE1" t="s">
        <v>2048</v>
      </c>
      <c r="BF1" t="s">
        <v>2049</v>
      </c>
      <c r="BG1" t="s">
        <v>2050</v>
      </c>
      <c r="BH1" t="s">
        <v>2051</v>
      </c>
      <c r="BI1" t="s">
        <v>2052</v>
      </c>
      <c r="BJ1" t="s">
        <v>2053</v>
      </c>
      <c r="BK1" t="s">
        <v>2054</v>
      </c>
      <c r="BL1" t="s">
        <v>2055</v>
      </c>
      <c r="BM1" t="s">
        <v>2056</v>
      </c>
      <c r="BN1" t="s">
        <v>2057</v>
      </c>
      <c r="BO1" t="s">
        <v>2058</v>
      </c>
      <c r="BP1" t="s">
        <v>2059</v>
      </c>
      <c r="BQ1" t="s">
        <v>2060</v>
      </c>
      <c r="BR1" t="s">
        <v>2061</v>
      </c>
      <c r="BS1" t="s">
        <v>2062</v>
      </c>
      <c r="BT1" t="s">
        <v>2063</v>
      </c>
      <c r="BU1" t="s">
        <v>2064</v>
      </c>
      <c r="BV1" t="s">
        <v>2065</v>
      </c>
      <c r="BW1" t="s">
        <v>2066</v>
      </c>
      <c r="BX1" t="s">
        <v>2067</v>
      </c>
      <c r="BY1" t="s">
        <v>2068</v>
      </c>
      <c r="BZ1" t="s">
        <v>2069</v>
      </c>
      <c r="CA1" t="s">
        <v>2070</v>
      </c>
      <c r="CB1" t="s">
        <v>2071</v>
      </c>
      <c r="CC1" t="s">
        <v>2072</v>
      </c>
      <c r="CD1" t="s">
        <v>2073</v>
      </c>
      <c r="CE1" t="s">
        <v>2074</v>
      </c>
      <c r="CF1" t="s">
        <v>2075</v>
      </c>
      <c r="CG1" t="s">
        <v>2076</v>
      </c>
      <c r="CH1" t="s">
        <v>2077</v>
      </c>
      <c r="CI1" t="s">
        <v>2078</v>
      </c>
      <c r="CJ1" t="s">
        <v>2079</v>
      </c>
      <c r="CK1" t="s">
        <v>2080</v>
      </c>
      <c r="CL1" t="s">
        <v>2081</v>
      </c>
      <c r="CM1" t="s">
        <v>2082</v>
      </c>
      <c r="CN1" t="s">
        <v>2083</v>
      </c>
      <c r="CO1" t="s">
        <v>2084</v>
      </c>
      <c r="CP1" t="s">
        <v>2085</v>
      </c>
      <c r="CQ1" t="s">
        <v>2086</v>
      </c>
      <c r="CR1" t="s">
        <v>2087</v>
      </c>
      <c r="CS1" t="s">
        <v>2088</v>
      </c>
      <c r="CT1" t="s">
        <v>2089</v>
      </c>
      <c r="CU1" t="s">
        <v>2090</v>
      </c>
      <c r="CV1" t="s">
        <v>2091</v>
      </c>
      <c r="CW1" t="s">
        <v>2092</v>
      </c>
      <c r="CX1" t="s">
        <v>2093</v>
      </c>
      <c r="CY1" t="s">
        <v>2094</v>
      </c>
      <c r="CZ1" t="s">
        <v>2095</v>
      </c>
      <c r="DA1" t="s">
        <v>2096</v>
      </c>
      <c r="DB1" t="s">
        <v>2097</v>
      </c>
      <c r="DC1" t="s">
        <v>2098</v>
      </c>
      <c r="DD1" t="s">
        <v>2099</v>
      </c>
      <c r="DE1" t="s">
        <v>2100</v>
      </c>
      <c r="DF1" t="s">
        <v>2101</v>
      </c>
      <c r="DG1" t="s">
        <v>2102</v>
      </c>
      <c r="DH1" t="s">
        <v>2103</v>
      </c>
      <c r="DI1" t="s">
        <v>2104</v>
      </c>
      <c r="DJ1" t="s">
        <v>2105</v>
      </c>
      <c r="DK1" t="s">
        <v>2106</v>
      </c>
      <c r="DL1" t="s">
        <v>2107</v>
      </c>
      <c r="DM1" t="s">
        <v>2108</v>
      </c>
      <c r="DN1" t="s">
        <v>2109</v>
      </c>
      <c r="DO1" t="s">
        <v>2110</v>
      </c>
      <c r="DP1" t="s">
        <v>2111</v>
      </c>
      <c r="DQ1" t="s">
        <v>2112</v>
      </c>
    </row>
    <row r="2" spans="1:121" x14ac:dyDescent="0.25">
      <c r="A2" t="s">
        <v>57</v>
      </c>
      <c r="B2" t="s">
        <v>623</v>
      </c>
      <c r="C2" t="s">
        <v>625</v>
      </c>
      <c r="D2" t="s">
        <v>626</v>
      </c>
      <c r="E2" t="s">
        <v>627</v>
      </c>
      <c r="F2" t="s">
        <v>628</v>
      </c>
      <c r="G2" t="s">
        <v>629</v>
      </c>
      <c r="H2" t="s">
        <v>630</v>
      </c>
      <c r="I2" t="s">
        <v>631</v>
      </c>
      <c r="J2" t="s">
        <v>632</v>
      </c>
      <c r="K2" t="s">
        <v>633</v>
      </c>
      <c r="L2" t="s">
        <v>634</v>
      </c>
      <c r="M2" t="s">
        <v>635</v>
      </c>
      <c r="N2" t="s">
        <v>636</v>
      </c>
      <c r="O2" t="s">
        <v>637</v>
      </c>
      <c r="P2" t="s">
        <v>638</v>
      </c>
      <c r="Q2" t="s">
        <v>639</v>
      </c>
      <c r="R2" t="s">
        <v>640</v>
      </c>
      <c r="S2" t="s">
        <v>641</v>
      </c>
      <c r="T2" t="s">
        <v>642</v>
      </c>
      <c r="U2" t="s">
        <v>643</v>
      </c>
      <c r="V2" t="s">
        <v>644</v>
      </c>
      <c r="W2" t="s">
        <v>645</v>
      </c>
      <c r="X2" t="s">
        <v>646</v>
      </c>
      <c r="Y2" t="s">
        <v>647</v>
      </c>
      <c r="Z2" t="s">
        <v>648</v>
      </c>
      <c r="AA2" t="s">
        <v>649</v>
      </c>
      <c r="AB2" t="s">
        <v>650</v>
      </c>
      <c r="AC2" t="s">
        <v>651</v>
      </c>
      <c r="AD2" t="s">
        <v>652</v>
      </c>
      <c r="AE2" t="s">
        <v>653</v>
      </c>
      <c r="AF2" t="s">
        <v>654</v>
      </c>
      <c r="AG2" t="s">
        <v>655</v>
      </c>
      <c r="AH2" t="s">
        <v>656</v>
      </c>
      <c r="AI2" t="s">
        <v>657</v>
      </c>
      <c r="AJ2" t="s">
        <v>658</v>
      </c>
      <c r="AK2" t="s">
        <v>659</v>
      </c>
      <c r="AL2" t="s">
        <v>660</v>
      </c>
      <c r="AM2" t="s">
        <v>661</v>
      </c>
      <c r="AN2" t="s">
        <v>662</v>
      </c>
      <c r="AO2" t="s">
        <v>663</v>
      </c>
      <c r="AP2" t="s">
        <v>664</v>
      </c>
      <c r="AQ2" t="s">
        <v>665</v>
      </c>
      <c r="AR2" t="s">
        <v>666</v>
      </c>
      <c r="AS2" t="s">
        <v>667</v>
      </c>
      <c r="AT2" t="s">
        <v>668</v>
      </c>
      <c r="AU2" t="s">
        <v>669</v>
      </c>
      <c r="AV2" t="s">
        <v>670</v>
      </c>
      <c r="AW2" t="s">
        <v>671</v>
      </c>
      <c r="AX2" t="s">
        <v>672</v>
      </c>
      <c r="AY2" t="s">
        <v>673</v>
      </c>
      <c r="AZ2" t="s">
        <v>674</v>
      </c>
      <c r="BA2" t="s">
        <v>675</v>
      </c>
      <c r="BB2" t="s">
        <v>676</v>
      </c>
      <c r="BC2" t="s">
        <v>677</v>
      </c>
      <c r="BD2" t="s">
        <v>678</v>
      </c>
      <c r="BE2" t="s">
        <v>679</v>
      </c>
      <c r="BF2" t="s">
        <v>680</v>
      </c>
      <c r="BG2" t="s">
        <v>681</v>
      </c>
      <c r="BH2" t="s">
        <v>682</v>
      </c>
      <c r="BI2" t="s">
        <v>683</v>
      </c>
      <c r="BJ2" t="s">
        <v>684</v>
      </c>
      <c r="BK2" t="s">
        <v>685</v>
      </c>
      <c r="BL2" t="s">
        <v>686</v>
      </c>
      <c r="BM2" t="s">
        <v>687</v>
      </c>
      <c r="BN2" t="s">
        <v>688</v>
      </c>
      <c r="BO2" t="s">
        <v>689</v>
      </c>
      <c r="BP2" t="s">
        <v>690</v>
      </c>
      <c r="BQ2" t="s">
        <v>691</v>
      </c>
      <c r="BR2" t="s">
        <v>692</v>
      </c>
      <c r="BS2" t="s">
        <v>693</v>
      </c>
      <c r="BT2" t="s">
        <v>694</v>
      </c>
      <c r="BU2" t="s">
        <v>695</v>
      </c>
      <c r="BV2" t="s">
        <v>696</v>
      </c>
      <c r="BW2" t="s">
        <v>697</v>
      </c>
      <c r="BX2" t="s">
        <v>698</v>
      </c>
      <c r="BY2" t="s">
        <v>699</v>
      </c>
      <c r="BZ2" t="s">
        <v>700</v>
      </c>
      <c r="CA2" t="s">
        <v>701</v>
      </c>
      <c r="CB2" t="s">
        <v>702</v>
      </c>
      <c r="CC2" t="s">
        <v>703</v>
      </c>
      <c r="CD2" t="s">
        <v>704</v>
      </c>
      <c r="CE2" t="s">
        <v>705</v>
      </c>
      <c r="CF2" t="s">
        <v>706</v>
      </c>
      <c r="CG2" t="s">
        <v>707</v>
      </c>
      <c r="CH2" t="s">
        <v>708</v>
      </c>
      <c r="CI2" t="s">
        <v>709</v>
      </c>
      <c r="CJ2" t="s">
        <v>710</v>
      </c>
      <c r="CK2" t="s">
        <v>711</v>
      </c>
      <c r="CL2" t="s">
        <v>712</v>
      </c>
      <c r="CM2" t="s">
        <v>713</v>
      </c>
      <c r="CN2" t="s">
        <v>714</v>
      </c>
      <c r="CO2" t="s">
        <v>715</v>
      </c>
      <c r="CP2" t="s">
        <v>716</v>
      </c>
      <c r="CQ2" t="s">
        <v>717</v>
      </c>
      <c r="CR2" t="s">
        <v>718</v>
      </c>
      <c r="CS2" t="s">
        <v>719</v>
      </c>
      <c r="CT2" t="s">
        <v>720</v>
      </c>
      <c r="CU2" t="s">
        <v>721</v>
      </c>
      <c r="CV2" t="s">
        <v>722</v>
      </c>
      <c r="CW2" t="s">
        <v>723</v>
      </c>
      <c r="CX2" t="s">
        <v>724</v>
      </c>
      <c r="CY2" t="s">
        <v>725</v>
      </c>
      <c r="CZ2" t="s">
        <v>726</v>
      </c>
      <c r="DA2" t="s">
        <v>727</v>
      </c>
      <c r="DB2" t="s">
        <v>728</v>
      </c>
      <c r="DC2" t="s">
        <v>729</v>
      </c>
      <c r="DD2" t="s">
        <v>730</v>
      </c>
      <c r="DE2" t="s">
        <v>731</v>
      </c>
      <c r="DF2" t="s">
        <v>732</v>
      </c>
      <c r="DG2" t="s">
        <v>733</v>
      </c>
      <c r="DH2" t="s">
        <v>734</v>
      </c>
      <c r="DI2" t="s">
        <v>735</v>
      </c>
      <c r="DJ2" t="s">
        <v>736</v>
      </c>
      <c r="DK2" t="s">
        <v>737</v>
      </c>
      <c r="DL2" t="s">
        <v>738</v>
      </c>
      <c r="DM2" t="s">
        <v>739</v>
      </c>
      <c r="DN2" t="s">
        <v>740</v>
      </c>
      <c r="DO2" t="s">
        <v>741</v>
      </c>
      <c r="DP2" t="s">
        <v>742</v>
      </c>
      <c r="DQ2" t="s">
        <v>743</v>
      </c>
    </row>
    <row r="3" spans="1:121" x14ac:dyDescent="0.25">
      <c r="A3" t="s">
        <v>58</v>
      </c>
      <c r="B3" t="s">
        <v>624</v>
      </c>
      <c r="C3" t="s">
        <v>624</v>
      </c>
      <c r="D3" t="s">
        <v>624</v>
      </c>
      <c r="E3" t="s">
        <v>624</v>
      </c>
      <c r="F3" t="s">
        <v>624</v>
      </c>
      <c r="G3" t="s">
        <v>624</v>
      </c>
      <c r="H3" t="s">
        <v>624</v>
      </c>
      <c r="I3" t="s">
        <v>624</v>
      </c>
      <c r="J3" t="s">
        <v>624</v>
      </c>
      <c r="K3" t="s">
        <v>624</v>
      </c>
      <c r="L3" t="s">
        <v>624</v>
      </c>
      <c r="M3" t="s">
        <v>624</v>
      </c>
      <c r="N3" t="s">
        <v>624</v>
      </c>
      <c r="O3" t="s">
        <v>624</v>
      </c>
      <c r="P3" t="s">
        <v>624</v>
      </c>
      <c r="Q3" t="s">
        <v>624</v>
      </c>
      <c r="R3" t="s">
        <v>624</v>
      </c>
      <c r="S3" t="s">
        <v>624</v>
      </c>
      <c r="T3" t="s">
        <v>624</v>
      </c>
      <c r="U3" t="s">
        <v>624</v>
      </c>
      <c r="V3" t="s">
        <v>624</v>
      </c>
      <c r="W3" t="s">
        <v>624</v>
      </c>
      <c r="X3" t="s">
        <v>624</v>
      </c>
      <c r="Y3" t="s">
        <v>624</v>
      </c>
      <c r="Z3" t="s">
        <v>624</v>
      </c>
      <c r="AA3" t="s">
        <v>624</v>
      </c>
      <c r="AB3" t="s">
        <v>624</v>
      </c>
      <c r="AC3" t="s">
        <v>624</v>
      </c>
      <c r="AD3" t="s">
        <v>624</v>
      </c>
      <c r="AE3" t="s">
        <v>624</v>
      </c>
      <c r="AF3" t="s">
        <v>624</v>
      </c>
      <c r="AG3" t="s">
        <v>624</v>
      </c>
      <c r="AH3" t="s">
        <v>624</v>
      </c>
      <c r="AI3" t="s">
        <v>624</v>
      </c>
      <c r="AJ3" t="s">
        <v>624</v>
      </c>
      <c r="AK3" t="s">
        <v>624</v>
      </c>
      <c r="AL3" t="s">
        <v>624</v>
      </c>
      <c r="AM3" t="s">
        <v>624</v>
      </c>
      <c r="AN3" t="s">
        <v>624</v>
      </c>
      <c r="AO3" t="s">
        <v>624</v>
      </c>
      <c r="AP3" t="s">
        <v>624</v>
      </c>
      <c r="AQ3" t="s">
        <v>624</v>
      </c>
      <c r="AR3" t="s">
        <v>624</v>
      </c>
      <c r="AS3" t="s">
        <v>624</v>
      </c>
      <c r="AT3" t="s">
        <v>624</v>
      </c>
      <c r="AU3" t="s">
        <v>624</v>
      </c>
      <c r="AV3" t="s">
        <v>624</v>
      </c>
      <c r="AW3" t="s">
        <v>624</v>
      </c>
      <c r="AX3" t="s">
        <v>624</v>
      </c>
      <c r="AY3" t="s">
        <v>624</v>
      </c>
      <c r="AZ3" t="s">
        <v>624</v>
      </c>
      <c r="BA3" t="s">
        <v>624</v>
      </c>
      <c r="BB3" t="s">
        <v>624</v>
      </c>
      <c r="BC3" t="s">
        <v>624</v>
      </c>
      <c r="BD3" t="s">
        <v>624</v>
      </c>
      <c r="BE3" t="s">
        <v>624</v>
      </c>
      <c r="BF3" t="s">
        <v>624</v>
      </c>
      <c r="BG3" t="s">
        <v>624</v>
      </c>
      <c r="BH3" t="s">
        <v>624</v>
      </c>
      <c r="BI3" t="s">
        <v>624</v>
      </c>
      <c r="BJ3" t="s">
        <v>624</v>
      </c>
      <c r="BK3" t="s">
        <v>624</v>
      </c>
      <c r="BL3" t="s">
        <v>624</v>
      </c>
      <c r="BM3" t="s">
        <v>624</v>
      </c>
      <c r="BN3" t="s">
        <v>624</v>
      </c>
      <c r="BO3" t="s">
        <v>624</v>
      </c>
      <c r="BP3" t="s">
        <v>624</v>
      </c>
      <c r="BQ3" t="s">
        <v>624</v>
      </c>
      <c r="BR3" t="s">
        <v>624</v>
      </c>
      <c r="BS3" t="s">
        <v>624</v>
      </c>
      <c r="BT3" t="s">
        <v>624</v>
      </c>
      <c r="BU3" t="s">
        <v>624</v>
      </c>
      <c r="BV3" t="s">
        <v>624</v>
      </c>
      <c r="BW3" t="s">
        <v>624</v>
      </c>
      <c r="BX3" t="s">
        <v>624</v>
      </c>
      <c r="BY3" t="s">
        <v>624</v>
      </c>
      <c r="BZ3" t="s">
        <v>624</v>
      </c>
      <c r="CA3" t="s">
        <v>624</v>
      </c>
      <c r="CB3" t="s">
        <v>624</v>
      </c>
      <c r="CC3" t="s">
        <v>624</v>
      </c>
      <c r="CD3" t="s">
        <v>624</v>
      </c>
      <c r="CE3" t="s">
        <v>624</v>
      </c>
      <c r="CF3" t="s">
        <v>624</v>
      </c>
      <c r="CG3" t="s">
        <v>624</v>
      </c>
      <c r="CH3" t="s">
        <v>624</v>
      </c>
      <c r="CI3" t="s">
        <v>624</v>
      </c>
      <c r="CJ3" t="s">
        <v>624</v>
      </c>
      <c r="CK3" t="s">
        <v>624</v>
      </c>
      <c r="CL3" t="s">
        <v>624</v>
      </c>
      <c r="CM3" t="s">
        <v>624</v>
      </c>
      <c r="CN3" t="s">
        <v>624</v>
      </c>
      <c r="CO3" t="s">
        <v>624</v>
      </c>
      <c r="CP3" t="s">
        <v>624</v>
      </c>
      <c r="CQ3" t="s">
        <v>624</v>
      </c>
      <c r="CR3" t="s">
        <v>624</v>
      </c>
      <c r="CS3" t="s">
        <v>624</v>
      </c>
      <c r="CT3" t="s">
        <v>624</v>
      </c>
      <c r="CU3" t="s">
        <v>624</v>
      </c>
      <c r="CV3" t="s">
        <v>624</v>
      </c>
      <c r="CW3" t="s">
        <v>624</v>
      </c>
      <c r="CX3" t="s">
        <v>624</v>
      </c>
      <c r="CY3" t="s">
        <v>624</v>
      </c>
      <c r="CZ3" t="s">
        <v>624</v>
      </c>
      <c r="DA3" t="s">
        <v>624</v>
      </c>
      <c r="DB3" t="s">
        <v>624</v>
      </c>
      <c r="DC3" t="s">
        <v>624</v>
      </c>
      <c r="DD3" t="s">
        <v>624</v>
      </c>
      <c r="DE3" t="s">
        <v>624</v>
      </c>
      <c r="DF3" t="s">
        <v>624</v>
      </c>
      <c r="DG3" t="s">
        <v>624</v>
      </c>
      <c r="DH3" t="s">
        <v>624</v>
      </c>
      <c r="DI3" t="s">
        <v>624</v>
      </c>
      <c r="DJ3" t="s">
        <v>624</v>
      </c>
      <c r="DK3" t="s">
        <v>624</v>
      </c>
      <c r="DL3" t="s">
        <v>624</v>
      </c>
      <c r="DM3" t="s">
        <v>624</v>
      </c>
      <c r="DN3" t="s">
        <v>624</v>
      </c>
      <c r="DO3" t="s">
        <v>624</v>
      </c>
      <c r="DP3" t="s">
        <v>624</v>
      </c>
      <c r="DQ3" t="s">
        <v>624</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46273.751388888886</v>
      </c>
      <c r="C5" s="2">
        <v>46273.751388888886</v>
      </c>
      <c r="D5" s="2">
        <v>46273.751388888886</v>
      </c>
      <c r="E5" s="2">
        <v>46273.751388888886</v>
      </c>
      <c r="F5" s="2">
        <v>46273.751388888886</v>
      </c>
      <c r="G5" s="2">
        <v>46273.751388888886</v>
      </c>
      <c r="H5" s="2">
        <v>46273.751388888886</v>
      </c>
      <c r="I5" s="2">
        <v>46273.751388888886</v>
      </c>
      <c r="J5" s="2">
        <v>46273.751388888886</v>
      </c>
      <c r="K5" s="2">
        <v>46273.751388888886</v>
      </c>
      <c r="L5" s="2">
        <v>46273.751388888886</v>
      </c>
      <c r="M5" s="2">
        <v>46273.751388888886</v>
      </c>
      <c r="N5" s="2">
        <v>46273.751388888886</v>
      </c>
      <c r="O5" s="2">
        <v>46273.751388888886</v>
      </c>
      <c r="P5" s="2">
        <v>46273.751388888886</v>
      </c>
      <c r="Q5" s="2">
        <v>46273.751388888886</v>
      </c>
      <c r="R5" s="2">
        <v>46273.751388888886</v>
      </c>
      <c r="S5" s="2">
        <v>46273.751388888886</v>
      </c>
      <c r="T5" s="2">
        <v>46273.751388888886</v>
      </c>
      <c r="U5" s="2">
        <v>46273.751388888886</v>
      </c>
      <c r="V5" s="2">
        <v>46273.751388888886</v>
      </c>
      <c r="W5" s="2">
        <v>46273.751388888886</v>
      </c>
      <c r="X5" s="2">
        <v>46273.751388888886</v>
      </c>
      <c r="Y5" s="2">
        <v>46273.751388888886</v>
      </c>
      <c r="Z5" s="2">
        <v>46273.751388888886</v>
      </c>
      <c r="AA5" s="2">
        <v>46273.751388888886</v>
      </c>
      <c r="AB5" s="2">
        <v>46273.751388888886</v>
      </c>
      <c r="AC5" s="2">
        <v>46273.751388888886</v>
      </c>
      <c r="AD5" s="2">
        <v>46273.751388888886</v>
      </c>
      <c r="AE5" s="2">
        <v>46273.751388888886</v>
      </c>
      <c r="AF5" s="2">
        <v>46273.751388888886</v>
      </c>
      <c r="AG5" s="2">
        <v>46273.751388888886</v>
      </c>
      <c r="AH5" s="2">
        <v>46273.751388888886</v>
      </c>
      <c r="AI5" s="2">
        <v>46273.751388888886</v>
      </c>
      <c r="AJ5" s="2">
        <v>46273.751388888886</v>
      </c>
      <c r="AK5" s="2">
        <v>46273.751388888886</v>
      </c>
      <c r="AL5" s="2">
        <v>46273.751388888886</v>
      </c>
      <c r="AM5" s="2">
        <v>46273.751388888886</v>
      </c>
      <c r="AN5" s="2">
        <v>46273.751388888886</v>
      </c>
      <c r="AO5" s="2">
        <v>46273.751388888886</v>
      </c>
      <c r="AP5" s="2">
        <v>46273.751388888886</v>
      </c>
      <c r="AQ5" s="2">
        <v>46273.751388888886</v>
      </c>
      <c r="AR5" s="2">
        <v>46273.751388888886</v>
      </c>
      <c r="AS5" s="2">
        <v>46273.751388888886</v>
      </c>
      <c r="AT5" s="2">
        <v>46273.751388888886</v>
      </c>
      <c r="AU5" s="2">
        <v>46273.751388888886</v>
      </c>
      <c r="AV5" s="2">
        <v>46273.751388888886</v>
      </c>
      <c r="AW5" s="2">
        <v>46273.751388888886</v>
      </c>
      <c r="AX5" s="2">
        <v>46273.751388888886</v>
      </c>
      <c r="AY5" s="2">
        <v>46273.751388888886</v>
      </c>
      <c r="AZ5" s="2">
        <v>46273.751388888886</v>
      </c>
      <c r="BA5" s="2">
        <v>46273.751388888886</v>
      </c>
      <c r="BB5" s="2">
        <v>46273.751388888886</v>
      </c>
      <c r="BC5" s="2">
        <v>46273.751388888886</v>
      </c>
      <c r="BD5" s="2">
        <v>46273.751388888886</v>
      </c>
      <c r="BE5" s="2">
        <v>46273.751388888886</v>
      </c>
      <c r="BF5" s="2">
        <v>46273.751388888886</v>
      </c>
      <c r="BG5" s="2">
        <v>46273.751388888886</v>
      </c>
      <c r="BH5" s="2">
        <v>46273.751388888886</v>
      </c>
      <c r="BI5" s="2">
        <v>46273.751388888886</v>
      </c>
      <c r="BJ5" s="2">
        <v>46273.751388888886</v>
      </c>
      <c r="BK5" s="2">
        <v>46273.751388888886</v>
      </c>
      <c r="BL5" s="2">
        <v>46273.751388888886</v>
      </c>
      <c r="BM5" s="2">
        <v>46273.751388888886</v>
      </c>
      <c r="BN5" s="2">
        <v>46273.751388888886</v>
      </c>
      <c r="BO5" s="2">
        <v>46273.751388888886</v>
      </c>
      <c r="BP5" s="2">
        <v>46273.751388888886</v>
      </c>
      <c r="BQ5" s="2">
        <v>46273.751388888886</v>
      </c>
      <c r="BR5" s="2">
        <v>46273.751388888886</v>
      </c>
      <c r="BS5" s="2">
        <v>46273.751388888886</v>
      </c>
      <c r="BT5" s="2">
        <v>46273.751388888886</v>
      </c>
      <c r="BU5" s="2">
        <v>46273.751388888886</v>
      </c>
      <c r="BV5" s="2">
        <v>46273.751388888886</v>
      </c>
      <c r="BW5" s="2">
        <v>46273.751388888886</v>
      </c>
      <c r="BX5" s="2">
        <v>46273.751388888886</v>
      </c>
      <c r="BY5" s="2">
        <v>46273.751388888886</v>
      </c>
      <c r="BZ5" s="2">
        <v>46273.751388888886</v>
      </c>
      <c r="CA5" s="2">
        <v>46273.751388888886</v>
      </c>
      <c r="CB5" s="2">
        <v>46273.751388888886</v>
      </c>
      <c r="CC5" s="2">
        <v>46273.751388888886</v>
      </c>
      <c r="CD5" s="2">
        <v>46273.751388888886</v>
      </c>
      <c r="CE5" s="2">
        <v>46273.751388888886</v>
      </c>
      <c r="CF5" s="2">
        <v>46273.751388888886</v>
      </c>
      <c r="CG5" s="2">
        <v>46273.751388888886</v>
      </c>
      <c r="CH5" s="2">
        <v>46273.751388888886</v>
      </c>
      <c r="CI5" s="2">
        <v>46273.751388888886</v>
      </c>
      <c r="CJ5" s="2">
        <v>46273.751388888886</v>
      </c>
      <c r="CK5" s="2">
        <v>46273.751388888886</v>
      </c>
      <c r="CL5" s="2">
        <v>46273.751388888886</v>
      </c>
      <c r="CM5" s="2">
        <v>46273.751388888886</v>
      </c>
      <c r="CN5" s="2">
        <v>46273.751388888886</v>
      </c>
      <c r="CO5" s="2">
        <v>46273.751388888886</v>
      </c>
      <c r="CP5" s="2">
        <v>46273.751388888886</v>
      </c>
      <c r="CQ5" s="2">
        <v>46273.751388888886</v>
      </c>
      <c r="CR5" s="2">
        <v>46273.751388888886</v>
      </c>
      <c r="CS5" s="2">
        <v>46273.751388888886</v>
      </c>
      <c r="CT5" s="2">
        <v>46273.751388888886</v>
      </c>
      <c r="CU5" s="2">
        <v>46273.751388888886</v>
      </c>
      <c r="CV5" s="2">
        <v>46273.751388888886</v>
      </c>
      <c r="CW5" s="2">
        <v>46273.751388888886</v>
      </c>
      <c r="CX5" s="2">
        <v>46273.751388888886</v>
      </c>
      <c r="CY5" s="2">
        <v>46273.751388888886</v>
      </c>
      <c r="CZ5" s="2">
        <v>46273.751388888886</v>
      </c>
      <c r="DA5" s="2">
        <v>46273.751388888886</v>
      </c>
      <c r="DB5" s="2">
        <v>46273.751388888886</v>
      </c>
      <c r="DC5" s="2">
        <v>46273.751388888886</v>
      </c>
      <c r="DD5" s="2">
        <v>46273.751388888886</v>
      </c>
      <c r="DE5" s="2">
        <v>46273.751388888886</v>
      </c>
      <c r="DF5" s="2">
        <v>46273.751388888886</v>
      </c>
      <c r="DG5" s="2">
        <v>46273.751388888886</v>
      </c>
      <c r="DH5" s="2">
        <v>46273.751388888886</v>
      </c>
      <c r="DI5" s="2">
        <v>46273.751388888886</v>
      </c>
      <c r="DJ5" s="2">
        <v>46273.751388888886</v>
      </c>
      <c r="DK5" s="2">
        <v>46273.751388888886</v>
      </c>
      <c r="DL5" s="2">
        <v>46273.751388888886</v>
      </c>
      <c r="DM5" s="2">
        <v>46273.751388888886</v>
      </c>
      <c r="DN5" s="2">
        <v>46273.751388888886</v>
      </c>
      <c r="DO5" s="2">
        <v>46273.751388888886</v>
      </c>
      <c r="DP5" s="2">
        <v>46273.751388888886</v>
      </c>
      <c r="DQ5" s="2">
        <v>46273.751388888886</v>
      </c>
    </row>
    <row r="6" spans="1:121" x14ac:dyDescent="0.25">
      <c r="A6" s="1">
        <v>42735</v>
      </c>
      <c r="B6">
        <v>0.45791558198126198</v>
      </c>
      <c r="C6">
        <v>0.374370102468713</v>
      </c>
      <c r="D6">
        <v>0.46660668947242501</v>
      </c>
      <c r="E6">
        <v>0.32133812795932498</v>
      </c>
      <c r="F6">
        <v>0.88333960740596695</v>
      </c>
      <c r="G6">
        <v>0.34951186285857999</v>
      </c>
      <c r="H6">
        <v>0.78033631034991102</v>
      </c>
      <c r="I6">
        <v>2.5622714111099798</v>
      </c>
      <c r="J6">
        <v>0.46579529349433202</v>
      </c>
      <c r="K6">
        <v>1.5054417485188101</v>
      </c>
      <c r="L6">
        <v>0.60041788259876805</v>
      </c>
      <c r="M6">
        <v>0.22915671399341001</v>
      </c>
      <c r="N6">
        <v>0.37527498286116101</v>
      </c>
      <c r="O6">
        <v>0.48441584492833301</v>
      </c>
      <c r="P6">
        <v>1.6783719750069801</v>
      </c>
      <c r="Q6">
        <v>0.274812411966607</v>
      </c>
      <c r="R6">
        <v>0.29105837625967401</v>
      </c>
      <c r="S6">
        <v>0.83722881940854599</v>
      </c>
      <c r="T6">
        <v>1.83919047177985</v>
      </c>
      <c r="U6">
        <v>0.16445883636520001</v>
      </c>
      <c r="V6">
        <v>0.25698234290965999</v>
      </c>
      <c r="W6">
        <v>1.04310880392727</v>
      </c>
      <c r="X6">
        <v>0.32011807534491399</v>
      </c>
      <c r="Y6">
        <v>1.5358214547700799</v>
      </c>
      <c r="Z6">
        <v>0.81533934868210101</v>
      </c>
      <c r="AA6">
        <v>0.555096234189149</v>
      </c>
      <c r="AB6">
        <v>0.275312856179041</v>
      </c>
      <c r="AC6">
        <v>0.21100820907856699</v>
      </c>
      <c r="AD6">
        <v>0.15875036660848901</v>
      </c>
      <c r="AE6">
        <v>2.08558007498553</v>
      </c>
      <c r="AF6">
        <v>0.29175032990173999</v>
      </c>
      <c r="AG6">
        <v>0.23924497667070899</v>
      </c>
      <c r="AH6">
        <v>0.30891790086614801</v>
      </c>
      <c r="AI6">
        <v>6.0307388677283003</v>
      </c>
      <c r="AJ6">
        <v>0.37219989038156998</v>
      </c>
      <c r="AK6">
        <v>1.2892782775204801</v>
      </c>
      <c r="AL6">
        <v>0.99197256270563905</v>
      </c>
      <c r="AM6">
        <v>0.14483541483950799</v>
      </c>
      <c r="AN6">
        <v>0.18690635025461799</v>
      </c>
      <c r="AO6">
        <v>0.360145158194912</v>
      </c>
      <c r="AP6">
        <v>0.54383596863039296</v>
      </c>
      <c r="AQ6">
        <v>0.95113636978888505</v>
      </c>
      <c r="AR6">
        <v>0.71384954485764696</v>
      </c>
      <c r="AS6">
        <v>0.22449248637934199</v>
      </c>
      <c r="AT6">
        <v>1.19777982057037</v>
      </c>
      <c r="AU6">
        <v>0.21686387733582699</v>
      </c>
      <c r="AV6">
        <v>2.1193662180484698</v>
      </c>
      <c r="AW6">
        <v>0.88738041682500501</v>
      </c>
      <c r="AX6">
        <v>0.39641638934397799</v>
      </c>
      <c r="AY6">
        <v>0.37324657968581998</v>
      </c>
      <c r="AZ6">
        <v>1.02416832547591</v>
      </c>
      <c r="BA6">
        <v>0.31936339460424501</v>
      </c>
      <c r="BB6">
        <v>0.115955256636944</v>
      </c>
      <c r="BC6">
        <v>1.1215992175135701</v>
      </c>
      <c r="BD6">
        <v>0.325376400503888</v>
      </c>
      <c r="BE6">
        <v>17.093944738591802</v>
      </c>
      <c r="BF6">
        <v>0.99189670022981302</v>
      </c>
      <c r="BG6">
        <v>0.72231368981833399</v>
      </c>
      <c r="BH6">
        <v>3.46721236119292</v>
      </c>
      <c r="BI6">
        <v>0.519953243673689</v>
      </c>
      <c r="BJ6">
        <v>0.77526134371491195</v>
      </c>
      <c r="BK6">
        <v>0.27333460996007403</v>
      </c>
      <c r="BL6">
        <v>1.48366886083108</v>
      </c>
      <c r="BM6">
        <v>0.552244368349735</v>
      </c>
      <c r="BN6">
        <v>0.19548358247838801</v>
      </c>
      <c r="BO6">
        <v>0.37666119790916502</v>
      </c>
      <c r="BP6">
        <v>0.79540149395705295</v>
      </c>
      <c r="BQ6">
        <v>0.46347192953995198</v>
      </c>
      <c r="BR6">
        <v>0.55148342938463901</v>
      </c>
      <c r="BS6">
        <v>0.26129809125201497</v>
      </c>
      <c r="BT6">
        <v>0.51680876004749798</v>
      </c>
      <c r="BU6">
        <v>0.17661189027094401</v>
      </c>
      <c r="BV6">
        <v>1.8607282440205699</v>
      </c>
      <c r="BW6">
        <v>0.61179184654617003</v>
      </c>
      <c r="BX6">
        <v>0.406390195285325</v>
      </c>
      <c r="BY6">
        <v>0.86299199068182197</v>
      </c>
      <c r="BZ6">
        <v>0.31973331292169999</v>
      </c>
      <c r="CA6">
        <v>0.45528000150828002</v>
      </c>
      <c r="CB6">
        <v>1.67933494985923</v>
      </c>
      <c r="CC6">
        <v>0.36971283805806499</v>
      </c>
      <c r="CD6">
        <v>0.20598490917927301</v>
      </c>
      <c r="CE6">
        <v>0.62710181769479501</v>
      </c>
      <c r="CF6">
        <v>0.20085667461798601</v>
      </c>
      <c r="CG6">
        <v>0.48258634569571801</v>
      </c>
      <c r="CH6">
        <v>0.189026846589676</v>
      </c>
      <c r="CI6">
        <v>0.19870249953053701</v>
      </c>
      <c r="CJ6">
        <v>0.75948578952766399</v>
      </c>
      <c r="CK6">
        <v>0.36485322341048099</v>
      </c>
      <c r="CL6">
        <v>0.818678312411245</v>
      </c>
      <c r="CM6">
        <v>0.98196931020465905</v>
      </c>
      <c r="CN6">
        <v>0.18712073713007801</v>
      </c>
      <c r="CO6">
        <v>0.63179436005388201</v>
      </c>
      <c r="CP6">
        <v>1.0794878320057499</v>
      </c>
      <c r="CQ6">
        <v>0.23830012215333801</v>
      </c>
      <c r="CR6">
        <v>0.106850038496645</v>
      </c>
      <c r="CS6">
        <v>0.32750531296635399</v>
      </c>
      <c r="CT6">
        <v>0.94118790430672306</v>
      </c>
      <c r="CU6">
        <v>2.1965539347424299</v>
      </c>
      <c r="CV6">
        <v>0.35890205877307602</v>
      </c>
      <c r="CW6">
        <v>1.3730631179874</v>
      </c>
      <c r="CX6">
        <v>4.9572594493791498E-2</v>
      </c>
      <c r="CY6">
        <v>0.40250419423876299</v>
      </c>
      <c r="CZ6">
        <v>0.61207399342630198</v>
      </c>
      <c r="DA6">
        <v>0.51384338621047898</v>
      </c>
      <c r="DB6">
        <v>1.0296320722438601</v>
      </c>
      <c r="DC6">
        <v>0.83223964447583298</v>
      </c>
      <c r="DD6">
        <v>0.37882009856083798</v>
      </c>
      <c r="DE6">
        <v>0.36454813049954699</v>
      </c>
      <c r="DF6">
        <v>0.59817780603400295</v>
      </c>
      <c r="DG6">
        <v>0.234992932733426</v>
      </c>
      <c r="DH6">
        <v>0.32069250374762998</v>
      </c>
      <c r="DI6">
        <v>0.20743399303757101</v>
      </c>
      <c r="DJ6">
        <v>0.39649518718639898</v>
      </c>
      <c r="DK6">
        <v>2.4099482842733</v>
      </c>
      <c r="DL6">
        <v>0.25441800166362599</v>
      </c>
      <c r="DM6">
        <v>0.55561019830793301</v>
      </c>
      <c r="DN6">
        <v>0.35272412665631903</v>
      </c>
      <c r="DO6">
        <v>0.88097868930054402</v>
      </c>
      <c r="DP6">
        <v>0.190028278879454</v>
      </c>
      <c r="DQ6">
        <v>0.47357358707597602</v>
      </c>
    </row>
    <row r="7" spans="1:121" x14ac:dyDescent="0.25">
      <c r="A7" s="1">
        <v>43100</v>
      </c>
      <c r="B7">
        <v>0.41041184274169701</v>
      </c>
      <c r="C7">
        <v>0.35204228909258201</v>
      </c>
      <c r="D7">
        <v>0.47431732596687598</v>
      </c>
      <c r="E7">
        <v>0.269585142051884</v>
      </c>
      <c r="F7">
        <v>0.85065934164076595</v>
      </c>
      <c r="G7">
        <v>0.36496518618434098</v>
      </c>
      <c r="H7">
        <v>0.65186358456690396</v>
      </c>
      <c r="I7">
        <v>2.6237877637288198</v>
      </c>
      <c r="J7">
        <v>0.44408366299581198</v>
      </c>
      <c r="K7">
        <v>1.2897849442990701</v>
      </c>
      <c r="L7">
        <v>0.60988007360859997</v>
      </c>
      <c r="M7">
        <v>0.217548506302289</v>
      </c>
      <c r="N7">
        <v>0.32753687608967702</v>
      </c>
      <c r="O7">
        <v>0.46598935909369898</v>
      </c>
      <c r="P7">
        <v>1.7106112899229899</v>
      </c>
      <c r="Q7">
        <v>0.274066593213873</v>
      </c>
      <c r="R7">
        <v>0.27342183645148799</v>
      </c>
      <c r="S7">
        <v>0.78754348720913803</v>
      </c>
      <c r="T7">
        <v>1.8158296775087901</v>
      </c>
      <c r="U7">
        <v>0.15967582958061</v>
      </c>
      <c r="V7">
        <v>0.22533034252958001</v>
      </c>
      <c r="W7">
        <v>0.94830239721304199</v>
      </c>
      <c r="X7">
        <v>0.31205275086470502</v>
      </c>
      <c r="Y7">
        <v>1.4812550575936201</v>
      </c>
      <c r="Z7">
        <v>0.78200943109239796</v>
      </c>
      <c r="AA7">
        <v>0.46629001647403501</v>
      </c>
      <c r="AB7">
        <v>0.237746000003941</v>
      </c>
      <c r="AC7">
        <v>0.211922536519736</v>
      </c>
      <c r="AD7">
        <v>0.14645511760237501</v>
      </c>
      <c r="AE7">
        <v>2.04598572447664</v>
      </c>
      <c r="AF7">
        <v>0.28040248450507999</v>
      </c>
      <c r="AG7">
        <v>0.21730573893305999</v>
      </c>
      <c r="AH7">
        <v>0.31002547678019998</v>
      </c>
      <c r="AI7">
        <v>6.14718225460462</v>
      </c>
      <c r="AJ7">
        <v>0.36180338251477101</v>
      </c>
      <c r="AK7">
        <v>0.91763491959096899</v>
      </c>
      <c r="AL7">
        <v>0.98935408294304505</v>
      </c>
      <c r="AM7">
        <v>0.14924514764049501</v>
      </c>
      <c r="AN7">
        <v>0.17474846998906399</v>
      </c>
      <c r="AO7">
        <v>0.35357946406969099</v>
      </c>
      <c r="AP7">
        <v>0.54625229421528398</v>
      </c>
      <c r="AQ7">
        <v>0.90937047485434197</v>
      </c>
      <c r="AR7">
        <v>0.64197778395572902</v>
      </c>
      <c r="AS7">
        <v>0.23189713028668199</v>
      </c>
      <c r="AT7">
        <v>1.0249240162191899</v>
      </c>
      <c r="AU7">
        <v>0.203667324970351</v>
      </c>
      <c r="AV7">
        <v>2.17153103261911</v>
      </c>
      <c r="AW7">
        <v>0.63425256276995801</v>
      </c>
      <c r="AX7">
        <v>0.38504660049395201</v>
      </c>
      <c r="AY7">
        <v>0.351317562075455</v>
      </c>
      <c r="AZ7">
        <v>0.97083207674640704</v>
      </c>
      <c r="BA7">
        <v>0.31963766374987401</v>
      </c>
      <c r="BB7">
        <v>0.13404469255885401</v>
      </c>
      <c r="BC7">
        <v>0.94474909498569903</v>
      </c>
      <c r="BD7">
        <v>0.33429236701090898</v>
      </c>
      <c r="BE7">
        <v>17.072405416734899</v>
      </c>
      <c r="BF7">
        <v>0.962590223207064</v>
      </c>
      <c r="BG7">
        <v>0.58428563486888296</v>
      </c>
      <c r="BH7">
        <v>3.3480329395776098</v>
      </c>
      <c r="BI7">
        <v>0.367980071372355</v>
      </c>
      <c r="BJ7">
        <v>0.73538314371184199</v>
      </c>
      <c r="BK7">
        <v>0.28108948768595998</v>
      </c>
      <c r="BL7">
        <v>1.41625218186857</v>
      </c>
      <c r="BM7">
        <v>0.44931276472439602</v>
      </c>
      <c r="BN7">
        <v>0.167556617380273</v>
      </c>
      <c r="BO7">
        <v>0.27520177994408701</v>
      </c>
      <c r="BP7">
        <v>0.57427693057073104</v>
      </c>
      <c r="BQ7">
        <v>0.42084795631579502</v>
      </c>
      <c r="BR7">
        <v>0.51272340895496105</v>
      </c>
      <c r="BS7">
        <v>0.27427020370553101</v>
      </c>
      <c r="BT7">
        <v>0.51690088432867398</v>
      </c>
      <c r="BU7">
        <v>0.171900770466414</v>
      </c>
      <c r="BV7">
        <v>1.8740865681652501</v>
      </c>
      <c r="BW7">
        <v>0.46868801836631602</v>
      </c>
      <c r="BX7">
        <v>0.389490936386783</v>
      </c>
      <c r="BY7">
        <v>0.87356893024118898</v>
      </c>
      <c r="BZ7">
        <v>0.23299956692748999</v>
      </c>
      <c r="CA7">
        <v>0.43769394681622298</v>
      </c>
      <c r="CB7">
        <v>1.7678605953034701</v>
      </c>
      <c r="CC7">
        <v>0.31303203574403199</v>
      </c>
      <c r="CD7">
        <v>0.222932160413116</v>
      </c>
      <c r="CE7">
        <v>0.62341029261099901</v>
      </c>
      <c r="CF7">
        <v>0.19330708704744201</v>
      </c>
      <c r="CG7">
        <v>0.48336649516911701</v>
      </c>
      <c r="CH7">
        <v>0.16858929087177399</v>
      </c>
      <c r="CI7">
        <v>0.18557088904816199</v>
      </c>
      <c r="CJ7">
        <v>0.75572847597536597</v>
      </c>
      <c r="CK7">
        <v>0.331717419797115</v>
      </c>
      <c r="CL7">
        <v>0.74775126244788004</v>
      </c>
      <c r="CM7">
        <v>0.95470588338856699</v>
      </c>
      <c r="CN7">
        <v>0.18210088943734401</v>
      </c>
      <c r="CO7">
        <v>0.599572509506342</v>
      </c>
      <c r="CP7">
        <v>1.1239178280622599</v>
      </c>
      <c r="CQ7">
        <v>0.233763051816264</v>
      </c>
      <c r="CR7">
        <v>8.5752981820670399E-2</v>
      </c>
      <c r="CS7">
        <v>0.32142960682141403</v>
      </c>
      <c r="CT7">
        <v>0.70384338852717898</v>
      </c>
      <c r="CU7">
        <v>1.54461994810917</v>
      </c>
      <c r="CV7">
        <v>0.33126792200247501</v>
      </c>
      <c r="CW7">
        <v>1.3823099062667401</v>
      </c>
      <c r="CX7">
        <v>4.9857590757783801E-2</v>
      </c>
      <c r="CY7">
        <v>0.36814798484437999</v>
      </c>
      <c r="CZ7">
        <v>0.58644689144033202</v>
      </c>
      <c r="DA7">
        <v>0.43257236623970902</v>
      </c>
      <c r="DB7">
        <v>1.0155900645357101</v>
      </c>
      <c r="DC7">
        <v>0.843756433656488</v>
      </c>
      <c r="DD7">
        <v>0.38936495648410402</v>
      </c>
      <c r="DE7">
        <v>0.37128900448318097</v>
      </c>
      <c r="DF7">
        <v>0.54212242378934405</v>
      </c>
      <c r="DG7">
        <v>0.216417173639528</v>
      </c>
      <c r="DH7">
        <v>0.32352578036220703</v>
      </c>
      <c r="DI7">
        <v>0.186471692534253</v>
      </c>
      <c r="DJ7">
        <v>0.33273773630872999</v>
      </c>
      <c r="DK7">
        <v>2.5053109523725099</v>
      </c>
      <c r="DL7">
        <v>0.24247912724058501</v>
      </c>
      <c r="DM7">
        <v>0.55239491115116202</v>
      </c>
      <c r="DN7">
        <v>0.29533274361947398</v>
      </c>
      <c r="DO7">
        <v>0.76983465369170201</v>
      </c>
      <c r="DP7">
        <v>0.166202778940922</v>
      </c>
      <c r="DQ7">
        <v>0.47469501236375899</v>
      </c>
    </row>
    <row r="8" spans="1:121" x14ac:dyDescent="0.25">
      <c r="A8" s="1">
        <v>43465</v>
      </c>
      <c r="B8">
        <v>0.34288525031591299</v>
      </c>
      <c r="C8">
        <v>0.31986695497405199</v>
      </c>
      <c r="D8">
        <v>0.420707597761317</v>
      </c>
      <c r="E8">
        <v>0.237712428817729</v>
      </c>
      <c r="F8">
        <v>0.81957877272828095</v>
      </c>
      <c r="G8">
        <v>0.30374946259631902</v>
      </c>
      <c r="H8">
        <v>0.50194208120467099</v>
      </c>
      <c r="I8">
        <v>2.31751154443451</v>
      </c>
      <c r="J8">
        <v>0.37702428963416901</v>
      </c>
      <c r="K8">
        <v>1.0470458126938</v>
      </c>
      <c r="L8">
        <v>0.53241499794740499</v>
      </c>
      <c r="M8">
        <v>0.181725573365913</v>
      </c>
      <c r="N8">
        <v>0.26417828398121002</v>
      </c>
      <c r="O8">
        <v>0.41167777751336498</v>
      </c>
      <c r="P8">
        <v>1.6760362056079601</v>
      </c>
      <c r="Q8">
        <v>0.240225676196856</v>
      </c>
      <c r="R8">
        <v>0.24701892630262501</v>
      </c>
      <c r="S8">
        <v>0.70022969703394</v>
      </c>
      <c r="T8">
        <v>1.5982197166964101</v>
      </c>
      <c r="U8">
        <v>0.10963517651573</v>
      </c>
      <c r="V8">
        <v>0.20861317405306901</v>
      </c>
      <c r="W8">
        <v>0.87652782414784902</v>
      </c>
      <c r="X8">
        <v>0.30285976519882002</v>
      </c>
      <c r="Y8">
        <v>1.28755470770446</v>
      </c>
      <c r="Z8">
        <v>0.69095525563993099</v>
      </c>
      <c r="AA8">
        <v>0.36370116171734501</v>
      </c>
      <c r="AB8">
        <v>0.19513215057393901</v>
      </c>
      <c r="AC8">
        <v>0.19221535704572801</v>
      </c>
      <c r="AD8">
        <v>0.12958147770219999</v>
      </c>
      <c r="AE8">
        <v>1.84656132178597</v>
      </c>
      <c r="AF8">
        <v>0.24541998258977399</v>
      </c>
      <c r="AG8">
        <v>0.18287807862191699</v>
      </c>
      <c r="AH8">
        <v>0.28083008807016602</v>
      </c>
      <c r="AI8">
        <v>5.5801695675171903</v>
      </c>
      <c r="AJ8">
        <v>0.32570278947140602</v>
      </c>
      <c r="AK8">
        <v>0.69381990003667304</v>
      </c>
      <c r="AL8">
        <v>0.89921587382779899</v>
      </c>
      <c r="AM8">
        <v>0.114529626273546</v>
      </c>
      <c r="AN8">
        <v>0.15699500018597101</v>
      </c>
      <c r="AO8">
        <v>0.32247118848484402</v>
      </c>
      <c r="AP8">
        <v>0.48599066273603397</v>
      </c>
      <c r="AQ8">
        <v>0.74584572688883999</v>
      </c>
      <c r="AR8">
        <v>0.51850823348938002</v>
      </c>
      <c r="AS8">
        <v>0.20862871580192699</v>
      </c>
      <c r="AT8">
        <v>0.86620291521941095</v>
      </c>
      <c r="AU8">
        <v>0.166407317280822</v>
      </c>
      <c r="AV8">
        <v>1.92621334619794</v>
      </c>
      <c r="AW8">
        <v>0.47256987593280197</v>
      </c>
      <c r="AX8">
        <v>0.34143722333022603</v>
      </c>
      <c r="AY8">
        <v>0.31340049746417498</v>
      </c>
      <c r="AZ8">
        <v>0.80851249127931102</v>
      </c>
      <c r="BA8">
        <v>0.298648458652094</v>
      </c>
      <c r="BB8">
        <v>0.100779076791188</v>
      </c>
      <c r="BC8">
        <v>0.82444964961334899</v>
      </c>
      <c r="BD8">
        <v>0.27488452971384802</v>
      </c>
      <c r="BE8">
        <v>15.773258030059599</v>
      </c>
      <c r="BF8">
        <v>0.92074030366595105</v>
      </c>
      <c r="BG8">
        <v>0.45186945909409498</v>
      </c>
      <c r="BH8">
        <v>2.9199723183501201</v>
      </c>
      <c r="BI8">
        <v>0.28556803294434802</v>
      </c>
      <c r="BJ8">
        <v>0.59125881626210197</v>
      </c>
      <c r="BK8">
        <v>0.26461446695455598</v>
      </c>
      <c r="BL8">
        <v>1.23729383624347</v>
      </c>
      <c r="BM8">
        <v>0.36272172356947502</v>
      </c>
      <c r="BN8">
        <v>0.13357626545576701</v>
      </c>
      <c r="BO8">
        <v>0.18567189103793899</v>
      </c>
      <c r="BP8">
        <v>0.388643242051806</v>
      </c>
      <c r="BQ8">
        <v>0.37675496897952698</v>
      </c>
      <c r="BR8">
        <v>0.45316763894835499</v>
      </c>
      <c r="BS8">
        <v>0.239328875868383</v>
      </c>
      <c r="BT8">
        <v>0.464264307228898</v>
      </c>
      <c r="BU8">
        <v>0.15197473782719401</v>
      </c>
      <c r="BV8">
        <v>1.7054590291323599</v>
      </c>
      <c r="BW8">
        <v>0.35977100891404401</v>
      </c>
      <c r="BX8">
        <v>0.35798014091666602</v>
      </c>
      <c r="BY8">
        <v>0.77225479505475403</v>
      </c>
      <c r="BZ8">
        <v>0.177506266623777</v>
      </c>
      <c r="CA8">
        <v>0.38424035422864</v>
      </c>
      <c r="CB8">
        <v>1.6003712581626499</v>
      </c>
      <c r="CC8">
        <v>0.28119931413087801</v>
      </c>
      <c r="CD8">
        <v>0.20451957808693</v>
      </c>
      <c r="CE8">
        <v>0.56759254115028102</v>
      </c>
      <c r="CF8">
        <v>0.162741191385954</v>
      </c>
      <c r="CG8">
        <v>0.43104457186863199</v>
      </c>
      <c r="CH8">
        <v>0.16919430533107299</v>
      </c>
      <c r="CI8">
        <v>0.19562571521304001</v>
      </c>
      <c r="CJ8">
        <v>0.66776545020876199</v>
      </c>
      <c r="CK8">
        <v>0.28203966940617098</v>
      </c>
      <c r="CL8">
        <v>0.67756288876982096</v>
      </c>
      <c r="CM8">
        <v>0.949224401999052</v>
      </c>
      <c r="CN8">
        <v>0.14953073467165401</v>
      </c>
      <c r="CO8">
        <v>0.54088232691608695</v>
      </c>
      <c r="CP8">
        <v>1.0703248358586701</v>
      </c>
      <c r="CQ8">
        <v>0.249766847863999</v>
      </c>
      <c r="CR8">
        <v>7.7873200442210896E-2</v>
      </c>
      <c r="CS8">
        <v>0.28202369396432397</v>
      </c>
      <c r="CT8">
        <v>0.52370770639938002</v>
      </c>
      <c r="CU8">
        <v>1.1426651385197</v>
      </c>
      <c r="CV8">
        <v>0.295997403318217</v>
      </c>
      <c r="CW8">
        <v>1.2589139818352599</v>
      </c>
      <c r="CX8">
        <v>3.8905852841607601E-2</v>
      </c>
      <c r="CY8">
        <v>0.31177896064833999</v>
      </c>
      <c r="CZ8">
        <v>0.52171198958180898</v>
      </c>
      <c r="DA8">
        <v>0.35021194892991597</v>
      </c>
      <c r="DB8">
        <v>0.92408834434168297</v>
      </c>
      <c r="DC8">
        <v>0.82541801419752503</v>
      </c>
      <c r="DD8">
        <v>0.34141942160752198</v>
      </c>
      <c r="DE8">
        <v>0.358692992524204</v>
      </c>
      <c r="DF8">
        <v>0.50691355133937299</v>
      </c>
      <c r="DG8">
        <v>0.20307242960045499</v>
      </c>
      <c r="DH8">
        <v>0.271507009985199</v>
      </c>
      <c r="DI8">
        <v>0.15992826641737801</v>
      </c>
      <c r="DJ8">
        <v>0.265000274703662</v>
      </c>
      <c r="DK8">
        <v>2.2942215028073099</v>
      </c>
      <c r="DL8">
        <v>0.215394001086538</v>
      </c>
      <c r="DM8">
        <v>0.50054064108336405</v>
      </c>
      <c r="DN8">
        <v>0.23610853768934301</v>
      </c>
      <c r="DO8">
        <v>0.67257019418227004</v>
      </c>
      <c r="DP8">
        <v>0.13529599128975101</v>
      </c>
      <c r="DQ8">
        <v>0.444663572866279</v>
      </c>
    </row>
    <row r="9" spans="1:121" x14ac:dyDescent="0.25">
      <c r="A9" s="1">
        <v>43830</v>
      </c>
      <c r="B9">
        <v>0.35922637684592201</v>
      </c>
      <c r="C9">
        <v>0.35339615401879199</v>
      </c>
      <c r="D9">
        <v>0.432779262081189</v>
      </c>
      <c r="E9">
        <v>0.18826362434300301</v>
      </c>
      <c r="F9">
        <v>0.802077183999928</v>
      </c>
      <c r="G9">
        <v>0.277237761161098</v>
      </c>
      <c r="H9">
        <v>0.49192718275667802</v>
      </c>
      <c r="I9">
        <v>2.3226509809234699</v>
      </c>
      <c r="J9">
        <v>0.35336464339959101</v>
      </c>
      <c r="K9">
        <v>0.97735961921168202</v>
      </c>
      <c r="L9">
        <v>0.548519562853098</v>
      </c>
      <c r="M9">
        <v>0.17953508793749301</v>
      </c>
      <c r="N9">
        <v>0.25761525547057901</v>
      </c>
      <c r="O9">
        <v>0.401804491398289</v>
      </c>
      <c r="P9">
        <v>1.6892551336075701</v>
      </c>
      <c r="Q9">
        <v>0.23126906614523299</v>
      </c>
      <c r="R9">
        <v>0.25576871424342101</v>
      </c>
      <c r="S9">
        <v>0.71331517741568295</v>
      </c>
      <c r="T9">
        <v>1.6712634701747</v>
      </c>
      <c r="U9">
        <v>8.9110072831995193E-2</v>
      </c>
      <c r="V9">
        <v>0.19987725554459301</v>
      </c>
      <c r="W9">
        <v>0.76848786680788395</v>
      </c>
      <c r="X9">
        <v>0.26735089221735697</v>
      </c>
      <c r="Y9">
        <v>1.33714096689261</v>
      </c>
      <c r="Z9">
        <v>0.64918909733137697</v>
      </c>
      <c r="AA9">
        <v>0.35031751068408401</v>
      </c>
      <c r="AB9">
        <v>0.200062145486816</v>
      </c>
      <c r="AC9">
        <v>0.17525745433949499</v>
      </c>
      <c r="AD9">
        <v>0.120375233722648</v>
      </c>
      <c r="AE9">
        <v>1.7606303337875</v>
      </c>
      <c r="AF9">
        <v>0.22246254032417401</v>
      </c>
      <c r="AG9">
        <v>0.157048144008369</v>
      </c>
      <c r="AH9">
        <v>0.25306600417785902</v>
      </c>
      <c r="AI9">
        <v>5.48877694931703</v>
      </c>
      <c r="AJ9">
        <v>0.323976189727393</v>
      </c>
      <c r="AK9">
        <v>0.67246080678908104</v>
      </c>
      <c r="AL9">
        <v>0.89265973621085104</v>
      </c>
      <c r="AM9">
        <v>0.11506868096185</v>
      </c>
      <c r="AN9">
        <v>0.15348761934472299</v>
      </c>
      <c r="AO9">
        <v>0.33044613311535498</v>
      </c>
      <c r="AP9">
        <v>0.456612212454789</v>
      </c>
      <c r="AQ9">
        <v>0.68441054561536196</v>
      </c>
      <c r="AR9">
        <v>0.52267485374742095</v>
      </c>
      <c r="AS9">
        <v>0.21166137283589201</v>
      </c>
      <c r="AT9">
        <v>0.84925082451378298</v>
      </c>
      <c r="AU9">
        <v>0.14842948574832801</v>
      </c>
      <c r="AV9">
        <v>1.9292644936771499</v>
      </c>
      <c r="AW9">
        <v>0.61315208366930196</v>
      </c>
      <c r="AX9">
        <v>0.35488584725946698</v>
      </c>
      <c r="AY9">
        <v>0.360648191858434</v>
      </c>
      <c r="AZ9">
        <v>0.79611746187613697</v>
      </c>
      <c r="BA9">
        <v>0.28193333686969002</v>
      </c>
      <c r="BB9">
        <v>8.3646531277322606E-2</v>
      </c>
      <c r="BC9">
        <v>0.80459201985653495</v>
      </c>
      <c r="BD9">
        <v>0.24710639908788801</v>
      </c>
      <c r="BE9">
        <v>15.440034702971399</v>
      </c>
      <c r="BF9">
        <v>0.911695556286931</v>
      </c>
      <c r="BG9">
        <v>0.42657276544705702</v>
      </c>
      <c r="BH9">
        <v>2.9976153008741702</v>
      </c>
      <c r="BI9">
        <v>0.28567557720241099</v>
      </c>
      <c r="BJ9">
        <v>0.54423479758572701</v>
      </c>
      <c r="BK9">
        <v>0.26284077085957303</v>
      </c>
      <c r="BL9">
        <v>1.1541550457444401</v>
      </c>
      <c r="BM9">
        <v>0.353384348426311</v>
      </c>
      <c r="BN9">
        <v>0.114324625853114</v>
      </c>
      <c r="BO9">
        <v>0.21478670078106099</v>
      </c>
      <c r="BP9">
        <v>0.441872445751051</v>
      </c>
      <c r="BQ9">
        <v>0.389601301582438</v>
      </c>
      <c r="BR9">
        <v>0.44165546406288703</v>
      </c>
      <c r="BS9">
        <v>0.19669781794945301</v>
      </c>
      <c r="BT9">
        <v>0.48036606703561902</v>
      </c>
      <c r="BU9">
        <v>0.141263890919263</v>
      </c>
      <c r="BV9">
        <v>1.7074417518712</v>
      </c>
      <c r="BW9">
        <v>0.32077676037594199</v>
      </c>
      <c r="BX9">
        <v>0.365024542749953</v>
      </c>
      <c r="BY9">
        <v>0.67570120463257499</v>
      </c>
      <c r="BZ9">
        <v>0.18421096354709199</v>
      </c>
      <c r="CA9">
        <v>0.38817358705712501</v>
      </c>
      <c r="CB9">
        <v>1.3977050859963001</v>
      </c>
      <c r="CC9">
        <v>0.26596869848537102</v>
      </c>
      <c r="CD9">
        <v>0.177635622833932</v>
      </c>
      <c r="CE9">
        <v>0.551908859749488</v>
      </c>
      <c r="CF9">
        <v>0.14611903464468401</v>
      </c>
      <c r="CG9">
        <v>0.449343527006414</v>
      </c>
      <c r="CH9">
        <v>0.189550822007647</v>
      </c>
      <c r="CI9">
        <v>0.18201327346870999</v>
      </c>
      <c r="CJ9">
        <v>0.59046537635796503</v>
      </c>
      <c r="CK9">
        <v>0.238898004761949</v>
      </c>
      <c r="CL9">
        <v>0.60149300754350099</v>
      </c>
      <c r="CM9">
        <v>1.0075444186540601</v>
      </c>
      <c r="CN9">
        <v>0.14133555518514301</v>
      </c>
      <c r="CO9">
        <v>0.47278742899753101</v>
      </c>
      <c r="CP9">
        <v>1.0540405307843399</v>
      </c>
      <c r="CQ9">
        <v>0.224668278062401</v>
      </c>
      <c r="CR9">
        <v>7.2143690966959398E-2</v>
      </c>
      <c r="CS9">
        <v>0.25276310393895601</v>
      </c>
      <c r="CT9">
        <v>0.50293598109193904</v>
      </c>
      <c r="CU9">
        <v>1.0937844354530699</v>
      </c>
      <c r="CV9">
        <v>0.26190814638254101</v>
      </c>
      <c r="CW9">
        <v>1.1854040936772801</v>
      </c>
      <c r="CX9">
        <v>4.2660819775591302E-2</v>
      </c>
      <c r="CY9">
        <v>0.29781936770991302</v>
      </c>
      <c r="CZ9">
        <v>0.51806520684849799</v>
      </c>
      <c r="DA9">
        <v>0.33971433892680503</v>
      </c>
      <c r="DB9">
        <v>0.97016381258835505</v>
      </c>
      <c r="DC9">
        <v>0.81159879573673299</v>
      </c>
      <c r="DD9">
        <v>0.38883561515319098</v>
      </c>
      <c r="DE9">
        <v>0.34834316993048497</v>
      </c>
      <c r="DF9">
        <v>0.51392376248176996</v>
      </c>
      <c r="DG9">
        <v>0.20134052106216099</v>
      </c>
      <c r="DH9">
        <v>0.26147947381486802</v>
      </c>
      <c r="DI9">
        <v>0.16135532614244499</v>
      </c>
      <c r="DJ9">
        <v>0.23885400124478301</v>
      </c>
      <c r="DK9">
        <v>2.4062248236723698</v>
      </c>
      <c r="DL9">
        <v>0.231181993838629</v>
      </c>
      <c r="DM9">
        <v>0.399705927665925</v>
      </c>
      <c r="DN9">
        <v>0.22009194563790499</v>
      </c>
      <c r="DO9">
        <v>0.67272847836691596</v>
      </c>
      <c r="DP9">
        <v>0.12579228456668201</v>
      </c>
      <c r="DQ9">
        <v>0.44708132726084698</v>
      </c>
    </row>
    <row r="10" spans="1:121" x14ac:dyDescent="0.25">
      <c r="A10" s="1">
        <v>44196</v>
      </c>
      <c r="B10">
        <v>0.48159081106269902</v>
      </c>
      <c r="C10">
        <v>0.45917576832213902</v>
      </c>
      <c r="D10">
        <v>0.7044051467529</v>
      </c>
      <c r="E10">
        <v>0.20976339876215999</v>
      </c>
      <c r="F10">
        <v>1.3235892495375601</v>
      </c>
      <c r="G10">
        <v>0.36692315797594999</v>
      </c>
      <c r="H10">
        <v>0.60815164566056601</v>
      </c>
      <c r="I10">
        <v>3.6931117099568702</v>
      </c>
      <c r="J10">
        <v>0.54974585114732299</v>
      </c>
      <c r="K10">
        <v>1.4336763803335699</v>
      </c>
      <c r="L10">
        <v>0.88747308287363402</v>
      </c>
      <c r="M10">
        <v>0.224532363868089</v>
      </c>
      <c r="N10">
        <v>0.33283792424143499</v>
      </c>
      <c r="O10">
        <v>0.55212942157865696</v>
      </c>
      <c r="P10">
        <v>2.61496032901431</v>
      </c>
      <c r="Q10">
        <v>0.32701196914026698</v>
      </c>
      <c r="R10">
        <v>0.33286466032101297</v>
      </c>
      <c r="S10">
        <v>1.0608202772562001</v>
      </c>
      <c r="T10">
        <v>2.6439270246817799</v>
      </c>
      <c r="U10">
        <v>9.8964817782858094E-2</v>
      </c>
      <c r="V10">
        <v>0.30389621120134402</v>
      </c>
      <c r="W10">
        <v>0.88938417109175805</v>
      </c>
      <c r="X10">
        <v>0.40125802194829802</v>
      </c>
      <c r="Y10">
        <v>1.90276109125659</v>
      </c>
      <c r="Z10">
        <v>1.07794193696456</v>
      </c>
      <c r="AA10">
        <v>0.43686346287423</v>
      </c>
      <c r="AB10">
        <v>0.18862476935203301</v>
      </c>
      <c r="AC10">
        <v>0.198111779116696</v>
      </c>
      <c r="AD10">
        <v>0.148292017069896</v>
      </c>
      <c r="AE10">
        <v>2.7108926097225101</v>
      </c>
      <c r="AF10">
        <v>0.33927765525425102</v>
      </c>
      <c r="AG10">
        <v>0.18889213762038301</v>
      </c>
      <c r="AH10">
        <v>0.37760714425894198</v>
      </c>
      <c r="AI10">
        <v>9.5343604132603801</v>
      </c>
      <c r="AJ10">
        <v>0.43779935986884999</v>
      </c>
      <c r="AK10">
        <v>0.94504008965441799</v>
      </c>
      <c r="AL10">
        <v>1.5716798373277301</v>
      </c>
      <c r="AM10">
        <v>0.130979923955586</v>
      </c>
      <c r="AN10">
        <v>0.228832523945943</v>
      </c>
      <c r="AO10">
        <v>0.45264813271507798</v>
      </c>
      <c r="AP10">
        <v>0.79375043661899303</v>
      </c>
      <c r="AQ10">
        <v>0.88970082946391704</v>
      </c>
      <c r="AR10">
        <v>0.80280129287970203</v>
      </c>
      <c r="AS10">
        <v>0.26960596922796998</v>
      </c>
      <c r="AT10">
        <v>1.14461958690608</v>
      </c>
      <c r="AU10">
        <v>0.22824183219424499</v>
      </c>
      <c r="AV10">
        <v>3.2981957512528499</v>
      </c>
      <c r="AW10">
        <v>0.75523198410439696</v>
      </c>
      <c r="AX10">
        <v>0.51550084962001097</v>
      </c>
      <c r="AY10">
        <v>0.483350717132006</v>
      </c>
      <c r="AZ10">
        <v>1.2387517334911</v>
      </c>
      <c r="BA10">
        <v>0.44717119963298502</v>
      </c>
      <c r="BB10">
        <v>9.0215200672409498E-2</v>
      </c>
      <c r="BC10">
        <v>1.3042939082871201</v>
      </c>
      <c r="BD10">
        <v>0.33608591459042297</v>
      </c>
      <c r="BE10">
        <v>26.040840027189599</v>
      </c>
      <c r="BF10">
        <v>1.40548104323337</v>
      </c>
      <c r="BG10">
        <v>0.55602951165423697</v>
      </c>
      <c r="BH10">
        <v>4.8259534473587999</v>
      </c>
      <c r="BI10">
        <v>0.350550293614181</v>
      </c>
      <c r="BJ10">
        <v>0.77666739074564095</v>
      </c>
      <c r="BK10">
        <v>0.41460969728638702</v>
      </c>
      <c r="BL10">
        <v>1.6882141868706799</v>
      </c>
      <c r="BM10">
        <v>0.42544201764595801</v>
      </c>
      <c r="BN10">
        <v>0.138124112432746</v>
      </c>
      <c r="BO10">
        <v>0.27761983393914402</v>
      </c>
      <c r="BP10">
        <v>0.59943381648943295</v>
      </c>
      <c r="BQ10">
        <v>0.42736755317163699</v>
      </c>
      <c r="BR10">
        <v>0.70778892111763403</v>
      </c>
      <c r="BS10">
        <v>0.25612791119993</v>
      </c>
      <c r="BT10">
        <v>0.65063742740963604</v>
      </c>
      <c r="BU10">
        <v>0.15783829139372299</v>
      </c>
      <c r="BV10">
        <v>2.6687594106536801</v>
      </c>
      <c r="BW10">
        <v>0.49330059366382101</v>
      </c>
      <c r="BX10">
        <v>0.71270001329548305</v>
      </c>
      <c r="BY10">
        <v>0.88609516699308899</v>
      </c>
      <c r="BZ10">
        <v>0.28312804936144798</v>
      </c>
      <c r="CA10">
        <v>0.53142370818014195</v>
      </c>
      <c r="CB10">
        <v>1.99479398881967</v>
      </c>
      <c r="CC10">
        <v>0.33804664904593501</v>
      </c>
      <c r="CD10">
        <v>0.219435945085418</v>
      </c>
      <c r="CE10">
        <v>0.82649291153029703</v>
      </c>
      <c r="CF10">
        <v>0.188549897336695</v>
      </c>
      <c r="CG10">
        <v>0.70266312189457403</v>
      </c>
      <c r="CH10">
        <v>0.30392299823496399</v>
      </c>
      <c r="CI10">
        <v>0.243833397707308</v>
      </c>
      <c r="CJ10">
        <v>0.87446892211621496</v>
      </c>
      <c r="CK10">
        <v>0.29575506680672597</v>
      </c>
      <c r="CL10">
        <v>0.82597844518432495</v>
      </c>
      <c r="CM10">
        <v>1.5385648415458799</v>
      </c>
      <c r="CN10">
        <v>0.222770051717635</v>
      </c>
      <c r="CO10">
        <v>0.64690630582132203</v>
      </c>
      <c r="CP10">
        <v>1.5378086908092801</v>
      </c>
      <c r="CQ10">
        <v>0.31719578615864502</v>
      </c>
      <c r="CR10">
        <v>9.8390082376087706E-2</v>
      </c>
      <c r="CS10">
        <v>0.34296914338520701</v>
      </c>
      <c r="CT10">
        <v>0.72464636415309902</v>
      </c>
      <c r="CU10">
        <v>1.5618117347748199</v>
      </c>
      <c r="CV10">
        <v>0.368199880912078</v>
      </c>
      <c r="CW10">
        <v>1.8294774926630299</v>
      </c>
      <c r="CX10">
        <v>4.64648781379371E-2</v>
      </c>
      <c r="CY10">
        <v>0.44759698721122199</v>
      </c>
      <c r="CZ10">
        <v>0.71833305423474803</v>
      </c>
      <c r="DA10">
        <v>0.48518060422887299</v>
      </c>
      <c r="DB10">
        <v>1.7972127318834199</v>
      </c>
      <c r="DC10">
        <v>1.3263904527430901</v>
      </c>
      <c r="DD10">
        <v>0.60510290040605397</v>
      </c>
      <c r="DE10">
        <v>0.57703788781264898</v>
      </c>
      <c r="DF10">
        <v>0.75710340649655306</v>
      </c>
      <c r="DG10">
        <v>0.25054831877810602</v>
      </c>
      <c r="DH10">
        <v>0.399487354639531</v>
      </c>
      <c r="DI10">
        <v>0.24965187431704</v>
      </c>
      <c r="DJ10">
        <v>0.34759602231138098</v>
      </c>
      <c r="DK10">
        <v>4.0336852329221902</v>
      </c>
      <c r="DL10">
        <v>0.369792623076795</v>
      </c>
      <c r="DM10">
        <v>0.45671735379081801</v>
      </c>
      <c r="DN10">
        <v>0.33893639347621801</v>
      </c>
      <c r="DO10">
        <v>0.955956383519736</v>
      </c>
      <c r="DP10">
        <v>0.148664003441698</v>
      </c>
      <c r="DQ10">
        <v>0.71966190878843495</v>
      </c>
    </row>
    <row r="11" spans="1:121" x14ac:dyDescent="0.25">
      <c r="A11" s="1">
        <v>44561</v>
      </c>
      <c r="B11">
        <v>0.33158419948523599</v>
      </c>
      <c r="C11">
        <v>0.33926963785630798</v>
      </c>
      <c r="D11">
        <v>0.459666249376324</v>
      </c>
      <c r="E11">
        <v>0.16429907089356999</v>
      </c>
      <c r="F11">
        <v>0.90691984078092702</v>
      </c>
      <c r="G11">
        <v>0.25618071833695399</v>
      </c>
      <c r="H11">
        <v>0.42733311346442499</v>
      </c>
      <c r="I11">
        <v>2.5734999621628898</v>
      </c>
      <c r="J11">
        <v>0.36124340653755399</v>
      </c>
      <c r="K11">
        <v>1.02220429320159</v>
      </c>
      <c r="L11">
        <v>0.58967989327040604</v>
      </c>
      <c r="M11">
        <v>0.17001461155891401</v>
      </c>
      <c r="N11">
        <v>0.27118402495205601</v>
      </c>
      <c r="O11">
        <v>0.39481820216054597</v>
      </c>
      <c r="P11">
        <v>1.89914402697995</v>
      </c>
      <c r="Q11">
        <v>0.212423205871417</v>
      </c>
      <c r="R11">
        <v>0.23687772690294401</v>
      </c>
      <c r="S11">
        <v>0.73760241704450202</v>
      </c>
      <c r="T11">
        <v>1.89376688175074</v>
      </c>
      <c r="U11">
        <v>8.3922275320512996E-2</v>
      </c>
      <c r="V11">
        <v>0.209667895253138</v>
      </c>
      <c r="W11">
        <v>0.69734679152770895</v>
      </c>
      <c r="X11">
        <v>0.26497317487422301</v>
      </c>
      <c r="Y11">
        <v>1.3731652886779899</v>
      </c>
      <c r="Z11">
        <v>0.71530530278863103</v>
      </c>
      <c r="AA11">
        <v>0.33526988236538902</v>
      </c>
      <c r="AB11">
        <v>0.159949313906429</v>
      </c>
      <c r="AC11">
        <v>0.15803710993994699</v>
      </c>
      <c r="AD11">
        <v>0.104317386184195</v>
      </c>
      <c r="AE11">
        <v>1.8993470571282201</v>
      </c>
      <c r="AF11">
        <v>0.22553361626093499</v>
      </c>
      <c r="AG11">
        <v>0.146986427630728</v>
      </c>
      <c r="AH11">
        <v>0.25133742485097699</v>
      </c>
      <c r="AI11">
        <v>6.3206514674766003</v>
      </c>
      <c r="AJ11">
        <v>0.28787569180703898</v>
      </c>
      <c r="AK11">
        <v>0.71234210329910796</v>
      </c>
      <c r="AL11">
        <v>1.0420935250896799</v>
      </c>
      <c r="AM11">
        <v>0.108363190495376</v>
      </c>
      <c r="AN11">
        <v>0.16232682704063101</v>
      </c>
      <c r="AO11">
        <v>0.31922968011904301</v>
      </c>
      <c r="AP11">
        <v>0.49408737777248601</v>
      </c>
      <c r="AQ11">
        <v>0.66730698390668697</v>
      </c>
      <c r="AR11">
        <v>0.55688298060137098</v>
      </c>
      <c r="AS11">
        <v>0.18487247577869301</v>
      </c>
      <c r="AT11">
        <v>0.85149393249167404</v>
      </c>
      <c r="AU11">
        <v>0.16017051382983599</v>
      </c>
      <c r="AV11">
        <v>2.13055541399501</v>
      </c>
      <c r="AW11">
        <v>0.50958092632097296</v>
      </c>
      <c r="AX11">
        <v>0.32145094538806301</v>
      </c>
      <c r="AY11">
        <v>0.32503809110771598</v>
      </c>
      <c r="AZ11">
        <v>0.87254015850297695</v>
      </c>
      <c r="BA11">
        <v>0.30742153050403198</v>
      </c>
      <c r="BB11">
        <v>7.3525237349680903E-2</v>
      </c>
      <c r="BC11">
        <v>0.88333157506871796</v>
      </c>
      <c r="BD11">
        <v>0.23914324562439801</v>
      </c>
      <c r="BE11">
        <v>17.984222130419202</v>
      </c>
      <c r="BF11">
        <v>0.990972327219935</v>
      </c>
      <c r="BG11">
        <v>0.45556216335357302</v>
      </c>
      <c r="BH11">
        <v>3.4322263668586999</v>
      </c>
      <c r="BI11">
        <v>0.27505596068917998</v>
      </c>
      <c r="BJ11">
        <v>0.56568761361620801</v>
      </c>
      <c r="BK11">
        <v>0.27773041135896998</v>
      </c>
      <c r="BL11">
        <v>1.0878124096336901</v>
      </c>
      <c r="BM11">
        <v>0.33489117476764202</v>
      </c>
      <c r="BN11">
        <v>0.108732662365782</v>
      </c>
      <c r="BO11">
        <v>0.18949074935013099</v>
      </c>
      <c r="BP11">
        <v>0.41937035464023797</v>
      </c>
      <c r="BQ11">
        <v>0.33166834930092098</v>
      </c>
      <c r="BR11">
        <v>0.48457557143588298</v>
      </c>
      <c r="BS11">
        <v>0.20716615225388399</v>
      </c>
      <c r="BT11">
        <v>0.44690600775557998</v>
      </c>
      <c r="BU11">
        <v>0.13470225811040501</v>
      </c>
      <c r="BV11">
        <v>1.78052950084942</v>
      </c>
      <c r="BW11">
        <v>0.36183548739160498</v>
      </c>
      <c r="BX11">
        <v>0.39608955655991002</v>
      </c>
      <c r="BY11">
        <v>0.64311704850014795</v>
      </c>
      <c r="BZ11">
        <v>0.201796594027635</v>
      </c>
      <c r="CA11">
        <v>0.35193870823878498</v>
      </c>
      <c r="CB11">
        <v>1.43432040493998</v>
      </c>
      <c r="CC11">
        <v>0.26195963225749902</v>
      </c>
      <c r="CD11">
        <v>0.16427248846072701</v>
      </c>
      <c r="CE11">
        <v>0.59775102077396303</v>
      </c>
      <c r="CF11">
        <v>0.14111021137559299</v>
      </c>
      <c r="CG11">
        <v>0.43735944787195102</v>
      </c>
      <c r="CH11">
        <v>0.20539352593856</v>
      </c>
      <c r="CI11">
        <v>0.18242823540105499</v>
      </c>
      <c r="CJ11">
        <v>0.57922750832254399</v>
      </c>
      <c r="CK11">
        <v>0.242182793944938</v>
      </c>
      <c r="CL11">
        <v>0.59520582814525003</v>
      </c>
      <c r="CM11">
        <v>0.96693541984660802</v>
      </c>
      <c r="CN11">
        <v>0.138802181074724</v>
      </c>
      <c r="CO11">
        <v>0.46704841294758398</v>
      </c>
      <c r="CP11">
        <v>1.1553009313155</v>
      </c>
      <c r="CQ11">
        <v>0.20900710964890001</v>
      </c>
      <c r="CR11">
        <v>6.6643316251320597E-2</v>
      </c>
      <c r="CS11">
        <v>0.27037416692803401</v>
      </c>
      <c r="CT11">
        <v>0.48082876385608297</v>
      </c>
      <c r="CU11">
        <v>1.1353785560373399</v>
      </c>
      <c r="CV11">
        <v>0.24178430039506499</v>
      </c>
      <c r="CW11">
        <v>1.2015720079654999</v>
      </c>
      <c r="CX11">
        <v>3.28924098642275E-2</v>
      </c>
      <c r="CY11">
        <v>0.29496868036594698</v>
      </c>
      <c r="CZ11">
        <v>0.489005808930007</v>
      </c>
      <c r="DA11">
        <v>0.31750456000181598</v>
      </c>
      <c r="DB11">
        <v>1.03489050399008</v>
      </c>
      <c r="DC11">
        <v>0.92444086488243704</v>
      </c>
      <c r="DD11">
        <v>0.36068120654149599</v>
      </c>
      <c r="DE11">
        <v>0.42946408861690799</v>
      </c>
      <c r="DF11">
        <v>0.46171226503687801</v>
      </c>
      <c r="DG11">
        <v>0.18870581758225599</v>
      </c>
      <c r="DH11">
        <v>0.28692497579075898</v>
      </c>
      <c r="DI11">
        <v>0.176255340030677</v>
      </c>
      <c r="DJ11">
        <v>0.22382386178814201</v>
      </c>
      <c r="DK11">
        <v>2.6252994985062101</v>
      </c>
      <c r="DL11">
        <v>0.22514477988582601</v>
      </c>
      <c r="DM11">
        <v>0.34884753361709298</v>
      </c>
      <c r="DN11">
        <v>0.22377473623806499</v>
      </c>
      <c r="DO11">
        <v>0.66123618946632001</v>
      </c>
      <c r="DP11">
        <v>0.119470269280173</v>
      </c>
      <c r="DQ11">
        <v>0.48700315098916402</v>
      </c>
    </row>
    <row r="12" spans="1:121" x14ac:dyDescent="0.25">
      <c r="A12" s="1">
        <v>44926</v>
      </c>
      <c r="B12">
        <v>0.326742625817383</v>
      </c>
      <c r="C12">
        <v>0.35498925358946098</v>
      </c>
      <c r="D12">
        <v>0.40540250684026702</v>
      </c>
      <c r="E12">
        <v>0.17143333718425399</v>
      </c>
      <c r="F12">
        <v>0.761709890907042</v>
      </c>
      <c r="G12">
        <v>0.25581136963974199</v>
      </c>
      <c r="H12">
        <v>0.39480556313321302</v>
      </c>
      <c r="I12">
        <v>2.3793117697814501</v>
      </c>
      <c r="J12">
        <v>0.34975534810881997</v>
      </c>
      <c r="K12">
        <v>0.92193626373581194</v>
      </c>
      <c r="L12">
        <v>0.50985283787022995</v>
      </c>
      <c r="M12">
        <v>0.16757273334345901</v>
      </c>
      <c r="N12">
        <v>0.25080669266736999</v>
      </c>
      <c r="O12">
        <v>0.37821286338730198</v>
      </c>
      <c r="P12">
        <v>1.82192152684632</v>
      </c>
      <c r="Q12">
        <v>0.20428290757878101</v>
      </c>
      <c r="R12">
        <v>0.20991770766864901</v>
      </c>
      <c r="S12">
        <v>0.68739237578436396</v>
      </c>
      <c r="T12">
        <v>1.7215639050926499</v>
      </c>
      <c r="U12">
        <v>8.6721330365989599E-2</v>
      </c>
      <c r="V12">
        <v>0.18569306454362799</v>
      </c>
      <c r="W12">
        <v>0.69768463982552797</v>
      </c>
      <c r="X12">
        <v>0.25631595150318998</v>
      </c>
      <c r="Y12">
        <v>1.2334974602828299</v>
      </c>
      <c r="Z12">
        <v>0.63891456285749704</v>
      </c>
      <c r="AA12">
        <v>0.29882345952182698</v>
      </c>
      <c r="AB12">
        <v>0.16643680618339499</v>
      </c>
      <c r="AC12">
        <v>0.164437760891403</v>
      </c>
      <c r="AD12">
        <v>0.102456381280396</v>
      </c>
      <c r="AE12">
        <v>1.8465722631470201</v>
      </c>
      <c r="AF12">
        <v>0.23298874980119699</v>
      </c>
      <c r="AG12">
        <v>0.15447496564662699</v>
      </c>
      <c r="AH12">
        <v>0.25953024858015</v>
      </c>
      <c r="AI12">
        <v>5.4894722552469801</v>
      </c>
      <c r="AJ12">
        <v>0.28089604564979298</v>
      </c>
      <c r="AK12">
        <v>0.653995014618026</v>
      </c>
      <c r="AL12">
        <v>0.87053180697125698</v>
      </c>
      <c r="AM12">
        <v>0.100650230895623</v>
      </c>
      <c r="AN12">
        <v>0.14630247751057099</v>
      </c>
      <c r="AO12">
        <v>0.30534026883311099</v>
      </c>
      <c r="AP12">
        <v>0.45801428308377601</v>
      </c>
      <c r="AQ12">
        <v>0.71325550289381801</v>
      </c>
      <c r="AR12">
        <v>0.49252800750854098</v>
      </c>
      <c r="AS12">
        <v>0.19617821317470899</v>
      </c>
      <c r="AT12">
        <v>0.77894606093785301</v>
      </c>
      <c r="AU12">
        <v>0.16986372149296899</v>
      </c>
      <c r="AV12">
        <v>2.0101530669006999</v>
      </c>
      <c r="AW12">
        <v>0.41004455395814299</v>
      </c>
      <c r="AX12">
        <v>0.297394378835729</v>
      </c>
      <c r="AY12">
        <v>0.31454981628825301</v>
      </c>
      <c r="AZ12">
        <v>0.79377702647804405</v>
      </c>
      <c r="BA12">
        <v>0.29338553966833703</v>
      </c>
      <c r="BB12">
        <v>7.4086221152884504E-2</v>
      </c>
      <c r="BC12">
        <v>0.82203682310239601</v>
      </c>
      <c r="BD12">
        <v>0.23267559970117599</v>
      </c>
      <c r="BE12">
        <v>15.5185887406384</v>
      </c>
      <c r="BF12">
        <v>0.891316252750192</v>
      </c>
      <c r="BG12">
        <v>0.40600969131944398</v>
      </c>
      <c r="BH12">
        <v>3.0394873431942</v>
      </c>
      <c r="BI12">
        <v>0.255118365310055</v>
      </c>
      <c r="BJ12">
        <v>0.51657415314817201</v>
      </c>
      <c r="BK12">
        <v>0.27297379693419699</v>
      </c>
      <c r="BL12">
        <v>1.08744862103368</v>
      </c>
      <c r="BM12">
        <v>0.31537538266158699</v>
      </c>
      <c r="BN12">
        <v>0.11456628737407901</v>
      </c>
      <c r="BO12">
        <v>0.16974422984680901</v>
      </c>
      <c r="BP12">
        <v>0.36317963986153201</v>
      </c>
      <c r="BQ12">
        <v>0.33443346476108698</v>
      </c>
      <c r="BR12">
        <v>0.452151582549215</v>
      </c>
      <c r="BS12">
        <v>0.177765165227349</v>
      </c>
      <c r="BT12">
        <v>0.44660257460515601</v>
      </c>
      <c r="BU12">
        <v>0.14321191241501699</v>
      </c>
      <c r="BV12">
        <v>1.7205409208987501</v>
      </c>
      <c r="BW12">
        <v>0.33434304698762002</v>
      </c>
      <c r="BX12">
        <v>0.340776714334799</v>
      </c>
      <c r="BY12">
        <v>0.61704814604383595</v>
      </c>
      <c r="BZ12">
        <v>0.169969743287083</v>
      </c>
      <c r="CA12">
        <v>0.32249012070796901</v>
      </c>
      <c r="CB12">
        <v>1.2557497880124</v>
      </c>
      <c r="CC12">
        <v>0.24914381136125799</v>
      </c>
      <c r="CD12">
        <v>0.17962054696308899</v>
      </c>
      <c r="CE12">
        <v>0.546670365140841</v>
      </c>
      <c r="CF12">
        <v>0.13140519047479199</v>
      </c>
      <c r="CG12">
        <v>0.39761904301369999</v>
      </c>
      <c r="CH12">
        <v>0.18363793067668699</v>
      </c>
      <c r="CI12">
        <v>0.165044841232006</v>
      </c>
      <c r="CJ12">
        <v>0.550086525265853</v>
      </c>
      <c r="CK12">
        <v>0.236847277212238</v>
      </c>
      <c r="CL12">
        <v>0.56406784784410002</v>
      </c>
      <c r="CM12">
        <v>0.93797746154529305</v>
      </c>
      <c r="CN12">
        <v>0.143090549330669</v>
      </c>
      <c r="CO12">
        <v>0.45795485927917301</v>
      </c>
      <c r="CP12">
        <v>1.1484834813221201</v>
      </c>
      <c r="CQ12">
        <v>0.18440363577224</v>
      </c>
      <c r="CR12">
        <v>7.1370952696811096E-2</v>
      </c>
      <c r="CS12">
        <v>0.25349563641176098</v>
      </c>
      <c r="CT12">
        <v>0.428135290662783</v>
      </c>
      <c r="CU12">
        <v>0.99394210110805103</v>
      </c>
      <c r="CV12">
        <v>0.229123846597793</v>
      </c>
      <c r="CW12">
        <v>1.17729797072614</v>
      </c>
      <c r="CX12">
        <v>4.3759100658248999E-2</v>
      </c>
      <c r="CY12">
        <v>0.297639676481674</v>
      </c>
      <c r="CZ12">
        <v>0.46677686905712701</v>
      </c>
      <c r="DA12">
        <v>0.316669394589083</v>
      </c>
      <c r="DB12">
        <v>0.95763843794955805</v>
      </c>
      <c r="DC12">
        <v>0.89409811332939004</v>
      </c>
      <c r="DD12">
        <v>0.32115368865851401</v>
      </c>
      <c r="DE12">
        <v>0.43786559671509701</v>
      </c>
      <c r="DF12">
        <v>0.46941660486771603</v>
      </c>
      <c r="DG12">
        <v>0.18885207739472201</v>
      </c>
      <c r="DH12">
        <v>0.27368198697183799</v>
      </c>
      <c r="DI12">
        <v>0.17197584607791899</v>
      </c>
      <c r="DJ12">
        <v>0.22347037764573599</v>
      </c>
      <c r="DK12">
        <v>2.4582450440430499</v>
      </c>
      <c r="DL12">
        <v>0.213537650841156</v>
      </c>
      <c r="DM12">
        <v>0.35291588738366703</v>
      </c>
      <c r="DN12">
        <v>0.207448354269926</v>
      </c>
      <c r="DO12">
        <v>0.62284918867566796</v>
      </c>
      <c r="DP12">
        <v>0.11804142287165501</v>
      </c>
      <c r="DQ12">
        <v>0.45895046133498602</v>
      </c>
    </row>
    <row r="13" spans="1:121" x14ac:dyDescent="0.25">
      <c r="A13" s="1">
        <v>45291</v>
      </c>
      <c r="B13">
        <v>0.36026114520855901</v>
      </c>
      <c r="C13">
        <v>0.37107641175966999</v>
      </c>
      <c r="D13">
        <v>0.43798133258129102</v>
      </c>
      <c r="E13">
        <v>0.16945195822498399</v>
      </c>
      <c r="F13">
        <v>0.81250232764978103</v>
      </c>
      <c r="G13">
        <v>0.27107494657260101</v>
      </c>
      <c r="H13">
        <v>0.44228825104949199</v>
      </c>
      <c r="I13">
        <v>2.6871644587426098</v>
      </c>
      <c r="J13">
        <v>0.35283241023265799</v>
      </c>
      <c r="K13">
        <v>1.0007967029026299</v>
      </c>
      <c r="L13">
        <v>0.58021581120612697</v>
      </c>
      <c r="M13">
        <v>0.18087838118330099</v>
      </c>
      <c r="N13">
        <v>0.25154791725639303</v>
      </c>
      <c r="O13">
        <v>0.40397064723209097</v>
      </c>
      <c r="P13">
        <v>1.80036224534787</v>
      </c>
      <c r="Q13">
        <v>0.22746664598115701</v>
      </c>
      <c r="R13">
        <v>0.22113054946529101</v>
      </c>
      <c r="S13">
        <v>0.75810006534482499</v>
      </c>
      <c r="T13">
        <v>1.8561625938977799</v>
      </c>
      <c r="U13">
        <v>8.9502426655661702E-2</v>
      </c>
      <c r="V13">
        <v>0.20277284110942001</v>
      </c>
      <c r="W13">
        <v>0.74332592383081497</v>
      </c>
      <c r="X13">
        <v>0.27467292792811498</v>
      </c>
      <c r="Y13">
        <v>1.2717972427297799</v>
      </c>
      <c r="Z13">
        <v>0.68508497992995698</v>
      </c>
      <c r="AA13">
        <v>0.331583666526785</v>
      </c>
      <c r="AB13">
        <v>0.16755288983254499</v>
      </c>
      <c r="AC13">
        <v>0.15959743281295399</v>
      </c>
      <c r="AD13">
        <v>0.11184560014920999</v>
      </c>
      <c r="AE13">
        <v>2.00575038652299</v>
      </c>
      <c r="AF13">
        <v>0.248684723410521</v>
      </c>
      <c r="AG13">
        <v>0.15592616199155299</v>
      </c>
      <c r="AH13">
        <v>0.26306636565628599</v>
      </c>
      <c r="AI13">
        <v>6.0532338535490204</v>
      </c>
      <c r="AJ13">
        <v>0.29689530282661702</v>
      </c>
      <c r="AK13">
        <v>0.66326154847363095</v>
      </c>
      <c r="AL13">
        <v>0.93116135242072595</v>
      </c>
      <c r="AM13">
        <v>0.110771238364374</v>
      </c>
      <c r="AN13">
        <v>0.16236955966344199</v>
      </c>
      <c r="AO13">
        <v>0.316655461819844</v>
      </c>
      <c r="AP13">
        <v>0.489779545505025</v>
      </c>
      <c r="AQ13">
        <v>0.651437777776669</v>
      </c>
      <c r="AR13">
        <v>0.48501251694540298</v>
      </c>
      <c r="AS13">
        <v>0.20101815620336899</v>
      </c>
      <c r="AT13">
        <v>0.86639008130730399</v>
      </c>
      <c r="AU13">
        <v>0.175793831753528</v>
      </c>
      <c r="AV13">
        <v>2.0399600713393902</v>
      </c>
      <c r="AW13">
        <v>0.42603834649970002</v>
      </c>
      <c r="AX13">
        <v>0.33757020639434299</v>
      </c>
      <c r="AY13">
        <v>0.34520916717508998</v>
      </c>
      <c r="AZ13">
        <v>0.81826758988155601</v>
      </c>
      <c r="BA13">
        <v>0.29515545764904899</v>
      </c>
      <c r="BB13">
        <v>7.6946388508114999E-2</v>
      </c>
      <c r="BC13">
        <v>0.83682482766237998</v>
      </c>
      <c r="BD13">
        <v>0.235199505748066</v>
      </c>
      <c r="BE13">
        <v>15.795431082191399</v>
      </c>
      <c r="BF13">
        <v>0.98264528797142903</v>
      </c>
      <c r="BG13">
        <v>0.45299949625472302</v>
      </c>
      <c r="BH13">
        <v>3.3607646501207098</v>
      </c>
      <c r="BI13">
        <v>0.27606389211214499</v>
      </c>
      <c r="BJ13">
        <v>0.55787282895568602</v>
      </c>
      <c r="BK13">
        <v>0.278930284965691</v>
      </c>
      <c r="BL13">
        <v>1.1672970373876801</v>
      </c>
      <c r="BM13">
        <v>0.338878025624055</v>
      </c>
      <c r="BN13">
        <v>0.12733644196463201</v>
      </c>
      <c r="BO13">
        <v>0.178059815920179</v>
      </c>
      <c r="BP13">
        <v>0.37391680890011503</v>
      </c>
      <c r="BQ13">
        <v>0.35797507666711298</v>
      </c>
      <c r="BR13">
        <v>0.48538629704467401</v>
      </c>
      <c r="BS13">
        <v>0.18669569247526199</v>
      </c>
      <c r="BT13">
        <v>0.51925716296866697</v>
      </c>
      <c r="BU13">
        <v>0.150432164053586</v>
      </c>
      <c r="BV13">
        <v>1.87174178713856</v>
      </c>
      <c r="BW13">
        <v>0.30418553282532901</v>
      </c>
      <c r="BX13">
        <v>0.35426746792890901</v>
      </c>
      <c r="BY13">
        <v>0.61942847013094804</v>
      </c>
      <c r="BZ13">
        <v>0.18491597976013099</v>
      </c>
      <c r="CA13">
        <v>0.34329450645801801</v>
      </c>
      <c r="CB13">
        <v>1.27122699347918</v>
      </c>
      <c r="CC13">
        <v>0.28046127357108702</v>
      </c>
      <c r="CD13">
        <v>0.18289303875719701</v>
      </c>
      <c r="CE13">
        <v>0.56539688895828599</v>
      </c>
      <c r="CF13">
        <v>0.137893241351776</v>
      </c>
      <c r="CG13">
        <v>0.44332483414179902</v>
      </c>
      <c r="CH13">
        <v>0.19287090701079801</v>
      </c>
      <c r="CI13">
        <v>0.202717723854385</v>
      </c>
      <c r="CJ13">
        <v>0.56974821188269498</v>
      </c>
      <c r="CK13">
        <v>0.246213189095489</v>
      </c>
      <c r="CL13">
        <v>0.600939825197222</v>
      </c>
      <c r="CM13">
        <v>0.88879755274074101</v>
      </c>
      <c r="CN13">
        <v>0.14800884338032999</v>
      </c>
      <c r="CO13">
        <v>0.51789641908754103</v>
      </c>
      <c r="CP13">
        <v>1.1969251499290301</v>
      </c>
      <c r="CQ13">
        <v>0.20130083496554099</v>
      </c>
      <c r="CR13">
        <v>6.6998555574087695E-2</v>
      </c>
      <c r="CS13">
        <v>0.28359960621076802</v>
      </c>
      <c r="CT13">
        <v>0.47322123285019901</v>
      </c>
      <c r="CU13">
        <v>1.0784497909564299</v>
      </c>
      <c r="CV13">
        <v>0.24186676531897799</v>
      </c>
      <c r="CW13">
        <v>1.24601023780158</v>
      </c>
      <c r="CX13">
        <v>4.5753025083978299E-2</v>
      </c>
      <c r="CY13">
        <v>0.29801631665461897</v>
      </c>
      <c r="CZ13">
        <v>0.52671595368315904</v>
      </c>
      <c r="DA13">
        <v>0.34803801565822601</v>
      </c>
      <c r="DB13">
        <v>1.0796888860503899</v>
      </c>
      <c r="DC13">
        <v>0.89306697930410295</v>
      </c>
      <c r="DD13">
        <v>0.36027135736222199</v>
      </c>
      <c r="DE13">
        <v>0.405538954375254</v>
      </c>
      <c r="DF13">
        <v>0.48115234501786802</v>
      </c>
      <c r="DG13">
        <v>0.222256898576463</v>
      </c>
      <c r="DH13">
        <v>0.27744278180974702</v>
      </c>
      <c r="DI13">
        <v>0.15134529366634999</v>
      </c>
      <c r="DJ13">
        <v>0.24197725501119999</v>
      </c>
      <c r="DK13">
        <v>2.7732792541006401</v>
      </c>
      <c r="DL13">
        <v>0.21102928247504399</v>
      </c>
      <c r="DM13">
        <v>0.38272515179373201</v>
      </c>
      <c r="DN13">
        <v>0.22206872096170599</v>
      </c>
      <c r="DO13">
        <v>0.66873598295492098</v>
      </c>
      <c r="DP13">
        <v>0.12523810155197901</v>
      </c>
      <c r="DQ13">
        <v>0.47782571291465897</v>
      </c>
    </row>
    <row r="14" spans="1:121" x14ac:dyDescent="0.25">
      <c r="A14" s="1">
        <v>45657</v>
      </c>
      <c r="B14">
        <v>0.40937358483332897</v>
      </c>
      <c r="C14">
        <v>0.44337846496774402</v>
      </c>
      <c r="D14">
        <v>0.53038773482184498</v>
      </c>
      <c r="E14">
        <v>0.17487344694816001</v>
      </c>
      <c r="F14">
        <v>0.95527086384135795</v>
      </c>
      <c r="G14">
        <v>0.33001803617827102</v>
      </c>
      <c r="H14">
        <v>0.481287352409144</v>
      </c>
      <c r="I14">
        <v>3.1253764430087601</v>
      </c>
      <c r="J14">
        <v>0.409329633258323</v>
      </c>
      <c r="K14">
        <v>1.1185446956967799</v>
      </c>
      <c r="L14">
        <v>0.65966030764480799</v>
      </c>
      <c r="M14">
        <v>0.22293692236135201</v>
      </c>
      <c r="N14">
        <v>0.29896081797819002</v>
      </c>
      <c r="O14">
        <v>0.44840687460506001</v>
      </c>
      <c r="P14">
        <v>1.9606766135517</v>
      </c>
      <c r="Q14">
        <v>0.26864255457254299</v>
      </c>
      <c r="R14">
        <v>0.26026960906816499</v>
      </c>
      <c r="S14">
        <v>0.88483548262118195</v>
      </c>
      <c r="T14">
        <v>2.1187655150442599</v>
      </c>
      <c r="U14">
        <v>0.103512159218643</v>
      </c>
      <c r="V14">
        <v>0.229882096867084</v>
      </c>
      <c r="W14">
        <v>0.77972302932380499</v>
      </c>
      <c r="X14">
        <v>0.31459261791292498</v>
      </c>
      <c r="Y14">
        <v>1.3788587563089001</v>
      </c>
      <c r="Z14">
        <v>0.81102254334254598</v>
      </c>
      <c r="AA14">
        <v>0.39742473689806601</v>
      </c>
      <c r="AB14">
        <v>0.19423035389635199</v>
      </c>
      <c r="AC14">
        <v>0.18723758061731999</v>
      </c>
      <c r="AD14">
        <v>0.136136659059958</v>
      </c>
      <c r="AE14">
        <v>2.2631020867310099</v>
      </c>
      <c r="AF14">
        <v>0.27982086751291002</v>
      </c>
      <c r="AG14">
        <v>0.163325672959066</v>
      </c>
      <c r="AH14">
        <v>0.30053151797107702</v>
      </c>
      <c r="AI14">
        <v>7.1017172879752204</v>
      </c>
      <c r="AJ14">
        <v>0.36344131179289102</v>
      </c>
      <c r="AK14">
        <v>0.77599377400616898</v>
      </c>
      <c r="AL14">
        <v>1.14157792424155</v>
      </c>
      <c r="AM14">
        <v>0.124450605410623</v>
      </c>
      <c r="AN14">
        <v>0.189511211605565</v>
      </c>
      <c r="AO14">
        <v>0.378972838998483</v>
      </c>
      <c r="AP14">
        <v>0.56764470214820195</v>
      </c>
      <c r="AQ14">
        <v>0.71598013184496501</v>
      </c>
      <c r="AR14">
        <v>0.56938399470612999</v>
      </c>
      <c r="AS14">
        <v>0.23958473171919401</v>
      </c>
      <c r="AT14">
        <v>0.90515403005483097</v>
      </c>
      <c r="AU14">
        <v>0.19623848755690401</v>
      </c>
      <c r="AV14">
        <v>2.4030069854612899</v>
      </c>
      <c r="AW14">
        <v>0.51427068291641398</v>
      </c>
      <c r="AX14">
        <v>0.393256788260262</v>
      </c>
      <c r="AY14">
        <v>0.40520679080254002</v>
      </c>
      <c r="AZ14">
        <v>0.93248407671960998</v>
      </c>
      <c r="BA14">
        <v>0.33696571273478798</v>
      </c>
      <c r="BB14">
        <v>9.0441967162204207E-2</v>
      </c>
      <c r="BC14">
        <v>1.04771434871673</v>
      </c>
      <c r="BD14">
        <v>0.28820619874331399</v>
      </c>
      <c r="BE14">
        <v>18.2067842343466</v>
      </c>
      <c r="BF14">
        <v>1.1741856669525901</v>
      </c>
      <c r="BG14">
        <v>0.52251450359752605</v>
      </c>
      <c r="BH14">
        <v>3.9062309381674001</v>
      </c>
      <c r="BI14">
        <v>0.32212929464652001</v>
      </c>
      <c r="BJ14">
        <v>0.66992364362684698</v>
      </c>
      <c r="BK14">
        <v>0.31585595157892099</v>
      </c>
      <c r="BL14">
        <v>1.3597950421234699</v>
      </c>
      <c r="BM14">
        <v>0.40740486843579599</v>
      </c>
      <c r="BN14">
        <v>0.13825803793761801</v>
      </c>
      <c r="BO14">
        <v>0.20466620063368901</v>
      </c>
      <c r="BP14">
        <v>0.42918975199253101</v>
      </c>
      <c r="BQ14">
        <v>0.36518239929303398</v>
      </c>
      <c r="BR14">
        <v>0.54255887844943895</v>
      </c>
      <c r="BS14">
        <v>0.216551868396272</v>
      </c>
      <c r="BT14">
        <v>0.61364316791595297</v>
      </c>
      <c r="BU14">
        <v>0.17383961465321299</v>
      </c>
      <c r="BV14">
        <v>2.21983858978016</v>
      </c>
      <c r="BW14">
        <v>0.33009949303145902</v>
      </c>
      <c r="BX14">
        <v>0.42934277572555801</v>
      </c>
      <c r="BY14">
        <v>0.70795808733574095</v>
      </c>
      <c r="BZ14">
        <v>0.22247888879970301</v>
      </c>
      <c r="CA14">
        <v>0.425155540126673</v>
      </c>
      <c r="CB14">
        <v>1.47061286302017</v>
      </c>
      <c r="CC14">
        <v>0.31423686617546498</v>
      </c>
      <c r="CD14">
        <v>0.217552991386922</v>
      </c>
      <c r="CE14">
        <v>0.65276982793258298</v>
      </c>
      <c r="CF14">
        <v>0.163933975224136</v>
      </c>
      <c r="CG14">
        <v>0.49098340604908702</v>
      </c>
      <c r="CH14">
        <v>0.21949488839933601</v>
      </c>
      <c r="CI14">
        <v>0.22852921944049501</v>
      </c>
      <c r="CJ14">
        <v>0.66403892171300205</v>
      </c>
      <c r="CK14">
        <v>0.29393072298140799</v>
      </c>
      <c r="CL14">
        <v>0.69368103687089899</v>
      </c>
      <c r="CM14">
        <v>1.0493351142187499</v>
      </c>
      <c r="CN14">
        <v>0.16159455294237199</v>
      </c>
      <c r="CO14">
        <v>0.602969593878942</v>
      </c>
      <c r="CP14">
        <v>1.3845861441818901</v>
      </c>
      <c r="CQ14">
        <v>0.242229836385565</v>
      </c>
      <c r="CR14">
        <v>7.5767680365487394E-2</v>
      </c>
      <c r="CS14">
        <v>0.342025042501161</v>
      </c>
      <c r="CT14">
        <v>0.54363650167271904</v>
      </c>
      <c r="CU14">
        <v>1.25753095626679</v>
      </c>
      <c r="CV14">
        <v>0.279653909795332</v>
      </c>
      <c r="CW14">
        <v>1.4366536391498299</v>
      </c>
      <c r="CX14">
        <v>5.4822530748896203E-2</v>
      </c>
      <c r="CY14">
        <v>0.33412426775181198</v>
      </c>
      <c r="CZ14">
        <v>0.62739574319369595</v>
      </c>
      <c r="DA14">
        <v>0.42358068539230898</v>
      </c>
      <c r="DB14">
        <v>1.2997131445591501</v>
      </c>
      <c r="DC14">
        <v>1.01763602644637</v>
      </c>
      <c r="DD14">
        <v>0.430488413441867</v>
      </c>
      <c r="DE14">
        <v>0.44224466779205102</v>
      </c>
      <c r="DF14">
        <v>0.56521936094320402</v>
      </c>
      <c r="DG14">
        <v>0.27167558263999703</v>
      </c>
      <c r="DH14">
        <v>0.306299670558833</v>
      </c>
      <c r="DI14">
        <v>0.17223034809587301</v>
      </c>
      <c r="DJ14">
        <v>0.27612206690164398</v>
      </c>
      <c r="DK14">
        <v>3.2381139614292902</v>
      </c>
      <c r="DL14">
        <v>0.249710829664544</v>
      </c>
      <c r="DM14">
        <v>0.41232703120119202</v>
      </c>
      <c r="DN14">
        <v>0.26011907319428001</v>
      </c>
      <c r="DO14">
        <v>0.785424951925212</v>
      </c>
      <c r="DP14">
        <v>0.13981401143929001</v>
      </c>
      <c r="DQ14">
        <v>0.56383562230683804</v>
      </c>
    </row>
    <row r="15" spans="1:121" x14ac:dyDescent="0.25">
      <c r="A15" s="1">
        <v>46022</v>
      </c>
      <c r="B15">
        <v>0.396158742396653</v>
      </c>
      <c r="C15">
        <v>0.432089128089509</v>
      </c>
      <c r="D15">
        <v>0.51373620804686604</v>
      </c>
      <c r="E15">
        <v>0.167565440659557</v>
      </c>
      <c r="F15">
        <v>0.92010282197614701</v>
      </c>
      <c r="G15">
        <v>0.32129694378065199</v>
      </c>
      <c r="H15">
        <v>0.45771422357817598</v>
      </c>
      <c r="I15">
        <v>3.2483405544918602</v>
      </c>
      <c r="J15">
        <v>0.38604192069535598</v>
      </c>
      <c r="K15">
        <v>1.10016346875747</v>
      </c>
      <c r="L15">
        <v>0.63895401558229603</v>
      </c>
      <c r="M15">
        <v>0.23012139148426</v>
      </c>
      <c r="N15">
        <v>0.28217323348717299</v>
      </c>
      <c r="O15">
        <v>0.434561915244212</v>
      </c>
      <c r="P15">
        <v>1.92512741129206</v>
      </c>
      <c r="Q15">
        <v>0.25750191764531299</v>
      </c>
      <c r="R15">
        <v>0.24984616004321999</v>
      </c>
      <c r="S15">
        <v>0.85929749561746305</v>
      </c>
      <c r="T15">
        <v>2.2065208067583599</v>
      </c>
      <c r="U15">
        <v>9.9014623479226904E-2</v>
      </c>
      <c r="V15">
        <v>0.22090293459951801</v>
      </c>
      <c r="W15">
        <v>0.76872135637669003</v>
      </c>
      <c r="X15">
        <v>0.30434534665963903</v>
      </c>
      <c r="Y15">
        <v>1.4108621187256301</v>
      </c>
      <c r="Z15">
        <v>0.77259324484633496</v>
      </c>
      <c r="AA15">
        <v>0.37912008403570802</v>
      </c>
      <c r="AB15">
        <v>0.18547143901492999</v>
      </c>
      <c r="AC15">
        <v>0.17608074565133799</v>
      </c>
      <c r="AD15">
        <v>0.12949441141088699</v>
      </c>
      <c r="AE15">
        <v>2.0728927593483402</v>
      </c>
      <c r="AF15">
        <v>0.26919675851945402</v>
      </c>
      <c r="AG15">
        <v>0.156415927005054</v>
      </c>
      <c r="AH15">
        <v>0.288366262652267</v>
      </c>
      <c r="AI15">
        <v>6.7839206097248397</v>
      </c>
      <c r="AJ15">
        <v>0.35139887895230099</v>
      </c>
      <c r="AK15">
        <v>0.73875787141349303</v>
      </c>
      <c r="AL15">
        <v>1.0992958166577</v>
      </c>
      <c r="AM15">
        <v>0.118467359034997</v>
      </c>
      <c r="AN15">
        <v>0.19617886827475101</v>
      </c>
      <c r="AO15">
        <v>0.36843062712533198</v>
      </c>
      <c r="AP15">
        <v>0.59272971136950303</v>
      </c>
      <c r="AQ15">
        <v>0.690860363903675</v>
      </c>
      <c r="AR15">
        <v>0.55022807168770205</v>
      </c>
      <c r="AS15">
        <v>0.231515391131174</v>
      </c>
      <c r="AT15">
        <v>0.89301406223237001</v>
      </c>
      <c r="AU15">
        <v>0.188733000775829</v>
      </c>
      <c r="AV15">
        <v>2.4165975872322401</v>
      </c>
      <c r="AW15">
        <v>0.48653602202424201</v>
      </c>
      <c r="AX15">
        <v>0.37997623077286302</v>
      </c>
      <c r="AY15">
        <v>0.39236836040963502</v>
      </c>
      <c r="AZ15">
        <v>0.89177447902876705</v>
      </c>
      <c r="BA15">
        <v>0.33318257957908098</v>
      </c>
      <c r="BB15">
        <v>8.6319902622825004E-2</v>
      </c>
      <c r="BC15">
        <v>1.0064437940620801</v>
      </c>
      <c r="BD15">
        <v>0.27684722166074899</v>
      </c>
      <c r="BE15">
        <v>17.757787358880499</v>
      </c>
      <c r="BF15">
        <v>1.1289421962252999</v>
      </c>
      <c r="BG15">
        <v>0.498897886155587</v>
      </c>
      <c r="BH15">
        <v>4.0396501744414097</v>
      </c>
      <c r="BI15">
        <v>0.30545730303950003</v>
      </c>
      <c r="BJ15">
        <v>0.63942480943489599</v>
      </c>
      <c r="BK15">
        <v>0.315879215001797</v>
      </c>
      <c r="BL15">
        <v>1.31350693646033</v>
      </c>
      <c r="BM15">
        <v>0.40083752679502599</v>
      </c>
      <c r="BN15">
        <v>0.13257261745009799</v>
      </c>
      <c r="BO15">
        <v>0.193687831879402</v>
      </c>
      <c r="BP15">
        <v>0.40612455359773603</v>
      </c>
      <c r="BQ15">
        <v>0.34967533877812701</v>
      </c>
      <c r="BR15">
        <v>0.52618904433996105</v>
      </c>
      <c r="BS15">
        <v>0.20826061700718199</v>
      </c>
      <c r="BT15">
        <v>0.592634256119972</v>
      </c>
      <c r="BU15">
        <v>0.167443926243772</v>
      </c>
      <c r="BV15">
        <v>2.1721571316838699</v>
      </c>
      <c r="BW15">
        <v>0.31462423549255297</v>
      </c>
      <c r="BX15">
        <v>0.41386904161644</v>
      </c>
      <c r="BY15">
        <v>0.67855918120379199</v>
      </c>
      <c r="BZ15">
        <v>0.213492627850876</v>
      </c>
      <c r="CA15">
        <v>0.40797886951009898</v>
      </c>
      <c r="CB15">
        <v>1.40802249978968</v>
      </c>
      <c r="CC15">
        <v>0.30472655963374301</v>
      </c>
      <c r="CD15">
        <v>0.197713789667401</v>
      </c>
      <c r="CE15">
        <v>0.64003789889156704</v>
      </c>
      <c r="CF15">
        <v>0.15961369674804901</v>
      </c>
      <c r="CG15">
        <v>0.47522073439263202</v>
      </c>
      <c r="CH15">
        <v>0.21127180158846001</v>
      </c>
      <c r="CI15">
        <v>0.21969867373799801</v>
      </c>
      <c r="CJ15">
        <v>0.63658218284218504</v>
      </c>
      <c r="CK15">
        <v>0.28529127442437802</v>
      </c>
      <c r="CL15">
        <v>0.66613919559888102</v>
      </c>
      <c r="CM15">
        <v>1.03107691871211</v>
      </c>
      <c r="CN15">
        <v>0.15880009545514301</v>
      </c>
      <c r="CO15">
        <v>0.57867951251885197</v>
      </c>
      <c r="CP15">
        <v>1.3560212465886301</v>
      </c>
      <c r="CQ15">
        <v>0.234895292022784</v>
      </c>
      <c r="CR15">
        <v>7.2649103442155499E-2</v>
      </c>
      <c r="CS15">
        <v>0.35099100180685699</v>
      </c>
      <c r="CT15">
        <v>0.51613630939402499</v>
      </c>
      <c r="CU15">
        <v>1.1912903601838101</v>
      </c>
      <c r="CV15">
        <v>0.26698594300634998</v>
      </c>
      <c r="CW15">
        <v>1.3855596094756</v>
      </c>
      <c r="CX15">
        <v>5.19361830027779E-2</v>
      </c>
      <c r="CY15">
        <v>0.31894476221033102</v>
      </c>
      <c r="CZ15">
        <v>0.60004054539529705</v>
      </c>
      <c r="DA15">
        <v>0.407230833977479</v>
      </c>
      <c r="DB15">
        <v>1.2421950965530399</v>
      </c>
      <c r="DC15">
        <v>1.0061644710250399</v>
      </c>
      <c r="DD15">
        <v>0.42003577791054802</v>
      </c>
      <c r="DE15">
        <v>0.43681934416963097</v>
      </c>
      <c r="DF15">
        <v>0.54070964932783505</v>
      </c>
      <c r="DG15">
        <v>0.26412784667056899</v>
      </c>
      <c r="DH15">
        <v>0.31929166818285798</v>
      </c>
      <c r="DI15">
        <v>0.166241972324045</v>
      </c>
      <c r="DJ15">
        <v>0.258816606155721</v>
      </c>
      <c r="DK15">
        <v>3.1532087820558101</v>
      </c>
      <c r="DL15">
        <v>0.24043855543123699</v>
      </c>
      <c r="DM15">
        <v>0.39584143610373101</v>
      </c>
      <c r="DN15">
        <v>0.25038967191217198</v>
      </c>
      <c r="DO15">
        <v>0.75457531657621302</v>
      </c>
      <c r="DP15">
        <v>0.13473990901042401</v>
      </c>
      <c r="DQ15">
        <v>0.53806713163333197</v>
      </c>
    </row>
    <row r="16" spans="1:121" x14ac:dyDescent="0.25">
      <c r="A16" s="1">
        <v>46387</v>
      </c>
      <c r="B16">
        <v>0.37899843187573701</v>
      </c>
      <c r="C16">
        <v>0.399141279254073</v>
      </c>
      <c r="D16">
        <v>0.49514348250854801</v>
      </c>
      <c r="E16">
        <v>0.15582146822536699</v>
      </c>
      <c r="F16">
        <v>0.88268233185213596</v>
      </c>
      <c r="G16">
        <v>0.30905498568159201</v>
      </c>
      <c r="H16">
        <v>0.429406511927103</v>
      </c>
      <c r="I16">
        <v>2.9150438742586098</v>
      </c>
      <c r="J16">
        <v>0.34445087355183701</v>
      </c>
      <c r="K16">
        <v>1.0970768370575299</v>
      </c>
      <c r="L16">
        <v>0.61363284748936398</v>
      </c>
      <c r="M16">
        <v>0.20456162449330301</v>
      </c>
      <c r="N16">
        <v>0.26741823261130798</v>
      </c>
      <c r="O16">
        <v>0.41663450507164101</v>
      </c>
      <c r="P16">
        <v>1.9653944883562799</v>
      </c>
      <c r="Q16">
        <v>0.23506707565683099</v>
      </c>
      <c r="R16">
        <v>0.23795457245877</v>
      </c>
      <c r="S16">
        <v>0.82306660592777503</v>
      </c>
      <c r="T16">
        <v>1.96251251498496</v>
      </c>
      <c r="U16">
        <v>9.2412993330779597E-2</v>
      </c>
      <c r="V16">
        <v>0.21125492889952499</v>
      </c>
      <c r="W16">
        <v>0.76510005727629304</v>
      </c>
      <c r="X16">
        <v>0.29074064136480898</v>
      </c>
      <c r="Y16">
        <v>1.41085821512865</v>
      </c>
      <c r="Z16">
        <v>0.69331858288356696</v>
      </c>
      <c r="AA16">
        <v>0.35909089738384797</v>
      </c>
      <c r="AB16">
        <v>0.17560420557811199</v>
      </c>
      <c r="AC16">
        <v>0.16742832629745799</v>
      </c>
      <c r="AD16">
        <v>0.122424981598831</v>
      </c>
      <c r="AE16">
        <v>1.9071482648904301</v>
      </c>
      <c r="AF16">
        <v>0.24705821350165799</v>
      </c>
      <c r="AG16">
        <v>0.148493753540338</v>
      </c>
      <c r="AH16">
        <v>0.27422459636824398</v>
      </c>
      <c r="AI16">
        <v>6.0824789379649502</v>
      </c>
      <c r="AJ16">
        <v>0.33733334676860999</v>
      </c>
      <c r="AK16">
        <v>0.69750110067594695</v>
      </c>
      <c r="AL16">
        <v>1.0536968037739201</v>
      </c>
      <c r="AM16">
        <v>0.11235029498776</v>
      </c>
      <c r="AN16">
        <v>0.17442426904869199</v>
      </c>
      <c r="AO16">
        <v>0.35329183846460999</v>
      </c>
      <c r="AP16">
        <v>0.52944691275289102</v>
      </c>
      <c r="AQ16">
        <v>0.65913919392386799</v>
      </c>
      <c r="AR16">
        <v>0.52722101051371395</v>
      </c>
      <c r="AS16">
        <v>0.22144558795275299</v>
      </c>
      <c r="AT16">
        <v>0.88966072620446501</v>
      </c>
      <c r="AU16">
        <v>0.18078261462526801</v>
      </c>
      <c r="AV16">
        <v>2.4949606226781</v>
      </c>
      <c r="AW16">
        <v>0.45869298609270598</v>
      </c>
      <c r="AX16">
        <v>0.36368411914059201</v>
      </c>
      <c r="AY16">
        <v>0.37687678761812898</v>
      </c>
      <c r="AZ16">
        <v>0.84855793730294604</v>
      </c>
      <c r="BA16">
        <v>0.33934198308959002</v>
      </c>
      <c r="BB16">
        <v>8.1757557306161105E-2</v>
      </c>
      <c r="BC16">
        <v>0.95811514381109397</v>
      </c>
      <c r="BD16">
        <v>0.26404159749274903</v>
      </c>
      <c r="BE16">
        <v>18.016170438059799</v>
      </c>
      <c r="BF16">
        <v>1.0190543292976799</v>
      </c>
      <c r="BG16">
        <v>0.47419885327877598</v>
      </c>
      <c r="BH16">
        <v>3.6049822222114298</v>
      </c>
      <c r="BI16">
        <v>0.28712917254944498</v>
      </c>
      <c r="BJ16">
        <v>0.607124029768767</v>
      </c>
      <c r="BK16">
        <v>0.32624612230730099</v>
      </c>
      <c r="BL16">
        <v>1.25982410018744</v>
      </c>
      <c r="BM16">
        <v>0.39897607497437398</v>
      </c>
      <c r="BN16">
        <v>0.12604597160265099</v>
      </c>
      <c r="BO16">
        <v>0.18272096379188901</v>
      </c>
      <c r="BP16">
        <v>0.38167108373120501</v>
      </c>
      <c r="BQ16">
        <v>0.33213424918442103</v>
      </c>
      <c r="BR16">
        <v>0.50303617274238699</v>
      </c>
      <c r="BS16">
        <v>0.194039435671784</v>
      </c>
      <c r="BT16">
        <v>0.56800831604074398</v>
      </c>
      <c r="BU16">
        <v>0.160723222214783</v>
      </c>
      <c r="BV16">
        <v>2.0979700473377698</v>
      </c>
      <c r="BW16">
        <v>0.29634383518007101</v>
      </c>
      <c r="BX16">
        <v>0.395339910800658</v>
      </c>
      <c r="BY16">
        <v>0.64789560275079905</v>
      </c>
      <c r="BZ16">
        <v>0.20096591904502001</v>
      </c>
      <c r="CA16">
        <v>0.38851068256247601</v>
      </c>
      <c r="CB16">
        <v>1.3174381661057999</v>
      </c>
      <c r="CC16">
        <v>0.28948152114651898</v>
      </c>
      <c r="CD16">
        <v>0.180584141731611</v>
      </c>
      <c r="CE16">
        <v>0.65040744710366605</v>
      </c>
      <c r="CF16">
        <v>0.15245268241722901</v>
      </c>
      <c r="CG16">
        <v>0.456614198279502</v>
      </c>
      <c r="CH16">
        <v>0.20220407912499</v>
      </c>
      <c r="CI16">
        <v>0.209937761502142</v>
      </c>
      <c r="CJ16">
        <v>0.61075729452786698</v>
      </c>
      <c r="CK16">
        <v>0.27313223439749401</v>
      </c>
      <c r="CL16">
        <v>0.63434645055727901</v>
      </c>
      <c r="CM16">
        <v>1.05248390995617</v>
      </c>
      <c r="CN16">
        <v>0.152581882845651</v>
      </c>
      <c r="CO16">
        <v>0.55247418173441398</v>
      </c>
      <c r="CP16">
        <v>1.38282961803023</v>
      </c>
      <c r="CQ16">
        <v>0.22515053402829799</v>
      </c>
      <c r="CR16">
        <v>6.8383363198158006E-2</v>
      </c>
      <c r="CS16">
        <v>0.31163333778719998</v>
      </c>
      <c r="CT16">
        <v>0.48990884672414597</v>
      </c>
      <c r="CU16">
        <v>1.12260388923791</v>
      </c>
      <c r="CV16">
        <v>0.25501372567764102</v>
      </c>
      <c r="CW16">
        <v>1.3279047628235301</v>
      </c>
      <c r="CX16">
        <v>4.9634461862119297E-2</v>
      </c>
      <c r="CY16">
        <v>0.30325196965094098</v>
      </c>
      <c r="CZ16">
        <v>0.57440827687219997</v>
      </c>
      <c r="DA16">
        <v>0.39009771520103098</v>
      </c>
      <c r="DB16">
        <v>1.12747118420062</v>
      </c>
      <c r="DC16">
        <v>1.03047469380284</v>
      </c>
      <c r="DD16">
        <v>0.40529639021901698</v>
      </c>
      <c r="DE16">
        <v>0.44820354529697698</v>
      </c>
      <c r="DF16">
        <v>0.51879095381490603</v>
      </c>
      <c r="DG16">
        <v>0.25280221219507198</v>
      </c>
      <c r="DH16">
        <v>0.32181123800415001</v>
      </c>
      <c r="DI16">
        <v>0.15853384502023599</v>
      </c>
      <c r="DJ16">
        <v>0.243922869479543</v>
      </c>
      <c r="DK16">
        <v>2.9249451075300201</v>
      </c>
      <c r="DL16">
        <v>0.230329842896252</v>
      </c>
      <c r="DM16">
        <v>0.37623213436648201</v>
      </c>
      <c r="DN16">
        <v>0.23817419616744201</v>
      </c>
      <c r="DO16">
        <v>0.72220627455166297</v>
      </c>
      <c r="DP16">
        <v>0.12716679718787799</v>
      </c>
      <c r="DQ16">
        <v>0.483707447283657</v>
      </c>
    </row>
    <row r="17" spans="1:121" x14ac:dyDescent="0.25">
      <c r="A17" s="1">
        <v>46752</v>
      </c>
      <c r="B17">
        <v>0.43229027965038502</v>
      </c>
      <c r="C17">
        <v>0.46365169482617802</v>
      </c>
      <c r="D17">
        <v>0.56924285442839295</v>
      </c>
      <c r="E17">
        <v>0.17651743393097</v>
      </c>
      <c r="F17">
        <v>1.01000740823207</v>
      </c>
      <c r="G17">
        <v>0.35452811399126699</v>
      </c>
      <c r="H17">
        <v>0.48049714036327201</v>
      </c>
      <c r="I17">
        <v>3.6003186879048599</v>
      </c>
      <c r="J17">
        <v>0.38620647598491198</v>
      </c>
      <c r="K17">
        <v>1.2719026476678901</v>
      </c>
      <c r="L17">
        <v>0.70293882788625695</v>
      </c>
      <c r="M17">
        <v>0.25012538130774498</v>
      </c>
      <c r="N17">
        <v>0.302180313944302</v>
      </c>
      <c r="O17">
        <v>0.47625972705948899</v>
      </c>
      <c r="P17">
        <v>2.2278870308107099</v>
      </c>
      <c r="Q17">
        <v>0.26939557575436801</v>
      </c>
      <c r="R17">
        <v>0.27028998456367598</v>
      </c>
      <c r="S17">
        <v>0.94038329624492101</v>
      </c>
      <c r="T17">
        <v>2.4046504744180801</v>
      </c>
      <c r="U17">
        <v>0.104784177772551</v>
      </c>
      <c r="V17">
        <v>0.24072169224568801</v>
      </c>
      <c r="W17">
        <v>0.88535602117761303</v>
      </c>
      <c r="X17">
        <v>0.33142304878791701</v>
      </c>
      <c r="Y17">
        <v>1.6436747254361499</v>
      </c>
      <c r="Z17">
        <v>0.78047427784811896</v>
      </c>
      <c r="AA17">
        <v>0.40598801928960498</v>
      </c>
      <c r="AB17">
        <v>0.19856047545230199</v>
      </c>
      <c r="AC17">
        <v>0.189969740852129</v>
      </c>
      <c r="AD17">
        <v>0.138130382666457</v>
      </c>
      <c r="AE17">
        <v>2.2384484113308498</v>
      </c>
      <c r="AF17">
        <v>0.28548882157702399</v>
      </c>
      <c r="AG17">
        <v>0.16821517900750199</v>
      </c>
      <c r="AH17">
        <v>0.31109912302199699</v>
      </c>
      <c r="AI17">
        <v>6.8401266561700202</v>
      </c>
      <c r="AJ17">
        <v>0.38617468628458201</v>
      </c>
      <c r="AK17">
        <v>0.78706689498802196</v>
      </c>
      <c r="AL17">
        <v>1.20483765532695</v>
      </c>
      <c r="AM17">
        <v>0.12703969349831801</v>
      </c>
      <c r="AN17">
        <v>0.213240359070236</v>
      </c>
      <c r="AO17">
        <v>0.404419919621405</v>
      </c>
      <c r="AP17">
        <v>0.65176364353921501</v>
      </c>
      <c r="AQ17">
        <v>0.74964285775612705</v>
      </c>
      <c r="AR17">
        <v>0.60275925781388295</v>
      </c>
      <c r="AS17">
        <v>0.25272549623503299</v>
      </c>
      <c r="AT17">
        <v>1.0297417002764899</v>
      </c>
      <c r="AU17">
        <v>0.20648114881421201</v>
      </c>
      <c r="AV17">
        <v>2.6985853525761998</v>
      </c>
      <c r="AW17">
        <v>0.51542644806194504</v>
      </c>
      <c r="AX17">
        <v>0.41546248586134399</v>
      </c>
      <c r="AY17">
        <v>0.43176464344045701</v>
      </c>
      <c r="AZ17">
        <v>0.96282503520645102</v>
      </c>
      <c r="BA17">
        <v>0.38420327373992302</v>
      </c>
      <c r="BB17">
        <v>9.2407848388074199E-2</v>
      </c>
      <c r="BC17">
        <v>1.0876558539528101</v>
      </c>
      <c r="BD17">
        <v>0.30056078722152502</v>
      </c>
      <c r="BE17">
        <v>20.301910908383199</v>
      </c>
      <c r="BF17">
        <v>1.1549044103443999</v>
      </c>
      <c r="BG17">
        <v>0.53734406127885104</v>
      </c>
      <c r="BH17">
        <v>4.4289238755293798</v>
      </c>
      <c r="BI17">
        <v>0.32238805637159301</v>
      </c>
      <c r="BJ17">
        <v>0.68750704052794898</v>
      </c>
      <c r="BK17">
        <v>0.35278454590383101</v>
      </c>
      <c r="BL17">
        <v>1.4409242469714401</v>
      </c>
      <c r="BM17">
        <v>0.461468256510706</v>
      </c>
      <c r="BN17">
        <v>0.14292538611040401</v>
      </c>
      <c r="BO17">
        <v>0.20549420319828099</v>
      </c>
      <c r="BP17">
        <v>0.428130827059435</v>
      </c>
      <c r="BQ17">
        <v>0.37642168869925602</v>
      </c>
      <c r="BR17">
        <v>0.57369902810560203</v>
      </c>
      <c r="BS17">
        <v>0.220052121442605</v>
      </c>
      <c r="BT17">
        <v>0.64950999697094103</v>
      </c>
      <c r="BU17">
        <v>0.18386370599068799</v>
      </c>
      <c r="BV17">
        <v>2.41662646714861</v>
      </c>
      <c r="BW17">
        <v>0.33387431924230798</v>
      </c>
      <c r="BX17">
        <v>0.45017946589102997</v>
      </c>
      <c r="BY17">
        <v>0.73809799120890596</v>
      </c>
      <c r="BZ17">
        <v>0.22582303110687801</v>
      </c>
      <c r="CA17">
        <v>0.44124349650133698</v>
      </c>
      <c r="CB17">
        <v>1.4975482202900501</v>
      </c>
      <c r="CC17">
        <v>0.32800670169103702</v>
      </c>
      <c r="CD17">
        <v>0.21095236151807001</v>
      </c>
      <c r="CE17">
        <v>0.73400973351006105</v>
      </c>
      <c r="CF17">
        <v>0.173670759368689</v>
      </c>
      <c r="CG17">
        <v>0.52345211093455901</v>
      </c>
      <c r="CH17">
        <v>0.23094648889664501</v>
      </c>
      <c r="CI17">
        <v>0.23926726935415801</v>
      </c>
      <c r="CJ17">
        <v>0.698834623417533</v>
      </c>
      <c r="CK17">
        <v>0.31189431137276002</v>
      </c>
      <c r="CL17">
        <v>0.72057920093587002</v>
      </c>
      <c r="CM17">
        <v>1.1927219274523799</v>
      </c>
      <c r="CN17">
        <v>0.174949008340647</v>
      </c>
      <c r="CO17">
        <v>0.62889460661927898</v>
      </c>
      <c r="CP17">
        <v>1.56672038977193</v>
      </c>
      <c r="CQ17">
        <v>0.25747155337421601</v>
      </c>
      <c r="CR17">
        <v>7.6708393681656994E-2</v>
      </c>
      <c r="CS17">
        <v>0.380940400351921</v>
      </c>
      <c r="CT17">
        <v>0.55650429046463801</v>
      </c>
      <c r="CU17">
        <v>1.2623714583227099</v>
      </c>
      <c r="CV17">
        <v>0.29044681685756102</v>
      </c>
      <c r="CW17">
        <v>1.5179420454796799</v>
      </c>
      <c r="CX17">
        <v>5.6549386691892002E-2</v>
      </c>
      <c r="CY17">
        <v>0.34390185027992898</v>
      </c>
      <c r="CZ17">
        <v>0.65565373133621097</v>
      </c>
      <c r="DA17">
        <v>0.44561195373596502</v>
      </c>
      <c r="DB17">
        <v>1.28315460855894</v>
      </c>
      <c r="DC17">
        <v>1.1711366242846499</v>
      </c>
      <c r="DD17">
        <v>0.46663632811559203</v>
      </c>
      <c r="DE17">
        <v>0.51040225816225604</v>
      </c>
      <c r="DF17">
        <v>0.59338980733450397</v>
      </c>
      <c r="DG17">
        <v>0.28868530977030499</v>
      </c>
      <c r="DH17">
        <v>0.37902125989934399</v>
      </c>
      <c r="DI17">
        <v>0.18031340748747801</v>
      </c>
      <c r="DJ17">
        <v>0.27423578181980302</v>
      </c>
      <c r="DK17">
        <v>3.41042285143519</v>
      </c>
      <c r="DL17">
        <v>0.26325957522285598</v>
      </c>
      <c r="DM17">
        <v>0.426438825964643</v>
      </c>
      <c r="DN17">
        <v>0.27031750359830797</v>
      </c>
      <c r="DO17">
        <v>0.82435890614145302</v>
      </c>
      <c r="DP17">
        <v>0.14330013161428201</v>
      </c>
      <c r="DQ17">
        <v>0.54534598426080705</v>
      </c>
    </row>
    <row r="18" spans="1:121" x14ac:dyDescent="0.25">
      <c r="A18" s="1">
        <v>47118</v>
      </c>
      <c r="B18">
        <v>0.43084724753628101</v>
      </c>
      <c r="C18">
        <v>0.462319187843376</v>
      </c>
      <c r="D18">
        <v>0.57152397689075096</v>
      </c>
      <c r="E18">
        <v>0.18384931466681501</v>
      </c>
      <c r="F18">
        <v>1.00921025876558</v>
      </c>
      <c r="G18">
        <v>0.35519396822641702</v>
      </c>
      <c r="H18">
        <v>0.470011857518774</v>
      </c>
      <c r="I18">
        <v>3.70669941044773</v>
      </c>
      <c r="J18">
        <v>0.387795988804158</v>
      </c>
      <c r="K18">
        <v>1.33913430793227</v>
      </c>
      <c r="L18">
        <v>0.70315454585250303</v>
      </c>
      <c r="M18">
        <v>0.255133535815811</v>
      </c>
      <c r="N18">
        <v>0.298287060744996</v>
      </c>
      <c r="O18">
        <v>0.475895164322097</v>
      </c>
      <c r="P18">
        <v>2.2066714472078401</v>
      </c>
      <c r="Q18">
        <v>0.26507328949337899</v>
      </c>
      <c r="R18">
        <v>0.268186459648384</v>
      </c>
      <c r="S18">
        <v>0.93830330196705103</v>
      </c>
      <c r="T18">
        <v>2.45749447155662</v>
      </c>
      <c r="U18">
        <v>0.109227052725251</v>
      </c>
      <c r="V18">
        <v>0.239732207217139</v>
      </c>
      <c r="W18">
        <v>0.93057086384647802</v>
      </c>
      <c r="X18">
        <v>0.32985227110777698</v>
      </c>
      <c r="Y18">
        <v>1.67104895874486</v>
      </c>
      <c r="Z18">
        <v>0.78758302129535895</v>
      </c>
      <c r="AA18">
        <v>0.40121219644012701</v>
      </c>
      <c r="AB18">
        <v>0.19606510450839501</v>
      </c>
      <c r="AC18">
        <v>0.18829949847044899</v>
      </c>
      <c r="AD18">
        <v>0.13622220317289699</v>
      </c>
      <c r="AE18">
        <v>2.2604274290568198</v>
      </c>
      <c r="AF18">
        <v>0.28269691061580199</v>
      </c>
      <c r="AG18">
        <v>0.16661525957989801</v>
      </c>
      <c r="AH18">
        <v>0.30841224883624702</v>
      </c>
      <c r="AI18">
        <v>6.89970630738864</v>
      </c>
      <c r="AJ18">
        <v>0.386081292002876</v>
      </c>
      <c r="AK18">
        <v>0.77749552719182802</v>
      </c>
      <c r="AL18">
        <v>1.20323235529077</v>
      </c>
      <c r="AM18">
        <v>0.125575331137911</v>
      </c>
      <c r="AN18">
        <v>0.21768441400990901</v>
      </c>
      <c r="AO18">
        <v>0.40436566192436801</v>
      </c>
      <c r="AP18">
        <v>0.66881257416721995</v>
      </c>
      <c r="AQ18">
        <v>0.744648795854842</v>
      </c>
      <c r="AR18">
        <v>0.60195292461704197</v>
      </c>
      <c r="AS18">
        <v>0.25179645410583101</v>
      </c>
      <c r="AT18">
        <v>1.08275203263464</v>
      </c>
      <c r="AU18">
        <v>0.20587188338455001</v>
      </c>
      <c r="AV18">
        <v>2.5869912497368399</v>
      </c>
      <c r="AW18">
        <v>0.50592592533016401</v>
      </c>
      <c r="AX18">
        <v>0.41472171552813503</v>
      </c>
      <c r="AY18">
        <v>0.43197456294404102</v>
      </c>
      <c r="AZ18">
        <v>0.95385452751872102</v>
      </c>
      <c r="BA18">
        <v>0.38028653755099501</v>
      </c>
      <c r="BB18">
        <v>9.1222877725064905E-2</v>
      </c>
      <c r="BC18">
        <v>1.0784376087970799</v>
      </c>
      <c r="BD18">
        <v>0.29897075215351399</v>
      </c>
      <c r="BE18">
        <v>19.986019093458399</v>
      </c>
      <c r="BF18">
        <v>1.17542692968662</v>
      </c>
      <c r="BG18">
        <v>0.53159135381682499</v>
      </c>
      <c r="BH18">
        <v>4.5382261327553497</v>
      </c>
      <c r="BI18">
        <v>0.31677677087922301</v>
      </c>
      <c r="BJ18">
        <v>0.68048176681026695</v>
      </c>
      <c r="BK18">
        <v>0.33804721260540999</v>
      </c>
      <c r="BL18">
        <v>1.4392744867597</v>
      </c>
      <c r="BM18">
        <v>0.483891490799298</v>
      </c>
      <c r="BN18">
        <v>0.141666371715436</v>
      </c>
      <c r="BO18">
        <v>0.20182442337415299</v>
      </c>
      <c r="BP18">
        <v>0.42000811046515701</v>
      </c>
      <c r="BQ18">
        <v>0.37273258003067899</v>
      </c>
      <c r="BR18">
        <v>0.57199694939748702</v>
      </c>
      <c r="BS18">
        <v>0.229708665633966</v>
      </c>
      <c r="BT18">
        <v>0.64899178109126399</v>
      </c>
      <c r="BU18">
        <v>0.18366844046344599</v>
      </c>
      <c r="BV18">
        <v>2.4319177625409401</v>
      </c>
      <c r="BW18">
        <v>0.32938801065040801</v>
      </c>
      <c r="BX18">
        <v>0.44779150356366598</v>
      </c>
      <c r="BY18">
        <v>0.73432472497304702</v>
      </c>
      <c r="BZ18">
        <v>0.22186485545524401</v>
      </c>
      <c r="CA18">
        <v>0.43782667994720098</v>
      </c>
      <c r="CB18">
        <v>1.5636544770524301</v>
      </c>
      <c r="CC18">
        <v>0.32482370685124801</v>
      </c>
      <c r="CD18">
        <v>0.21218324153153301</v>
      </c>
      <c r="CE18">
        <v>0.72353942758627099</v>
      </c>
      <c r="CF18">
        <v>0.17300682990170599</v>
      </c>
      <c r="CG18">
        <v>0.52411618186787701</v>
      </c>
      <c r="CH18">
        <v>0.230507182218741</v>
      </c>
      <c r="CI18">
        <v>0.238169803432498</v>
      </c>
      <c r="CJ18">
        <v>0.69840179778237199</v>
      </c>
      <c r="CK18">
        <v>0.31129797688672101</v>
      </c>
      <c r="CL18">
        <v>0.71495221228106498</v>
      </c>
      <c r="CM18">
        <v>1.1810682170773701</v>
      </c>
      <c r="CN18">
        <v>0.17533364170221499</v>
      </c>
      <c r="CO18">
        <v>0.62517470450800805</v>
      </c>
      <c r="CP18">
        <v>1.55123228774947</v>
      </c>
      <c r="CQ18">
        <v>0.25726096332259002</v>
      </c>
      <c r="CR18">
        <v>7.5310491817382405E-2</v>
      </c>
      <c r="CS18">
        <v>0.38835434373894401</v>
      </c>
      <c r="CT18">
        <v>0.55308329426232195</v>
      </c>
      <c r="CU18">
        <v>1.24072983085653</v>
      </c>
      <c r="CV18">
        <v>0.289003446226891</v>
      </c>
      <c r="CW18">
        <v>1.51586278776079</v>
      </c>
      <c r="CX18">
        <v>5.6385458758567403E-2</v>
      </c>
      <c r="CY18">
        <v>0.34070628080288301</v>
      </c>
      <c r="CZ18">
        <v>0.65328968009170896</v>
      </c>
      <c r="DA18">
        <v>0.44475289773955901</v>
      </c>
      <c r="DB18">
        <v>1.3082698812284601</v>
      </c>
      <c r="DC18">
        <v>1.16266667452788</v>
      </c>
      <c r="DD18">
        <v>0.46900810744245902</v>
      </c>
      <c r="DE18">
        <v>0.50787112802258505</v>
      </c>
      <c r="DF18">
        <v>0.59276335700252203</v>
      </c>
      <c r="DG18">
        <v>0.28771178596269797</v>
      </c>
      <c r="DH18">
        <v>0.38999429860292301</v>
      </c>
      <c r="DI18">
        <v>0.179059262800038</v>
      </c>
      <c r="DJ18">
        <v>0.26952874935374699</v>
      </c>
      <c r="DK18">
        <v>3.4080681785404701</v>
      </c>
      <c r="DL18">
        <v>0.26268212329280199</v>
      </c>
      <c r="DM18">
        <v>0.422229281618762</v>
      </c>
      <c r="DN18">
        <v>0.26805368749046199</v>
      </c>
      <c r="DO18">
        <v>0.82200427665176501</v>
      </c>
      <c r="DP18">
        <v>0.14137754298897601</v>
      </c>
      <c r="DQ18">
        <v>0.55154196872480199</v>
      </c>
    </row>
    <row r="19" spans="1:121" x14ac:dyDescent="0.25">
      <c r="A19" s="1">
        <v>47483</v>
      </c>
      <c r="B19">
        <v>0.42370382455543698</v>
      </c>
      <c r="C19">
        <v>0.454472421190809</v>
      </c>
      <c r="D19">
        <v>0.566421804420284</v>
      </c>
      <c r="E19">
        <v>0.18474170622811201</v>
      </c>
      <c r="F19">
        <v>0.99508369135197505</v>
      </c>
      <c r="G19">
        <v>0.35100457923886103</v>
      </c>
      <c r="H19">
        <v>0.45406366293898298</v>
      </c>
      <c r="I19">
        <v>3.68787660104489</v>
      </c>
      <c r="J19">
        <v>0.38043700557668098</v>
      </c>
      <c r="K19">
        <v>1.3553776242687801</v>
      </c>
      <c r="L19">
        <v>0.69354877492501399</v>
      </c>
      <c r="M19">
        <v>0.25131466964905902</v>
      </c>
      <c r="N19">
        <v>0.29055544648688802</v>
      </c>
      <c r="O19">
        <v>0.46954141413080702</v>
      </c>
      <c r="P19">
        <v>2.1629347038448898</v>
      </c>
      <c r="Q19">
        <v>0.25716797185974699</v>
      </c>
      <c r="R19">
        <v>0.26276258205893099</v>
      </c>
      <c r="S19">
        <v>0.92398099582880899</v>
      </c>
      <c r="T19">
        <v>2.4287090521433199</v>
      </c>
      <c r="U19">
        <v>0.109942354466336</v>
      </c>
      <c r="V19">
        <v>0.23569700110854</v>
      </c>
      <c r="W19">
        <v>0.93966834554105405</v>
      </c>
      <c r="X19">
        <v>0.32407393328934597</v>
      </c>
      <c r="Y19">
        <v>1.6220771992668801</v>
      </c>
      <c r="Z19">
        <v>0.77716941526850003</v>
      </c>
      <c r="AA19">
        <v>0.39185976348277901</v>
      </c>
      <c r="AB19">
        <v>0.191307826675684</v>
      </c>
      <c r="AC19">
        <v>0.18427834056418901</v>
      </c>
      <c r="AD19">
        <v>0.132754740046229</v>
      </c>
      <c r="AE19">
        <v>2.2340621580273798</v>
      </c>
      <c r="AF19">
        <v>0.27591621238390102</v>
      </c>
      <c r="AG19">
        <v>0.16297874574771101</v>
      </c>
      <c r="AH19">
        <v>0.30176723766532698</v>
      </c>
      <c r="AI19">
        <v>6.8078771621480803</v>
      </c>
      <c r="AJ19">
        <v>0.38099148103124802</v>
      </c>
      <c r="AK19">
        <v>0.75939622123524597</v>
      </c>
      <c r="AL19">
        <v>1.18619791162043</v>
      </c>
      <c r="AM19">
        <v>0.122624832341216</v>
      </c>
      <c r="AN19">
        <v>0.21453120530294101</v>
      </c>
      <c r="AO19">
        <v>0.399312191644903</v>
      </c>
      <c r="AP19">
        <v>0.66274500949202497</v>
      </c>
      <c r="AQ19">
        <v>0.73025201833748898</v>
      </c>
      <c r="AR19">
        <v>0.59326500385654701</v>
      </c>
      <c r="AS19">
        <v>0.24779347646396699</v>
      </c>
      <c r="AT19">
        <v>1.0939643056228801</v>
      </c>
      <c r="AU19">
        <v>0.20259435291888001</v>
      </c>
      <c r="AV19">
        <v>2.4880308624015699</v>
      </c>
      <c r="AW19">
        <v>0.48991209903327199</v>
      </c>
      <c r="AX19">
        <v>0.408788051458496</v>
      </c>
      <c r="AY19">
        <v>0.42659437008439199</v>
      </c>
      <c r="AZ19">
        <v>0.93261251430160297</v>
      </c>
      <c r="BA19">
        <v>0.37286524338986399</v>
      </c>
      <c r="BB19">
        <v>8.8861361964862703E-2</v>
      </c>
      <c r="BC19">
        <v>1.05539157844091</v>
      </c>
      <c r="BD19">
        <v>0.29346109349579502</v>
      </c>
      <c r="BE19">
        <v>19.4955150945421</v>
      </c>
      <c r="BF19">
        <v>1.1687308108279799</v>
      </c>
      <c r="BG19">
        <v>0.51876601508465703</v>
      </c>
      <c r="BH19">
        <v>4.4952249473817796</v>
      </c>
      <c r="BI19">
        <v>0.30761492612628399</v>
      </c>
      <c r="BJ19">
        <v>0.66454818025737905</v>
      </c>
      <c r="BK19">
        <v>0.32490880999587501</v>
      </c>
      <c r="BL19">
        <v>1.41884028847251</v>
      </c>
      <c r="BM19">
        <v>0.48706953666880798</v>
      </c>
      <c r="BN19">
        <v>0.13906827619075601</v>
      </c>
      <c r="BO19">
        <v>0.19571012055061299</v>
      </c>
      <c r="BP19">
        <v>0.40733140279487601</v>
      </c>
      <c r="BQ19">
        <v>0.36453125285918703</v>
      </c>
      <c r="BR19">
        <v>0.56294903563064702</v>
      </c>
      <c r="BS19">
        <v>0.23090370004462299</v>
      </c>
      <c r="BT19">
        <v>0.63983129628019897</v>
      </c>
      <c r="BU19">
        <v>0.18105794731248701</v>
      </c>
      <c r="BV19">
        <v>2.4163482499900599</v>
      </c>
      <c r="BW19">
        <v>0.32134132610592397</v>
      </c>
      <c r="BX19">
        <v>0.43957768212820503</v>
      </c>
      <c r="BY19">
        <v>0.72107401264828896</v>
      </c>
      <c r="BZ19">
        <v>0.21535506000486401</v>
      </c>
      <c r="CA19">
        <v>0.42898156303555701</v>
      </c>
      <c r="CB19">
        <v>1.57594758086785</v>
      </c>
      <c r="CC19">
        <v>0.31759082263086102</v>
      </c>
      <c r="CD19">
        <v>0.20871774795117201</v>
      </c>
      <c r="CE19">
        <v>0.70580919618454996</v>
      </c>
      <c r="CF19">
        <v>0.17018130608587501</v>
      </c>
      <c r="CG19">
        <v>0.51810045626984003</v>
      </c>
      <c r="CH19">
        <v>0.22712226105883801</v>
      </c>
      <c r="CI19">
        <v>0.23408609051295201</v>
      </c>
      <c r="CJ19">
        <v>0.68851916439424399</v>
      </c>
      <c r="CK19">
        <v>0.30688585141309499</v>
      </c>
      <c r="CL19">
        <v>0.70008501914326804</v>
      </c>
      <c r="CM19">
        <v>1.1574977843251699</v>
      </c>
      <c r="CN19">
        <v>0.17346921562631101</v>
      </c>
      <c r="CO19">
        <v>0.61347347796888296</v>
      </c>
      <c r="CP19">
        <v>1.5198876603917999</v>
      </c>
      <c r="CQ19">
        <v>0.25390202718588001</v>
      </c>
      <c r="CR19">
        <v>7.3079881709001496E-2</v>
      </c>
      <c r="CS19">
        <v>0.38263161854306299</v>
      </c>
      <c r="CT19">
        <v>0.54268824257390302</v>
      </c>
      <c r="CU19">
        <v>1.20504658518449</v>
      </c>
      <c r="CV19">
        <v>0.28370342719089398</v>
      </c>
      <c r="CW19">
        <v>1.4941187600736801</v>
      </c>
      <c r="CX19">
        <v>5.5491836638800203E-2</v>
      </c>
      <c r="CY19">
        <v>0.33359368688809199</v>
      </c>
      <c r="CZ19">
        <v>0.64181794371035605</v>
      </c>
      <c r="DA19">
        <v>0.43804180967060602</v>
      </c>
      <c r="DB19">
        <v>1.30264140771182</v>
      </c>
      <c r="DC19">
        <v>1.1428340334837499</v>
      </c>
      <c r="DD19">
        <v>0.46518661792678401</v>
      </c>
      <c r="DE19">
        <v>0.499726397071589</v>
      </c>
      <c r="DF19">
        <v>0.58441780867818405</v>
      </c>
      <c r="DG19">
        <v>0.28327698147661601</v>
      </c>
      <c r="DH19">
        <v>0.38347585743330997</v>
      </c>
      <c r="DI19">
        <v>0.17553211915293901</v>
      </c>
      <c r="DJ19">
        <v>0.26151135050739199</v>
      </c>
      <c r="DK19">
        <v>3.35708878012113</v>
      </c>
      <c r="DL19">
        <v>0.258722121803241</v>
      </c>
      <c r="DM19">
        <v>0.41266583642162102</v>
      </c>
      <c r="DN19">
        <v>0.262475144832503</v>
      </c>
      <c r="DO19">
        <v>0.80892970854533097</v>
      </c>
      <c r="DP19">
        <v>0.13768053943469399</v>
      </c>
      <c r="DQ19">
        <v>0.54478858322004597</v>
      </c>
    </row>
    <row r="20" spans="1:121" x14ac:dyDescent="0.25">
      <c r="A20" s="1">
        <v>47848</v>
      </c>
      <c r="B20">
        <v>0.42742643586255002</v>
      </c>
      <c r="C20">
        <v>0.46148515005318802</v>
      </c>
      <c r="D20">
        <v>0.57590357560331595</v>
      </c>
      <c r="E20">
        <v>0.18627676320453199</v>
      </c>
      <c r="F20">
        <v>1.0067088384307801</v>
      </c>
      <c r="G20">
        <v>0.35568460961596199</v>
      </c>
      <c r="H20">
        <v>0.450268416674594</v>
      </c>
      <c r="I20">
        <v>3.7529191686055001</v>
      </c>
      <c r="J20">
        <v>0.38190043804261498</v>
      </c>
      <c r="K20">
        <v>1.3758830952880301</v>
      </c>
      <c r="L20">
        <v>0.701711074537816</v>
      </c>
      <c r="M20">
        <v>0.25335481931876103</v>
      </c>
      <c r="N20">
        <v>0.29042689841557101</v>
      </c>
      <c r="O20">
        <v>0.475675104939903</v>
      </c>
      <c r="P20">
        <v>2.1826557941050901</v>
      </c>
      <c r="Q20">
        <v>0.25771630924266797</v>
      </c>
      <c r="R20">
        <v>0.26416273248384298</v>
      </c>
      <c r="S20">
        <v>0.933944536571504</v>
      </c>
      <c r="T20">
        <v>2.4552392254626998</v>
      </c>
      <c r="U20">
        <v>0.111076107653913</v>
      </c>
      <c r="V20">
        <v>0.23788829949557</v>
      </c>
      <c r="W20">
        <v>0.95290116244168499</v>
      </c>
      <c r="X20">
        <v>0.32699916216373498</v>
      </c>
      <c r="Y20">
        <v>1.6054522109026901</v>
      </c>
      <c r="Z20">
        <v>0.78445283301088897</v>
      </c>
      <c r="AA20">
        <v>0.39291317975132001</v>
      </c>
      <c r="AB20">
        <v>0.19157802717043401</v>
      </c>
      <c r="AC20">
        <v>0.18503993080675399</v>
      </c>
      <c r="AD20">
        <v>0.13288664629973099</v>
      </c>
      <c r="AE20">
        <v>2.2600833668473501</v>
      </c>
      <c r="AF20">
        <v>0.278430614017175</v>
      </c>
      <c r="AG20">
        <v>0.16356173692940601</v>
      </c>
      <c r="AH20">
        <v>0.302945234185518</v>
      </c>
      <c r="AI20">
        <v>6.87176299333355</v>
      </c>
      <c r="AJ20">
        <v>0.385864255966202</v>
      </c>
      <c r="AK20">
        <v>0.76182286364794005</v>
      </c>
      <c r="AL20">
        <v>1.1995981204569299</v>
      </c>
      <c r="AM20">
        <v>0.122896313968777</v>
      </c>
      <c r="AN20">
        <v>0.21622214041962001</v>
      </c>
      <c r="AO20">
        <v>0.40483165991220399</v>
      </c>
      <c r="AP20">
        <v>0.67185643169487796</v>
      </c>
      <c r="AQ20">
        <v>0.73446659534764003</v>
      </c>
      <c r="AR20">
        <v>0.59985253454087795</v>
      </c>
      <c r="AS20">
        <v>0.25039565515366802</v>
      </c>
      <c r="AT20">
        <v>1.11046646419713</v>
      </c>
      <c r="AU20">
        <v>0.204436176068238</v>
      </c>
      <c r="AV20">
        <v>2.48711987889188</v>
      </c>
      <c r="AW20">
        <v>0.486842098681673</v>
      </c>
      <c r="AX20">
        <v>0.413428232665847</v>
      </c>
      <c r="AY20">
        <v>0.432262636638377</v>
      </c>
      <c r="AZ20">
        <v>0.93528262632639203</v>
      </c>
      <c r="BA20">
        <v>0.37683277800249199</v>
      </c>
      <c r="BB20">
        <v>8.8788762736528207E-2</v>
      </c>
      <c r="BC20">
        <v>1.0597499221828599</v>
      </c>
      <c r="BD20">
        <v>0.29569594375880198</v>
      </c>
      <c r="BE20">
        <v>19.588565864604998</v>
      </c>
      <c r="BF20">
        <v>1.18838601009647</v>
      </c>
      <c r="BG20">
        <v>0.51946985580748795</v>
      </c>
      <c r="BH20">
        <v>4.5562240590236804</v>
      </c>
      <c r="BI20">
        <v>0.30695186395258101</v>
      </c>
      <c r="BJ20">
        <v>0.66592916643936995</v>
      </c>
      <c r="BK20">
        <v>0.32412247041611503</v>
      </c>
      <c r="BL20">
        <v>1.43483531325528</v>
      </c>
      <c r="BM20">
        <v>0.49270963239398802</v>
      </c>
      <c r="BN20">
        <v>0.14014744803783799</v>
      </c>
      <c r="BO20">
        <v>0.19478164691851199</v>
      </c>
      <c r="BP20">
        <v>0.40559778196048202</v>
      </c>
      <c r="BQ20">
        <v>0.365785421967251</v>
      </c>
      <c r="BR20">
        <v>0.56854890680346204</v>
      </c>
      <c r="BS20">
        <v>0.23274498288138701</v>
      </c>
      <c r="BT20">
        <v>0.64755403120272603</v>
      </c>
      <c r="BU20">
        <v>0.18314470615798101</v>
      </c>
      <c r="BV20">
        <v>2.4631519265726598</v>
      </c>
      <c r="BW20">
        <v>0.32196249167358498</v>
      </c>
      <c r="BX20">
        <v>0.44390700679316603</v>
      </c>
      <c r="BY20">
        <v>0.726698706450982</v>
      </c>
      <c r="BZ20">
        <v>0.214744744423529</v>
      </c>
      <c r="CA20">
        <v>0.43143164565039499</v>
      </c>
      <c r="CB20">
        <v>1.5934346521193199</v>
      </c>
      <c r="CC20">
        <v>0.318537956482359</v>
      </c>
      <c r="CD20">
        <v>0.210118812870877</v>
      </c>
      <c r="CE20">
        <v>0.70969165507676901</v>
      </c>
      <c r="CF20">
        <v>0.17190159333347799</v>
      </c>
      <c r="CG20">
        <v>0.52544808381677099</v>
      </c>
      <c r="CH20">
        <v>0.22955817447459101</v>
      </c>
      <c r="CI20">
        <v>0.23600727631197799</v>
      </c>
      <c r="CJ20">
        <v>0.69635202423842402</v>
      </c>
      <c r="CK20">
        <v>0.31040910582380898</v>
      </c>
      <c r="CL20">
        <v>0.70319904323997395</v>
      </c>
      <c r="CM20">
        <v>1.1685225100494001</v>
      </c>
      <c r="CN20">
        <v>0.176052041860804</v>
      </c>
      <c r="CO20">
        <v>0.61765631021728795</v>
      </c>
      <c r="CP20">
        <v>1.5314170150821</v>
      </c>
      <c r="CQ20">
        <v>0.25710784704603201</v>
      </c>
      <c r="CR20">
        <v>7.28693406736977E-2</v>
      </c>
      <c r="CS20">
        <v>0.38555839453428498</v>
      </c>
      <c r="CT20">
        <v>0.546316581223111</v>
      </c>
      <c r="CU20">
        <v>1.20228478960916</v>
      </c>
      <c r="CV20">
        <v>0.28577065650342098</v>
      </c>
      <c r="CW20">
        <v>1.51120153476731</v>
      </c>
      <c r="CX20">
        <v>5.60757778503925E-2</v>
      </c>
      <c r="CY20">
        <v>0.33503350258832598</v>
      </c>
      <c r="CZ20">
        <v>0.64685680230864895</v>
      </c>
      <c r="DA20">
        <v>0.44265250846187398</v>
      </c>
      <c r="DB20">
        <v>1.32592636996962</v>
      </c>
      <c r="DC20">
        <v>1.1574280213530399</v>
      </c>
      <c r="DD20">
        <v>0.47338306300199001</v>
      </c>
      <c r="DE20">
        <v>0.50611811017349295</v>
      </c>
      <c r="DF20">
        <v>0.59094540842068899</v>
      </c>
      <c r="DG20">
        <v>0.28628538475360099</v>
      </c>
      <c r="DH20">
        <v>0.38393306950574002</v>
      </c>
      <c r="DI20">
        <v>0.176631448685</v>
      </c>
      <c r="DJ20">
        <v>0.26034033240933102</v>
      </c>
      <c r="DK20">
        <v>3.4152642569224101</v>
      </c>
      <c r="DL20">
        <v>0.26142620603345601</v>
      </c>
      <c r="DM20">
        <v>0.41398864460874502</v>
      </c>
      <c r="DN20">
        <v>0.263846031463214</v>
      </c>
      <c r="DO20">
        <v>0.81683137975031195</v>
      </c>
      <c r="DP20">
        <v>0.137692658954984</v>
      </c>
      <c r="DQ20">
        <v>0.55058742098354896</v>
      </c>
    </row>
    <row r="21" spans="1:121" x14ac:dyDescent="0.25">
      <c r="A21" s="1">
        <v>48213</v>
      </c>
      <c r="B21">
        <v>0.43512502332167002</v>
      </c>
      <c r="C21">
        <v>0.47224059851543398</v>
      </c>
      <c r="D21">
        <v>0.59059902068554404</v>
      </c>
      <c r="E21">
        <v>0.188497043791791</v>
      </c>
      <c r="F21">
        <v>1.0266214652838801</v>
      </c>
      <c r="G21">
        <v>0.36344771071204401</v>
      </c>
      <c r="H21">
        <v>0.45082922184792301</v>
      </c>
      <c r="I21">
        <v>3.8427133845970398</v>
      </c>
      <c r="J21">
        <v>0.38698528171316099</v>
      </c>
      <c r="K21">
        <v>1.39944895639157</v>
      </c>
      <c r="L21">
        <v>0.71618317511903196</v>
      </c>
      <c r="M21">
        <v>0.25718698860021799</v>
      </c>
      <c r="N21">
        <v>0.29263924842584199</v>
      </c>
      <c r="O21">
        <v>0.48602797947550802</v>
      </c>
      <c r="P21">
        <v>2.2258794220300402</v>
      </c>
      <c r="Q21">
        <v>0.26058732718250399</v>
      </c>
      <c r="R21">
        <v>0.26793322817714299</v>
      </c>
      <c r="S21">
        <v>0.95224875295697597</v>
      </c>
      <c r="T21">
        <v>2.4978972405098001</v>
      </c>
      <c r="U21">
        <v>0.112531842618454</v>
      </c>
      <c r="V21">
        <v>0.242238540760249</v>
      </c>
      <c r="W21">
        <v>0.96763332930708101</v>
      </c>
      <c r="X21">
        <v>0.33286223540578702</v>
      </c>
      <c r="Y21">
        <v>1.60167444346619</v>
      </c>
      <c r="Z21">
        <v>0.79927530588783902</v>
      </c>
      <c r="AA21">
        <v>0.397551172744734</v>
      </c>
      <c r="AB21">
        <v>0.193599401496791</v>
      </c>
      <c r="AC21">
        <v>0.18741345547260099</v>
      </c>
      <c r="AD21">
        <v>0.13420003150044901</v>
      </c>
      <c r="AE21">
        <v>2.3030307266961301</v>
      </c>
      <c r="AF21">
        <v>0.28339218198285399</v>
      </c>
      <c r="AG21">
        <v>0.165499197462706</v>
      </c>
      <c r="AH21">
        <v>0.30676655594466301</v>
      </c>
      <c r="AI21">
        <v>7.0041904851493602</v>
      </c>
      <c r="AJ21">
        <v>0.39401067816806401</v>
      </c>
      <c r="AK21">
        <v>0.77139318291623704</v>
      </c>
      <c r="AL21">
        <v>1.2231620193353701</v>
      </c>
      <c r="AM21">
        <v>0.124103917770789</v>
      </c>
      <c r="AN21">
        <v>0.219394687521836</v>
      </c>
      <c r="AO21">
        <v>0.413841106803293</v>
      </c>
      <c r="AP21">
        <v>0.68567529810930306</v>
      </c>
      <c r="AQ21">
        <v>0.74539159915306796</v>
      </c>
      <c r="AR21">
        <v>0.61171431840921497</v>
      </c>
      <c r="AS21">
        <v>0.25530651375714603</v>
      </c>
      <c r="AT21">
        <v>1.1291938453220001</v>
      </c>
      <c r="AU21">
        <v>0.20807629958245299</v>
      </c>
      <c r="AV21">
        <v>2.5236156933700302</v>
      </c>
      <c r="AW21">
        <v>0.48808392690589503</v>
      </c>
      <c r="AX21">
        <v>0.42179526517688398</v>
      </c>
      <c r="AY21">
        <v>0.44198222917473101</v>
      </c>
      <c r="AZ21">
        <v>0.94578288905737296</v>
      </c>
      <c r="BA21">
        <v>0.38476879542772702</v>
      </c>
      <c r="BB21">
        <v>8.9501672317271699E-2</v>
      </c>
      <c r="BC21">
        <v>1.07304409447189</v>
      </c>
      <c r="BD21">
        <v>0.30051963783427799</v>
      </c>
      <c r="BE21">
        <v>19.892721847981399</v>
      </c>
      <c r="BF21">
        <v>1.21938558147367</v>
      </c>
      <c r="BG21">
        <v>0.52456199200985898</v>
      </c>
      <c r="BH21">
        <v>4.6464008324304604</v>
      </c>
      <c r="BI21">
        <v>0.30940375630899097</v>
      </c>
      <c r="BJ21">
        <v>0.67306711823901499</v>
      </c>
      <c r="BK21">
        <v>0.32787724695243498</v>
      </c>
      <c r="BL21">
        <v>1.46344360764244</v>
      </c>
      <c r="BM21">
        <v>0.49923949317664401</v>
      </c>
      <c r="BN21">
        <v>0.14248963743565801</v>
      </c>
      <c r="BO21">
        <v>0.19562156641537501</v>
      </c>
      <c r="BP21">
        <v>0.40773089909254401</v>
      </c>
      <c r="BQ21">
        <v>0.37045422527708</v>
      </c>
      <c r="BR21">
        <v>0.57934234091686798</v>
      </c>
      <c r="BS21">
        <v>0.23546719476355299</v>
      </c>
      <c r="BT21">
        <v>0.66121844609052105</v>
      </c>
      <c r="BU21">
        <v>0.18672138281980899</v>
      </c>
      <c r="BV21">
        <v>2.5322133804851199</v>
      </c>
      <c r="BW21">
        <v>0.32575744298315401</v>
      </c>
      <c r="BX21">
        <v>0.45191437364786802</v>
      </c>
      <c r="BY21">
        <v>0.73842610702064804</v>
      </c>
      <c r="BZ21">
        <v>0.21625565981828801</v>
      </c>
      <c r="CA21">
        <v>0.43765942294125398</v>
      </c>
      <c r="CB21">
        <v>1.6160924950225399</v>
      </c>
      <c r="CC21">
        <v>0.32219563193918199</v>
      </c>
      <c r="CD21">
        <v>0.21315987580859599</v>
      </c>
      <c r="CE21">
        <v>0.72155225081526198</v>
      </c>
      <c r="CF21">
        <v>0.17509546325722899</v>
      </c>
      <c r="CG21">
        <v>0.53750439039253395</v>
      </c>
      <c r="CH21">
        <v>0.234110659903913</v>
      </c>
      <c r="CI21">
        <v>0.239952412394735</v>
      </c>
      <c r="CJ21">
        <v>0.71010364620524402</v>
      </c>
      <c r="CK21">
        <v>0.31675436874449397</v>
      </c>
      <c r="CL21">
        <v>0.712260710002657</v>
      </c>
      <c r="CM21">
        <v>1.1925854484923999</v>
      </c>
      <c r="CN21">
        <v>0.180213185870575</v>
      </c>
      <c r="CO21">
        <v>0.62702931401122397</v>
      </c>
      <c r="CP21">
        <v>1.55925589758408</v>
      </c>
      <c r="CQ21">
        <v>0.26249185537284497</v>
      </c>
      <c r="CR21">
        <v>7.3349306654357196E-2</v>
      </c>
      <c r="CS21">
        <v>0.390715252272827</v>
      </c>
      <c r="CT21">
        <v>0.55462800974377002</v>
      </c>
      <c r="CU21">
        <v>1.21131252702474</v>
      </c>
      <c r="CV21">
        <v>0.29034924674443402</v>
      </c>
      <c r="CW21">
        <v>1.5419145890428001</v>
      </c>
      <c r="CX21">
        <v>5.7233056842194201E-2</v>
      </c>
      <c r="CY21">
        <v>0.33923478534468698</v>
      </c>
      <c r="CZ21">
        <v>0.65680617204668301</v>
      </c>
      <c r="DA21">
        <v>0.45135662615587702</v>
      </c>
      <c r="DB21">
        <v>1.3619183790495</v>
      </c>
      <c r="DC21">
        <v>1.1847000682611399</v>
      </c>
      <c r="DD21">
        <v>0.485727096438475</v>
      </c>
      <c r="DE21">
        <v>0.51808526283198697</v>
      </c>
      <c r="DF21">
        <v>0.60237995646944897</v>
      </c>
      <c r="DG21">
        <v>0.29184590051652198</v>
      </c>
      <c r="DH21">
        <v>0.38718384951819002</v>
      </c>
      <c r="DI21">
        <v>0.17922001425338499</v>
      </c>
      <c r="DJ21">
        <v>0.261560760032853</v>
      </c>
      <c r="DK21">
        <v>3.50517056739886</v>
      </c>
      <c r="DL21">
        <v>0.26632077608703802</v>
      </c>
      <c r="DM21">
        <v>0.41885113910021599</v>
      </c>
      <c r="DN21">
        <v>0.26749799461009899</v>
      </c>
      <c r="DO21">
        <v>0.83149756961999999</v>
      </c>
      <c r="DP21">
        <v>0.13897973772477801</v>
      </c>
      <c r="DQ21">
        <v>0.56148746034460895</v>
      </c>
    </row>
    <row r="22" spans="1:121" x14ac:dyDescent="0.25">
      <c r="A22" s="1">
        <v>48579</v>
      </c>
      <c r="B22">
        <v>0.44123009931898</v>
      </c>
      <c r="C22">
        <v>0.48102497474672601</v>
      </c>
      <c r="D22">
        <v>0.603100087611946</v>
      </c>
      <c r="E22">
        <v>0.19029374451252301</v>
      </c>
      <c r="F22">
        <v>1.0427668068320399</v>
      </c>
      <c r="G22">
        <v>0.369947256135499</v>
      </c>
      <c r="H22">
        <v>0.44984172117089499</v>
      </c>
      <c r="I22">
        <v>3.9155639420468802</v>
      </c>
      <c r="J22">
        <v>0.39102574793818601</v>
      </c>
      <c r="K22">
        <v>1.4161301632166201</v>
      </c>
      <c r="L22">
        <v>0.72802186624330201</v>
      </c>
      <c r="M22">
        <v>0.25982764673435399</v>
      </c>
      <c r="N22">
        <v>0.29384931470380199</v>
      </c>
      <c r="O22">
        <v>0.49487524107951397</v>
      </c>
      <c r="P22">
        <v>2.2648541934723898</v>
      </c>
      <c r="Q22">
        <v>0.26214821964562002</v>
      </c>
      <c r="R22">
        <v>0.27082200478505097</v>
      </c>
      <c r="S22">
        <v>0.96762375075670304</v>
      </c>
      <c r="T22">
        <v>2.53109456805237</v>
      </c>
      <c r="U22">
        <v>0.113685379996825</v>
      </c>
      <c r="V22">
        <v>0.245824969730705</v>
      </c>
      <c r="W22">
        <v>0.97805807068406203</v>
      </c>
      <c r="X22">
        <v>0.33755026095305202</v>
      </c>
      <c r="Y22">
        <v>1.5927026695235</v>
      </c>
      <c r="Z22">
        <v>0.81233870211512604</v>
      </c>
      <c r="AA22">
        <v>0.40101298620718001</v>
      </c>
      <c r="AB22">
        <v>0.19496493217792399</v>
      </c>
      <c r="AC22">
        <v>0.18913928688545301</v>
      </c>
      <c r="AD22">
        <v>0.135059005071306</v>
      </c>
      <c r="AE22">
        <v>2.3356524902181599</v>
      </c>
      <c r="AF22">
        <v>0.286779565364706</v>
      </c>
      <c r="AG22">
        <v>0.16687207073957</v>
      </c>
      <c r="AH22">
        <v>0.30946496169617599</v>
      </c>
      <c r="AI22">
        <v>7.1194102997930804</v>
      </c>
      <c r="AJ22">
        <v>0.40096215313913702</v>
      </c>
      <c r="AK22">
        <v>0.77856257136204998</v>
      </c>
      <c r="AL22">
        <v>1.2422024947154999</v>
      </c>
      <c r="AM22">
        <v>0.12482429508970901</v>
      </c>
      <c r="AN22">
        <v>0.221755540814214</v>
      </c>
      <c r="AO22">
        <v>0.42143006344875</v>
      </c>
      <c r="AP22">
        <v>0.69705533553869703</v>
      </c>
      <c r="AQ22">
        <v>0.75359007460358796</v>
      </c>
      <c r="AR22">
        <v>0.62161227473374703</v>
      </c>
      <c r="AS22">
        <v>0.25932927521486798</v>
      </c>
      <c r="AT22">
        <v>1.1428584679221601</v>
      </c>
      <c r="AU22">
        <v>0.21078941304739501</v>
      </c>
      <c r="AV22">
        <v>2.5574280762121999</v>
      </c>
      <c r="AW22">
        <v>0.48764694558986799</v>
      </c>
      <c r="AX22">
        <v>0.42888620083774698</v>
      </c>
      <c r="AY22">
        <v>0.450147530475213</v>
      </c>
      <c r="AZ22">
        <v>0.95268895482481397</v>
      </c>
      <c r="BA22">
        <v>0.39180768965829899</v>
      </c>
      <c r="BB22">
        <v>8.9816271731206404E-2</v>
      </c>
      <c r="BC22">
        <v>1.0826908577034</v>
      </c>
      <c r="BD22">
        <v>0.30426204168190402</v>
      </c>
      <c r="BE22">
        <v>20.135724975800301</v>
      </c>
      <c r="BF22">
        <v>1.24797384257215</v>
      </c>
      <c r="BG22">
        <v>0.52780514972659698</v>
      </c>
      <c r="BH22">
        <v>4.7138270348766698</v>
      </c>
      <c r="BI22">
        <v>0.31103683600624699</v>
      </c>
      <c r="BJ22">
        <v>0.67761545539581902</v>
      </c>
      <c r="BK22">
        <v>0.33173650365066598</v>
      </c>
      <c r="BL22">
        <v>1.4867848454854899</v>
      </c>
      <c r="BM22">
        <v>0.50378857617053896</v>
      </c>
      <c r="BN22">
        <v>0.14448918734546401</v>
      </c>
      <c r="BO22">
        <v>0.19586237312115601</v>
      </c>
      <c r="BP22">
        <v>0.408666101565058</v>
      </c>
      <c r="BQ22">
        <v>0.373949178756742</v>
      </c>
      <c r="BR22">
        <v>0.58817893456890602</v>
      </c>
      <c r="BS22">
        <v>0.23790141619213501</v>
      </c>
      <c r="BT22">
        <v>0.67285504223669201</v>
      </c>
      <c r="BU22">
        <v>0.18991200559500701</v>
      </c>
      <c r="BV22">
        <v>2.59282778149251</v>
      </c>
      <c r="BW22">
        <v>0.328589301528321</v>
      </c>
      <c r="BX22">
        <v>0.458432553899489</v>
      </c>
      <c r="BY22">
        <v>0.74705158240895198</v>
      </c>
      <c r="BZ22">
        <v>0.21728465492806501</v>
      </c>
      <c r="CA22">
        <v>0.44208769832709599</v>
      </c>
      <c r="CB22">
        <v>1.63496793370593</v>
      </c>
      <c r="CC22">
        <v>0.32496195882230799</v>
      </c>
      <c r="CD22">
        <v>0.21517276661038701</v>
      </c>
      <c r="CE22">
        <v>0.73154094172362305</v>
      </c>
      <c r="CF22">
        <v>0.177615259097506</v>
      </c>
      <c r="CG22">
        <v>0.54778603417657001</v>
      </c>
      <c r="CH22">
        <v>0.237716040776419</v>
      </c>
      <c r="CI22">
        <v>0.24303890507897799</v>
      </c>
      <c r="CJ22">
        <v>0.72134894029533403</v>
      </c>
      <c r="CK22">
        <v>0.32198045770894301</v>
      </c>
      <c r="CL22">
        <v>0.71865616998978998</v>
      </c>
      <c r="CM22">
        <v>1.21364590069838</v>
      </c>
      <c r="CN22">
        <v>0.18376720330900501</v>
      </c>
      <c r="CO22">
        <v>0.63380245562589299</v>
      </c>
      <c r="CP22">
        <v>1.58484836157392</v>
      </c>
      <c r="CQ22">
        <v>0.267082240880535</v>
      </c>
      <c r="CR22">
        <v>7.3528643493213905E-2</v>
      </c>
      <c r="CS22">
        <v>0.39418404411583502</v>
      </c>
      <c r="CT22">
        <v>0.56086965427701796</v>
      </c>
      <c r="CU22">
        <v>1.21724336583523</v>
      </c>
      <c r="CV22">
        <v>0.293679410526615</v>
      </c>
      <c r="CW22">
        <v>1.5674120563227201</v>
      </c>
      <c r="CX22">
        <v>5.81985477816373E-2</v>
      </c>
      <c r="CY22">
        <v>0.34227229349145599</v>
      </c>
      <c r="CZ22">
        <v>0.66470661130132902</v>
      </c>
      <c r="DA22">
        <v>0.45843486290774399</v>
      </c>
      <c r="DB22">
        <v>1.39545622373408</v>
      </c>
      <c r="DC22">
        <v>1.2094326588458899</v>
      </c>
      <c r="DD22">
        <v>0.49647157444217399</v>
      </c>
      <c r="DE22">
        <v>0.52932926818320103</v>
      </c>
      <c r="DF22">
        <v>0.61195453703220204</v>
      </c>
      <c r="DG22">
        <v>0.29658100607554599</v>
      </c>
      <c r="DH22">
        <v>0.389176040536172</v>
      </c>
      <c r="DI22">
        <v>0.181332590147946</v>
      </c>
      <c r="DJ22">
        <v>0.26202087193176499</v>
      </c>
      <c r="DK22">
        <v>3.5776116483614899</v>
      </c>
      <c r="DL22">
        <v>0.27018593849370598</v>
      </c>
      <c r="DM22">
        <v>0.42196859779272899</v>
      </c>
      <c r="DN22">
        <v>0.27012708692543502</v>
      </c>
      <c r="DO22">
        <v>0.84326215553880302</v>
      </c>
      <c r="DP22">
        <v>0.13986003224910101</v>
      </c>
      <c r="DQ22">
        <v>0.57147433723525698</v>
      </c>
    </row>
    <row r="23" spans="1:121" x14ac:dyDescent="0.25">
      <c r="A23" s="1">
        <v>48944</v>
      </c>
      <c r="B23">
        <v>0.44572878703054403</v>
      </c>
      <c r="C23">
        <v>0.48770238961521201</v>
      </c>
      <c r="D23">
        <v>0.61298474971314698</v>
      </c>
      <c r="E23">
        <v>0.19162340018902899</v>
      </c>
      <c r="F23">
        <v>1.0550780519934</v>
      </c>
      <c r="G23">
        <v>0.37487123043357701</v>
      </c>
      <c r="H23">
        <v>0.44744638859234798</v>
      </c>
      <c r="I23">
        <v>3.97650736118133</v>
      </c>
      <c r="J23">
        <v>0.39425634735743098</v>
      </c>
      <c r="K23">
        <v>1.4280594380706899</v>
      </c>
      <c r="L23">
        <v>0.73719112663952602</v>
      </c>
      <c r="M23">
        <v>0.26155666020921098</v>
      </c>
      <c r="N23">
        <v>0.29403434500265702</v>
      </c>
      <c r="O23">
        <v>0.501819633971197</v>
      </c>
      <c r="P23">
        <v>2.2977761973325701</v>
      </c>
      <c r="Q23">
        <v>0.26262908055397399</v>
      </c>
      <c r="R23">
        <v>0.27259031793190502</v>
      </c>
      <c r="S23">
        <v>0.97971242407890002</v>
      </c>
      <c r="T23">
        <v>2.55352971333769</v>
      </c>
      <c r="U23">
        <v>0.11459026010429001</v>
      </c>
      <c r="V23">
        <v>0.24835893719348701</v>
      </c>
      <c r="W23">
        <v>0.98473914493734205</v>
      </c>
      <c r="X23">
        <v>0.34091134708788301</v>
      </c>
      <c r="Y23">
        <v>1.5818148483744701</v>
      </c>
      <c r="Z23">
        <v>0.82334043517696598</v>
      </c>
      <c r="AA23">
        <v>0.403097956680527</v>
      </c>
      <c r="AB23">
        <v>0.19562143576268601</v>
      </c>
      <c r="AC23">
        <v>0.19019934198269101</v>
      </c>
      <c r="AD23">
        <v>0.13546793777663299</v>
      </c>
      <c r="AE23">
        <v>2.36024107166079</v>
      </c>
      <c r="AF23">
        <v>0.28909817525945702</v>
      </c>
      <c r="AG23">
        <v>0.16754636285993399</v>
      </c>
      <c r="AH23">
        <v>0.31105473235502501</v>
      </c>
      <c r="AI23">
        <v>7.2139556283851496</v>
      </c>
      <c r="AJ23">
        <v>0.40651256599292601</v>
      </c>
      <c r="AK23">
        <v>0.78299948287073096</v>
      </c>
      <c r="AL23">
        <v>1.2562764481450299</v>
      </c>
      <c r="AM23">
        <v>0.124957624362407</v>
      </c>
      <c r="AN23">
        <v>0.22326667549593299</v>
      </c>
      <c r="AO23">
        <v>0.42759144162125701</v>
      </c>
      <c r="AP23">
        <v>0.70560773314206604</v>
      </c>
      <c r="AQ23">
        <v>0.75884625477234802</v>
      </c>
      <c r="AR23">
        <v>0.62900722474441495</v>
      </c>
      <c r="AS23">
        <v>0.262286966602921</v>
      </c>
      <c r="AT23">
        <v>1.15235304146762</v>
      </c>
      <c r="AU23">
        <v>0.212564205601317</v>
      </c>
      <c r="AV23">
        <v>2.58608674436051</v>
      </c>
      <c r="AW23">
        <v>0.48517243073768801</v>
      </c>
      <c r="AX23">
        <v>0.434267570619566</v>
      </c>
      <c r="AY23">
        <v>0.45643926931252998</v>
      </c>
      <c r="AZ23">
        <v>0.95600376011867705</v>
      </c>
      <c r="BA23">
        <v>0.397479841088062</v>
      </c>
      <c r="BB23">
        <v>8.9825394164991704E-2</v>
      </c>
      <c r="BC23">
        <v>1.0881669028077801</v>
      </c>
      <c r="BD23">
        <v>0.30676494563372902</v>
      </c>
      <c r="BE23">
        <v>20.326294464717598</v>
      </c>
      <c r="BF23">
        <v>1.27333833133909</v>
      </c>
      <c r="BG23">
        <v>0.52909480126251895</v>
      </c>
      <c r="BH23">
        <v>4.7666851327279796</v>
      </c>
      <c r="BI23">
        <v>0.31175176461010401</v>
      </c>
      <c r="BJ23">
        <v>0.67942653282005006</v>
      </c>
      <c r="BK23">
        <v>0.33509828734203401</v>
      </c>
      <c r="BL23">
        <v>1.50409622603435</v>
      </c>
      <c r="BM23">
        <v>0.50643927853493897</v>
      </c>
      <c r="BN23">
        <v>0.14596101423487001</v>
      </c>
      <c r="BO23">
        <v>0.19534543581738001</v>
      </c>
      <c r="BP23">
        <v>0.40842798913472</v>
      </c>
      <c r="BQ23">
        <v>0.37610345172169701</v>
      </c>
      <c r="BR23">
        <v>0.59466944463725202</v>
      </c>
      <c r="BS23">
        <v>0.23965037575763001</v>
      </c>
      <c r="BT23">
        <v>0.68163504528366303</v>
      </c>
      <c r="BU23">
        <v>0.192298504773141</v>
      </c>
      <c r="BV23">
        <v>2.64340317432247</v>
      </c>
      <c r="BW23">
        <v>0.330300931107882</v>
      </c>
      <c r="BX23">
        <v>0.46295569615417198</v>
      </c>
      <c r="BY23">
        <v>0.75253251569611801</v>
      </c>
      <c r="BZ23">
        <v>0.21778932816598601</v>
      </c>
      <c r="CA23">
        <v>0.44472185427692001</v>
      </c>
      <c r="CB23">
        <v>1.6504163457362899</v>
      </c>
      <c r="CC23">
        <v>0.32658387681413198</v>
      </c>
      <c r="CD23">
        <v>0.21650350232642901</v>
      </c>
      <c r="CE23">
        <v>0.73927698570890099</v>
      </c>
      <c r="CF23">
        <v>0.179509218555398</v>
      </c>
      <c r="CG23">
        <v>0.555887687957479</v>
      </c>
      <c r="CH23">
        <v>0.24030137314469599</v>
      </c>
      <c r="CI23">
        <v>0.24498293071327101</v>
      </c>
      <c r="CJ23">
        <v>0.72954436432150305</v>
      </c>
      <c r="CK23">
        <v>0.32600428474763399</v>
      </c>
      <c r="CL23">
        <v>0.72229775768345095</v>
      </c>
      <c r="CM23">
        <v>1.2313706149213399</v>
      </c>
      <c r="CN23">
        <v>0.186545536201945</v>
      </c>
      <c r="CO23">
        <v>0.63813850285289198</v>
      </c>
      <c r="CP23">
        <v>1.6064710652593099</v>
      </c>
      <c r="CQ23">
        <v>0.27051291849034398</v>
      </c>
      <c r="CR23">
        <v>7.3495778442618606E-2</v>
      </c>
      <c r="CS23">
        <v>0.39650930498199899</v>
      </c>
      <c r="CT23">
        <v>0.56484896481087399</v>
      </c>
      <c r="CU23">
        <v>1.2196490434313201</v>
      </c>
      <c r="CV23">
        <v>0.29565042613433801</v>
      </c>
      <c r="CW23">
        <v>1.5868670381354699</v>
      </c>
      <c r="CX23">
        <v>5.8964901407173899E-2</v>
      </c>
      <c r="CY23">
        <v>0.34409921345356298</v>
      </c>
      <c r="CZ23">
        <v>0.669766919079548</v>
      </c>
      <c r="DA23">
        <v>0.46390670816979601</v>
      </c>
      <c r="DB23">
        <v>1.42676159960063</v>
      </c>
      <c r="DC23">
        <v>1.2304871606124601</v>
      </c>
      <c r="DD23">
        <v>0.50543781111871899</v>
      </c>
      <c r="DE23">
        <v>0.53910785697105401</v>
      </c>
      <c r="DF23">
        <v>0.61910577147824397</v>
      </c>
      <c r="DG23">
        <v>0.30051005081694498</v>
      </c>
      <c r="DH23">
        <v>0.390258030617881</v>
      </c>
      <c r="DI23">
        <v>0.18280470327732501</v>
      </c>
      <c r="DJ23">
        <v>0.26160894905127902</v>
      </c>
      <c r="DK23">
        <v>3.6359427529599402</v>
      </c>
      <c r="DL23">
        <v>0.27336980249954701</v>
      </c>
      <c r="DM23">
        <v>0.423508181648235</v>
      </c>
      <c r="DN23">
        <v>0.27179045382767297</v>
      </c>
      <c r="DO23">
        <v>0.85175586247677004</v>
      </c>
      <c r="DP23">
        <v>0.14020306822739001</v>
      </c>
      <c r="DQ23">
        <v>0.58000907571337501</v>
      </c>
    </row>
    <row r="24" spans="1:121" x14ac:dyDescent="0.25">
      <c r="A24" s="1">
        <v>49309</v>
      </c>
      <c r="B24">
        <v>0.44490392435790599</v>
      </c>
      <c r="C24">
        <v>0.48702776551586602</v>
      </c>
      <c r="D24">
        <v>0.61519479461631099</v>
      </c>
      <c r="E24">
        <v>0.191392770751523</v>
      </c>
      <c r="F24">
        <v>1.0538374637033701</v>
      </c>
      <c r="G24">
        <v>0.37503927696865103</v>
      </c>
      <c r="H24">
        <v>0.439811475116832</v>
      </c>
      <c r="I24">
        <v>3.9874356622765901</v>
      </c>
      <c r="J24">
        <v>0.39231940151040401</v>
      </c>
      <c r="K24">
        <v>1.42640256879467</v>
      </c>
      <c r="L24">
        <v>0.73702362181795</v>
      </c>
      <c r="M24">
        <v>0.25999655876774302</v>
      </c>
      <c r="N24">
        <v>0.29057532945668102</v>
      </c>
      <c r="O24">
        <v>0.50239164864090102</v>
      </c>
      <c r="P24">
        <v>2.3029426859648101</v>
      </c>
      <c r="Q24">
        <v>0.25914862743705203</v>
      </c>
      <c r="R24">
        <v>0.270861050944671</v>
      </c>
      <c r="S24">
        <v>0.97979550948452299</v>
      </c>
      <c r="T24">
        <v>2.5444451184526602</v>
      </c>
      <c r="U24">
        <v>0.11452285594773701</v>
      </c>
      <c r="V24">
        <v>0.24778365882638401</v>
      </c>
      <c r="W24">
        <v>0.98210935352630402</v>
      </c>
      <c r="X24">
        <v>0.33986130014014698</v>
      </c>
      <c r="Y24">
        <v>1.55368090966488</v>
      </c>
      <c r="Z24">
        <v>0.82352572007876701</v>
      </c>
      <c r="AA24">
        <v>0.40016816727822502</v>
      </c>
      <c r="AB24">
        <v>0.193934108507578</v>
      </c>
      <c r="AC24">
        <v>0.18891087568554399</v>
      </c>
      <c r="AD24">
        <v>0.13421952495530301</v>
      </c>
      <c r="AE24">
        <v>2.3555669227588698</v>
      </c>
      <c r="AF24">
        <v>0.28707887263741999</v>
      </c>
      <c r="AG24">
        <v>0.166101089793778</v>
      </c>
      <c r="AH24">
        <v>0.30869049555422801</v>
      </c>
      <c r="AI24">
        <v>7.2143185599380404</v>
      </c>
      <c r="AJ24">
        <v>0.40690580037767898</v>
      </c>
      <c r="AK24">
        <v>0.77770564172037204</v>
      </c>
      <c r="AL24">
        <v>1.25426437650119</v>
      </c>
      <c r="AM24">
        <v>0.123520939168311</v>
      </c>
      <c r="AN24">
        <v>0.22196891052376899</v>
      </c>
      <c r="AO24">
        <v>0.42852420006402703</v>
      </c>
      <c r="AP24">
        <v>0.70538058660978598</v>
      </c>
      <c r="AQ24">
        <v>0.75433327123126803</v>
      </c>
      <c r="AR24">
        <v>0.62862126361750803</v>
      </c>
      <c r="AS24">
        <v>0.262039770870307</v>
      </c>
      <c r="AT24">
        <v>1.15098830971531</v>
      </c>
      <c r="AU24">
        <v>0.211648270261347</v>
      </c>
      <c r="AV24">
        <v>2.5838020142475702</v>
      </c>
      <c r="AW24">
        <v>0.47661290323863797</v>
      </c>
      <c r="AX24">
        <v>0.43431696806273301</v>
      </c>
      <c r="AY24">
        <v>0.45690578351128602</v>
      </c>
      <c r="AZ24">
        <v>0.94746420246170104</v>
      </c>
      <c r="BA24">
        <v>0.398473626191436</v>
      </c>
      <c r="BB24">
        <v>8.8778024050008897E-2</v>
      </c>
      <c r="BC24">
        <v>1.08003761969269</v>
      </c>
      <c r="BD24">
        <v>0.30544369176603198</v>
      </c>
      <c r="BE24">
        <v>20.273621452654101</v>
      </c>
      <c r="BF24">
        <v>1.28227672478827</v>
      </c>
      <c r="BG24">
        <v>0.52373958286355304</v>
      </c>
      <c r="BH24">
        <v>4.7601142181239604</v>
      </c>
      <c r="BI24">
        <v>0.308738693324071</v>
      </c>
      <c r="BJ24">
        <v>0.67278066980073503</v>
      </c>
      <c r="BK24">
        <v>0.334380168609407</v>
      </c>
      <c r="BL24">
        <v>1.5020184944991</v>
      </c>
      <c r="BM24">
        <v>0.50420898655461099</v>
      </c>
      <c r="BN24">
        <v>0.14535501892967001</v>
      </c>
      <c r="BO24">
        <v>0.192480904714804</v>
      </c>
      <c r="BP24">
        <v>0.40344214518676502</v>
      </c>
      <c r="BQ24">
        <v>0.37358006951024397</v>
      </c>
      <c r="BR24">
        <v>0.59359938021037795</v>
      </c>
      <c r="BS24">
        <v>0.23940265965729901</v>
      </c>
      <c r="BT24">
        <v>0.68201097919350095</v>
      </c>
      <c r="BU24">
        <v>0.192361759604327</v>
      </c>
      <c r="BV24">
        <v>2.6612546908753298</v>
      </c>
      <c r="BW24">
        <v>0.327976499567882</v>
      </c>
      <c r="BX24">
        <v>0.46157488029649502</v>
      </c>
      <c r="BY24">
        <v>0.74847907964471105</v>
      </c>
      <c r="BZ24">
        <v>0.21565687655129401</v>
      </c>
      <c r="CA24">
        <v>0.44180886336548603</v>
      </c>
      <c r="CB24">
        <v>1.6516155720990899</v>
      </c>
      <c r="CC24">
        <v>0.32414651322514298</v>
      </c>
      <c r="CD24">
        <v>0.21519521068292599</v>
      </c>
      <c r="CE24">
        <v>0.73811828462523299</v>
      </c>
      <c r="CF24">
        <v>0.17931884154039299</v>
      </c>
      <c r="CG24">
        <v>0.55690826886640299</v>
      </c>
      <c r="CH24">
        <v>0.23986850872422499</v>
      </c>
      <c r="CI24">
        <v>0.243517555824703</v>
      </c>
      <c r="CJ24">
        <v>0.72829809372450705</v>
      </c>
      <c r="CK24">
        <v>0.32576952092695399</v>
      </c>
      <c r="CL24">
        <v>0.71677015324862203</v>
      </c>
      <c r="CM24">
        <v>1.2342586622543701</v>
      </c>
      <c r="CN24">
        <v>0.186965170872082</v>
      </c>
      <c r="CO24">
        <v>0.63438509567936296</v>
      </c>
      <c r="CP24">
        <v>1.6087186501033</v>
      </c>
      <c r="CQ24">
        <v>0.27044857802268402</v>
      </c>
      <c r="CR24">
        <v>7.2499458780679302E-2</v>
      </c>
      <c r="CS24">
        <v>0.393873021716869</v>
      </c>
      <c r="CT24">
        <v>0.56163208300226897</v>
      </c>
      <c r="CU24">
        <v>1.2070682492846601</v>
      </c>
      <c r="CV24">
        <v>0.29360254278896403</v>
      </c>
      <c r="CW24">
        <v>1.58619516139918</v>
      </c>
      <c r="CX24">
        <v>5.8963098184223198E-2</v>
      </c>
      <c r="CY24">
        <v>0.34153626505842399</v>
      </c>
      <c r="CZ24">
        <v>0.66641801573369797</v>
      </c>
      <c r="DA24">
        <v>0.46349039237110001</v>
      </c>
      <c r="DB24">
        <v>1.4391136816201699</v>
      </c>
      <c r="DC24">
        <v>1.23669123716284</v>
      </c>
      <c r="DD24">
        <v>0.50768713328744197</v>
      </c>
      <c r="DE24">
        <v>0.54233710399175405</v>
      </c>
      <c r="DF24">
        <v>0.61856103297898202</v>
      </c>
      <c r="DG24">
        <v>0.30055678123381802</v>
      </c>
      <c r="DH24">
        <v>0.38705243479409601</v>
      </c>
      <c r="DI24">
        <v>0.18200932354937299</v>
      </c>
      <c r="DJ24">
        <v>0.258077452904654</v>
      </c>
      <c r="DK24">
        <v>3.63877300523527</v>
      </c>
      <c r="DL24">
        <v>0.27297176252722399</v>
      </c>
      <c r="DM24">
        <v>0.41995825308134899</v>
      </c>
      <c r="DN24">
        <v>0.26996763658258199</v>
      </c>
      <c r="DO24">
        <v>0.84943180418162401</v>
      </c>
      <c r="DP24">
        <v>0.138871835588078</v>
      </c>
      <c r="DQ24">
        <v>0.58090505737005405</v>
      </c>
    </row>
    <row r="25" spans="1:121" x14ac:dyDescent="0.25">
      <c r="A25" s="1">
        <v>49674</v>
      </c>
      <c r="B25">
        <v>0.43998131221266601</v>
      </c>
      <c r="C25">
        <v>0.48174258999026998</v>
      </c>
      <c r="D25">
        <v>0.61203610292815003</v>
      </c>
      <c r="E25">
        <v>0.18979475972120999</v>
      </c>
      <c r="F25">
        <v>1.0434528188046099</v>
      </c>
      <c r="G25">
        <v>0.37185234997872002</v>
      </c>
      <c r="H25">
        <v>0.42906407383648798</v>
      </c>
      <c r="I25">
        <v>3.9630035735253699</v>
      </c>
      <c r="J25">
        <v>0.3864463393973</v>
      </c>
      <c r="K25">
        <v>1.41507455136529</v>
      </c>
      <c r="L25">
        <v>0.73073739838002705</v>
      </c>
      <c r="M25">
        <v>0.25620346631958002</v>
      </c>
      <c r="N25">
        <v>0.28471662913583201</v>
      </c>
      <c r="O25">
        <v>0.498495949944461</v>
      </c>
      <c r="P25">
        <v>2.2886490909624899</v>
      </c>
      <c r="Q25">
        <v>0.25334575599311399</v>
      </c>
      <c r="R25">
        <v>0.26672848242509001</v>
      </c>
      <c r="S25">
        <v>0.971806814545075</v>
      </c>
      <c r="T25">
        <v>2.5135062532330799</v>
      </c>
      <c r="U25">
        <v>0.113631423048509</v>
      </c>
      <c r="V25">
        <v>0.24515393022245999</v>
      </c>
      <c r="W25">
        <v>0.97290174240662397</v>
      </c>
      <c r="X25">
        <v>0.33557384225424303</v>
      </c>
      <c r="Y25">
        <v>1.5153279308937799</v>
      </c>
      <c r="Z25">
        <v>0.81551919338166901</v>
      </c>
      <c r="AA25">
        <v>0.39388429869948099</v>
      </c>
      <c r="AB25">
        <v>0.19060057957557799</v>
      </c>
      <c r="AC25">
        <v>0.18603310956514801</v>
      </c>
      <c r="AD25">
        <v>0.13195127817364899</v>
      </c>
      <c r="AE25">
        <v>2.3316243383801698</v>
      </c>
      <c r="AF25">
        <v>0.28235664775609298</v>
      </c>
      <c r="AG25">
        <v>0.16318959672879099</v>
      </c>
      <c r="AH25">
        <v>0.30366123627224001</v>
      </c>
      <c r="AI25">
        <v>7.1437570719274399</v>
      </c>
      <c r="AJ25">
        <v>0.40366683753529098</v>
      </c>
      <c r="AK25">
        <v>0.76582428728976704</v>
      </c>
      <c r="AL25">
        <v>1.2413813896121599</v>
      </c>
      <c r="AM25">
        <v>0.120991372707038</v>
      </c>
      <c r="AN25">
        <v>0.21877370910635899</v>
      </c>
      <c r="AO25">
        <v>0.42576622814961901</v>
      </c>
      <c r="AP25">
        <v>0.69893093483360802</v>
      </c>
      <c r="AQ25">
        <v>0.74339968886955299</v>
      </c>
      <c r="AR25">
        <v>0.62267277297728196</v>
      </c>
      <c r="AS25">
        <v>0.25963418990334802</v>
      </c>
      <c r="AT25">
        <v>1.1420009388788399</v>
      </c>
      <c r="AU25">
        <v>0.20890333335362701</v>
      </c>
      <c r="AV25">
        <v>2.5604037814855198</v>
      </c>
      <c r="AW25">
        <v>0.46416058550704598</v>
      </c>
      <c r="AX25">
        <v>0.43058046851417803</v>
      </c>
      <c r="AY25">
        <v>0.45329692678376099</v>
      </c>
      <c r="AZ25">
        <v>0.93099275342911003</v>
      </c>
      <c r="BA25">
        <v>0.39617616796441602</v>
      </c>
      <c r="BB25">
        <v>8.6999984676252196E-2</v>
      </c>
      <c r="BC25">
        <v>1.0627992990441699</v>
      </c>
      <c r="BD25">
        <v>0.30168957800520202</v>
      </c>
      <c r="BE25">
        <v>20.053457958927599</v>
      </c>
      <c r="BF25">
        <v>1.2784398602651901</v>
      </c>
      <c r="BG25">
        <v>0.51404401916367204</v>
      </c>
      <c r="BH25">
        <v>4.7122055393261801</v>
      </c>
      <c r="BI25">
        <v>0.303298122248228</v>
      </c>
      <c r="BJ25">
        <v>0.66058280459643803</v>
      </c>
      <c r="BK25">
        <v>0.33088766261688801</v>
      </c>
      <c r="BL25">
        <v>1.48666199051059</v>
      </c>
      <c r="BM25">
        <v>0.498551382476493</v>
      </c>
      <c r="BN25">
        <v>0.143023923983149</v>
      </c>
      <c r="BO25">
        <v>0.188165906811226</v>
      </c>
      <c r="BP25">
        <v>0.39529289851391097</v>
      </c>
      <c r="BQ25">
        <v>0.36781637420569002</v>
      </c>
      <c r="BR25">
        <v>0.58763951915903001</v>
      </c>
      <c r="BS25">
        <v>0.23741661282465301</v>
      </c>
      <c r="BT25">
        <v>0.67647101472274995</v>
      </c>
      <c r="BU25">
        <v>0.19065771671833801</v>
      </c>
      <c r="BV25">
        <v>2.6562097742141</v>
      </c>
      <c r="BW25">
        <v>0.32291703713918002</v>
      </c>
      <c r="BX25">
        <v>0.45630438608366802</v>
      </c>
      <c r="BY25">
        <v>0.73804731889638098</v>
      </c>
      <c r="BZ25">
        <v>0.21175349550495401</v>
      </c>
      <c r="CA25">
        <v>0.43511144832833498</v>
      </c>
      <c r="CB25">
        <v>1.6406359375461601</v>
      </c>
      <c r="CC25">
        <v>0.31897184111259602</v>
      </c>
      <c r="CD25">
        <v>0.21214639938596799</v>
      </c>
      <c r="CE25">
        <v>0.73080610095375798</v>
      </c>
      <c r="CF25">
        <v>0.17755347601093299</v>
      </c>
      <c r="CG25">
        <v>0.55280537875100599</v>
      </c>
      <c r="CH25">
        <v>0.237341252927181</v>
      </c>
      <c r="CI25">
        <v>0.23994686966114401</v>
      </c>
      <c r="CJ25">
        <v>0.72082368201853098</v>
      </c>
      <c r="CK25">
        <v>0.32278988383187002</v>
      </c>
      <c r="CL25">
        <v>0.70513884457390397</v>
      </c>
      <c r="CM25">
        <v>1.2267774826722799</v>
      </c>
      <c r="CN25">
        <v>0.185709552795883</v>
      </c>
      <c r="CO25">
        <v>0.62527437459556501</v>
      </c>
      <c r="CP25">
        <v>1.5973057036857801</v>
      </c>
      <c r="CQ25">
        <v>0.268028593119157</v>
      </c>
      <c r="CR25">
        <v>7.0942009516854504E-2</v>
      </c>
      <c r="CS25">
        <v>0.38783747510602901</v>
      </c>
      <c r="CT25">
        <v>0.553526145091366</v>
      </c>
      <c r="CU25">
        <v>1.18475441760975</v>
      </c>
      <c r="CV25">
        <v>0.28892451395672702</v>
      </c>
      <c r="CW25">
        <v>1.5714056107326799</v>
      </c>
      <c r="CX25">
        <v>5.8453566086598997E-2</v>
      </c>
      <c r="CY25">
        <v>0.336192643461385</v>
      </c>
      <c r="CZ25">
        <v>0.65723252614721295</v>
      </c>
      <c r="DA25">
        <v>0.45890724485892798</v>
      </c>
      <c r="DB25">
        <v>1.4366679071951201</v>
      </c>
      <c r="DC25">
        <v>1.2324722770981</v>
      </c>
      <c r="DD25">
        <v>0.505396612336247</v>
      </c>
      <c r="DE25">
        <v>0.54092318880035195</v>
      </c>
      <c r="DF25">
        <v>0.61235238446720197</v>
      </c>
      <c r="DG25">
        <v>0.29812444570199897</v>
      </c>
      <c r="DH25">
        <v>0.381061717894776</v>
      </c>
      <c r="DI25">
        <v>0.17960216302559601</v>
      </c>
      <c r="DJ25">
        <v>0.25243784983888001</v>
      </c>
      <c r="DK25">
        <v>3.60636448139029</v>
      </c>
      <c r="DL25">
        <v>0.27014235381692098</v>
      </c>
      <c r="DM25">
        <v>0.412961147833737</v>
      </c>
      <c r="DN25">
        <v>0.26586735733635503</v>
      </c>
      <c r="DO25">
        <v>0.83954114577394201</v>
      </c>
      <c r="DP25">
        <v>0.136445493523568</v>
      </c>
      <c r="DQ25">
        <v>0.57599979203197205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D3D35-D3F3-48B4-9C5B-EC677C3BA732}">
  <dimension ref="A1:DQ25"/>
  <sheetViews>
    <sheetView workbookViewId="0"/>
  </sheetViews>
  <sheetFormatPr defaultRowHeight="15" x14ac:dyDescent="0.25"/>
  <cols>
    <col min="1" max="1" width="15.140625" bestFit="1" customWidth="1"/>
  </cols>
  <sheetData>
    <row r="1" spans="1:121" x14ac:dyDescent="0.25">
      <c r="B1" t="s">
        <v>2113</v>
      </c>
      <c r="C1" t="s">
        <v>2114</v>
      </c>
      <c r="D1" t="s">
        <v>2115</v>
      </c>
      <c r="E1" t="s">
        <v>2116</v>
      </c>
      <c r="F1" t="s">
        <v>2117</v>
      </c>
      <c r="G1" t="s">
        <v>2118</v>
      </c>
      <c r="H1" t="s">
        <v>2119</v>
      </c>
      <c r="I1" t="s">
        <v>2120</v>
      </c>
      <c r="J1" t="s">
        <v>2121</v>
      </c>
      <c r="K1" t="s">
        <v>2122</v>
      </c>
      <c r="L1" t="s">
        <v>2123</v>
      </c>
      <c r="M1" t="s">
        <v>2124</v>
      </c>
      <c r="N1" t="s">
        <v>2125</v>
      </c>
      <c r="O1" t="s">
        <v>2126</v>
      </c>
      <c r="P1" t="s">
        <v>2127</v>
      </c>
      <c r="Q1" t="s">
        <v>2128</v>
      </c>
      <c r="R1" t="s">
        <v>2129</v>
      </c>
      <c r="S1" t="s">
        <v>2130</v>
      </c>
      <c r="T1" t="s">
        <v>2131</v>
      </c>
      <c r="U1" t="s">
        <v>2132</v>
      </c>
      <c r="V1" t="s">
        <v>2133</v>
      </c>
      <c r="W1" t="s">
        <v>2134</v>
      </c>
      <c r="X1" t="s">
        <v>2135</v>
      </c>
      <c r="Y1" t="s">
        <v>2136</v>
      </c>
      <c r="Z1" t="s">
        <v>2137</v>
      </c>
      <c r="AA1" t="s">
        <v>2138</v>
      </c>
      <c r="AB1" t="s">
        <v>2139</v>
      </c>
      <c r="AC1" t="s">
        <v>2140</v>
      </c>
      <c r="AD1" t="s">
        <v>2141</v>
      </c>
      <c r="AE1" t="s">
        <v>2142</v>
      </c>
      <c r="AF1" t="s">
        <v>2143</v>
      </c>
      <c r="AG1" t="s">
        <v>2144</v>
      </c>
      <c r="AH1" t="s">
        <v>2145</v>
      </c>
      <c r="AI1" t="s">
        <v>2146</v>
      </c>
      <c r="AJ1" t="s">
        <v>2147</v>
      </c>
      <c r="AK1" t="s">
        <v>2148</v>
      </c>
      <c r="AL1" t="s">
        <v>2149</v>
      </c>
      <c r="AM1" t="s">
        <v>2150</v>
      </c>
      <c r="AN1" t="s">
        <v>2151</v>
      </c>
      <c r="AO1" t="s">
        <v>2152</v>
      </c>
      <c r="AP1" t="s">
        <v>2153</v>
      </c>
      <c r="AQ1" t="s">
        <v>2154</v>
      </c>
      <c r="AR1" t="s">
        <v>2155</v>
      </c>
      <c r="AS1" t="s">
        <v>2156</v>
      </c>
      <c r="AT1" t="s">
        <v>2157</v>
      </c>
      <c r="AU1" t="s">
        <v>2158</v>
      </c>
      <c r="AV1" t="s">
        <v>2159</v>
      </c>
      <c r="AW1" t="s">
        <v>2160</v>
      </c>
      <c r="AX1" t="s">
        <v>2161</v>
      </c>
      <c r="AY1" t="s">
        <v>2162</v>
      </c>
      <c r="AZ1" t="s">
        <v>2163</v>
      </c>
      <c r="BA1" t="s">
        <v>2164</v>
      </c>
      <c r="BB1" t="s">
        <v>2165</v>
      </c>
      <c r="BC1" t="s">
        <v>2166</v>
      </c>
      <c r="BD1" t="s">
        <v>2167</v>
      </c>
      <c r="BE1" t="s">
        <v>2168</v>
      </c>
      <c r="BF1" t="s">
        <v>2169</v>
      </c>
      <c r="BG1" t="s">
        <v>2170</v>
      </c>
      <c r="BH1" t="s">
        <v>2171</v>
      </c>
      <c r="BI1" t="s">
        <v>2172</v>
      </c>
      <c r="BJ1" t="s">
        <v>2173</v>
      </c>
      <c r="BK1" t="s">
        <v>2174</v>
      </c>
      <c r="BL1" t="s">
        <v>2175</v>
      </c>
      <c r="BM1" t="s">
        <v>2176</v>
      </c>
      <c r="BN1" t="s">
        <v>2177</v>
      </c>
      <c r="BO1" t="s">
        <v>2178</v>
      </c>
      <c r="BP1" t="s">
        <v>2179</v>
      </c>
      <c r="BQ1" t="s">
        <v>2180</v>
      </c>
      <c r="BR1" t="s">
        <v>2181</v>
      </c>
      <c r="BS1" t="s">
        <v>2182</v>
      </c>
      <c r="BT1" t="s">
        <v>2183</v>
      </c>
      <c r="BU1" t="s">
        <v>2184</v>
      </c>
      <c r="BV1" t="s">
        <v>2185</v>
      </c>
      <c r="BW1" t="s">
        <v>2186</v>
      </c>
      <c r="BX1" t="s">
        <v>2187</v>
      </c>
      <c r="BY1" t="s">
        <v>2188</v>
      </c>
      <c r="BZ1" t="s">
        <v>2189</v>
      </c>
      <c r="CA1" t="s">
        <v>2190</v>
      </c>
      <c r="CB1" t="s">
        <v>2191</v>
      </c>
      <c r="CC1" t="s">
        <v>2192</v>
      </c>
      <c r="CD1" t="s">
        <v>2193</v>
      </c>
      <c r="CE1" t="s">
        <v>2194</v>
      </c>
      <c r="CF1" t="s">
        <v>2195</v>
      </c>
      <c r="CG1" t="s">
        <v>2196</v>
      </c>
      <c r="CH1" t="s">
        <v>2197</v>
      </c>
      <c r="CI1" t="s">
        <v>2198</v>
      </c>
      <c r="CJ1" t="s">
        <v>2199</v>
      </c>
      <c r="CK1" t="s">
        <v>2200</v>
      </c>
      <c r="CL1" t="s">
        <v>2201</v>
      </c>
      <c r="CM1" t="s">
        <v>2202</v>
      </c>
      <c r="CN1" t="s">
        <v>2203</v>
      </c>
      <c r="CO1" t="s">
        <v>2204</v>
      </c>
      <c r="CP1" t="s">
        <v>2205</v>
      </c>
      <c r="CQ1" t="s">
        <v>2206</v>
      </c>
      <c r="CR1" t="s">
        <v>2207</v>
      </c>
      <c r="CS1" t="s">
        <v>2208</v>
      </c>
      <c r="CT1" t="s">
        <v>2209</v>
      </c>
      <c r="CU1" t="s">
        <v>2210</v>
      </c>
      <c r="CV1" t="s">
        <v>2211</v>
      </c>
      <c r="CW1" t="s">
        <v>2212</v>
      </c>
      <c r="CX1" t="s">
        <v>2213</v>
      </c>
      <c r="CY1" t="s">
        <v>2214</v>
      </c>
      <c r="CZ1" t="s">
        <v>2215</v>
      </c>
      <c r="DA1" t="s">
        <v>2216</v>
      </c>
      <c r="DB1" t="s">
        <v>2217</v>
      </c>
      <c r="DC1" t="s">
        <v>2218</v>
      </c>
      <c r="DD1" t="s">
        <v>2219</v>
      </c>
      <c r="DE1" t="s">
        <v>2220</v>
      </c>
      <c r="DF1" t="s">
        <v>2221</v>
      </c>
      <c r="DG1" t="s">
        <v>2222</v>
      </c>
      <c r="DH1" t="s">
        <v>2223</v>
      </c>
      <c r="DI1" t="s">
        <v>2224</v>
      </c>
      <c r="DJ1" t="s">
        <v>2225</v>
      </c>
      <c r="DK1" t="s">
        <v>2226</v>
      </c>
      <c r="DL1" t="s">
        <v>2227</v>
      </c>
      <c r="DM1" t="s">
        <v>2228</v>
      </c>
      <c r="DN1" t="s">
        <v>2229</v>
      </c>
      <c r="DO1" t="s">
        <v>2230</v>
      </c>
      <c r="DP1" t="s">
        <v>2231</v>
      </c>
      <c r="DQ1" t="s">
        <v>2232</v>
      </c>
    </row>
    <row r="2" spans="1:121" x14ac:dyDescent="0.25">
      <c r="A2" t="s">
        <v>57</v>
      </c>
      <c r="B2" t="s">
        <v>513</v>
      </c>
      <c r="C2" t="s">
        <v>514</v>
      </c>
      <c r="D2" t="s">
        <v>515</v>
      </c>
      <c r="E2" t="s">
        <v>516</v>
      </c>
      <c r="F2" t="s">
        <v>517</v>
      </c>
      <c r="G2" t="s">
        <v>518</v>
      </c>
      <c r="H2" t="s">
        <v>519</v>
      </c>
      <c r="I2" t="s">
        <v>85</v>
      </c>
      <c r="J2" t="s">
        <v>520</v>
      </c>
      <c r="K2" t="s">
        <v>521</v>
      </c>
      <c r="L2" t="s">
        <v>522</v>
      </c>
      <c r="M2" t="s">
        <v>523</v>
      </c>
      <c r="N2" t="s">
        <v>524</v>
      </c>
      <c r="O2" t="s">
        <v>525</v>
      </c>
      <c r="P2" t="s">
        <v>61</v>
      </c>
      <c r="Q2" t="s">
        <v>526</v>
      </c>
      <c r="R2" t="s">
        <v>527</v>
      </c>
      <c r="S2" t="s">
        <v>528</v>
      </c>
      <c r="T2" t="s">
        <v>86</v>
      </c>
      <c r="U2" t="s">
        <v>529</v>
      </c>
      <c r="V2" t="s">
        <v>530</v>
      </c>
      <c r="W2" t="s">
        <v>531</v>
      </c>
      <c r="X2" t="s">
        <v>532</v>
      </c>
      <c r="Y2" t="s">
        <v>533</v>
      </c>
      <c r="Z2" t="s">
        <v>534</v>
      </c>
      <c r="AA2" t="s">
        <v>535</v>
      </c>
      <c r="AB2" t="s">
        <v>536</v>
      </c>
      <c r="AC2" t="s">
        <v>537</v>
      </c>
      <c r="AD2" t="s">
        <v>538</v>
      </c>
      <c r="AE2" t="s">
        <v>539</v>
      </c>
      <c r="AF2" t="s">
        <v>540</v>
      </c>
      <c r="AG2" t="s">
        <v>541</v>
      </c>
      <c r="AH2" t="s">
        <v>542</v>
      </c>
      <c r="AI2" t="s">
        <v>543</v>
      </c>
      <c r="AJ2" t="s">
        <v>544</v>
      </c>
      <c r="AK2" t="s">
        <v>545</v>
      </c>
      <c r="AL2" t="s">
        <v>546</v>
      </c>
      <c r="AM2" t="s">
        <v>547</v>
      </c>
      <c r="AN2" t="s">
        <v>548</v>
      </c>
      <c r="AO2" t="s">
        <v>549</v>
      </c>
      <c r="AP2" t="s">
        <v>87</v>
      </c>
      <c r="AQ2" t="s">
        <v>550</v>
      </c>
      <c r="AR2" t="s">
        <v>551</v>
      </c>
      <c r="AS2" t="s">
        <v>552</v>
      </c>
      <c r="AT2" t="s">
        <v>553</v>
      </c>
      <c r="AU2" t="s">
        <v>554</v>
      </c>
      <c r="AV2" t="s">
        <v>63</v>
      </c>
      <c r="AW2" t="s">
        <v>555</v>
      </c>
      <c r="AX2" t="s">
        <v>556</v>
      </c>
      <c r="AY2" t="s">
        <v>557</v>
      </c>
      <c r="AZ2" t="s">
        <v>558</v>
      </c>
      <c r="BA2" t="s">
        <v>559</v>
      </c>
      <c r="BB2" t="s">
        <v>560</v>
      </c>
      <c r="BC2" t="s">
        <v>561</v>
      </c>
      <c r="BD2" t="s">
        <v>562</v>
      </c>
      <c r="BE2" t="s">
        <v>64</v>
      </c>
      <c r="BF2" t="s">
        <v>563</v>
      </c>
      <c r="BG2" t="s">
        <v>564</v>
      </c>
      <c r="BH2" t="s">
        <v>88</v>
      </c>
      <c r="BI2" t="s">
        <v>565</v>
      </c>
      <c r="BJ2" t="s">
        <v>566</v>
      </c>
      <c r="BK2" t="s">
        <v>567</v>
      </c>
      <c r="BL2" t="s">
        <v>568</v>
      </c>
      <c r="BM2" t="s">
        <v>569</v>
      </c>
      <c r="BN2" t="s">
        <v>570</v>
      </c>
      <c r="BO2" t="s">
        <v>571</v>
      </c>
      <c r="BP2" t="s">
        <v>572</v>
      </c>
      <c r="BQ2" t="s">
        <v>573</v>
      </c>
      <c r="BR2" t="s">
        <v>574</v>
      </c>
      <c r="BS2" t="s">
        <v>575</v>
      </c>
      <c r="BT2" t="s">
        <v>576</v>
      </c>
      <c r="BU2" t="s">
        <v>577</v>
      </c>
      <c r="BV2" t="s">
        <v>578</v>
      </c>
      <c r="BW2" t="s">
        <v>579</v>
      </c>
      <c r="BX2" t="s">
        <v>580</v>
      </c>
      <c r="BY2" t="s">
        <v>581</v>
      </c>
      <c r="BZ2" t="s">
        <v>582</v>
      </c>
      <c r="CA2" t="s">
        <v>583</v>
      </c>
      <c r="CB2" t="s">
        <v>584</v>
      </c>
      <c r="CC2" t="s">
        <v>585</v>
      </c>
      <c r="CD2" t="s">
        <v>586</v>
      </c>
      <c r="CE2" t="s">
        <v>65</v>
      </c>
      <c r="CF2" t="s">
        <v>587</v>
      </c>
      <c r="CG2" t="s">
        <v>588</v>
      </c>
      <c r="CH2" t="s">
        <v>589</v>
      </c>
      <c r="CI2" t="s">
        <v>590</v>
      </c>
      <c r="CJ2" t="s">
        <v>591</v>
      </c>
      <c r="CK2" t="s">
        <v>592</v>
      </c>
      <c r="CL2" t="s">
        <v>593</v>
      </c>
      <c r="CM2" t="s">
        <v>594</v>
      </c>
      <c r="CN2" t="s">
        <v>595</v>
      </c>
      <c r="CO2" t="s">
        <v>596</v>
      </c>
      <c r="CP2" t="s">
        <v>66</v>
      </c>
      <c r="CQ2" t="s">
        <v>597</v>
      </c>
      <c r="CR2" t="s">
        <v>598</v>
      </c>
      <c r="CS2" t="s">
        <v>89</v>
      </c>
      <c r="CT2" t="s">
        <v>599</v>
      </c>
      <c r="CU2" t="s">
        <v>600</v>
      </c>
      <c r="CV2" t="s">
        <v>601</v>
      </c>
      <c r="CW2" t="s">
        <v>602</v>
      </c>
      <c r="CX2" t="s">
        <v>603</v>
      </c>
      <c r="CY2" t="s">
        <v>604</v>
      </c>
      <c r="CZ2" t="s">
        <v>605</v>
      </c>
      <c r="DA2" t="s">
        <v>606</v>
      </c>
      <c r="DB2" t="s">
        <v>607</v>
      </c>
      <c r="DC2" t="s">
        <v>608</v>
      </c>
      <c r="DD2" t="s">
        <v>609</v>
      </c>
      <c r="DE2" t="s">
        <v>610</v>
      </c>
      <c r="DF2" t="s">
        <v>611</v>
      </c>
      <c r="DG2" t="s">
        <v>612</v>
      </c>
      <c r="DH2" t="s">
        <v>613</v>
      </c>
      <c r="DI2" t="s">
        <v>614</v>
      </c>
      <c r="DJ2" t="s">
        <v>615</v>
      </c>
      <c r="DK2" t="s">
        <v>616</v>
      </c>
      <c r="DL2" t="s">
        <v>617</v>
      </c>
      <c r="DM2" t="s">
        <v>618</v>
      </c>
      <c r="DN2" t="s">
        <v>619</v>
      </c>
      <c r="DO2" t="s">
        <v>620</v>
      </c>
      <c r="DP2" t="s">
        <v>621</v>
      </c>
      <c r="DQ2" t="s">
        <v>622</v>
      </c>
    </row>
    <row r="3" spans="1:121" x14ac:dyDescent="0.25">
      <c r="A3" t="s">
        <v>58</v>
      </c>
      <c r="B3" t="s">
        <v>62</v>
      </c>
      <c r="C3" t="s">
        <v>62</v>
      </c>
      <c r="D3" t="s">
        <v>62</v>
      </c>
      <c r="E3" t="s">
        <v>62</v>
      </c>
      <c r="F3" t="s">
        <v>62</v>
      </c>
      <c r="G3" t="s">
        <v>62</v>
      </c>
      <c r="H3" t="s">
        <v>62</v>
      </c>
      <c r="I3" t="s">
        <v>62</v>
      </c>
      <c r="J3" t="s">
        <v>62</v>
      </c>
      <c r="K3" t="s">
        <v>62</v>
      </c>
      <c r="L3" t="s">
        <v>62</v>
      </c>
      <c r="M3" t="s">
        <v>62</v>
      </c>
      <c r="N3" t="s">
        <v>62</v>
      </c>
      <c r="O3" t="s">
        <v>62</v>
      </c>
      <c r="P3" t="s">
        <v>62</v>
      </c>
      <c r="Q3" t="s">
        <v>62</v>
      </c>
      <c r="R3" t="s">
        <v>62</v>
      </c>
      <c r="S3" t="s">
        <v>62</v>
      </c>
      <c r="T3" t="s">
        <v>62</v>
      </c>
      <c r="U3" t="s">
        <v>62</v>
      </c>
      <c r="V3" t="s">
        <v>62</v>
      </c>
      <c r="W3" t="s">
        <v>62</v>
      </c>
      <c r="X3" t="s">
        <v>62</v>
      </c>
      <c r="Y3" t="s">
        <v>62</v>
      </c>
      <c r="Z3" t="s">
        <v>62</v>
      </c>
      <c r="AA3" t="s">
        <v>62</v>
      </c>
      <c r="AB3" t="s">
        <v>62</v>
      </c>
      <c r="AC3" t="s">
        <v>62</v>
      </c>
      <c r="AD3" t="s">
        <v>62</v>
      </c>
      <c r="AE3" t="s">
        <v>62</v>
      </c>
      <c r="AF3" t="s">
        <v>62</v>
      </c>
      <c r="AG3" t="s">
        <v>62</v>
      </c>
      <c r="AH3" t="s">
        <v>62</v>
      </c>
      <c r="AI3" t="s">
        <v>62</v>
      </c>
      <c r="AJ3" t="s">
        <v>62</v>
      </c>
      <c r="AK3" t="s">
        <v>62</v>
      </c>
      <c r="AL3" t="s">
        <v>62</v>
      </c>
      <c r="AM3" t="s">
        <v>62</v>
      </c>
      <c r="AN3" t="s">
        <v>62</v>
      </c>
      <c r="AO3" t="s">
        <v>62</v>
      </c>
      <c r="AP3" t="s">
        <v>62</v>
      </c>
      <c r="AQ3" t="s">
        <v>62</v>
      </c>
      <c r="AR3" t="s">
        <v>62</v>
      </c>
      <c r="AS3" t="s">
        <v>62</v>
      </c>
      <c r="AT3" t="s">
        <v>62</v>
      </c>
      <c r="AU3" t="s">
        <v>62</v>
      </c>
      <c r="AV3" t="s">
        <v>62</v>
      </c>
      <c r="AW3" t="s">
        <v>62</v>
      </c>
      <c r="AX3" t="s">
        <v>62</v>
      </c>
      <c r="AY3" t="s">
        <v>62</v>
      </c>
      <c r="AZ3" t="s">
        <v>62</v>
      </c>
      <c r="BA3" t="s">
        <v>62</v>
      </c>
      <c r="BB3" t="s">
        <v>62</v>
      </c>
      <c r="BC3" t="s">
        <v>62</v>
      </c>
      <c r="BD3" t="s">
        <v>62</v>
      </c>
      <c r="BE3" t="s">
        <v>62</v>
      </c>
      <c r="BF3" t="s">
        <v>62</v>
      </c>
      <c r="BG3" t="s">
        <v>62</v>
      </c>
      <c r="BH3" t="s">
        <v>62</v>
      </c>
      <c r="BI3" t="s">
        <v>62</v>
      </c>
      <c r="BJ3" t="s">
        <v>62</v>
      </c>
      <c r="BK3" t="s">
        <v>62</v>
      </c>
      <c r="BL3" t="s">
        <v>62</v>
      </c>
      <c r="BM3" t="s">
        <v>62</v>
      </c>
      <c r="BN3" t="s">
        <v>62</v>
      </c>
      <c r="BO3" t="s">
        <v>62</v>
      </c>
      <c r="BP3" t="s">
        <v>62</v>
      </c>
      <c r="BQ3" t="s">
        <v>62</v>
      </c>
      <c r="BR3" t="s">
        <v>62</v>
      </c>
      <c r="BS3" t="s">
        <v>62</v>
      </c>
      <c r="BT3" t="s">
        <v>62</v>
      </c>
      <c r="BU3" t="s">
        <v>62</v>
      </c>
      <c r="BV3" t="s">
        <v>62</v>
      </c>
      <c r="BW3" t="s">
        <v>62</v>
      </c>
      <c r="BX3" t="s">
        <v>62</v>
      </c>
      <c r="BY3" t="s">
        <v>62</v>
      </c>
      <c r="BZ3" t="s">
        <v>62</v>
      </c>
      <c r="CA3" t="s">
        <v>62</v>
      </c>
      <c r="CB3" t="s">
        <v>62</v>
      </c>
      <c r="CC3" t="s">
        <v>62</v>
      </c>
      <c r="CD3" t="s">
        <v>62</v>
      </c>
      <c r="CE3" t="s">
        <v>62</v>
      </c>
      <c r="CF3" t="s">
        <v>62</v>
      </c>
      <c r="CG3" t="s">
        <v>62</v>
      </c>
      <c r="CH3" t="s">
        <v>62</v>
      </c>
      <c r="CI3" t="s">
        <v>62</v>
      </c>
      <c r="CJ3" t="s">
        <v>62</v>
      </c>
      <c r="CK3" t="s">
        <v>62</v>
      </c>
      <c r="CL3" t="s">
        <v>62</v>
      </c>
      <c r="CM3" t="s">
        <v>62</v>
      </c>
      <c r="CN3" t="s">
        <v>62</v>
      </c>
      <c r="CO3" t="s">
        <v>62</v>
      </c>
      <c r="CP3" t="s">
        <v>62</v>
      </c>
      <c r="CQ3" t="s">
        <v>62</v>
      </c>
      <c r="CR3" t="s">
        <v>62</v>
      </c>
      <c r="CS3" t="s">
        <v>62</v>
      </c>
      <c r="CT3" t="s">
        <v>62</v>
      </c>
      <c r="CU3" t="s">
        <v>62</v>
      </c>
      <c r="CV3" t="s">
        <v>62</v>
      </c>
      <c r="CW3" t="s">
        <v>62</v>
      </c>
      <c r="CX3" t="s">
        <v>62</v>
      </c>
      <c r="CY3" t="s">
        <v>62</v>
      </c>
      <c r="CZ3" t="s">
        <v>62</v>
      </c>
      <c r="DA3" t="s">
        <v>62</v>
      </c>
      <c r="DB3" t="s">
        <v>62</v>
      </c>
      <c r="DC3" t="s">
        <v>62</v>
      </c>
      <c r="DD3" t="s">
        <v>62</v>
      </c>
      <c r="DE3" t="s">
        <v>62</v>
      </c>
      <c r="DF3" t="s">
        <v>62</v>
      </c>
      <c r="DG3" t="s">
        <v>62</v>
      </c>
      <c r="DH3" t="s">
        <v>62</v>
      </c>
      <c r="DI3" t="s">
        <v>62</v>
      </c>
      <c r="DJ3" t="s">
        <v>62</v>
      </c>
      <c r="DK3" t="s">
        <v>62</v>
      </c>
      <c r="DL3" t="s">
        <v>62</v>
      </c>
      <c r="DM3" t="s">
        <v>62</v>
      </c>
      <c r="DN3" t="s">
        <v>62</v>
      </c>
      <c r="DO3" t="s">
        <v>62</v>
      </c>
      <c r="DP3" t="s">
        <v>62</v>
      </c>
      <c r="DQ3" t="s">
        <v>62</v>
      </c>
    </row>
    <row r="4" spans="1:121" x14ac:dyDescent="0.25">
      <c r="A4" t="s">
        <v>59</v>
      </c>
      <c r="B4" t="s">
        <v>92</v>
      </c>
      <c r="C4" t="s">
        <v>94</v>
      </c>
      <c r="D4" t="s">
        <v>96</v>
      </c>
      <c r="E4" t="s">
        <v>7</v>
      </c>
      <c r="F4" t="s">
        <v>99</v>
      </c>
      <c r="G4" t="s">
        <v>54</v>
      </c>
      <c r="H4" t="s">
        <v>42</v>
      </c>
      <c r="I4" t="s">
        <v>1</v>
      </c>
      <c r="J4" t="s">
        <v>36</v>
      </c>
      <c r="K4" t="s">
        <v>105</v>
      </c>
      <c r="L4" t="s">
        <v>24</v>
      </c>
      <c r="M4" t="s">
        <v>39</v>
      </c>
      <c r="N4" t="s">
        <v>109</v>
      </c>
      <c r="O4" t="s">
        <v>111</v>
      </c>
      <c r="P4" t="s">
        <v>50</v>
      </c>
      <c r="Q4" t="s">
        <v>114</v>
      </c>
      <c r="R4" t="s">
        <v>11</v>
      </c>
      <c r="S4" t="s">
        <v>117</v>
      </c>
      <c r="T4" t="s">
        <v>2</v>
      </c>
      <c r="U4" t="s">
        <v>120</v>
      </c>
      <c r="V4" t="s">
        <v>31</v>
      </c>
      <c r="W4" t="s">
        <v>123</v>
      </c>
      <c r="X4" t="s">
        <v>125</v>
      </c>
      <c r="Y4" t="s">
        <v>127</v>
      </c>
      <c r="Z4" t="s">
        <v>37</v>
      </c>
      <c r="AA4" t="s">
        <v>130</v>
      </c>
      <c r="AB4" t="s">
        <v>132</v>
      </c>
      <c r="AC4" t="s">
        <v>9</v>
      </c>
      <c r="AD4" t="s">
        <v>135</v>
      </c>
      <c r="AE4" t="s">
        <v>137</v>
      </c>
      <c r="AF4" t="s">
        <v>18</v>
      </c>
      <c r="AG4" t="s">
        <v>140</v>
      </c>
      <c r="AH4" t="s">
        <v>52</v>
      </c>
      <c r="AI4" t="s">
        <v>35</v>
      </c>
      <c r="AJ4" t="s">
        <v>144</v>
      </c>
      <c r="AK4" t="s">
        <v>146</v>
      </c>
      <c r="AL4" t="s">
        <v>33</v>
      </c>
      <c r="AM4" t="s">
        <v>149</v>
      </c>
      <c r="AN4" t="s">
        <v>151</v>
      </c>
      <c r="AO4" t="s">
        <v>153</v>
      </c>
      <c r="AP4" t="s">
        <v>3</v>
      </c>
      <c r="AQ4" t="s">
        <v>156</v>
      </c>
      <c r="AR4" t="s">
        <v>158</v>
      </c>
      <c r="AS4" t="s">
        <v>160</v>
      </c>
      <c r="AT4" t="s">
        <v>162</v>
      </c>
      <c r="AU4" t="s">
        <v>164</v>
      </c>
      <c r="AV4" t="s">
        <v>19</v>
      </c>
      <c r="AW4" t="s">
        <v>43</v>
      </c>
      <c r="AX4" t="s">
        <v>168</v>
      </c>
      <c r="AY4" t="s">
        <v>170</v>
      </c>
      <c r="AZ4" t="s">
        <v>172</v>
      </c>
      <c r="BA4" t="s">
        <v>28</v>
      </c>
      <c r="BB4" t="s">
        <v>175</v>
      </c>
      <c r="BC4" t="s">
        <v>14</v>
      </c>
      <c r="BD4" t="s">
        <v>178</v>
      </c>
      <c r="BE4" t="s">
        <v>49</v>
      </c>
      <c r="BF4" t="s">
        <v>181</v>
      </c>
      <c r="BG4" t="s">
        <v>183</v>
      </c>
      <c r="BH4" t="s">
        <v>4</v>
      </c>
      <c r="BI4" t="s">
        <v>186</v>
      </c>
      <c r="BJ4" t="s">
        <v>188</v>
      </c>
      <c r="BK4" t="s">
        <v>190</v>
      </c>
      <c r="BL4" t="s">
        <v>45</v>
      </c>
      <c r="BM4" t="s">
        <v>193</v>
      </c>
      <c r="BN4" t="s">
        <v>195</v>
      </c>
      <c r="BO4" t="s">
        <v>197</v>
      </c>
      <c r="BP4" t="s">
        <v>199</v>
      </c>
      <c r="BQ4" t="s">
        <v>201</v>
      </c>
      <c r="BR4" t="s">
        <v>23</v>
      </c>
      <c r="BS4" t="s">
        <v>204</v>
      </c>
      <c r="BT4" t="s">
        <v>206</v>
      </c>
      <c r="BU4" t="s">
        <v>10</v>
      </c>
      <c r="BV4" t="s">
        <v>38</v>
      </c>
      <c r="BW4" t="s">
        <v>210</v>
      </c>
      <c r="BX4" t="s">
        <v>22</v>
      </c>
      <c r="BY4" t="s">
        <v>213</v>
      </c>
      <c r="BZ4" t="s">
        <v>215</v>
      </c>
      <c r="CA4" t="s">
        <v>44</v>
      </c>
      <c r="CB4" t="s">
        <v>8</v>
      </c>
      <c r="CC4" t="s">
        <v>219</v>
      </c>
      <c r="CD4" t="s">
        <v>16</v>
      </c>
      <c r="CE4" t="s">
        <v>51</v>
      </c>
      <c r="CF4" t="s">
        <v>223</v>
      </c>
      <c r="CG4" t="s">
        <v>25</v>
      </c>
      <c r="CH4" t="s">
        <v>226</v>
      </c>
      <c r="CI4" t="s">
        <v>228</v>
      </c>
      <c r="CJ4" t="s">
        <v>41</v>
      </c>
      <c r="CK4" t="s">
        <v>231</v>
      </c>
      <c r="CL4" t="s">
        <v>15</v>
      </c>
      <c r="CM4" t="s">
        <v>20</v>
      </c>
      <c r="CN4" t="s">
        <v>40</v>
      </c>
      <c r="CO4" t="s">
        <v>17</v>
      </c>
      <c r="CP4" t="s">
        <v>29</v>
      </c>
      <c r="CQ4" t="s">
        <v>32</v>
      </c>
      <c r="CR4" t="s">
        <v>239</v>
      </c>
      <c r="CS4" t="s">
        <v>5</v>
      </c>
      <c r="CT4" t="s">
        <v>242</v>
      </c>
      <c r="CU4" t="s">
        <v>244</v>
      </c>
      <c r="CV4" t="s">
        <v>246</v>
      </c>
      <c r="CW4" t="s">
        <v>47</v>
      </c>
      <c r="CX4" t="s">
        <v>55</v>
      </c>
      <c r="CY4" t="s">
        <v>53</v>
      </c>
      <c r="CZ4" t="s">
        <v>46</v>
      </c>
      <c r="DA4" t="s">
        <v>252</v>
      </c>
      <c r="DB4" t="s">
        <v>34</v>
      </c>
      <c r="DC4" t="s">
        <v>27</v>
      </c>
      <c r="DD4" t="s">
        <v>256</v>
      </c>
      <c r="DE4" t="s">
        <v>258</v>
      </c>
      <c r="DF4" t="s">
        <v>260</v>
      </c>
      <c r="DG4" t="s">
        <v>262</v>
      </c>
      <c r="DH4" t="s">
        <v>264</v>
      </c>
      <c r="DI4" t="s">
        <v>30</v>
      </c>
      <c r="DJ4" t="s">
        <v>12</v>
      </c>
      <c r="DK4" t="s">
        <v>268</v>
      </c>
      <c r="DL4" t="s">
        <v>21</v>
      </c>
      <c r="DM4" t="s">
        <v>271</v>
      </c>
      <c r="DN4" t="s">
        <v>13</v>
      </c>
      <c r="DO4" t="s">
        <v>56</v>
      </c>
      <c r="DP4" t="s">
        <v>275</v>
      </c>
      <c r="DQ4" t="s">
        <v>26</v>
      </c>
    </row>
    <row r="5" spans="1:121" x14ac:dyDescent="0.25">
      <c r="A5" t="s">
        <v>60</v>
      </c>
      <c r="B5" s="2">
        <v>46273.751388888886</v>
      </c>
      <c r="C5" s="2">
        <v>46273.751388888886</v>
      </c>
      <c r="D5" s="2">
        <v>46273.751388888886</v>
      </c>
      <c r="E5" s="2">
        <v>46273.751388888886</v>
      </c>
      <c r="F5" s="2">
        <v>46273.751388888886</v>
      </c>
      <c r="G5" s="2">
        <v>46273.751388888886</v>
      </c>
      <c r="H5" s="2">
        <v>46273.751388888886</v>
      </c>
      <c r="I5" s="2">
        <v>46273.751388888886</v>
      </c>
      <c r="J5" s="2">
        <v>46273.751388888886</v>
      </c>
      <c r="K5" s="2">
        <v>46273.751388888886</v>
      </c>
      <c r="L5" s="2">
        <v>46273.751388888886</v>
      </c>
      <c r="M5" s="2">
        <v>46273.751388888886</v>
      </c>
      <c r="N5" s="2">
        <v>46273.751388888886</v>
      </c>
      <c r="O5" s="2">
        <v>46273.751388888886</v>
      </c>
      <c r="P5" s="2">
        <v>46273.751388888886</v>
      </c>
      <c r="Q5" s="2">
        <v>46273.751388888886</v>
      </c>
      <c r="R5" s="2">
        <v>46273.751388888886</v>
      </c>
      <c r="S5" s="2">
        <v>46273.751388888886</v>
      </c>
      <c r="T5" s="2">
        <v>46273.751388888886</v>
      </c>
      <c r="U5" s="2">
        <v>46273.751388888886</v>
      </c>
      <c r="V5" s="2">
        <v>46273.752083333333</v>
      </c>
      <c r="W5" s="2">
        <v>46273.752083333333</v>
      </c>
      <c r="X5" s="2">
        <v>46273.752083333333</v>
      </c>
      <c r="Y5" s="2">
        <v>46273.752083333333</v>
      </c>
      <c r="Z5" s="2">
        <v>46273.752083333333</v>
      </c>
      <c r="AA5" s="2">
        <v>46273.752083333333</v>
      </c>
      <c r="AB5" s="2">
        <v>46273.752083333333</v>
      </c>
      <c r="AC5" s="2">
        <v>46273.752083333333</v>
      </c>
      <c r="AD5" s="2">
        <v>46273.752083333333</v>
      </c>
      <c r="AE5" s="2">
        <v>46273.752083333333</v>
      </c>
      <c r="AF5" s="2">
        <v>46273.752083333333</v>
      </c>
      <c r="AG5" s="2">
        <v>46273.752083333333</v>
      </c>
      <c r="AH5" s="2">
        <v>46273.752083333333</v>
      </c>
      <c r="AI5" s="2">
        <v>46273.752083333333</v>
      </c>
      <c r="AJ5" s="2">
        <v>46273.752083333333</v>
      </c>
      <c r="AK5" s="2">
        <v>46273.752083333333</v>
      </c>
      <c r="AL5" s="2">
        <v>46273.752083333333</v>
      </c>
      <c r="AM5" s="2">
        <v>46273.752083333333</v>
      </c>
      <c r="AN5" s="2">
        <v>46273.752083333333</v>
      </c>
      <c r="AO5" s="2">
        <v>46273.752083333333</v>
      </c>
      <c r="AP5" s="2">
        <v>46273.752083333333</v>
      </c>
      <c r="AQ5" s="2">
        <v>46273.752083333333</v>
      </c>
      <c r="AR5" s="2">
        <v>46273.752083333333</v>
      </c>
      <c r="AS5" s="2">
        <v>46273.752083333333</v>
      </c>
      <c r="AT5" s="2">
        <v>46273.752083333333</v>
      </c>
      <c r="AU5" s="2">
        <v>46273.752083333333</v>
      </c>
      <c r="AV5" s="2">
        <v>46273.752083333333</v>
      </c>
      <c r="AW5" s="2">
        <v>46273.752083333333</v>
      </c>
      <c r="AX5" s="2">
        <v>46273.752083333333</v>
      </c>
      <c r="AY5" s="2">
        <v>46273.752083333333</v>
      </c>
      <c r="AZ5" s="2">
        <v>46273.752083333333</v>
      </c>
      <c r="BA5" s="2">
        <v>46273.752083333333</v>
      </c>
      <c r="BB5" s="2">
        <v>46273.752083333333</v>
      </c>
      <c r="BC5" s="2">
        <v>46273.752083333333</v>
      </c>
      <c r="BD5" s="2">
        <v>46273.752083333333</v>
      </c>
      <c r="BE5" s="2">
        <v>46273.752083333333</v>
      </c>
      <c r="BF5" s="2">
        <v>46273.752083333333</v>
      </c>
      <c r="BG5" s="2">
        <v>46273.752083333333</v>
      </c>
      <c r="BH5" s="2">
        <v>46273.752083333333</v>
      </c>
      <c r="BI5" s="2">
        <v>46273.752083333333</v>
      </c>
      <c r="BJ5" s="2">
        <v>46273.752083333333</v>
      </c>
      <c r="BK5" s="2">
        <v>46273.752083333333</v>
      </c>
      <c r="BL5" s="2">
        <v>46273.752083333333</v>
      </c>
      <c r="BM5" s="2">
        <v>46273.752083333333</v>
      </c>
      <c r="BN5" s="2">
        <v>46273.752083333333</v>
      </c>
      <c r="BO5" s="2">
        <v>46273.752083333333</v>
      </c>
      <c r="BP5" s="2">
        <v>46273.752083333333</v>
      </c>
      <c r="BQ5" s="2">
        <v>46273.752083333333</v>
      </c>
      <c r="BR5" s="2">
        <v>46273.752083333333</v>
      </c>
      <c r="BS5" s="2">
        <v>46273.752083333333</v>
      </c>
      <c r="BT5" s="2">
        <v>46273.752083333333</v>
      </c>
      <c r="BU5" s="2">
        <v>46273.752083333333</v>
      </c>
      <c r="BV5" s="2">
        <v>46273.752083333333</v>
      </c>
      <c r="BW5" s="2">
        <v>46273.752083333333</v>
      </c>
      <c r="BX5" s="2">
        <v>46273.752083333333</v>
      </c>
      <c r="BY5" s="2">
        <v>46273.752083333333</v>
      </c>
      <c r="BZ5" s="2">
        <v>46273.752083333333</v>
      </c>
      <c r="CA5" s="2">
        <v>46273.752083333333</v>
      </c>
      <c r="CB5" s="2">
        <v>46273.752083333333</v>
      </c>
      <c r="CC5" s="2">
        <v>46273.752083333333</v>
      </c>
      <c r="CD5" s="2">
        <v>46273.752083333333</v>
      </c>
      <c r="CE5" s="2">
        <v>46273.752083333333</v>
      </c>
      <c r="CF5" s="2">
        <v>46273.752083333333</v>
      </c>
      <c r="CG5" s="2">
        <v>46273.752083333333</v>
      </c>
      <c r="CH5" s="2">
        <v>46273.752083333333</v>
      </c>
      <c r="CI5" s="2">
        <v>46273.752083333333</v>
      </c>
      <c r="CJ5" s="2">
        <v>46273.752083333333</v>
      </c>
      <c r="CK5" s="2">
        <v>46273.752083333333</v>
      </c>
      <c r="CL5" s="2">
        <v>46273.752083333333</v>
      </c>
      <c r="CM5" s="2">
        <v>46273.752083333333</v>
      </c>
      <c r="CN5" s="2">
        <v>46273.752083333333</v>
      </c>
      <c r="CO5" s="2">
        <v>46273.752083333333</v>
      </c>
      <c r="CP5" s="2">
        <v>46273.752083333333</v>
      </c>
      <c r="CQ5" s="2">
        <v>46273.752083333333</v>
      </c>
      <c r="CR5" s="2">
        <v>46273.752083333333</v>
      </c>
      <c r="CS5" s="2">
        <v>46273.752083333333</v>
      </c>
      <c r="CT5" s="2">
        <v>46273.752083333333</v>
      </c>
      <c r="CU5" s="2">
        <v>46273.752083333333</v>
      </c>
      <c r="CV5" s="2">
        <v>46273.752083333333</v>
      </c>
      <c r="CW5" s="2">
        <v>46273.752083333333</v>
      </c>
      <c r="CX5" s="2">
        <v>46273.752083333333</v>
      </c>
      <c r="CY5" s="2">
        <v>46273.752083333333</v>
      </c>
      <c r="CZ5" s="2">
        <v>46273.752083333333</v>
      </c>
      <c r="DA5" s="2">
        <v>46273.752083333333</v>
      </c>
      <c r="DB5" s="2">
        <v>46273.752083333333</v>
      </c>
      <c r="DC5" s="2">
        <v>46273.752083333333</v>
      </c>
      <c r="DD5" s="2">
        <v>46273.752083333333</v>
      </c>
      <c r="DE5" s="2">
        <v>46273.752083333333</v>
      </c>
      <c r="DF5" s="2">
        <v>46273.752083333333</v>
      </c>
      <c r="DG5" s="2">
        <v>46273.752083333333</v>
      </c>
      <c r="DH5" s="2">
        <v>46273.752083333333</v>
      </c>
      <c r="DI5" s="2">
        <v>46273.752083333333</v>
      </c>
      <c r="DJ5" s="2">
        <v>46273.752083333333</v>
      </c>
      <c r="DK5" s="2">
        <v>46273.752083333333</v>
      </c>
      <c r="DL5" s="2">
        <v>46273.752083333333</v>
      </c>
      <c r="DM5" s="2">
        <v>46273.752083333333</v>
      </c>
      <c r="DN5" s="2">
        <v>46273.752083333333</v>
      </c>
      <c r="DO5" s="2">
        <v>46273.752083333333</v>
      </c>
      <c r="DP5" s="2">
        <v>46273.752083333333</v>
      </c>
      <c r="DQ5" s="2">
        <v>46273.752083333333</v>
      </c>
    </row>
    <row r="6" spans="1:121" x14ac:dyDescent="0.25">
      <c r="A6" s="1">
        <v>42735</v>
      </c>
      <c r="B6">
        <v>4.6578187092027497</v>
      </c>
      <c r="C6">
        <v>4.7228483595596096</v>
      </c>
      <c r="D6">
        <v>4.7361759766628602</v>
      </c>
      <c r="E6">
        <v>1.77693853109982</v>
      </c>
      <c r="F6">
        <v>17.790022852957801</v>
      </c>
      <c r="G6">
        <v>2.02025753974113</v>
      </c>
      <c r="H6">
        <v>8.6678306289120695</v>
      </c>
      <c r="I6">
        <v>88.643857895723798</v>
      </c>
      <c r="J6">
        <v>6.8532476023556201</v>
      </c>
      <c r="K6">
        <v>25.561474216595801</v>
      </c>
      <c r="L6">
        <v>14.395053691560401</v>
      </c>
      <c r="M6">
        <v>1.4393944231332501</v>
      </c>
      <c r="N6">
        <v>3.19920491531099</v>
      </c>
      <c r="O6">
        <v>3.6045291654877398</v>
      </c>
      <c r="P6">
        <v>25.2415426030101</v>
      </c>
      <c r="Q6">
        <v>3.2635511314175401</v>
      </c>
      <c r="R6">
        <v>4.3756180333551402</v>
      </c>
      <c r="S6">
        <v>17.4219511379066</v>
      </c>
      <c r="T6">
        <v>31.636369449399801</v>
      </c>
      <c r="U6">
        <v>1.28904485500393</v>
      </c>
      <c r="V6">
        <v>7.2576313468920501</v>
      </c>
      <c r="W6">
        <v>5.8336853571583296</v>
      </c>
      <c r="X6">
        <v>4.0924457207218001</v>
      </c>
      <c r="Y6">
        <v>32.403468144648699</v>
      </c>
      <c r="Z6">
        <v>14.9764007187873</v>
      </c>
      <c r="AA6">
        <v>4.3633615814874798</v>
      </c>
      <c r="AB6">
        <v>3.8171361538233799</v>
      </c>
      <c r="AC6">
        <v>2.2491663949327898</v>
      </c>
      <c r="AD6">
        <v>1.7711966486923301</v>
      </c>
      <c r="AE6">
        <v>45.8866112881581</v>
      </c>
      <c r="AF6">
        <v>1.56948576950413</v>
      </c>
      <c r="AG6">
        <v>0.95769188132676997</v>
      </c>
      <c r="AH6">
        <v>2.4573145474043399</v>
      </c>
      <c r="AI6">
        <v>199.21239043237</v>
      </c>
      <c r="AJ6">
        <v>3.0805574650217</v>
      </c>
      <c r="AK6">
        <v>11.133148970405699</v>
      </c>
      <c r="AL6">
        <v>33.251813751571298</v>
      </c>
      <c r="AM6">
        <v>2.1497785008527002</v>
      </c>
      <c r="AN6">
        <v>2.7377985561426201</v>
      </c>
      <c r="AO6">
        <v>2.2863473199194302</v>
      </c>
      <c r="AP6">
        <v>5.3074357432193304</v>
      </c>
      <c r="AQ6">
        <v>11.342944673561099</v>
      </c>
      <c r="AR6">
        <v>8.0824843929931092</v>
      </c>
      <c r="AS6">
        <v>1.7781733258894401</v>
      </c>
      <c r="AT6">
        <v>8.2696217483243402</v>
      </c>
      <c r="AU6">
        <v>4.3148582562986801</v>
      </c>
      <c r="AV6">
        <v>49.038678464136296</v>
      </c>
      <c r="AW6">
        <v>6.2479988052032498</v>
      </c>
      <c r="AX6">
        <v>5.0435190449529097</v>
      </c>
      <c r="AY6">
        <v>5.3490711772346096</v>
      </c>
      <c r="AZ6">
        <v>20.870928608511399</v>
      </c>
      <c r="BA6">
        <v>2.7162495097027399</v>
      </c>
      <c r="BB6">
        <v>1.0670985303296301</v>
      </c>
      <c r="BC6">
        <v>18.801715824586999</v>
      </c>
      <c r="BD6">
        <v>1.8245858306837801</v>
      </c>
      <c r="BE6">
        <v>477.78032972494702</v>
      </c>
      <c r="BF6">
        <v>17.242497132057</v>
      </c>
      <c r="BG6">
        <v>5.5383500508246302</v>
      </c>
      <c r="BH6">
        <v>68.020881980462306</v>
      </c>
      <c r="BI6">
        <v>2.4239174345932302</v>
      </c>
      <c r="BJ6">
        <v>7.9325587471151398</v>
      </c>
      <c r="BK6">
        <v>2.6779882025303299</v>
      </c>
      <c r="BL6">
        <v>27.589413630780001</v>
      </c>
      <c r="BM6">
        <v>3.3406495892471502</v>
      </c>
      <c r="BN6">
        <v>1.5449911314998901</v>
      </c>
      <c r="BO6">
        <v>1.7455073985099101</v>
      </c>
      <c r="BP6">
        <v>4.4648525894692002</v>
      </c>
      <c r="BQ6">
        <v>2.0355725547321</v>
      </c>
      <c r="BR6">
        <v>4.3059181256994803</v>
      </c>
      <c r="BS6">
        <v>2.75984933300137</v>
      </c>
      <c r="BT6">
        <v>8.7587640850281492</v>
      </c>
      <c r="BU6">
        <v>2.5550400934249602</v>
      </c>
      <c r="BV6">
        <v>35.114765817139897</v>
      </c>
      <c r="BW6">
        <v>1.70278182809395</v>
      </c>
      <c r="BX6">
        <v>8.9415085115783892</v>
      </c>
      <c r="BY6">
        <v>11.7025085031554</v>
      </c>
      <c r="BZ6">
        <v>2.5685557711623299</v>
      </c>
      <c r="CA6">
        <v>8.9986286192903506</v>
      </c>
      <c r="CB6">
        <v>41.131678394980199</v>
      </c>
      <c r="CC6">
        <v>2.6970454897098999</v>
      </c>
      <c r="CD6">
        <v>2.0967220451752402</v>
      </c>
      <c r="CE6">
        <v>4.30517204848229</v>
      </c>
      <c r="CF6">
        <v>0.92450485142403804</v>
      </c>
      <c r="CG6">
        <v>6.7618389447897798</v>
      </c>
      <c r="CH6">
        <v>1.92513173081421</v>
      </c>
      <c r="CI6">
        <v>3.3159833721955501</v>
      </c>
      <c r="CJ6">
        <v>11.527348613561699</v>
      </c>
      <c r="CK6">
        <v>3.0420994848373799</v>
      </c>
      <c r="CL6">
        <v>9.3335856034062399</v>
      </c>
      <c r="CM6">
        <v>15.9876500768982</v>
      </c>
      <c r="CN6">
        <v>0.85354487091880804</v>
      </c>
      <c r="CO6">
        <v>7.7948747570489303</v>
      </c>
      <c r="CP6">
        <v>16.104775963550701</v>
      </c>
      <c r="CQ6">
        <v>1.79987891035299</v>
      </c>
      <c r="CR6">
        <v>0.70748858141236304</v>
      </c>
      <c r="CS6">
        <v>2.4094804876118499</v>
      </c>
      <c r="CT6">
        <v>11.7029727147356</v>
      </c>
      <c r="CU6">
        <v>21.211070873136698</v>
      </c>
      <c r="CV6">
        <v>2.69293871433897</v>
      </c>
      <c r="CW6">
        <v>26.745397816518899</v>
      </c>
      <c r="CX6">
        <v>0.31158819302213098</v>
      </c>
      <c r="CY6">
        <v>3.6812985848222</v>
      </c>
      <c r="CZ6">
        <v>10.786791853617901</v>
      </c>
      <c r="DA6">
        <v>5.7872140149165103</v>
      </c>
      <c r="DB6">
        <v>27.0500775796414</v>
      </c>
      <c r="DC6">
        <v>16.9286103112651</v>
      </c>
      <c r="DD6">
        <v>9.0504127324994403</v>
      </c>
      <c r="DE6">
        <v>1.92125610219072</v>
      </c>
      <c r="DF6">
        <v>12.316521544163299</v>
      </c>
      <c r="DG6">
        <v>2.4306935138161201</v>
      </c>
      <c r="DH6">
        <v>3.16835747478234</v>
      </c>
      <c r="DI6">
        <v>1.1234854343190199</v>
      </c>
      <c r="DJ6">
        <v>5.2605592309968703</v>
      </c>
      <c r="DK6">
        <v>65.785781406185393</v>
      </c>
      <c r="DL6">
        <v>3.4800547037988698</v>
      </c>
      <c r="DM6">
        <v>5.7123072392644598</v>
      </c>
      <c r="DN6">
        <v>3.2026339128616099</v>
      </c>
      <c r="DO6">
        <v>12.177985076605699</v>
      </c>
      <c r="DP6">
        <v>1.27744315235422</v>
      </c>
      <c r="DQ6">
        <v>9.3737198681216292</v>
      </c>
    </row>
    <row r="7" spans="1:121" x14ac:dyDescent="0.25">
      <c r="A7" s="1">
        <v>43100</v>
      </c>
      <c r="B7">
        <v>4.5865754733019397</v>
      </c>
      <c r="C7">
        <v>4.6960213579752503</v>
      </c>
      <c r="D7">
        <v>4.8790180255037399</v>
      </c>
      <c r="E7">
        <v>1.6449812738163601</v>
      </c>
      <c r="F7">
        <v>17.428217032080099</v>
      </c>
      <c r="G7">
        <v>1.89896688701393</v>
      </c>
      <c r="H7">
        <v>8.5580058484889197</v>
      </c>
      <c r="I7">
        <v>92.526003270133501</v>
      </c>
      <c r="J7">
        <v>6.7418205320450504</v>
      </c>
      <c r="K7">
        <v>25.995191632145101</v>
      </c>
      <c r="L7">
        <v>14.516957210844</v>
      </c>
      <c r="M7">
        <v>1.41828901336739</v>
      </c>
      <c r="N7">
        <v>3.2058240851225399</v>
      </c>
      <c r="O7">
        <v>3.65368857574716</v>
      </c>
      <c r="P7">
        <v>26.259785575939802</v>
      </c>
      <c r="Q7">
        <v>3.2029804096891601</v>
      </c>
      <c r="R7">
        <v>4.2176339940080396</v>
      </c>
      <c r="S7">
        <v>16.826446568588501</v>
      </c>
      <c r="T7">
        <v>31.6274588430698</v>
      </c>
      <c r="U7">
        <v>1.1245599268907001</v>
      </c>
      <c r="V7">
        <v>6.7601343450971001</v>
      </c>
      <c r="W7">
        <v>5.7855450250691796</v>
      </c>
      <c r="X7">
        <v>4.0007376952758102</v>
      </c>
      <c r="Y7">
        <v>32.370465304818097</v>
      </c>
      <c r="Z7">
        <v>15.164531764919801</v>
      </c>
      <c r="AA7">
        <v>4.1969448094484898</v>
      </c>
      <c r="AB7">
        <v>3.92322830846099</v>
      </c>
      <c r="AC7">
        <v>2.18506015071228</v>
      </c>
      <c r="AD7">
        <v>1.7810219916895</v>
      </c>
      <c r="AE7">
        <v>46.673526217726703</v>
      </c>
      <c r="AF7">
        <v>1.6424914910895401</v>
      </c>
      <c r="AG7">
        <v>0.969135016855599</v>
      </c>
      <c r="AH7">
        <v>2.55608918250975</v>
      </c>
      <c r="AI7">
        <v>201.254167938047</v>
      </c>
      <c r="AJ7">
        <v>3.1053746858892199</v>
      </c>
      <c r="AK7">
        <v>11.0332841614965</v>
      </c>
      <c r="AL7">
        <v>32.694952035476298</v>
      </c>
      <c r="AM7">
        <v>2.1144862792200301</v>
      </c>
      <c r="AN7">
        <v>2.6223609543025201</v>
      </c>
      <c r="AO7">
        <v>2.23462143545756</v>
      </c>
      <c r="AP7">
        <v>5.2055123197996602</v>
      </c>
      <c r="AQ7">
        <v>11.4401813621807</v>
      </c>
      <c r="AR7">
        <v>8.0407583431649297</v>
      </c>
      <c r="AS7">
        <v>1.7504225332160199</v>
      </c>
      <c r="AT7">
        <v>8.31581778008238</v>
      </c>
      <c r="AU7">
        <v>4.0936779728053398</v>
      </c>
      <c r="AV7">
        <v>48.9701633841822</v>
      </c>
      <c r="AW7">
        <v>6.0007348698498904</v>
      </c>
      <c r="AX7">
        <v>5.0650324020339497</v>
      </c>
      <c r="AY7">
        <v>5.4475705827133902</v>
      </c>
      <c r="AZ7">
        <v>20.278601606999</v>
      </c>
      <c r="BA7">
        <v>2.7541689516273</v>
      </c>
      <c r="BB7">
        <v>0.95045544906843504</v>
      </c>
      <c r="BC7">
        <v>18.259091759192899</v>
      </c>
      <c r="BD7">
        <v>1.65219828757897</v>
      </c>
      <c r="BE7">
        <v>485.005634323729</v>
      </c>
      <c r="BF7">
        <v>17.615345810127799</v>
      </c>
      <c r="BG7">
        <v>5.3784400357727602</v>
      </c>
      <c r="BH7">
        <v>68.418493531964799</v>
      </c>
      <c r="BI7">
        <v>2.3270337876427001</v>
      </c>
      <c r="BJ7">
        <v>7.7948813392429397</v>
      </c>
      <c r="BK7">
        <v>2.6798366158178601</v>
      </c>
      <c r="BL7">
        <v>28.383781446663001</v>
      </c>
      <c r="BM7">
        <v>3.33583719734558</v>
      </c>
      <c r="BN7">
        <v>1.51332494536415</v>
      </c>
      <c r="BO7">
        <v>1.6644642318137399</v>
      </c>
      <c r="BP7">
        <v>4.4055521877513701</v>
      </c>
      <c r="BQ7">
        <v>1.9822372210189001</v>
      </c>
      <c r="BR7">
        <v>4.21070202462103</v>
      </c>
      <c r="BS7">
        <v>2.71319282572638</v>
      </c>
      <c r="BT7">
        <v>8.8928910009278201</v>
      </c>
      <c r="BU7">
        <v>2.5204416165944799</v>
      </c>
      <c r="BV7">
        <v>34.4485195939668</v>
      </c>
      <c r="BW7">
        <v>1.63344635882291</v>
      </c>
      <c r="BX7">
        <v>8.7830146178873001</v>
      </c>
      <c r="BY7">
        <v>11.4015624124546</v>
      </c>
      <c r="BZ7">
        <v>2.6587677859889101</v>
      </c>
      <c r="CA7">
        <v>8.8677097789428601</v>
      </c>
      <c r="CB7">
        <v>41.2687691730209</v>
      </c>
      <c r="CC7">
        <v>2.75445980871757</v>
      </c>
      <c r="CD7">
        <v>2.0764737822732999</v>
      </c>
      <c r="CE7">
        <v>4.3917762017636699</v>
      </c>
      <c r="CF7">
        <v>0.95032537503666203</v>
      </c>
      <c r="CG7">
        <v>6.5397955555739697</v>
      </c>
      <c r="CH7">
        <v>1.91979123508187</v>
      </c>
      <c r="CI7">
        <v>3.32705645319384</v>
      </c>
      <c r="CJ7">
        <v>10.876361379603001</v>
      </c>
      <c r="CK7">
        <v>3.0045122445458401</v>
      </c>
      <c r="CL7">
        <v>9.1825449508210699</v>
      </c>
      <c r="CM7">
        <v>16.361410432458101</v>
      </c>
      <c r="CN7">
        <v>0.85642554372115798</v>
      </c>
      <c r="CO7">
        <v>7.7308993595937796</v>
      </c>
      <c r="CP7">
        <v>16.4648959223472</v>
      </c>
      <c r="CQ7">
        <v>1.6680905054631201</v>
      </c>
      <c r="CR7">
        <v>0.694695923935433</v>
      </c>
      <c r="CS7">
        <v>2.54541094261887</v>
      </c>
      <c r="CT7">
        <v>11.7585779102237</v>
      </c>
      <c r="CU7">
        <v>21.606598860758101</v>
      </c>
      <c r="CV7">
        <v>2.6711304095809401</v>
      </c>
      <c r="CW7">
        <v>25.721536535857901</v>
      </c>
      <c r="CX7">
        <v>0.316944400126979</v>
      </c>
      <c r="CY7">
        <v>3.87739792974368</v>
      </c>
      <c r="CZ7">
        <v>10.5585294766614</v>
      </c>
      <c r="DA7">
        <v>5.8720400463801603</v>
      </c>
      <c r="DB7">
        <v>27.320933817753399</v>
      </c>
      <c r="DC7">
        <v>17.538030373175001</v>
      </c>
      <c r="DD7">
        <v>9.2090814007588495</v>
      </c>
      <c r="DE7">
        <v>1.9949620011873701</v>
      </c>
      <c r="DF7">
        <v>12.793889319277501</v>
      </c>
      <c r="DG7">
        <v>2.33990221883644</v>
      </c>
      <c r="DH7">
        <v>3.1838221254333798</v>
      </c>
      <c r="DI7">
        <v>1.0765886596794501</v>
      </c>
      <c r="DJ7">
        <v>5.1070169139437898</v>
      </c>
      <c r="DK7">
        <v>66.983506741246103</v>
      </c>
      <c r="DL7">
        <v>3.46295491777762</v>
      </c>
      <c r="DM7">
        <v>5.7090453178607001</v>
      </c>
      <c r="DN7">
        <v>3.1226874233725601</v>
      </c>
      <c r="DO7">
        <v>11.879028508495701</v>
      </c>
      <c r="DP7">
        <v>1.25115047431049</v>
      </c>
      <c r="DQ7">
        <v>9.2282001371064606</v>
      </c>
    </row>
    <row r="8" spans="1:121" x14ac:dyDescent="0.25">
      <c r="A8" s="1">
        <v>43465</v>
      </c>
      <c r="B8">
        <v>4.6517925718912103</v>
      </c>
      <c r="C8">
        <v>4.8164986836430197</v>
      </c>
      <c r="D8">
        <v>4.9466715756907496</v>
      </c>
      <c r="E8">
        <v>1.53809616531227</v>
      </c>
      <c r="F8">
        <v>17.2671498755969</v>
      </c>
      <c r="G8">
        <v>1.94336026170349</v>
      </c>
      <c r="H8">
        <v>8.3853189794863905</v>
      </c>
      <c r="I8">
        <v>97.845776843458097</v>
      </c>
      <c r="J8">
        <v>6.7592530537122499</v>
      </c>
      <c r="K8">
        <v>25.476707214227101</v>
      </c>
      <c r="L8">
        <v>14.4954957195357</v>
      </c>
      <c r="M8">
        <v>1.4039548116657199</v>
      </c>
      <c r="N8">
        <v>3.0953421676727801</v>
      </c>
      <c r="O8">
        <v>3.61234227163217</v>
      </c>
      <c r="P8">
        <v>26.976358858843799</v>
      </c>
      <c r="Q8">
        <v>3.0265085859623202</v>
      </c>
      <c r="R8">
        <v>4.2661113708266596</v>
      </c>
      <c r="S8">
        <v>16.9296998300849</v>
      </c>
      <c r="T8">
        <v>31.9734388891824</v>
      </c>
      <c r="U8">
        <v>1.1062078219890099</v>
      </c>
      <c r="V8">
        <v>7.2042433942586701</v>
      </c>
      <c r="W8">
        <v>5.7347337043194297</v>
      </c>
      <c r="X8">
        <v>4.0502222839383499</v>
      </c>
      <c r="Y8">
        <v>32.219826498104801</v>
      </c>
      <c r="Z8">
        <v>15.251663479868901</v>
      </c>
      <c r="AA8">
        <v>4.0918714927461703</v>
      </c>
      <c r="AB8">
        <v>3.97501766280612</v>
      </c>
      <c r="AC8">
        <v>2.06218345337123</v>
      </c>
      <c r="AD8">
        <v>1.9232707884318201</v>
      </c>
      <c r="AE8">
        <v>46.794397892436301</v>
      </c>
      <c r="AF8">
        <v>1.6551123514266399</v>
      </c>
      <c r="AG8">
        <v>0.94405607977363704</v>
      </c>
      <c r="AH8">
        <v>2.4140132333778199</v>
      </c>
      <c r="AI8">
        <v>199.965005372451</v>
      </c>
      <c r="AJ8">
        <v>3.1567942879074802</v>
      </c>
      <c r="AK8">
        <v>10.6776035819681</v>
      </c>
      <c r="AL8">
        <v>32.759935659719702</v>
      </c>
      <c r="AM8">
        <v>2.1076539308993798</v>
      </c>
      <c r="AN8">
        <v>2.58989364663665</v>
      </c>
      <c r="AO8">
        <v>2.22369038694336</v>
      </c>
      <c r="AP8">
        <v>5.1746241715391399</v>
      </c>
      <c r="AQ8">
        <v>11.3521104522175</v>
      </c>
      <c r="AR8">
        <v>8.1727359130366999</v>
      </c>
      <c r="AS8">
        <v>1.74964893143903</v>
      </c>
      <c r="AT8">
        <v>8.1443687136982206</v>
      </c>
      <c r="AU8">
        <v>4.1267890093583803</v>
      </c>
      <c r="AV8">
        <v>49.461353380177499</v>
      </c>
      <c r="AW8">
        <v>6.2557940175622102</v>
      </c>
      <c r="AX8">
        <v>5.0620546100127504</v>
      </c>
      <c r="AY8">
        <v>5.3845052457207201</v>
      </c>
      <c r="AZ8">
        <v>20.086599973916101</v>
      </c>
      <c r="BA8">
        <v>2.8361659774526302</v>
      </c>
      <c r="BB8">
        <v>0.98209207911667395</v>
      </c>
      <c r="BC8">
        <v>17.072050412072699</v>
      </c>
      <c r="BD8">
        <v>1.65588750645705</v>
      </c>
      <c r="BE8">
        <v>488.95912326346001</v>
      </c>
      <c r="BF8">
        <v>17.626425024770601</v>
      </c>
      <c r="BG8">
        <v>5.3397523641561797</v>
      </c>
      <c r="BH8">
        <v>70.364693162584999</v>
      </c>
      <c r="BI8">
        <v>2.3249468197743699</v>
      </c>
      <c r="BJ8">
        <v>8.1506373664254195</v>
      </c>
      <c r="BK8">
        <v>2.6136466198224602</v>
      </c>
      <c r="BL8">
        <v>27.530892667384499</v>
      </c>
      <c r="BM8">
        <v>3.48136238422288</v>
      </c>
      <c r="BN8">
        <v>1.7183269383706199</v>
      </c>
      <c r="BO8">
        <v>1.6379467414106501</v>
      </c>
      <c r="BP8">
        <v>4.5816791417373901</v>
      </c>
      <c r="BQ8">
        <v>1.9845769455534299</v>
      </c>
      <c r="BR8">
        <v>4.1107784819058999</v>
      </c>
      <c r="BS8">
        <v>2.6293469395964499</v>
      </c>
      <c r="BT8">
        <v>9.1467479877116897</v>
      </c>
      <c r="BU8">
        <v>2.5724097685976699</v>
      </c>
      <c r="BV8">
        <v>35.082394449418999</v>
      </c>
      <c r="BW8">
        <v>1.6058575982704399</v>
      </c>
      <c r="BX8">
        <v>8.9797911836828099</v>
      </c>
      <c r="BY8">
        <v>11.3745340295047</v>
      </c>
      <c r="BZ8">
        <v>2.3739916386903701</v>
      </c>
      <c r="CA8">
        <v>8.8086049941075402</v>
      </c>
      <c r="CB8">
        <v>40.749140507583697</v>
      </c>
      <c r="CC8">
        <v>2.6801375063444999</v>
      </c>
      <c r="CD8">
        <v>2.0889354408970502</v>
      </c>
      <c r="CE8">
        <v>4.4344562121889801</v>
      </c>
      <c r="CF8">
        <v>0.96194110073327599</v>
      </c>
      <c r="CG8">
        <v>6.4079372620882298</v>
      </c>
      <c r="CH8">
        <v>1.8964896745597</v>
      </c>
      <c r="CI8">
        <v>3.2863769554758502</v>
      </c>
      <c r="CJ8">
        <v>10.6735507032014</v>
      </c>
      <c r="CK8">
        <v>2.9776226529781602</v>
      </c>
      <c r="CL8">
        <v>8.3147689260602604</v>
      </c>
      <c r="CM8">
        <v>16.757584187198599</v>
      </c>
      <c r="CN8">
        <v>0.87801351009701001</v>
      </c>
      <c r="CO8">
        <v>8.0387773355017096</v>
      </c>
      <c r="CP8">
        <v>16.7872642759001</v>
      </c>
      <c r="CQ8">
        <v>1.4433912819336101</v>
      </c>
      <c r="CR8">
        <v>0.68503877102039901</v>
      </c>
      <c r="CS8">
        <v>2.4869563333544402</v>
      </c>
      <c r="CT8">
        <v>11.5314856809402</v>
      </c>
      <c r="CU8">
        <v>21.402220078268201</v>
      </c>
      <c r="CV8">
        <v>2.70070028175954</v>
      </c>
      <c r="CW8">
        <v>26.1062749104983</v>
      </c>
      <c r="CX8">
        <v>0.31905165066598801</v>
      </c>
      <c r="CY8">
        <v>3.9598364971189399</v>
      </c>
      <c r="CZ8">
        <v>10.637104772768801</v>
      </c>
      <c r="DA8">
        <v>5.9628297106103698</v>
      </c>
      <c r="DB8">
        <v>27.498512479983201</v>
      </c>
      <c r="DC8">
        <v>17.824612205908601</v>
      </c>
      <c r="DD8">
        <v>9.3175028077110191</v>
      </c>
      <c r="DE8">
        <v>2.0775499848771202</v>
      </c>
      <c r="DF8">
        <v>12.239862009358101</v>
      </c>
      <c r="DG8">
        <v>2.27795950622501</v>
      </c>
      <c r="DH8">
        <v>3.1982549419787101</v>
      </c>
      <c r="DI8">
        <v>1.17891650479733</v>
      </c>
      <c r="DJ8">
        <v>5.0564424485240798</v>
      </c>
      <c r="DK8">
        <v>67.376880378967996</v>
      </c>
      <c r="DL8">
        <v>3.4530604140065702</v>
      </c>
      <c r="DM8">
        <v>6.0207840861279802</v>
      </c>
      <c r="DN8">
        <v>3.22661665321223</v>
      </c>
      <c r="DO8">
        <v>12.1798340215325</v>
      </c>
      <c r="DP8">
        <v>1.24032977605453</v>
      </c>
      <c r="DQ8">
        <v>9.3241405892140001</v>
      </c>
    </row>
    <row r="9" spans="1:121" x14ac:dyDescent="0.25">
      <c r="A9" s="1">
        <v>43830</v>
      </c>
      <c r="B9">
        <v>4.5985170669920903</v>
      </c>
      <c r="C9">
        <v>4.78438508935528</v>
      </c>
      <c r="D9">
        <v>5.0336981181068197</v>
      </c>
      <c r="E9">
        <v>1.6843173002337399</v>
      </c>
      <c r="F9">
        <v>16.825856517103499</v>
      </c>
      <c r="G9">
        <v>2.00460254155526</v>
      </c>
      <c r="H9">
        <v>8.4088882124201607</v>
      </c>
      <c r="I9">
        <v>100.184387425102</v>
      </c>
      <c r="J9">
        <v>7.0352876583578103</v>
      </c>
      <c r="K9">
        <v>25.333874392474002</v>
      </c>
      <c r="L9">
        <v>14.657470369630699</v>
      </c>
      <c r="M9">
        <v>1.28981063911629</v>
      </c>
      <c r="N9">
        <v>2.9106675877852299</v>
      </c>
      <c r="O9">
        <v>3.5483592351188999</v>
      </c>
      <c r="P9">
        <v>27.156830008629399</v>
      </c>
      <c r="Q9">
        <v>2.9758243317214599</v>
      </c>
      <c r="R9">
        <v>4.3161000874693896</v>
      </c>
      <c r="S9">
        <v>16.840270970862001</v>
      </c>
      <c r="T9">
        <v>31.882382712408699</v>
      </c>
      <c r="U9">
        <v>1.05324515033995</v>
      </c>
      <c r="V9">
        <v>7.3315308470896499</v>
      </c>
      <c r="W9">
        <v>5.6839140628944396</v>
      </c>
      <c r="X9">
        <v>4.0608858397643104</v>
      </c>
      <c r="Y9">
        <v>32.1855711709945</v>
      </c>
      <c r="Z9">
        <v>15.1874505173767</v>
      </c>
      <c r="AA9">
        <v>4.05123871842647</v>
      </c>
      <c r="AB9">
        <v>4.1085125361292203</v>
      </c>
      <c r="AC9">
        <v>1.9918840915468301</v>
      </c>
      <c r="AD9">
        <v>2.0073039849433099</v>
      </c>
      <c r="AE9">
        <v>46.966851642027997</v>
      </c>
      <c r="AF9">
        <v>1.6477512282347</v>
      </c>
      <c r="AG9">
        <v>0.99341710219312096</v>
      </c>
      <c r="AH9">
        <v>2.4804924686830598</v>
      </c>
      <c r="AI9">
        <v>201.58646154134399</v>
      </c>
      <c r="AJ9">
        <v>3.25303590984291</v>
      </c>
      <c r="AK9">
        <v>10.9767695390778</v>
      </c>
      <c r="AL9">
        <v>32.922336863350701</v>
      </c>
      <c r="AM9">
        <v>2.1063402585490301</v>
      </c>
      <c r="AN9">
        <v>2.66920099542505</v>
      </c>
      <c r="AO9">
        <v>2.2260282220213901</v>
      </c>
      <c r="AP9">
        <v>5.1105764529035804</v>
      </c>
      <c r="AQ9">
        <v>11.8279552373728</v>
      </c>
      <c r="AR9">
        <v>8.1992379304367997</v>
      </c>
      <c r="AS9">
        <v>1.7378617841924</v>
      </c>
      <c r="AT9">
        <v>8.0852524023842705</v>
      </c>
      <c r="AU9">
        <v>4.22800940229547</v>
      </c>
      <c r="AV9">
        <v>49.502130710448199</v>
      </c>
      <c r="AW9">
        <v>6.3712811149644697</v>
      </c>
      <c r="AX9">
        <v>5.2261925959509803</v>
      </c>
      <c r="AY9">
        <v>5.1962647277340999</v>
      </c>
      <c r="AZ9">
        <v>19.8869754807729</v>
      </c>
      <c r="BA9">
        <v>2.9160502139844402</v>
      </c>
      <c r="BB9">
        <v>0.95707061517482195</v>
      </c>
      <c r="BC9">
        <v>17.205676354020301</v>
      </c>
      <c r="BD9">
        <v>1.68787637317126</v>
      </c>
      <c r="BE9">
        <v>492.32681691579199</v>
      </c>
      <c r="BF9">
        <v>17.577901132642602</v>
      </c>
      <c r="BG9">
        <v>5.3458834382636704</v>
      </c>
      <c r="BH9">
        <v>71.403434628023703</v>
      </c>
      <c r="BI9">
        <v>2.2486012773871602</v>
      </c>
      <c r="BJ9">
        <v>8.1328196072403394</v>
      </c>
      <c r="BK9">
        <v>2.5562026228850998</v>
      </c>
      <c r="BL9">
        <v>27.4416821214942</v>
      </c>
      <c r="BM9">
        <v>3.6519230642493299</v>
      </c>
      <c r="BN9">
        <v>1.7124120604877899</v>
      </c>
      <c r="BO9">
        <v>1.65481073077028</v>
      </c>
      <c r="BP9">
        <v>4.5044345222308104</v>
      </c>
      <c r="BQ9">
        <v>1.9559603267852601</v>
      </c>
      <c r="BR9">
        <v>4.1198541232297696</v>
      </c>
      <c r="BS9">
        <v>2.7003773422573101</v>
      </c>
      <c r="BT9">
        <v>9.2710918720352602</v>
      </c>
      <c r="BU9">
        <v>2.66543705998266</v>
      </c>
      <c r="BV9">
        <v>35.629863129397101</v>
      </c>
      <c r="BW9">
        <v>1.8652259703921199</v>
      </c>
      <c r="BX9">
        <v>9.0197739508798591</v>
      </c>
      <c r="BY9">
        <v>11.6423171867816</v>
      </c>
      <c r="BZ9">
        <v>2.35658171701533</v>
      </c>
      <c r="CA9">
        <v>8.6620767910061804</v>
      </c>
      <c r="CB9">
        <v>40.966380957492099</v>
      </c>
      <c r="CC9">
        <v>2.82371339743883</v>
      </c>
      <c r="CD9">
        <v>2.0248150246386301</v>
      </c>
      <c r="CE9">
        <v>4.4925046440267096</v>
      </c>
      <c r="CF9">
        <v>0.98225492893586497</v>
      </c>
      <c r="CG9">
        <v>6.58487745264088</v>
      </c>
      <c r="CH9">
        <v>1.9177722914080699</v>
      </c>
      <c r="CI9">
        <v>3.2853879109267701</v>
      </c>
      <c r="CJ9">
        <v>10.694844607754501</v>
      </c>
      <c r="CK9">
        <v>3.1070151627774201</v>
      </c>
      <c r="CL9">
        <v>8.4431106929280304</v>
      </c>
      <c r="CM9">
        <v>17.136882760416199</v>
      </c>
      <c r="CN9">
        <v>0.88857973972934101</v>
      </c>
      <c r="CO9">
        <v>7.9751819674951401</v>
      </c>
      <c r="CP9">
        <v>17.078302501417099</v>
      </c>
      <c r="CQ9">
        <v>1.38425291669747</v>
      </c>
      <c r="CR9">
        <v>0.685146451745688</v>
      </c>
      <c r="CS9">
        <v>2.4487693113337898</v>
      </c>
      <c r="CT9">
        <v>11.9208708985249</v>
      </c>
      <c r="CU9">
        <v>21.375648209784501</v>
      </c>
      <c r="CV9">
        <v>2.7427630164185501</v>
      </c>
      <c r="CW9">
        <v>27.213439973311001</v>
      </c>
      <c r="CX9">
        <v>0.309170438766045</v>
      </c>
      <c r="CY9">
        <v>3.9700892378916199</v>
      </c>
      <c r="CZ9">
        <v>10.5160954826052</v>
      </c>
      <c r="DA9">
        <v>5.9458318213447896</v>
      </c>
      <c r="DB9">
        <v>27.883224269816498</v>
      </c>
      <c r="DC9">
        <v>17.185046907762398</v>
      </c>
      <c r="DD9">
        <v>9.2943171479050708</v>
      </c>
      <c r="DE9">
        <v>2.1541552974545</v>
      </c>
      <c r="DF9">
        <v>12.4921941596743</v>
      </c>
      <c r="DG9">
        <v>2.3375605888655402</v>
      </c>
      <c r="DH9">
        <v>3.2154178494949202</v>
      </c>
      <c r="DI9">
        <v>1.16735695244777</v>
      </c>
      <c r="DJ9">
        <v>5.1991663841546201</v>
      </c>
      <c r="DK9">
        <v>67.817039350688503</v>
      </c>
      <c r="DL9">
        <v>3.4863031765999399</v>
      </c>
      <c r="DM9">
        <v>5.9118469683026103</v>
      </c>
      <c r="DN9">
        <v>3.2021583793421899</v>
      </c>
      <c r="DO9">
        <v>12.4901528766695</v>
      </c>
      <c r="DP9">
        <v>1.29170373684301</v>
      </c>
      <c r="DQ9">
        <v>9.5630082137959906</v>
      </c>
    </row>
    <row r="10" spans="1:121" x14ac:dyDescent="0.25">
      <c r="A10" s="1">
        <v>44196</v>
      </c>
      <c r="B10">
        <v>4.3197685882868697</v>
      </c>
      <c r="C10">
        <v>4.5900934076014703</v>
      </c>
      <c r="D10">
        <v>4.7509579827188304</v>
      </c>
      <c r="E10">
        <v>1.79594163312113</v>
      </c>
      <c r="F10">
        <v>15.3131815310071</v>
      </c>
      <c r="G10">
        <v>1.96416402461928</v>
      </c>
      <c r="H10">
        <v>7.9855220608179698</v>
      </c>
      <c r="I10">
        <v>97.467083825902094</v>
      </c>
      <c r="J10">
        <v>6.8770298609626703</v>
      </c>
      <c r="K10">
        <v>24.214603085219199</v>
      </c>
      <c r="L10">
        <v>13.881658963681399</v>
      </c>
      <c r="M10">
        <v>1.30900497707512</v>
      </c>
      <c r="N10">
        <v>2.5812753374640698</v>
      </c>
      <c r="O10">
        <v>3.4343780189722999</v>
      </c>
      <c r="P10">
        <v>27.282968147622199</v>
      </c>
      <c r="Q10">
        <v>2.72536983470276</v>
      </c>
      <c r="R10">
        <v>4.49149081880162</v>
      </c>
      <c r="S10">
        <v>15.443920213123601</v>
      </c>
      <c r="T10">
        <v>29.701123601344001</v>
      </c>
      <c r="U10">
        <v>1.0037441172380901</v>
      </c>
      <c r="V10">
        <v>7.1106571646098802</v>
      </c>
      <c r="W10">
        <v>5.55341319239478</v>
      </c>
      <c r="X10">
        <v>3.86682321613615</v>
      </c>
      <c r="Y10">
        <v>30.876650107421401</v>
      </c>
      <c r="Z10">
        <v>14.3886487044263</v>
      </c>
      <c r="AA10">
        <v>3.9696739041739102</v>
      </c>
      <c r="AB10">
        <v>4.0675221926458196</v>
      </c>
      <c r="AC10">
        <v>1.8816137950699401</v>
      </c>
      <c r="AD10">
        <v>1.9984048968702</v>
      </c>
      <c r="AE10">
        <v>44.365080345152897</v>
      </c>
      <c r="AF10">
        <v>1.5594112862246401</v>
      </c>
      <c r="AG10">
        <v>0.89246536360880901</v>
      </c>
      <c r="AH10">
        <v>2.24470504993561</v>
      </c>
      <c r="AI10">
        <v>189.672870146663</v>
      </c>
      <c r="AJ10">
        <v>3.0754813961208298</v>
      </c>
      <c r="AK10">
        <v>10.1906794892242</v>
      </c>
      <c r="AL10">
        <v>31.299054400247002</v>
      </c>
      <c r="AM10">
        <v>1.97469911692564</v>
      </c>
      <c r="AN10">
        <v>2.5636665486845698</v>
      </c>
      <c r="AO10">
        <v>2.1157621586420499</v>
      </c>
      <c r="AP10">
        <v>4.9140079429962604</v>
      </c>
      <c r="AQ10">
        <v>11.3662498634231</v>
      </c>
      <c r="AR10">
        <v>7.5950523544216999</v>
      </c>
      <c r="AS10">
        <v>1.7084339949367899</v>
      </c>
      <c r="AT10">
        <v>7.1727581697132203</v>
      </c>
      <c r="AU10">
        <v>3.96074883512353</v>
      </c>
      <c r="AV10">
        <v>46.021672081050603</v>
      </c>
      <c r="AW10">
        <v>5.9563210190418596</v>
      </c>
      <c r="AX10">
        <v>4.9713475184044897</v>
      </c>
      <c r="AY10">
        <v>4.7888171539350202</v>
      </c>
      <c r="AZ10">
        <v>18.325978106391201</v>
      </c>
      <c r="BA10">
        <v>2.65578924381155</v>
      </c>
      <c r="BB10">
        <v>0.91207150535590797</v>
      </c>
      <c r="BC10">
        <v>16.1985372813011</v>
      </c>
      <c r="BD10">
        <v>1.62076253348755</v>
      </c>
      <c r="BE10">
        <v>462.73240241094601</v>
      </c>
      <c r="BF10">
        <v>16.973175247442299</v>
      </c>
      <c r="BG10">
        <v>5.0975453886455</v>
      </c>
      <c r="BH10">
        <v>68.003592976662404</v>
      </c>
      <c r="BI10">
        <v>2.0402656282863898</v>
      </c>
      <c r="BJ10">
        <v>7.5989267580905402</v>
      </c>
      <c r="BK10">
        <v>2.4449945856160902</v>
      </c>
      <c r="BL10">
        <v>26.634023500579399</v>
      </c>
      <c r="BM10">
        <v>3.6536445349281101</v>
      </c>
      <c r="BN10">
        <v>1.64334271395155</v>
      </c>
      <c r="BO10">
        <v>1.5164397038050099</v>
      </c>
      <c r="BP10">
        <v>4.1829665700977303</v>
      </c>
      <c r="BQ10">
        <v>1.95637859774486</v>
      </c>
      <c r="BR10">
        <v>3.8571208210634</v>
      </c>
      <c r="BS10">
        <v>2.7402370566002601</v>
      </c>
      <c r="BT10">
        <v>8.6694988845877603</v>
      </c>
      <c r="BU10">
        <v>2.55017198482083</v>
      </c>
      <c r="BV10">
        <v>32.853444118142903</v>
      </c>
      <c r="BW10">
        <v>1.79387998817202</v>
      </c>
      <c r="BX10">
        <v>8.0390869957305409</v>
      </c>
      <c r="BY10">
        <v>11.199072803239</v>
      </c>
      <c r="BZ10">
        <v>1.98200742965848</v>
      </c>
      <c r="CA10">
        <v>8.0140214033883002</v>
      </c>
      <c r="CB10">
        <v>37.896499824743998</v>
      </c>
      <c r="CC10">
        <v>2.8393505049494001</v>
      </c>
      <c r="CD10">
        <v>1.8015863215137999</v>
      </c>
      <c r="CE10">
        <v>4.2306858146131603</v>
      </c>
      <c r="CF10">
        <v>0.95040091836370399</v>
      </c>
      <c r="CG10">
        <v>6.1650254552285597</v>
      </c>
      <c r="CH10">
        <v>1.7990044907597</v>
      </c>
      <c r="CI10">
        <v>3.1389960765893399</v>
      </c>
      <c r="CJ10">
        <v>9.9551386043253096</v>
      </c>
      <c r="CK10">
        <v>2.9131247243298399</v>
      </c>
      <c r="CL10">
        <v>7.7031971135068202</v>
      </c>
      <c r="CM10">
        <v>16.206479588780301</v>
      </c>
      <c r="CN10">
        <v>0.83843883736068903</v>
      </c>
      <c r="CO10">
        <v>7.3221466883088997</v>
      </c>
      <c r="CP10">
        <v>16.4267554629307</v>
      </c>
      <c r="CQ10">
        <v>1.3532450955583999</v>
      </c>
      <c r="CR10">
        <v>0.63867500879994299</v>
      </c>
      <c r="CS10">
        <v>2.32900212992429</v>
      </c>
      <c r="CT10">
        <v>11.223677285775199</v>
      </c>
      <c r="CU10">
        <v>19.7390109849302</v>
      </c>
      <c r="CV10">
        <v>2.74321333178258</v>
      </c>
      <c r="CW10">
        <v>25.264510238576001</v>
      </c>
      <c r="CX10">
        <v>0.291196263079464</v>
      </c>
      <c r="CY10">
        <v>3.94499107339665</v>
      </c>
      <c r="CZ10">
        <v>9.7389482000860692</v>
      </c>
      <c r="DA10">
        <v>5.5036952157012404</v>
      </c>
      <c r="DB10">
        <v>28.268878008368802</v>
      </c>
      <c r="DC10">
        <v>15.974092848140801</v>
      </c>
      <c r="DD10">
        <v>8.3898434309865895</v>
      </c>
      <c r="DE10">
        <v>2.0530876470093902</v>
      </c>
      <c r="DF10">
        <v>12.3171296716787</v>
      </c>
      <c r="DG10">
        <v>2.27143004538698</v>
      </c>
      <c r="DH10">
        <v>2.9150551309414299</v>
      </c>
      <c r="DI10">
        <v>1.06440882894197</v>
      </c>
      <c r="DJ10">
        <v>4.8510725740114804</v>
      </c>
      <c r="DK10">
        <v>63.075125471471097</v>
      </c>
      <c r="DL10">
        <v>3.2097378369422702</v>
      </c>
      <c r="DM10">
        <v>5.7672637883870497</v>
      </c>
      <c r="DN10">
        <v>2.7944707357954801</v>
      </c>
      <c r="DO10">
        <v>12.4367076317033</v>
      </c>
      <c r="DP10">
        <v>1.3899528531309999</v>
      </c>
      <c r="DQ10">
        <v>9.0027313654703391</v>
      </c>
    </row>
    <row r="11" spans="1:121" x14ac:dyDescent="0.25">
      <c r="A11" s="1">
        <v>44561</v>
      </c>
      <c r="B11">
        <v>4.6712757212875502</v>
      </c>
      <c r="C11">
        <v>4.7400195583059901</v>
      </c>
      <c r="D11">
        <v>4.8364330018042896</v>
      </c>
      <c r="E11">
        <v>2.4072030677515102</v>
      </c>
      <c r="F11">
        <v>15.209979265504201</v>
      </c>
      <c r="G11">
        <v>2.0228363524564701</v>
      </c>
      <c r="H11">
        <v>8.2147879718298693</v>
      </c>
      <c r="I11">
        <v>106.687572282763</v>
      </c>
      <c r="J11">
        <v>7.0054617335166602</v>
      </c>
      <c r="K11">
        <v>24.865593924911501</v>
      </c>
      <c r="L11">
        <v>14.3185475089885</v>
      </c>
      <c r="M11">
        <v>1.4009650670804901</v>
      </c>
      <c r="N11">
        <v>2.6240589156578098</v>
      </c>
      <c r="O11">
        <v>3.6474721195564999</v>
      </c>
      <c r="P11">
        <v>28.078151108038799</v>
      </c>
      <c r="Q11">
        <v>2.95023314254736</v>
      </c>
      <c r="R11">
        <v>4.8033980900288498</v>
      </c>
      <c r="S11">
        <v>15.520059312450799</v>
      </c>
      <c r="T11">
        <v>30.809455141419001</v>
      </c>
      <c r="U11">
        <v>1.0387281099012899</v>
      </c>
      <c r="V11">
        <v>7.3593064387540297</v>
      </c>
      <c r="W11">
        <v>5.7514649879242796</v>
      </c>
      <c r="X11">
        <v>4.0169506484549196</v>
      </c>
      <c r="Y11">
        <v>31.361735278545101</v>
      </c>
      <c r="Z11">
        <v>13.697464548497299</v>
      </c>
      <c r="AA11">
        <v>4.0447063333900797</v>
      </c>
      <c r="AB11">
        <v>4.0048416786842198</v>
      </c>
      <c r="AC11">
        <v>1.9348005243439299</v>
      </c>
      <c r="AD11">
        <v>2.0425075670994999</v>
      </c>
      <c r="AE11">
        <v>45.7976658048876</v>
      </c>
      <c r="AF11">
        <v>1.55577966337447</v>
      </c>
      <c r="AG11">
        <v>0.83647532200002594</v>
      </c>
      <c r="AH11">
        <v>2.2205989966703301</v>
      </c>
      <c r="AI11">
        <v>195.92908151220701</v>
      </c>
      <c r="AJ11">
        <v>3.12531080939804</v>
      </c>
      <c r="AK11">
        <v>10.5726765234869</v>
      </c>
      <c r="AL11">
        <v>32.508163325520897</v>
      </c>
      <c r="AM11">
        <v>2.1668261079038298</v>
      </c>
      <c r="AN11">
        <v>2.5891257418330902</v>
      </c>
      <c r="AO11">
        <v>2.2153254216836902</v>
      </c>
      <c r="AP11">
        <v>5.2872333987713498</v>
      </c>
      <c r="AQ11">
        <v>11.6483641800814</v>
      </c>
      <c r="AR11">
        <v>7.6024471495406898</v>
      </c>
      <c r="AS11">
        <v>1.7967297063336001</v>
      </c>
      <c r="AT11">
        <v>6.96775533739235</v>
      </c>
      <c r="AU11">
        <v>4.0956583201213004</v>
      </c>
      <c r="AV11">
        <v>46.290445658737703</v>
      </c>
      <c r="AW11">
        <v>6.0033325172682899</v>
      </c>
      <c r="AX11">
        <v>5.1470657584424897</v>
      </c>
      <c r="AY11">
        <v>4.9159132821742899</v>
      </c>
      <c r="AZ11">
        <v>18.611899685411199</v>
      </c>
      <c r="BA11">
        <v>2.7652996305383599</v>
      </c>
      <c r="BB11">
        <v>0.90844004011219204</v>
      </c>
      <c r="BC11">
        <v>16.604192791491499</v>
      </c>
      <c r="BD11">
        <v>1.686559362668</v>
      </c>
      <c r="BE11">
        <v>479.77333136656603</v>
      </c>
      <c r="BF11">
        <v>18.086825715080298</v>
      </c>
      <c r="BG11">
        <v>5.1749558098286199</v>
      </c>
      <c r="BH11">
        <v>72.851766160458297</v>
      </c>
      <c r="BI11">
        <v>2.11148638575852</v>
      </c>
      <c r="BJ11">
        <v>7.62303795323841</v>
      </c>
      <c r="BK11">
        <v>2.6012210079289799</v>
      </c>
      <c r="BL11">
        <v>27.294653819459601</v>
      </c>
      <c r="BM11">
        <v>3.8402731039181499</v>
      </c>
      <c r="BN11">
        <v>1.62539660431487</v>
      </c>
      <c r="BO11">
        <v>1.52602649000385</v>
      </c>
      <c r="BP11">
        <v>4.25795935206237</v>
      </c>
      <c r="BQ11">
        <v>2.00417755982135</v>
      </c>
      <c r="BR11">
        <v>3.9899159211356499</v>
      </c>
      <c r="BS11">
        <v>2.8259780647515802</v>
      </c>
      <c r="BT11">
        <v>8.9009541467196804</v>
      </c>
      <c r="BU11">
        <v>2.5471705473233799</v>
      </c>
      <c r="BV11">
        <v>34.325887964599801</v>
      </c>
      <c r="BW11">
        <v>1.9019546934270799</v>
      </c>
      <c r="BX11">
        <v>8.3802609384597506</v>
      </c>
      <c r="BY11">
        <v>10.7640949122067</v>
      </c>
      <c r="BZ11">
        <v>1.9321934410994599</v>
      </c>
      <c r="CA11">
        <v>8.0522981771644204</v>
      </c>
      <c r="CB11">
        <v>38.994828319177103</v>
      </c>
      <c r="CC11">
        <v>2.9170812516771099</v>
      </c>
      <c r="CD11">
        <v>1.7940008617790499</v>
      </c>
      <c r="CE11">
        <v>4.3998082926104702</v>
      </c>
      <c r="CF11">
        <v>0.94594604099316704</v>
      </c>
      <c r="CG11">
        <v>6.3818355454677604</v>
      </c>
      <c r="CH11">
        <v>1.96940276888556</v>
      </c>
      <c r="CI11">
        <v>3.23074464686758</v>
      </c>
      <c r="CJ11">
        <v>10.6315537324164</v>
      </c>
      <c r="CK11">
        <v>2.8633433845253702</v>
      </c>
      <c r="CL11">
        <v>7.7665506357711402</v>
      </c>
      <c r="CM11">
        <v>17.166180329304702</v>
      </c>
      <c r="CN11">
        <v>0.87813644685182402</v>
      </c>
      <c r="CO11">
        <v>7.1816509944997602</v>
      </c>
      <c r="CP11">
        <v>16.970342941097702</v>
      </c>
      <c r="CQ11">
        <v>1.3821214339447401</v>
      </c>
      <c r="CR11">
        <v>0.65263170782815405</v>
      </c>
      <c r="CS11">
        <v>2.3755911518763702</v>
      </c>
      <c r="CT11">
        <v>11.313883429140301</v>
      </c>
      <c r="CU11">
        <v>20.164023143437401</v>
      </c>
      <c r="CV11">
        <v>2.9045080970716999</v>
      </c>
      <c r="CW11">
        <v>25.924125976513501</v>
      </c>
      <c r="CX11">
        <v>0.29772363907914501</v>
      </c>
      <c r="CY11">
        <v>3.7416911245498201</v>
      </c>
      <c r="CZ11">
        <v>10.483556551238401</v>
      </c>
      <c r="DA11">
        <v>5.7057980614175996</v>
      </c>
      <c r="DB11">
        <v>29.208107406984901</v>
      </c>
      <c r="DC11">
        <v>16.352864803583</v>
      </c>
      <c r="DD11">
        <v>9.1276031578141001</v>
      </c>
      <c r="DE11">
        <v>2.13274707732739</v>
      </c>
      <c r="DF11">
        <v>11.8143030183683</v>
      </c>
      <c r="DG11">
        <v>2.3500310125466499</v>
      </c>
      <c r="DH11">
        <v>3.0339747152906198</v>
      </c>
      <c r="DI11">
        <v>1.0784683443151</v>
      </c>
      <c r="DJ11">
        <v>5.0119916609582198</v>
      </c>
      <c r="DK11">
        <v>65.845634302438796</v>
      </c>
      <c r="DL11">
        <v>3.3129110741569101</v>
      </c>
      <c r="DM11">
        <v>5.7696497057983898</v>
      </c>
      <c r="DN11">
        <v>2.7422158900802498</v>
      </c>
      <c r="DO11">
        <v>12.910464222065499</v>
      </c>
      <c r="DP11">
        <v>1.5510517649983</v>
      </c>
      <c r="DQ11">
        <v>9.2313924170477204</v>
      </c>
    </row>
    <row r="12" spans="1:121" x14ac:dyDescent="0.25">
      <c r="A12" s="1">
        <v>44926</v>
      </c>
      <c r="B12">
        <v>4.8525543931802604</v>
      </c>
      <c r="C12">
        <v>4.9342486727061798</v>
      </c>
      <c r="D12">
        <v>5.0230020110104103</v>
      </c>
      <c r="E12">
        <v>2.4861676997206499</v>
      </c>
      <c r="F12">
        <v>15.759730776803501</v>
      </c>
      <c r="G12">
        <v>2.0873620266958999</v>
      </c>
      <c r="H12">
        <v>8.3675246918556603</v>
      </c>
      <c r="I12">
        <v>111.8121135944</v>
      </c>
      <c r="J12">
        <v>7.25695460540814</v>
      </c>
      <c r="K12">
        <v>25.988635886104799</v>
      </c>
      <c r="L12">
        <v>14.872483634683601</v>
      </c>
      <c r="M12">
        <v>1.44751222888191</v>
      </c>
      <c r="N12">
        <v>2.6604651439153901</v>
      </c>
      <c r="O12">
        <v>3.80532717847802</v>
      </c>
      <c r="P12">
        <v>29.233183001609198</v>
      </c>
      <c r="Q12">
        <v>3.0303312510048301</v>
      </c>
      <c r="R12">
        <v>4.9180912455428096</v>
      </c>
      <c r="S12">
        <v>16.0876129517697</v>
      </c>
      <c r="T12">
        <v>32.056719857156899</v>
      </c>
      <c r="U12">
        <v>1.07188009589012</v>
      </c>
      <c r="V12">
        <v>7.6113344425528702</v>
      </c>
      <c r="W12">
        <v>5.9411117428241997</v>
      </c>
      <c r="X12">
        <v>4.1319251051450898</v>
      </c>
      <c r="Y12">
        <v>31.7120039506867</v>
      </c>
      <c r="Z12">
        <v>14.3071092923478</v>
      </c>
      <c r="AA12">
        <v>4.1096634194083999</v>
      </c>
      <c r="AB12">
        <v>4.0620235810508101</v>
      </c>
      <c r="AC12">
        <v>1.9997988755252001</v>
      </c>
      <c r="AD12">
        <v>2.11986951047452</v>
      </c>
      <c r="AE12">
        <v>46.534217996998102</v>
      </c>
      <c r="AF12">
        <v>1.5965224242325</v>
      </c>
      <c r="AG12">
        <v>0.85427071200176896</v>
      </c>
      <c r="AH12">
        <v>2.2724373148522998</v>
      </c>
      <c r="AI12">
        <v>204.480864387239</v>
      </c>
      <c r="AJ12">
        <v>3.2181118751420099</v>
      </c>
      <c r="AK12">
        <v>10.9635191083431</v>
      </c>
      <c r="AL12">
        <v>33.495405024631197</v>
      </c>
      <c r="AM12">
        <v>2.1989018796054598</v>
      </c>
      <c r="AN12">
        <v>2.6903452598099298</v>
      </c>
      <c r="AO12">
        <v>2.3094058674192799</v>
      </c>
      <c r="AP12">
        <v>5.5109205335510598</v>
      </c>
      <c r="AQ12">
        <v>11.959245614741</v>
      </c>
      <c r="AR12">
        <v>7.8480604358900603</v>
      </c>
      <c r="AS12">
        <v>1.85947681812265</v>
      </c>
      <c r="AT12">
        <v>7.1786506708801898</v>
      </c>
      <c r="AU12">
        <v>4.2042306554067101</v>
      </c>
      <c r="AV12">
        <v>47.102635820232102</v>
      </c>
      <c r="AW12">
        <v>6.0588065620061498</v>
      </c>
      <c r="AX12">
        <v>5.3372386682088999</v>
      </c>
      <c r="AY12">
        <v>5.0948609179731097</v>
      </c>
      <c r="AZ12">
        <v>19.017815917276501</v>
      </c>
      <c r="BA12">
        <v>2.8538943412434801</v>
      </c>
      <c r="BB12">
        <v>0.93327919875406995</v>
      </c>
      <c r="BC12">
        <v>17.004258064989799</v>
      </c>
      <c r="BD12">
        <v>1.73938537324356</v>
      </c>
      <c r="BE12">
        <v>495.23039591862698</v>
      </c>
      <c r="BF12">
        <v>19.070132230905401</v>
      </c>
      <c r="BG12">
        <v>5.2545562222852498</v>
      </c>
      <c r="BH12">
        <v>75.772226593652107</v>
      </c>
      <c r="BI12">
        <v>2.1447801467338801</v>
      </c>
      <c r="BJ12">
        <v>7.7765698903841196</v>
      </c>
      <c r="BK12">
        <v>2.6723641797679001</v>
      </c>
      <c r="BL12">
        <v>28.261492930298001</v>
      </c>
      <c r="BM12">
        <v>3.9369034469765198</v>
      </c>
      <c r="BN12">
        <v>1.6291912636716801</v>
      </c>
      <c r="BO12">
        <v>1.53567925709084</v>
      </c>
      <c r="BP12">
        <v>4.29798644605129</v>
      </c>
      <c r="BQ12">
        <v>2.0548612640932702</v>
      </c>
      <c r="BR12">
        <v>4.1341361190947996</v>
      </c>
      <c r="BS12">
        <v>2.9343181596083201</v>
      </c>
      <c r="BT12">
        <v>9.1894049930603607</v>
      </c>
      <c r="BU12">
        <v>2.8344628058113099</v>
      </c>
      <c r="BV12">
        <v>36.027385910690398</v>
      </c>
      <c r="BW12">
        <v>1.9307228377037999</v>
      </c>
      <c r="BX12">
        <v>8.6360752192413592</v>
      </c>
      <c r="BY12">
        <v>11.075300273328301</v>
      </c>
      <c r="BZ12">
        <v>1.97928294865293</v>
      </c>
      <c r="CA12">
        <v>8.2567077432321696</v>
      </c>
      <c r="CB12">
        <v>40.452284375312701</v>
      </c>
      <c r="CC12">
        <v>3.0042398727050501</v>
      </c>
      <c r="CD12">
        <v>1.8157820030019201</v>
      </c>
      <c r="CE12">
        <v>4.5190767578781896</v>
      </c>
      <c r="CF12">
        <v>0.98162193155533295</v>
      </c>
      <c r="CG12">
        <v>6.5946230944664697</v>
      </c>
      <c r="CH12">
        <v>2.0301879730921302</v>
      </c>
      <c r="CI12">
        <v>3.34571349397299</v>
      </c>
      <c r="CJ12">
        <v>11.0009871913465</v>
      </c>
      <c r="CK12">
        <v>3.05243610034002</v>
      </c>
      <c r="CL12">
        <v>8.0971211187511898</v>
      </c>
      <c r="CM12">
        <v>17.796804062357701</v>
      </c>
      <c r="CN12">
        <v>0.90937077969365399</v>
      </c>
      <c r="CO12">
        <v>7.3454922350339702</v>
      </c>
      <c r="CP12">
        <v>17.810672143957401</v>
      </c>
      <c r="CQ12">
        <v>1.42270946032487</v>
      </c>
      <c r="CR12">
        <v>0.66686748494104997</v>
      </c>
      <c r="CS12">
        <v>2.4674216098983002</v>
      </c>
      <c r="CT12">
        <v>11.423707885259899</v>
      </c>
      <c r="CU12">
        <v>20.371328937644499</v>
      </c>
      <c r="CV12">
        <v>2.9856288930960599</v>
      </c>
      <c r="CW12">
        <v>26.8108566286963</v>
      </c>
      <c r="CX12">
        <v>0.30581379935284703</v>
      </c>
      <c r="CY12">
        <v>3.8715697122035202</v>
      </c>
      <c r="CZ12">
        <v>10.7355330825369</v>
      </c>
      <c r="DA12">
        <v>5.8816677133315496</v>
      </c>
      <c r="DB12">
        <v>30.927596702551501</v>
      </c>
      <c r="DC12">
        <v>16.9686531571225</v>
      </c>
      <c r="DD12">
        <v>9.4972465550766199</v>
      </c>
      <c r="DE12">
        <v>2.2329436163584102</v>
      </c>
      <c r="DF12">
        <v>12.283173816429899</v>
      </c>
      <c r="DG12">
        <v>2.4466015959520599</v>
      </c>
      <c r="DH12">
        <v>3.13182990002338</v>
      </c>
      <c r="DI12">
        <v>1.1071923481781101</v>
      </c>
      <c r="DJ12">
        <v>5.1112428573526998</v>
      </c>
      <c r="DK12">
        <v>68.788897652056505</v>
      </c>
      <c r="DL12">
        <v>3.4095652618100201</v>
      </c>
      <c r="DM12">
        <v>5.9819725315348</v>
      </c>
      <c r="DN12">
        <v>2.7980154147048899</v>
      </c>
      <c r="DO12">
        <v>13.350593630650399</v>
      </c>
      <c r="DP12">
        <v>1.5750758837766901</v>
      </c>
      <c r="DQ12">
        <v>9.6323427815477292</v>
      </c>
    </row>
    <row r="13" spans="1:121" x14ac:dyDescent="0.25">
      <c r="A13" s="1">
        <v>45291</v>
      </c>
      <c r="B13">
        <v>4.9920016805489098</v>
      </c>
      <c r="C13">
        <v>5.18236924008795</v>
      </c>
      <c r="D13">
        <v>5.1851540928053703</v>
      </c>
      <c r="E13">
        <v>2.5354264676217202</v>
      </c>
      <c r="F13">
        <v>16.121480123380799</v>
      </c>
      <c r="G13">
        <v>2.1527057243673098</v>
      </c>
      <c r="H13">
        <v>8.4224571101746299</v>
      </c>
      <c r="I13">
        <v>115.060864859604</v>
      </c>
      <c r="J13">
        <v>7.46805900701154</v>
      </c>
      <c r="K13">
        <v>26.318331043556299</v>
      </c>
      <c r="L13">
        <v>15.248488202396601</v>
      </c>
      <c r="M13">
        <v>1.467362435971</v>
      </c>
      <c r="N13">
        <v>2.6260175221534099</v>
      </c>
      <c r="O13">
        <v>3.9090735183202101</v>
      </c>
      <c r="P13">
        <v>29.985417123283298</v>
      </c>
      <c r="Q13">
        <v>3.1102958235365601</v>
      </c>
      <c r="R13">
        <v>4.9960921097490703</v>
      </c>
      <c r="S13">
        <v>16.5527005491968</v>
      </c>
      <c r="T13">
        <v>32.719660338316501</v>
      </c>
      <c r="U13">
        <v>1.1014427727180001</v>
      </c>
      <c r="V13">
        <v>7.7825472303968199</v>
      </c>
      <c r="W13">
        <v>6.0377441081339001</v>
      </c>
      <c r="X13">
        <v>4.2142006643151699</v>
      </c>
      <c r="Y13">
        <v>32.006595886792297</v>
      </c>
      <c r="Z13">
        <v>14.805932902367701</v>
      </c>
      <c r="AA13">
        <v>4.1374079663560401</v>
      </c>
      <c r="AB13">
        <v>4.1591531056760802</v>
      </c>
      <c r="AC13">
        <v>2.04011804551702</v>
      </c>
      <c r="AD13">
        <v>2.1709863916267098</v>
      </c>
      <c r="AE13">
        <v>47.4276809568996</v>
      </c>
      <c r="AF13">
        <v>1.6546262617154599</v>
      </c>
      <c r="AG13">
        <v>0.86617465143039796</v>
      </c>
      <c r="AH13">
        <v>2.3033551812592501</v>
      </c>
      <c r="AI13">
        <v>211.05953081229799</v>
      </c>
      <c r="AJ13">
        <v>3.3131846374692899</v>
      </c>
      <c r="AK13">
        <v>10.999693276627699</v>
      </c>
      <c r="AL13">
        <v>34.131279843082602</v>
      </c>
      <c r="AM13">
        <v>2.22683051959137</v>
      </c>
      <c r="AN13">
        <v>2.7307774436557799</v>
      </c>
      <c r="AO13">
        <v>2.38883953721525</v>
      </c>
      <c r="AP13">
        <v>5.6260581055898902</v>
      </c>
      <c r="AQ13">
        <v>12.1905975072138</v>
      </c>
      <c r="AR13">
        <v>8.06316741530736</v>
      </c>
      <c r="AS13">
        <v>1.9079972687609199</v>
      </c>
      <c r="AT13">
        <v>7.2847689001440203</v>
      </c>
      <c r="AU13">
        <v>4.2273882733647596</v>
      </c>
      <c r="AV13">
        <v>49.1318836838526</v>
      </c>
      <c r="AW13">
        <v>6.0970307053294199</v>
      </c>
      <c r="AX13">
        <v>5.5265435813754902</v>
      </c>
      <c r="AY13">
        <v>5.2279635584260804</v>
      </c>
      <c r="AZ13">
        <v>19.438887015766699</v>
      </c>
      <c r="BA13">
        <v>2.93804930049733</v>
      </c>
      <c r="BB13">
        <v>0.95277330700396901</v>
      </c>
      <c r="BC13">
        <v>17.324705795617302</v>
      </c>
      <c r="BD13">
        <v>1.79148726597675</v>
      </c>
      <c r="BE13">
        <v>505.31021695540198</v>
      </c>
      <c r="BF13">
        <v>19.933794399806899</v>
      </c>
      <c r="BG13">
        <v>5.32857954328309</v>
      </c>
      <c r="BH13">
        <v>77.681647638165103</v>
      </c>
      <c r="BI13">
        <v>2.1539883298654998</v>
      </c>
      <c r="BJ13">
        <v>7.9108156476026901</v>
      </c>
      <c r="BK13">
        <v>2.80144964948069</v>
      </c>
      <c r="BL13">
        <v>28.969800110536301</v>
      </c>
      <c r="BM13">
        <v>3.98405152075753</v>
      </c>
      <c r="BN13">
        <v>1.6685380108451999</v>
      </c>
      <c r="BO13">
        <v>1.53642150249901</v>
      </c>
      <c r="BP13">
        <v>4.3028475108631499</v>
      </c>
      <c r="BQ13">
        <v>2.1037552375244299</v>
      </c>
      <c r="BR13">
        <v>4.2778943383771999</v>
      </c>
      <c r="BS13">
        <v>2.9888306179486199</v>
      </c>
      <c r="BT13">
        <v>9.4922231426521204</v>
      </c>
      <c r="BU13">
        <v>2.9102396237706301</v>
      </c>
      <c r="BV13">
        <v>37.575348929632703</v>
      </c>
      <c r="BW13">
        <v>1.94886362147817</v>
      </c>
      <c r="BX13">
        <v>8.85185509490511</v>
      </c>
      <c r="BY13">
        <v>11.2546775042251</v>
      </c>
      <c r="BZ13">
        <v>1.9844677761959799</v>
      </c>
      <c r="CA13">
        <v>8.4083061494071991</v>
      </c>
      <c r="CB13">
        <v>41.493916123837302</v>
      </c>
      <c r="CC13">
        <v>3.11237371415235</v>
      </c>
      <c r="CD13">
        <v>1.8306523764337499</v>
      </c>
      <c r="CE13">
        <v>4.5995821860744703</v>
      </c>
      <c r="CF13">
        <v>1.0096980986264701</v>
      </c>
      <c r="CG13">
        <v>6.7834933268199498</v>
      </c>
      <c r="CH13">
        <v>2.0898360016220598</v>
      </c>
      <c r="CI13">
        <v>3.3855631299756399</v>
      </c>
      <c r="CJ13">
        <v>11.272612585531</v>
      </c>
      <c r="CK13">
        <v>3.1529363235061498</v>
      </c>
      <c r="CL13">
        <v>8.2062322464423492</v>
      </c>
      <c r="CM13">
        <v>18.211323486900401</v>
      </c>
      <c r="CN13">
        <v>0.91690768583140503</v>
      </c>
      <c r="CO13">
        <v>7.5443056297625297</v>
      </c>
      <c r="CP13">
        <v>18.250580501518701</v>
      </c>
      <c r="CQ13">
        <v>1.45169420599134</v>
      </c>
      <c r="CR13">
        <v>0.68687544484313501</v>
      </c>
      <c r="CS13">
        <v>2.5227043829912801</v>
      </c>
      <c r="CT13">
        <v>11.504470275019701</v>
      </c>
      <c r="CU13">
        <v>20.609108261405598</v>
      </c>
      <c r="CV13">
        <v>3.0211075969394301</v>
      </c>
      <c r="CW13">
        <v>27.483365260388101</v>
      </c>
      <c r="CX13">
        <v>0.32117989241001899</v>
      </c>
      <c r="CY13">
        <v>3.9285838176651202</v>
      </c>
      <c r="CZ13">
        <v>10.953780750975801</v>
      </c>
      <c r="DA13">
        <v>6.0469117818761502</v>
      </c>
      <c r="DB13">
        <v>32.365553210956797</v>
      </c>
      <c r="DC13">
        <v>17.461153493425599</v>
      </c>
      <c r="DD13">
        <v>9.8211860149013503</v>
      </c>
      <c r="DE13">
        <v>2.29672658603576</v>
      </c>
      <c r="DF13">
        <v>12.5667392642136</v>
      </c>
      <c r="DG13">
        <v>2.5208009087663501</v>
      </c>
      <c r="DH13">
        <v>3.2089965501604798</v>
      </c>
      <c r="DI13">
        <v>1.14180587847393</v>
      </c>
      <c r="DJ13">
        <v>5.1899788399296103</v>
      </c>
      <c r="DK13">
        <v>71.769375341326693</v>
      </c>
      <c r="DL13">
        <v>3.5285908434437001</v>
      </c>
      <c r="DM13">
        <v>6.0779756626210402</v>
      </c>
      <c r="DN13">
        <v>2.8527420112212001</v>
      </c>
      <c r="DO13">
        <v>13.5741047323438</v>
      </c>
      <c r="DP13">
        <v>1.57936711281612</v>
      </c>
      <c r="DQ13">
        <v>10.008796334226099</v>
      </c>
    </row>
    <row r="14" spans="1:121" x14ac:dyDescent="0.25">
      <c r="A14" s="1">
        <v>45657</v>
      </c>
      <c r="B14">
        <v>4.9848295215362697</v>
      </c>
      <c r="C14">
        <v>5.23308406144724</v>
      </c>
      <c r="D14">
        <v>5.2579227806934004</v>
      </c>
      <c r="E14">
        <v>2.5508671236057698</v>
      </c>
      <c r="F14">
        <v>16.2603482836635</v>
      </c>
      <c r="G14">
        <v>2.15243024688586</v>
      </c>
      <c r="H14">
        <v>8.3380459986325999</v>
      </c>
      <c r="I14">
        <v>116.247518023333</v>
      </c>
      <c r="J14">
        <v>7.5334434775052603</v>
      </c>
      <c r="K14">
        <v>26.526753239275699</v>
      </c>
      <c r="L14">
        <v>15.3784666078696</v>
      </c>
      <c r="M14">
        <v>1.46876279153814</v>
      </c>
      <c r="N14">
        <v>2.5919266375861998</v>
      </c>
      <c r="O14">
        <v>3.9394703797658202</v>
      </c>
      <c r="P14">
        <v>30.229212661211299</v>
      </c>
      <c r="Q14">
        <v>3.1150138772338001</v>
      </c>
      <c r="R14">
        <v>5.0000505161715996</v>
      </c>
      <c r="S14">
        <v>16.731452261106899</v>
      </c>
      <c r="T14">
        <v>32.638783979866602</v>
      </c>
      <c r="U14">
        <v>1.11238350766408</v>
      </c>
      <c r="V14">
        <v>7.8800203623838003</v>
      </c>
      <c r="W14">
        <v>6.0526666277786898</v>
      </c>
      <c r="X14">
        <v>4.2513133964429697</v>
      </c>
      <c r="Y14">
        <v>32.457311191050799</v>
      </c>
      <c r="Z14">
        <v>14.9850528979612</v>
      </c>
      <c r="AA14">
        <v>4.1192258525607697</v>
      </c>
      <c r="AB14">
        <v>4.1540516256336204</v>
      </c>
      <c r="AC14">
        <v>2.0384248651387198</v>
      </c>
      <c r="AD14">
        <v>2.19376470239499</v>
      </c>
      <c r="AE14">
        <v>48.287895218724003</v>
      </c>
      <c r="AF14">
        <v>1.6767153017962699</v>
      </c>
      <c r="AG14">
        <v>0.86711792364857099</v>
      </c>
      <c r="AH14">
        <v>2.3091894193723999</v>
      </c>
      <c r="AI14">
        <v>214.10789315007699</v>
      </c>
      <c r="AJ14">
        <v>3.36733719366784</v>
      </c>
      <c r="AK14">
        <v>10.8934530378507</v>
      </c>
      <c r="AL14">
        <v>34.523499387984202</v>
      </c>
      <c r="AM14">
        <v>2.1956286775157201</v>
      </c>
      <c r="AN14">
        <v>2.7138797309360401</v>
      </c>
      <c r="AO14">
        <v>2.40316268545204</v>
      </c>
      <c r="AP14">
        <v>5.6239817770573604</v>
      </c>
      <c r="AQ14">
        <v>12.2715592757861</v>
      </c>
      <c r="AR14">
        <v>8.1621322860664307</v>
      </c>
      <c r="AS14">
        <v>1.92582196575722</v>
      </c>
      <c r="AT14">
        <v>7.3193797560669003</v>
      </c>
      <c r="AU14">
        <v>4.2731079246651396</v>
      </c>
      <c r="AV14">
        <v>50.397672740847597</v>
      </c>
      <c r="AW14">
        <v>6.04012888988541</v>
      </c>
      <c r="AX14">
        <v>5.5517642197502397</v>
      </c>
      <c r="AY14">
        <v>5.2782701707868904</v>
      </c>
      <c r="AZ14">
        <v>19.511936071927501</v>
      </c>
      <c r="BA14">
        <v>2.9759723541301</v>
      </c>
      <c r="BB14">
        <v>0.94613645859526696</v>
      </c>
      <c r="BC14">
        <v>17.382499366430999</v>
      </c>
      <c r="BD14">
        <v>1.8140695603581001</v>
      </c>
      <c r="BE14">
        <v>511.00168017696399</v>
      </c>
      <c r="BF14">
        <v>20.3324533451486</v>
      </c>
      <c r="BG14">
        <v>5.3334076921770697</v>
      </c>
      <c r="BH14">
        <v>78.349059144490994</v>
      </c>
      <c r="BI14">
        <v>2.1255661980214802</v>
      </c>
      <c r="BJ14">
        <v>7.9066088128263301</v>
      </c>
      <c r="BK14">
        <v>2.8356605924857301</v>
      </c>
      <c r="BL14">
        <v>28.9561529698179</v>
      </c>
      <c r="BM14">
        <v>3.9710127990636899</v>
      </c>
      <c r="BN14">
        <v>1.6682952805943601</v>
      </c>
      <c r="BO14">
        <v>1.5188757433581299</v>
      </c>
      <c r="BP14">
        <v>4.2559711295045597</v>
      </c>
      <c r="BQ14">
        <v>2.0932734357652198</v>
      </c>
      <c r="BR14">
        <v>4.3272172325971203</v>
      </c>
      <c r="BS14">
        <v>2.98158159008696</v>
      </c>
      <c r="BT14">
        <v>9.5607368214365795</v>
      </c>
      <c r="BU14">
        <v>2.8812656693038901</v>
      </c>
      <c r="BV14">
        <v>38.401093045431303</v>
      </c>
      <c r="BW14">
        <v>1.9415062550719899</v>
      </c>
      <c r="BX14">
        <v>8.9249885728754403</v>
      </c>
      <c r="BY14">
        <v>11.247618225138901</v>
      </c>
      <c r="BZ14">
        <v>1.94111206057038</v>
      </c>
      <c r="CA14">
        <v>8.4357560534371991</v>
      </c>
      <c r="CB14">
        <v>41.8432039902886</v>
      </c>
      <c r="CC14">
        <v>3.0834487318512198</v>
      </c>
      <c r="CD14">
        <v>1.8621047812760301</v>
      </c>
      <c r="CE14">
        <v>4.6422862137321497</v>
      </c>
      <c r="CF14">
        <v>1.0185443446487601</v>
      </c>
      <c r="CG14">
        <v>6.8857652863386303</v>
      </c>
      <c r="CH14">
        <v>2.09679892707091</v>
      </c>
      <c r="CI14">
        <v>3.3616639294991701</v>
      </c>
      <c r="CJ14">
        <v>11.393662617310101</v>
      </c>
      <c r="CK14">
        <v>3.1254128402695698</v>
      </c>
      <c r="CL14">
        <v>8.2191469658428495</v>
      </c>
      <c r="CM14">
        <v>18.460617617368101</v>
      </c>
      <c r="CN14">
        <v>0.92493891729129296</v>
      </c>
      <c r="CO14">
        <v>7.5950188879371696</v>
      </c>
      <c r="CP14">
        <v>18.2993121747716</v>
      </c>
      <c r="CQ14">
        <v>1.4718179459385901</v>
      </c>
      <c r="CR14">
        <v>0.67769964340099897</v>
      </c>
      <c r="CS14">
        <v>2.5144431106363601</v>
      </c>
      <c r="CT14">
        <v>11.403106413372299</v>
      </c>
      <c r="CU14">
        <v>20.384576182831399</v>
      </c>
      <c r="CV14">
        <v>2.9960270674827298</v>
      </c>
      <c r="CW14">
        <v>27.8093710017014</v>
      </c>
      <c r="CX14">
        <v>0.32577929310488302</v>
      </c>
      <c r="CY14">
        <v>3.94741732769578</v>
      </c>
      <c r="CZ14">
        <v>10.990640367450499</v>
      </c>
      <c r="DA14">
        <v>6.1199710710394397</v>
      </c>
      <c r="DB14">
        <v>33.016864203986401</v>
      </c>
      <c r="DC14">
        <v>17.719776137169401</v>
      </c>
      <c r="DD14">
        <v>9.9155135527563392</v>
      </c>
      <c r="DE14">
        <v>2.3178095995040899</v>
      </c>
      <c r="DF14">
        <v>12.690877082059901</v>
      </c>
      <c r="DG14">
        <v>2.56573719167059</v>
      </c>
      <c r="DH14">
        <v>3.28276919963041</v>
      </c>
      <c r="DI14">
        <v>1.1439514243000299</v>
      </c>
      <c r="DJ14">
        <v>5.2092020278141096</v>
      </c>
      <c r="DK14">
        <v>73.2251867595227</v>
      </c>
      <c r="DL14">
        <v>3.5446172508537601</v>
      </c>
      <c r="DM14">
        <v>6.0633018322854797</v>
      </c>
      <c r="DN14">
        <v>2.8836833253611101</v>
      </c>
      <c r="DO14">
        <v>13.698208829076201</v>
      </c>
      <c r="DP14">
        <v>1.5671076546427201</v>
      </c>
      <c r="DQ14">
        <v>10.099292925321601</v>
      </c>
    </row>
    <row r="15" spans="1:121" x14ac:dyDescent="0.25">
      <c r="A15" s="1">
        <v>46022</v>
      </c>
      <c r="B15">
        <v>5.0011644177071597</v>
      </c>
      <c r="C15">
        <v>5.29843495990393</v>
      </c>
      <c r="D15">
        <v>5.2799802858384499</v>
      </c>
      <c r="E15">
        <v>2.5747881667905101</v>
      </c>
      <c r="F15">
        <v>16.237197324204001</v>
      </c>
      <c r="G15">
        <v>2.1725480936678299</v>
      </c>
      <c r="H15">
        <v>8.2210187739507194</v>
      </c>
      <c r="I15">
        <v>117.29323272978699</v>
      </c>
      <c r="J15">
        <v>7.4845093079271203</v>
      </c>
      <c r="K15">
        <v>26.478622340978799</v>
      </c>
      <c r="L15">
        <v>15.443071381787099</v>
      </c>
      <c r="M15">
        <v>1.4718267747036</v>
      </c>
      <c r="N15">
        <v>2.53627091145969</v>
      </c>
      <c r="O15">
        <v>3.9581170544451498</v>
      </c>
      <c r="P15">
        <v>30.139394344438799</v>
      </c>
      <c r="Q15">
        <v>3.1021071715188202</v>
      </c>
      <c r="R15">
        <v>4.9761676708598301</v>
      </c>
      <c r="S15">
        <v>16.845583115000199</v>
      </c>
      <c r="T15">
        <v>32.998116264559798</v>
      </c>
      <c r="U15">
        <v>1.1208709134663</v>
      </c>
      <c r="V15">
        <v>7.8504593505490403</v>
      </c>
      <c r="W15">
        <v>6.0559565443428998</v>
      </c>
      <c r="X15">
        <v>4.2639554033134299</v>
      </c>
      <c r="Y15">
        <v>32.0431014881745</v>
      </c>
      <c r="Z15">
        <v>15.037816400200599</v>
      </c>
      <c r="AA15">
        <v>4.0738862170817498</v>
      </c>
      <c r="AB15">
        <v>4.1124745527011104</v>
      </c>
      <c r="AC15">
        <v>1.9873984657103201</v>
      </c>
      <c r="AD15">
        <v>2.16340274323146</v>
      </c>
      <c r="AE15">
        <v>48.847668435491798</v>
      </c>
      <c r="AF15">
        <v>1.6758695426013901</v>
      </c>
      <c r="AG15">
        <v>0.86094631977970404</v>
      </c>
      <c r="AH15">
        <v>2.2971289587757799</v>
      </c>
      <c r="AI15">
        <v>215.455990005578</v>
      </c>
      <c r="AJ15">
        <v>3.37539095021434</v>
      </c>
      <c r="AK15">
        <v>10.7517917492648</v>
      </c>
      <c r="AL15">
        <v>34.466343969975902</v>
      </c>
      <c r="AM15">
        <v>2.1668656341538699</v>
      </c>
      <c r="AN15">
        <v>2.7273317054970301</v>
      </c>
      <c r="AO15">
        <v>2.42215653260617</v>
      </c>
      <c r="AP15">
        <v>5.7010396363145999</v>
      </c>
      <c r="AQ15">
        <v>12.276100906408001</v>
      </c>
      <c r="AR15">
        <v>8.1773485940805202</v>
      </c>
      <c r="AS15">
        <v>1.92933774274977</v>
      </c>
      <c r="AT15">
        <v>7.32854062258067</v>
      </c>
      <c r="AU15">
        <v>4.2606799536748703</v>
      </c>
      <c r="AV15">
        <v>50.333660769752498</v>
      </c>
      <c r="AW15">
        <v>5.9243517049354297</v>
      </c>
      <c r="AX15">
        <v>5.5613805030048802</v>
      </c>
      <c r="AY15">
        <v>5.2988335170704204</v>
      </c>
      <c r="AZ15">
        <v>19.345741190698799</v>
      </c>
      <c r="BA15">
        <v>2.9879934575822902</v>
      </c>
      <c r="BB15">
        <v>0.93619456132305101</v>
      </c>
      <c r="BC15">
        <v>17.311322646144099</v>
      </c>
      <c r="BD15">
        <v>1.80660073298389</v>
      </c>
      <c r="BE15">
        <v>506.09507343311498</v>
      </c>
      <c r="BF15">
        <v>20.593645518055801</v>
      </c>
      <c r="BG15">
        <v>5.2794598445237799</v>
      </c>
      <c r="BH15">
        <v>78.659227162542393</v>
      </c>
      <c r="BI15">
        <v>2.08961520808294</v>
      </c>
      <c r="BJ15">
        <v>7.8239456209136797</v>
      </c>
      <c r="BK15">
        <v>2.8163392302475501</v>
      </c>
      <c r="BL15">
        <v>28.998208854840801</v>
      </c>
      <c r="BM15">
        <v>3.9650699819625599</v>
      </c>
      <c r="BN15">
        <v>1.6584705221759</v>
      </c>
      <c r="BO15">
        <v>1.49021815722388</v>
      </c>
      <c r="BP15">
        <v>4.1752258310809101</v>
      </c>
      <c r="BQ15">
        <v>2.0780333960728798</v>
      </c>
      <c r="BR15">
        <v>4.3508590963860501</v>
      </c>
      <c r="BS15">
        <v>3.0205428379878199</v>
      </c>
      <c r="BT15">
        <v>9.5726814180481608</v>
      </c>
      <c r="BU15">
        <v>2.87723508076588</v>
      </c>
      <c r="BV15">
        <v>38.956938687812197</v>
      </c>
      <c r="BW15">
        <v>1.9184810069256399</v>
      </c>
      <c r="BX15">
        <v>8.9194452578866095</v>
      </c>
      <c r="BY15">
        <v>11.1766627005285</v>
      </c>
      <c r="BZ15">
        <v>1.9311503101213101</v>
      </c>
      <c r="CA15">
        <v>8.3923818104970902</v>
      </c>
      <c r="CB15">
        <v>42.201632545069501</v>
      </c>
      <c r="CC15">
        <v>3.09999718440482</v>
      </c>
      <c r="CD15">
        <v>1.8689982311748801</v>
      </c>
      <c r="CE15">
        <v>4.6220187940237301</v>
      </c>
      <c r="CF15">
        <v>1.02814062974799</v>
      </c>
      <c r="CG15">
        <v>6.9095883714910196</v>
      </c>
      <c r="CH15">
        <v>2.0924028581862002</v>
      </c>
      <c r="CI15">
        <v>3.3505136158673299</v>
      </c>
      <c r="CJ15">
        <v>11.3238913209088</v>
      </c>
      <c r="CK15">
        <v>3.1450118940152998</v>
      </c>
      <c r="CL15">
        <v>8.1828258040308501</v>
      </c>
      <c r="CM15">
        <v>18.4194755913202</v>
      </c>
      <c r="CN15">
        <v>0.94234187149953597</v>
      </c>
      <c r="CO15">
        <v>7.5568873243538697</v>
      </c>
      <c r="CP15">
        <v>18.198494212728999</v>
      </c>
      <c r="CQ15">
        <v>1.4796948576953299</v>
      </c>
      <c r="CR15">
        <v>0.67368196129357205</v>
      </c>
      <c r="CS15">
        <v>2.5050127379085199</v>
      </c>
      <c r="CT15">
        <v>11.224070196823</v>
      </c>
      <c r="CU15">
        <v>20.020366483799201</v>
      </c>
      <c r="CV15">
        <v>2.96540917701045</v>
      </c>
      <c r="CW15">
        <v>27.805819385273999</v>
      </c>
      <c r="CX15">
        <v>0.31996746404047399</v>
      </c>
      <c r="CY15">
        <v>3.9065365471240101</v>
      </c>
      <c r="CZ15">
        <v>10.8976641798891</v>
      </c>
      <c r="DA15">
        <v>6.0999358563145396</v>
      </c>
      <c r="DB15">
        <v>33.241961350730101</v>
      </c>
      <c r="DC15">
        <v>17.790531009780999</v>
      </c>
      <c r="DD15">
        <v>10.0302422903031</v>
      </c>
      <c r="DE15">
        <v>2.3247228818222001</v>
      </c>
      <c r="DF15">
        <v>12.586649019390499</v>
      </c>
      <c r="DG15">
        <v>2.58611091444897</v>
      </c>
      <c r="DH15">
        <v>3.3017076850545499</v>
      </c>
      <c r="DI15">
        <v>1.14474823034058</v>
      </c>
      <c r="DJ15">
        <v>5.0621337687966701</v>
      </c>
      <c r="DK15">
        <v>74.081921659309202</v>
      </c>
      <c r="DL15">
        <v>3.5384044554762699</v>
      </c>
      <c r="DM15">
        <v>6.0347603540445798</v>
      </c>
      <c r="DN15">
        <v>2.8778169973092602</v>
      </c>
      <c r="DO15">
        <v>13.6437287683494</v>
      </c>
      <c r="DP15">
        <v>1.5657260575382299</v>
      </c>
      <c r="DQ15">
        <v>10.152744084175</v>
      </c>
    </row>
    <row r="16" spans="1:121" x14ac:dyDescent="0.25">
      <c r="A16" s="1">
        <v>46387</v>
      </c>
      <c r="B16">
        <v>4.9937633101299301</v>
      </c>
      <c r="C16">
        <v>5.3268691265359802</v>
      </c>
      <c r="D16">
        <v>5.3114346806390902</v>
      </c>
      <c r="E16">
        <v>2.5757125184293899</v>
      </c>
      <c r="F16">
        <v>16.258025199729399</v>
      </c>
      <c r="G16">
        <v>2.1811584280135499</v>
      </c>
      <c r="H16">
        <v>8.0498633972544695</v>
      </c>
      <c r="I16">
        <v>118.24910566518599</v>
      </c>
      <c r="J16">
        <v>7.4809695073533602</v>
      </c>
      <c r="K16">
        <v>26.512390469761201</v>
      </c>
      <c r="L16">
        <v>15.479656777122999</v>
      </c>
      <c r="M16">
        <v>1.4698236762044901</v>
      </c>
      <c r="N16">
        <v>2.5087621743057902</v>
      </c>
      <c r="O16">
        <v>3.9607812632782999</v>
      </c>
      <c r="P16">
        <v>30.244829189825801</v>
      </c>
      <c r="Q16">
        <v>3.0820469351239899</v>
      </c>
      <c r="R16">
        <v>4.9465799601116904</v>
      </c>
      <c r="S16">
        <v>16.840932577592302</v>
      </c>
      <c r="T16">
        <v>32.971212883781099</v>
      </c>
      <c r="U16">
        <v>1.12538815991745</v>
      </c>
      <c r="V16">
        <v>7.8359036491099001</v>
      </c>
      <c r="W16">
        <v>6.0520946873161297</v>
      </c>
      <c r="X16">
        <v>4.2514823933555004</v>
      </c>
      <c r="Y16">
        <v>31.617728480399901</v>
      </c>
      <c r="Z16">
        <v>15.1170984413766</v>
      </c>
      <c r="AA16">
        <v>4.0274035849308101</v>
      </c>
      <c r="AB16">
        <v>4.0639630222758001</v>
      </c>
      <c r="AC16">
        <v>1.97238036393821</v>
      </c>
      <c r="AD16">
        <v>2.1347403075696501</v>
      </c>
      <c r="AE16">
        <v>48.912399799747803</v>
      </c>
      <c r="AF16">
        <v>1.6739434878478101</v>
      </c>
      <c r="AG16">
        <v>0.85308427999701197</v>
      </c>
      <c r="AH16">
        <v>2.2800059836375302</v>
      </c>
      <c r="AI16">
        <v>216.40144604668001</v>
      </c>
      <c r="AJ16">
        <v>3.3819846957437698</v>
      </c>
      <c r="AK16">
        <v>10.595275965002999</v>
      </c>
      <c r="AL16">
        <v>34.481405371039997</v>
      </c>
      <c r="AM16">
        <v>2.14484614601158</v>
      </c>
      <c r="AN16">
        <v>2.7241688040127499</v>
      </c>
      <c r="AO16">
        <v>2.4242016273868301</v>
      </c>
      <c r="AP16">
        <v>5.7208577683668302</v>
      </c>
      <c r="AQ16">
        <v>12.2246367184591</v>
      </c>
      <c r="AR16">
        <v>8.1780757758591704</v>
      </c>
      <c r="AS16">
        <v>1.92612326461772</v>
      </c>
      <c r="AT16">
        <v>7.3309000293962896</v>
      </c>
      <c r="AU16">
        <v>4.2596742041695803</v>
      </c>
      <c r="AV16">
        <v>49.963943327537699</v>
      </c>
      <c r="AW16">
        <v>5.8295708542269304</v>
      </c>
      <c r="AX16">
        <v>5.5557049045570004</v>
      </c>
      <c r="AY16">
        <v>5.3121990196678004</v>
      </c>
      <c r="AZ16">
        <v>19.213234659559799</v>
      </c>
      <c r="BA16">
        <v>2.99130921429053</v>
      </c>
      <c r="BB16">
        <v>0.92549000403974502</v>
      </c>
      <c r="BC16">
        <v>17.200738049292301</v>
      </c>
      <c r="BD16">
        <v>1.7983864313153699</v>
      </c>
      <c r="BE16">
        <v>504.69859943402997</v>
      </c>
      <c r="BF16">
        <v>20.823829265236402</v>
      </c>
      <c r="BG16">
        <v>5.2375354981676701</v>
      </c>
      <c r="BH16">
        <v>78.858845002105198</v>
      </c>
      <c r="BI16">
        <v>2.0501317887074402</v>
      </c>
      <c r="BJ16">
        <v>7.7535825654593999</v>
      </c>
      <c r="BK16">
        <v>2.796714307972</v>
      </c>
      <c r="BL16">
        <v>29.029353759605399</v>
      </c>
      <c r="BM16">
        <v>3.9628078326118499</v>
      </c>
      <c r="BN16">
        <v>1.6457791234768999</v>
      </c>
      <c r="BO16">
        <v>1.4673190066811901</v>
      </c>
      <c r="BP16">
        <v>4.0954217714811199</v>
      </c>
      <c r="BQ16">
        <v>2.0601072623516199</v>
      </c>
      <c r="BR16">
        <v>4.34131287241867</v>
      </c>
      <c r="BS16">
        <v>3.0274773071962899</v>
      </c>
      <c r="BT16">
        <v>9.5761337064872301</v>
      </c>
      <c r="BU16">
        <v>2.8825259884658001</v>
      </c>
      <c r="BV16">
        <v>39.271864418206</v>
      </c>
      <c r="BW16">
        <v>1.8860355768999</v>
      </c>
      <c r="BX16">
        <v>8.8927117630690304</v>
      </c>
      <c r="BY16">
        <v>11.1382791694689</v>
      </c>
      <c r="BZ16">
        <v>1.89733606371035</v>
      </c>
      <c r="CA16">
        <v>8.3414044860510597</v>
      </c>
      <c r="CB16">
        <v>42.477890662580499</v>
      </c>
      <c r="CC16">
        <v>3.07369301251933</v>
      </c>
      <c r="CD16">
        <v>1.85788594308041</v>
      </c>
      <c r="CE16">
        <v>4.6167661894166097</v>
      </c>
      <c r="CF16">
        <v>1.0249580451631</v>
      </c>
      <c r="CG16">
        <v>6.9293876719991596</v>
      </c>
      <c r="CH16">
        <v>2.0901734854961802</v>
      </c>
      <c r="CI16">
        <v>3.34166697775176</v>
      </c>
      <c r="CJ16">
        <v>11.3396207273548</v>
      </c>
      <c r="CK16">
        <v>3.14264564158856</v>
      </c>
      <c r="CL16">
        <v>8.1330507964871206</v>
      </c>
      <c r="CM16">
        <v>18.481108683080699</v>
      </c>
      <c r="CN16">
        <v>0.94503817492479203</v>
      </c>
      <c r="CO16">
        <v>7.5301821236144404</v>
      </c>
      <c r="CP16">
        <v>18.241644712267501</v>
      </c>
      <c r="CQ16">
        <v>1.4803332242710601</v>
      </c>
      <c r="CR16">
        <v>0.66185639397121299</v>
      </c>
      <c r="CS16">
        <v>2.4986143751016301</v>
      </c>
      <c r="CT16">
        <v>11.119618743953801</v>
      </c>
      <c r="CU16">
        <v>19.691082469162598</v>
      </c>
      <c r="CV16">
        <v>2.95629957046767</v>
      </c>
      <c r="CW16">
        <v>27.8141674055618</v>
      </c>
      <c r="CX16">
        <v>0.31915948918243903</v>
      </c>
      <c r="CY16">
        <v>3.8767580773305799</v>
      </c>
      <c r="CZ16">
        <v>10.8883523324773</v>
      </c>
      <c r="DA16">
        <v>6.09883205244578</v>
      </c>
      <c r="DB16">
        <v>33.799012335514199</v>
      </c>
      <c r="DC16">
        <v>17.9095066892998</v>
      </c>
      <c r="DD16">
        <v>10.1015153504755</v>
      </c>
      <c r="DE16">
        <v>2.3446119525524498</v>
      </c>
      <c r="DF16">
        <v>12.604541416729599</v>
      </c>
      <c r="DG16">
        <v>2.5834643879208499</v>
      </c>
      <c r="DH16">
        <v>3.2835948260106198</v>
      </c>
      <c r="DI16">
        <v>1.1394097827285099</v>
      </c>
      <c r="DJ16">
        <v>4.9794646386577703</v>
      </c>
      <c r="DK16">
        <v>74.790828707147099</v>
      </c>
      <c r="DL16">
        <v>3.5378729069326602</v>
      </c>
      <c r="DM16">
        <v>5.9866423583705801</v>
      </c>
      <c r="DN16">
        <v>2.8571308024206501</v>
      </c>
      <c r="DO16">
        <v>13.6295147129791</v>
      </c>
      <c r="DP16">
        <v>1.54234637062334</v>
      </c>
      <c r="DQ16">
        <v>10.224250434176501</v>
      </c>
    </row>
    <row r="17" spans="1:121" x14ac:dyDescent="0.25">
      <c r="A17" s="1">
        <v>46752</v>
      </c>
      <c r="B17">
        <v>4.9950246908243701</v>
      </c>
      <c r="C17">
        <v>5.3576643171493998</v>
      </c>
      <c r="D17">
        <v>5.3548830920027397</v>
      </c>
      <c r="E17">
        <v>2.5769229803843601</v>
      </c>
      <c r="F17">
        <v>16.3139657398909</v>
      </c>
      <c r="G17">
        <v>2.19418764777972</v>
      </c>
      <c r="H17">
        <v>7.89918562831713</v>
      </c>
      <c r="I17">
        <v>119.64103394515899</v>
      </c>
      <c r="J17">
        <v>7.4804958231062901</v>
      </c>
      <c r="K17">
        <v>26.526306939960602</v>
      </c>
      <c r="L17">
        <v>15.550411599601899</v>
      </c>
      <c r="M17">
        <v>1.4722626086150301</v>
      </c>
      <c r="N17">
        <v>2.4860294829096001</v>
      </c>
      <c r="O17">
        <v>3.9704626118458601</v>
      </c>
      <c r="P17">
        <v>30.496179705859198</v>
      </c>
      <c r="Q17">
        <v>3.0582724224211102</v>
      </c>
      <c r="R17">
        <v>4.9273403385092296</v>
      </c>
      <c r="S17">
        <v>16.873597676988702</v>
      </c>
      <c r="T17">
        <v>33.094886129014597</v>
      </c>
      <c r="U17">
        <v>1.12696064578292</v>
      </c>
      <c r="V17">
        <v>7.8301321628996297</v>
      </c>
      <c r="W17">
        <v>6.0438893180036999</v>
      </c>
      <c r="X17">
        <v>4.25000045731566</v>
      </c>
      <c r="Y17">
        <v>31.340726873577101</v>
      </c>
      <c r="Z17">
        <v>15.1765981161622</v>
      </c>
      <c r="AA17">
        <v>3.9930578457116699</v>
      </c>
      <c r="AB17">
        <v>4.0297607916705003</v>
      </c>
      <c r="AC17">
        <v>1.96253672592516</v>
      </c>
      <c r="AD17">
        <v>2.11220392772529</v>
      </c>
      <c r="AE17">
        <v>49.162366728852597</v>
      </c>
      <c r="AF17">
        <v>1.6748228186949601</v>
      </c>
      <c r="AG17">
        <v>0.84746264455895703</v>
      </c>
      <c r="AH17">
        <v>2.2682974034470198</v>
      </c>
      <c r="AI17">
        <v>217.03207723080999</v>
      </c>
      <c r="AJ17">
        <v>3.39521900527245</v>
      </c>
      <c r="AK17">
        <v>10.484570621195299</v>
      </c>
      <c r="AL17">
        <v>34.575578540534302</v>
      </c>
      <c r="AM17">
        <v>2.1268310549079699</v>
      </c>
      <c r="AN17">
        <v>2.7282423901184498</v>
      </c>
      <c r="AO17">
        <v>2.4335445447033699</v>
      </c>
      <c r="AP17">
        <v>5.7691961516007897</v>
      </c>
      <c r="AQ17">
        <v>12.192278122979401</v>
      </c>
      <c r="AR17">
        <v>8.1992464127506501</v>
      </c>
      <c r="AS17">
        <v>1.9276923811764799</v>
      </c>
      <c r="AT17">
        <v>7.32271709205303</v>
      </c>
      <c r="AU17">
        <v>4.2665000640155499</v>
      </c>
      <c r="AV17">
        <v>50.145319556040498</v>
      </c>
      <c r="AW17">
        <v>5.7445076684244301</v>
      </c>
      <c r="AX17">
        <v>5.5656805499315203</v>
      </c>
      <c r="AY17">
        <v>5.3369563595044296</v>
      </c>
      <c r="AZ17">
        <v>19.1178033042974</v>
      </c>
      <c r="BA17">
        <v>3.01255959413258</v>
      </c>
      <c r="BB17">
        <v>0.91732728471386105</v>
      </c>
      <c r="BC17">
        <v>17.1234987731454</v>
      </c>
      <c r="BD17">
        <v>1.7952073308121801</v>
      </c>
      <c r="BE17">
        <v>505.89152731302602</v>
      </c>
      <c r="BF17">
        <v>21.0469677057315</v>
      </c>
      <c r="BG17">
        <v>5.2046383974267902</v>
      </c>
      <c r="BH17">
        <v>79.365534241733698</v>
      </c>
      <c r="BI17">
        <v>2.01862214000578</v>
      </c>
      <c r="BJ17">
        <v>7.6996994170945303</v>
      </c>
      <c r="BK17">
        <v>2.8061671158556201</v>
      </c>
      <c r="BL17">
        <v>29.1165713697395</v>
      </c>
      <c r="BM17">
        <v>3.9555699501214701</v>
      </c>
      <c r="BN17">
        <v>1.63652852982428</v>
      </c>
      <c r="BO17">
        <v>1.4471294077296599</v>
      </c>
      <c r="BP17">
        <v>4.0286311310847696</v>
      </c>
      <c r="BQ17">
        <v>2.0474930583647</v>
      </c>
      <c r="BR17">
        <v>4.3418779598750001</v>
      </c>
      <c r="BS17">
        <v>3.0322163832445002</v>
      </c>
      <c r="BT17">
        <v>9.6026914610563399</v>
      </c>
      <c r="BU17">
        <v>2.89175994877453</v>
      </c>
      <c r="BV17">
        <v>39.670108820741099</v>
      </c>
      <c r="BW17">
        <v>1.86341088089541</v>
      </c>
      <c r="BX17">
        <v>8.8801615257743904</v>
      </c>
      <c r="BY17">
        <v>11.1275285627991</v>
      </c>
      <c r="BZ17">
        <v>1.8696560040338699</v>
      </c>
      <c r="CA17">
        <v>8.3078024660797301</v>
      </c>
      <c r="CB17">
        <v>42.643933143338799</v>
      </c>
      <c r="CC17">
        <v>3.0541754988054199</v>
      </c>
      <c r="CD17">
        <v>1.8585532516088601</v>
      </c>
      <c r="CE17">
        <v>4.6345232479563903</v>
      </c>
      <c r="CF17">
        <v>1.02392783591129</v>
      </c>
      <c r="CG17">
        <v>6.9661693955211099</v>
      </c>
      <c r="CH17">
        <v>2.0935118029502702</v>
      </c>
      <c r="CI17">
        <v>3.33985433642777</v>
      </c>
      <c r="CJ17">
        <v>11.3782614335978</v>
      </c>
      <c r="CK17">
        <v>3.1470347448054401</v>
      </c>
      <c r="CL17">
        <v>8.1017776673846207</v>
      </c>
      <c r="CM17">
        <v>18.629561380068701</v>
      </c>
      <c r="CN17">
        <v>0.95023165853942404</v>
      </c>
      <c r="CO17">
        <v>7.5169730107322597</v>
      </c>
      <c r="CP17">
        <v>18.383901564043001</v>
      </c>
      <c r="CQ17">
        <v>1.4845245574224499</v>
      </c>
      <c r="CR17">
        <v>0.65107021670749998</v>
      </c>
      <c r="CS17">
        <v>2.5020662258050002</v>
      </c>
      <c r="CT17">
        <v>11.076811364952</v>
      </c>
      <c r="CU17">
        <v>19.4178813598893</v>
      </c>
      <c r="CV17">
        <v>2.95272589795574</v>
      </c>
      <c r="CW17">
        <v>27.882130415026801</v>
      </c>
      <c r="CX17">
        <v>0.31887756922060001</v>
      </c>
      <c r="CY17">
        <v>3.8554156903636501</v>
      </c>
      <c r="CZ17">
        <v>10.8990248174228</v>
      </c>
      <c r="DA17">
        <v>6.1094445550709002</v>
      </c>
      <c r="DB17">
        <v>34.305028588068801</v>
      </c>
      <c r="DC17">
        <v>18.105258325871201</v>
      </c>
      <c r="DD17">
        <v>10.1991497034502</v>
      </c>
      <c r="DE17">
        <v>2.37497555978333</v>
      </c>
      <c r="DF17">
        <v>12.642890166457001</v>
      </c>
      <c r="DG17">
        <v>2.5871280336523199</v>
      </c>
      <c r="DH17">
        <v>3.2904691302064699</v>
      </c>
      <c r="DI17">
        <v>1.13646901486255</v>
      </c>
      <c r="DJ17">
        <v>4.9093713104114798</v>
      </c>
      <c r="DK17">
        <v>75.505244946189904</v>
      </c>
      <c r="DL17">
        <v>3.5460742118567001</v>
      </c>
      <c r="DM17">
        <v>5.9505319972575297</v>
      </c>
      <c r="DN17">
        <v>2.8436831925704098</v>
      </c>
      <c r="DO17">
        <v>13.6429126258714</v>
      </c>
      <c r="DP17">
        <v>1.52414540019261</v>
      </c>
      <c r="DQ17">
        <v>10.2801881442686</v>
      </c>
    </row>
    <row r="18" spans="1:121" x14ac:dyDescent="0.25">
      <c r="A18" s="1">
        <v>47118</v>
      </c>
      <c r="B18">
        <v>5.0056040407839797</v>
      </c>
      <c r="C18">
        <v>5.4034056163443704</v>
      </c>
      <c r="D18">
        <v>5.40577370648837</v>
      </c>
      <c r="E18">
        <v>2.5801110299109</v>
      </c>
      <c r="F18">
        <v>16.3903279690647</v>
      </c>
      <c r="G18">
        <v>2.2103429786086202</v>
      </c>
      <c r="H18">
        <v>7.7691110203522902</v>
      </c>
      <c r="I18">
        <v>121.183251787095</v>
      </c>
      <c r="J18">
        <v>7.4805132871887903</v>
      </c>
      <c r="K18">
        <v>26.551660655015802</v>
      </c>
      <c r="L18">
        <v>15.640338397221999</v>
      </c>
      <c r="M18">
        <v>1.4774441973827801</v>
      </c>
      <c r="N18">
        <v>2.4674338712087098</v>
      </c>
      <c r="O18">
        <v>3.9891424462180098</v>
      </c>
      <c r="P18">
        <v>30.802697533949999</v>
      </c>
      <c r="Q18">
        <v>3.04364278547154</v>
      </c>
      <c r="R18">
        <v>4.9157575510602296</v>
      </c>
      <c r="S18">
        <v>16.9284435201956</v>
      </c>
      <c r="T18">
        <v>33.274956928833902</v>
      </c>
      <c r="U18">
        <v>1.1292908330790901</v>
      </c>
      <c r="V18">
        <v>7.8406352239927202</v>
      </c>
      <c r="W18">
        <v>6.0393839576809896</v>
      </c>
      <c r="X18">
        <v>4.2530133698829804</v>
      </c>
      <c r="Y18">
        <v>31.118303431690101</v>
      </c>
      <c r="Z18">
        <v>15.2520927489032</v>
      </c>
      <c r="AA18">
        <v>3.9676879751023999</v>
      </c>
      <c r="AB18">
        <v>4.0009006650640604</v>
      </c>
      <c r="AC18">
        <v>1.95593098355781</v>
      </c>
      <c r="AD18">
        <v>2.09442846464465</v>
      </c>
      <c r="AE18">
        <v>49.433416284059497</v>
      </c>
      <c r="AF18">
        <v>1.6774239025654201</v>
      </c>
      <c r="AG18">
        <v>0.84399749300789695</v>
      </c>
      <c r="AH18">
        <v>2.2610169990232998</v>
      </c>
      <c r="AI18">
        <v>218.02567600903501</v>
      </c>
      <c r="AJ18">
        <v>3.4129800478519901</v>
      </c>
      <c r="AK18">
        <v>10.4137681271724</v>
      </c>
      <c r="AL18">
        <v>34.718537769899299</v>
      </c>
      <c r="AM18">
        <v>2.1138243113178099</v>
      </c>
      <c r="AN18">
        <v>2.7400399988543498</v>
      </c>
      <c r="AO18">
        <v>2.4465383691326901</v>
      </c>
      <c r="AP18">
        <v>5.8243253080413702</v>
      </c>
      <c r="AQ18">
        <v>12.1773544004676</v>
      </c>
      <c r="AR18">
        <v>8.2331035661926109</v>
      </c>
      <c r="AS18">
        <v>1.9311200968720901</v>
      </c>
      <c r="AT18">
        <v>7.3201098158956501</v>
      </c>
      <c r="AU18">
        <v>4.2771983133497198</v>
      </c>
      <c r="AV18">
        <v>50.433798154727597</v>
      </c>
      <c r="AW18">
        <v>5.6694907247252502</v>
      </c>
      <c r="AX18">
        <v>5.58617114880591</v>
      </c>
      <c r="AY18">
        <v>5.3687817609214603</v>
      </c>
      <c r="AZ18">
        <v>19.043368042774301</v>
      </c>
      <c r="BA18">
        <v>3.0407753779125</v>
      </c>
      <c r="BB18">
        <v>0.91052153524720703</v>
      </c>
      <c r="BC18">
        <v>17.0713171530438</v>
      </c>
      <c r="BD18">
        <v>1.79548589687421</v>
      </c>
      <c r="BE18">
        <v>507.86184865893102</v>
      </c>
      <c r="BF18">
        <v>21.3332186414208</v>
      </c>
      <c r="BG18">
        <v>5.1771055251204601</v>
      </c>
      <c r="BH18">
        <v>80.008454407419705</v>
      </c>
      <c r="BI18">
        <v>1.9943455862494299</v>
      </c>
      <c r="BJ18">
        <v>7.6627404417336598</v>
      </c>
      <c r="BK18">
        <v>2.8210696579372301</v>
      </c>
      <c r="BL18">
        <v>29.2424469924884</v>
      </c>
      <c r="BM18">
        <v>3.94330032957077</v>
      </c>
      <c r="BN18">
        <v>1.6309925544800601</v>
      </c>
      <c r="BO18">
        <v>1.42906675039761</v>
      </c>
      <c r="BP18">
        <v>3.97383364127049</v>
      </c>
      <c r="BQ18">
        <v>2.0385255331263998</v>
      </c>
      <c r="BR18">
        <v>4.3526947478165896</v>
      </c>
      <c r="BS18">
        <v>3.0428080473396601</v>
      </c>
      <c r="BT18">
        <v>9.6475565434374708</v>
      </c>
      <c r="BU18">
        <v>2.9045025885392102</v>
      </c>
      <c r="BV18">
        <v>40.139665558266202</v>
      </c>
      <c r="BW18">
        <v>1.8484359205190199</v>
      </c>
      <c r="BX18">
        <v>8.8814123373022102</v>
      </c>
      <c r="BY18">
        <v>11.1312476809101</v>
      </c>
      <c r="BZ18">
        <v>1.8469408625866199</v>
      </c>
      <c r="CA18">
        <v>8.2885978307001196</v>
      </c>
      <c r="CB18">
        <v>42.803548866570502</v>
      </c>
      <c r="CC18">
        <v>3.0410950235646999</v>
      </c>
      <c r="CD18">
        <v>1.8614272254081199</v>
      </c>
      <c r="CE18">
        <v>4.6586947035153798</v>
      </c>
      <c r="CF18">
        <v>1.0255973628422199</v>
      </c>
      <c r="CG18">
        <v>7.0131906419585501</v>
      </c>
      <c r="CH18">
        <v>2.10096836050896</v>
      </c>
      <c r="CI18">
        <v>3.3427348693762</v>
      </c>
      <c r="CJ18">
        <v>11.4334643956929</v>
      </c>
      <c r="CK18">
        <v>3.1582127529566302</v>
      </c>
      <c r="CL18">
        <v>8.0825167549490207</v>
      </c>
      <c r="CM18">
        <v>18.812097108169901</v>
      </c>
      <c r="CN18">
        <v>0.95753413351932604</v>
      </c>
      <c r="CO18">
        <v>7.5134174444836201</v>
      </c>
      <c r="CP18">
        <v>18.561874374323398</v>
      </c>
      <c r="CQ18">
        <v>1.49143051704834</v>
      </c>
      <c r="CR18">
        <v>0.64270462463154798</v>
      </c>
      <c r="CS18">
        <v>2.5094928003079202</v>
      </c>
      <c r="CT18">
        <v>11.068984632040101</v>
      </c>
      <c r="CU18">
        <v>19.1894665221735</v>
      </c>
      <c r="CV18">
        <v>2.9541363338845201</v>
      </c>
      <c r="CW18">
        <v>27.996365583902001</v>
      </c>
      <c r="CX18">
        <v>0.31969378285931999</v>
      </c>
      <c r="CY18">
        <v>3.8405006097953902</v>
      </c>
      <c r="CZ18">
        <v>10.9191769198742</v>
      </c>
      <c r="DA18">
        <v>6.1310475219991698</v>
      </c>
      <c r="DB18">
        <v>34.833201646101799</v>
      </c>
      <c r="DC18">
        <v>18.329524152225499</v>
      </c>
      <c r="DD18">
        <v>10.3071066825002</v>
      </c>
      <c r="DE18">
        <v>2.4098992409109399</v>
      </c>
      <c r="DF18">
        <v>12.6986815538591</v>
      </c>
      <c r="DG18">
        <v>2.5925186592210299</v>
      </c>
      <c r="DH18">
        <v>3.30663347065002</v>
      </c>
      <c r="DI18">
        <v>1.13474263242898</v>
      </c>
      <c r="DJ18">
        <v>4.8515203450950999</v>
      </c>
      <c r="DK18">
        <v>76.316627253597503</v>
      </c>
      <c r="DL18">
        <v>3.5576659134406401</v>
      </c>
      <c r="DM18">
        <v>5.9240457637827602</v>
      </c>
      <c r="DN18">
        <v>2.8353053001148099</v>
      </c>
      <c r="DO18">
        <v>13.6784170531207</v>
      </c>
      <c r="DP18">
        <v>1.5119284556782</v>
      </c>
      <c r="DQ18">
        <v>10.354395792139799</v>
      </c>
    </row>
    <row r="19" spans="1:121" x14ac:dyDescent="0.25">
      <c r="A19" s="1">
        <v>47483</v>
      </c>
      <c r="B19">
        <v>5.0190428720686402</v>
      </c>
      <c r="C19">
        <v>5.4544462406714098</v>
      </c>
      <c r="D19">
        <v>5.4624656793863204</v>
      </c>
      <c r="E19">
        <v>2.5845446874971301</v>
      </c>
      <c r="F19">
        <v>16.477485849020301</v>
      </c>
      <c r="G19">
        <v>2.22706155037549</v>
      </c>
      <c r="H19">
        <v>7.6525224577924202</v>
      </c>
      <c r="I19">
        <v>122.839162815664</v>
      </c>
      <c r="J19">
        <v>7.4818566082539597</v>
      </c>
      <c r="K19">
        <v>26.612230974558798</v>
      </c>
      <c r="L19">
        <v>15.728877023568799</v>
      </c>
      <c r="M19">
        <v>1.48274549338249</v>
      </c>
      <c r="N19">
        <v>2.45056078597674</v>
      </c>
      <c r="O19">
        <v>4.0129847356534896</v>
      </c>
      <c r="P19">
        <v>31.105318377934001</v>
      </c>
      <c r="Q19">
        <v>3.03222953122396</v>
      </c>
      <c r="R19">
        <v>4.91068956044787</v>
      </c>
      <c r="S19">
        <v>16.996604727165799</v>
      </c>
      <c r="T19">
        <v>33.504695711692797</v>
      </c>
      <c r="U19">
        <v>1.13313938861257</v>
      </c>
      <c r="V19">
        <v>7.8596693070035899</v>
      </c>
      <c r="W19">
        <v>6.0390859079114598</v>
      </c>
      <c r="X19">
        <v>4.26036414469585</v>
      </c>
      <c r="Y19">
        <v>30.9147052527162</v>
      </c>
      <c r="Z19">
        <v>15.3443089204874</v>
      </c>
      <c r="AA19">
        <v>3.95111261431075</v>
      </c>
      <c r="AB19">
        <v>3.98029767617221</v>
      </c>
      <c r="AC19">
        <v>1.9516593082768501</v>
      </c>
      <c r="AD19">
        <v>2.08110033768267</v>
      </c>
      <c r="AE19">
        <v>49.719292495365799</v>
      </c>
      <c r="AF19">
        <v>1.6811887098529601</v>
      </c>
      <c r="AG19">
        <v>0.84174918631373696</v>
      </c>
      <c r="AH19">
        <v>2.2556392773438501</v>
      </c>
      <c r="AI19">
        <v>219.32457049170901</v>
      </c>
      <c r="AJ19">
        <v>3.4339629722155101</v>
      </c>
      <c r="AK19">
        <v>10.3705977027956</v>
      </c>
      <c r="AL19">
        <v>34.897509221553001</v>
      </c>
      <c r="AM19">
        <v>2.1045940317137499</v>
      </c>
      <c r="AN19">
        <v>2.7512197114967001</v>
      </c>
      <c r="AO19">
        <v>2.4632907945813498</v>
      </c>
      <c r="AP19">
        <v>5.8802107868609896</v>
      </c>
      <c r="AQ19">
        <v>12.1758579149316</v>
      </c>
      <c r="AR19">
        <v>8.2732306389806496</v>
      </c>
      <c r="AS19">
        <v>1.9376480419064599</v>
      </c>
      <c r="AT19">
        <v>7.32394645776046</v>
      </c>
      <c r="AU19">
        <v>4.2915584955103903</v>
      </c>
      <c r="AV19">
        <v>50.784150266587801</v>
      </c>
      <c r="AW19">
        <v>5.5975841477329302</v>
      </c>
      <c r="AX19">
        <v>5.6141111387403297</v>
      </c>
      <c r="AY19">
        <v>5.4057760221574096</v>
      </c>
      <c r="AZ19">
        <v>18.984021002930501</v>
      </c>
      <c r="BA19">
        <v>3.07160564810113</v>
      </c>
      <c r="BB19">
        <v>0.90432548584223205</v>
      </c>
      <c r="BC19">
        <v>17.033777962228299</v>
      </c>
      <c r="BD19">
        <v>1.79692179825373</v>
      </c>
      <c r="BE19">
        <v>510.38061604957198</v>
      </c>
      <c r="BF19">
        <v>21.625879618861301</v>
      </c>
      <c r="BG19">
        <v>5.1511711218463798</v>
      </c>
      <c r="BH19">
        <v>80.743284522605506</v>
      </c>
      <c r="BI19">
        <v>1.97460323834948</v>
      </c>
      <c r="BJ19">
        <v>7.62991055268993</v>
      </c>
      <c r="BK19">
        <v>2.8388578643109201</v>
      </c>
      <c r="BL19">
        <v>29.391987060650202</v>
      </c>
      <c r="BM19">
        <v>3.93057654225677</v>
      </c>
      <c r="BN19">
        <v>1.6324452714483</v>
      </c>
      <c r="BO19">
        <v>1.4129195369971601</v>
      </c>
      <c r="BP19">
        <v>3.9293910314235601</v>
      </c>
      <c r="BQ19">
        <v>2.0327263629876202</v>
      </c>
      <c r="BR19">
        <v>4.3677616397171297</v>
      </c>
      <c r="BS19">
        <v>3.04909379782208</v>
      </c>
      <c r="BT19">
        <v>9.6977049403513202</v>
      </c>
      <c r="BU19">
        <v>2.9193097202353</v>
      </c>
      <c r="BV19">
        <v>40.663966822559999</v>
      </c>
      <c r="BW19">
        <v>1.83860545925649</v>
      </c>
      <c r="BX19">
        <v>8.8892919656309406</v>
      </c>
      <c r="BY19">
        <v>11.1445077471747</v>
      </c>
      <c r="BZ19">
        <v>1.82786833182658</v>
      </c>
      <c r="CA19">
        <v>8.2802380742328499</v>
      </c>
      <c r="CB19">
        <v>43.0054472465713</v>
      </c>
      <c r="CC19">
        <v>3.0316256161524699</v>
      </c>
      <c r="CD19">
        <v>1.86334809266432</v>
      </c>
      <c r="CE19">
        <v>4.6819797162722701</v>
      </c>
      <c r="CF19">
        <v>1.02861025765199</v>
      </c>
      <c r="CG19">
        <v>7.0685022778241597</v>
      </c>
      <c r="CH19">
        <v>2.1106688703158798</v>
      </c>
      <c r="CI19">
        <v>3.3497792916871001</v>
      </c>
      <c r="CJ19">
        <v>11.4924832522829</v>
      </c>
      <c r="CK19">
        <v>3.1744413122616399</v>
      </c>
      <c r="CL19">
        <v>8.0694834487053395</v>
      </c>
      <c r="CM19">
        <v>18.994268110208701</v>
      </c>
      <c r="CN19">
        <v>0.965910255770982</v>
      </c>
      <c r="CO19">
        <v>7.5172200704005201</v>
      </c>
      <c r="CP19">
        <v>18.736852966443202</v>
      </c>
      <c r="CQ19">
        <v>1.50079250957789</v>
      </c>
      <c r="CR19">
        <v>0.63588580216297297</v>
      </c>
      <c r="CS19">
        <v>2.5190911133924598</v>
      </c>
      <c r="CT19">
        <v>11.073706473673299</v>
      </c>
      <c r="CU19">
        <v>19.002680437958901</v>
      </c>
      <c r="CV19">
        <v>2.956769340938</v>
      </c>
      <c r="CW19">
        <v>28.135344322547098</v>
      </c>
      <c r="CX19">
        <v>0.32079051802870701</v>
      </c>
      <c r="CY19">
        <v>3.83398909583339</v>
      </c>
      <c r="CZ19">
        <v>10.937581729799</v>
      </c>
      <c r="DA19">
        <v>6.1568250350015301</v>
      </c>
      <c r="DB19">
        <v>35.360587306918603</v>
      </c>
      <c r="DC19">
        <v>18.561766174071099</v>
      </c>
      <c r="DD19">
        <v>10.4233899465844</v>
      </c>
      <c r="DE19">
        <v>2.4429682217297799</v>
      </c>
      <c r="DF19">
        <v>12.7651545292323</v>
      </c>
      <c r="DG19">
        <v>2.6025607480688899</v>
      </c>
      <c r="DH19">
        <v>3.3276119865461999</v>
      </c>
      <c r="DI19">
        <v>1.1341814161533801</v>
      </c>
      <c r="DJ19">
        <v>4.7994188822448001</v>
      </c>
      <c r="DK19">
        <v>77.195360822875401</v>
      </c>
      <c r="DL19">
        <v>3.5726754065101098</v>
      </c>
      <c r="DM19">
        <v>5.9032873577820197</v>
      </c>
      <c r="DN19">
        <v>2.8306852325884799</v>
      </c>
      <c r="DO19">
        <v>13.724543280331799</v>
      </c>
      <c r="DP19">
        <v>1.5012351397366399</v>
      </c>
      <c r="DQ19">
        <v>10.4273207834592</v>
      </c>
    </row>
    <row r="20" spans="1:121" x14ac:dyDescent="0.25">
      <c r="A20" s="1">
        <v>47848</v>
      </c>
      <c r="B20">
        <v>5.0270745740657103</v>
      </c>
      <c r="C20">
        <v>5.5008850807662499</v>
      </c>
      <c r="D20">
        <v>5.5143453365291499</v>
      </c>
      <c r="E20">
        <v>2.5866427002960499</v>
      </c>
      <c r="F20">
        <v>16.551244246685101</v>
      </c>
      <c r="G20">
        <v>2.24068052110316</v>
      </c>
      <c r="H20">
        <v>7.5345058942726499</v>
      </c>
      <c r="I20">
        <v>124.390101410868</v>
      </c>
      <c r="J20">
        <v>7.4814438453581804</v>
      </c>
      <c r="K20">
        <v>26.621990147526098</v>
      </c>
      <c r="L20">
        <v>15.8006322756867</v>
      </c>
      <c r="M20">
        <v>1.48742161047277</v>
      </c>
      <c r="N20">
        <v>2.43202885324569</v>
      </c>
      <c r="O20">
        <v>4.0364488563591099</v>
      </c>
      <c r="P20">
        <v>31.364501520217601</v>
      </c>
      <c r="Q20">
        <v>3.0179970180054698</v>
      </c>
      <c r="R20">
        <v>4.90169105390473</v>
      </c>
      <c r="S20">
        <v>17.0575105630484</v>
      </c>
      <c r="T20">
        <v>33.7038989959769</v>
      </c>
      <c r="U20">
        <v>1.1363120703684999</v>
      </c>
      <c r="V20">
        <v>7.8762360958226303</v>
      </c>
      <c r="W20">
        <v>6.0350723154775503</v>
      </c>
      <c r="X20">
        <v>4.2681992779909104</v>
      </c>
      <c r="Y20">
        <v>30.716851076258401</v>
      </c>
      <c r="Z20">
        <v>15.4279103389238</v>
      </c>
      <c r="AA20">
        <v>3.9335145436003001</v>
      </c>
      <c r="AB20">
        <v>3.95752747862015</v>
      </c>
      <c r="AC20">
        <v>1.9457659499453199</v>
      </c>
      <c r="AD20">
        <v>2.0683296203063302</v>
      </c>
      <c r="AE20">
        <v>49.943055267020803</v>
      </c>
      <c r="AF20">
        <v>1.6849535780970899</v>
      </c>
      <c r="AG20">
        <v>0.83874293531932198</v>
      </c>
      <c r="AH20">
        <v>2.2483147669761299</v>
      </c>
      <c r="AI20">
        <v>220.522235803965</v>
      </c>
      <c r="AJ20">
        <v>3.45310926232328</v>
      </c>
      <c r="AK20">
        <v>10.3296304689488</v>
      </c>
      <c r="AL20">
        <v>35.040353554149</v>
      </c>
      <c r="AM20">
        <v>2.09422911197928</v>
      </c>
      <c r="AN20">
        <v>2.7592503608364001</v>
      </c>
      <c r="AO20">
        <v>2.4795507994975599</v>
      </c>
      <c r="AP20">
        <v>5.9316982703239001</v>
      </c>
      <c r="AQ20">
        <v>12.158899841762601</v>
      </c>
      <c r="AR20">
        <v>8.3055104054785396</v>
      </c>
      <c r="AS20">
        <v>1.94404915191196</v>
      </c>
      <c r="AT20">
        <v>7.3263129747607696</v>
      </c>
      <c r="AU20">
        <v>4.2997269501787896</v>
      </c>
      <c r="AV20">
        <v>51.097453339990999</v>
      </c>
      <c r="AW20">
        <v>5.5228852401226503</v>
      </c>
      <c r="AX20">
        <v>5.6373937645037797</v>
      </c>
      <c r="AY20">
        <v>5.4385866641628304</v>
      </c>
      <c r="AZ20">
        <v>18.902761781382701</v>
      </c>
      <c r="BA20">
        <v>3.1018737809409198</v>
      </c>
      <c r="BB20">
        <v>0.89715036159806105</v>
      </c>
      <c r="BC20">
        <v>16.9822870762744</v>
      </c>
      <c r="BD20">
        <v>1.79770919588837</v>
      </c>
      <c r="BE20">
        <v>512.41754764431505</v>
      </c>
      <c r="BF20">
        <v>21.9041021685576</v>
      </c>
      <c r="BG20">
        <v>5.1214181761183104</v>
      </c>
      <c r="BH20">
        <v>81.435956142928006</v>
      </c>
      <c r="BI20">
        <v>1.9563121069846601</v>
      </c>
      <c r="BJ20">
        <v>7.59130494321965</v>
      </c>
      <c r="BK20">
        <v>2.8505024053351899</v>
      </c>
      <c r="BL20">
        <v>29.511611145655198</v>
      </c>
      <c r="BM20">
        <v>3.91826995426015</v>
      </c>
      <c r="BN20">
        <v>1.6333948432705401</v>
      </c>
      <c r="BO20">
        <v>1.3961999133980001</v>
      </c>
      <c r="BP20">
        <v>3.88479722966574</v>
      </c>
      <c r="BQ20">
        <v>2.0251909214136798</v>
      </c>
      <c r="BR20">
        <v>4.3797881715247096</v>
      </c>
      <c r="BS20">
        <v>3.0505551774211601</v>
      </c>
      <c r="BT20">
        <v>9.7448447784476304</v>
      </c>
      <c r="BU20">
        <v>2.9319217687180399</v>
      </c>
      <c r="BV20">
        <v>41.156349201235201</v>
      </c>
      <c r="BW20">
        <v>1.82903775699278</v>
      </c>
      <c r="BX20">
        <v>8.9128985540177492</v>
      </c>
      <c r="BY20">
        <v>11.1514376607497</v>
      </c>
      <c r="BZ20">
        <v>1.8097050545984801</v>
      </c>
      <c r="CA20">
        <v>8.2682123399956495</v>
      </c>
      <c r="CB20">
        <v>43.159322887323299</v>
      </c>
      <c r="CC20">
        <v>3.0190078392943298</v>
      </c>
      <c r="CD20">
        <v>1.86260391504522</v>
      </c>
      <c r="CE20">
        <v>4.7040703580056302</v>
      </c>
      <c r="CF20">
        <v>1.03160711296634</v>
      </c>
      <c r="CG20">
        <v>7.1176834177678598</v>
      </c>
      <c r="CH20">
        <v>2.1181103948270898</v>
      </c>
      <c r="CI20">
        <v>3.35321503736666</v>
      </c>
      <c r="CJ20">
        <v>11.540433325267101</v>
      </c>
      <c r="CK20">
        <v>3.1880147067714799</v>
      </c>
      <c r="CL20">
        <v>8.0476420119985193</v>
      </c>
      <c r="CM20">
        <v>19.1602589121112</v>
      </c>
      <c r="CN20">
        <v>0.97330926227564296</v>
      </c>
      <c r="CO20">
        <v>7.5145639170583296</v>
      </c>
      <c r="CP20">
        <v>18.8642925412938</v>
      </c>
      <c r="CQ20">
        <v>1.50891662701895</v>
      </c>
      <c r="CR20">
        <v>0.62953743454819799</v>
      </c>
      <c r="CS20">
        <v>2.5258603083428999</v>
      </c>
      <c r="CT20">
        <v>11.068337778818901</v>
      </c>
      <c r="CU20">
        <v>18.824082117447901</v>
      </c>
      <c r="CV20">
        <v>2.9570994053898398</v>
      </c>
      <c r="CW20">
        <v>28.2543245161682</v>
      </c>
      <c r="CX20">
        <v>0.32185714724745101</v>
      </c>
      <c r="CY20">
        <v>3.8231093066094499</v>
      </c>
      <c r="CZ20">
        <v>10.944931133597301</v>
      </c>
      <c r="DA20">
        <v>6.1773129593939</v>
      </c>
      <c r="DB20">
        <v>35.852763512998401</v>
      </c>
      <c r="DC20">
        <v>18.784170417910399</v>
      </c>
      <c r="DD20">
        <v>10.5314923155185</v>
      </c>
      <c r="DE20">
        <v>2.47228935851538</v>
      </c>
      <c r="DF20">
        <v>12.8157912533747</v>
      </c>
      <c r="DG20">
        <v>2.6114649059935902</v>
      </c>
      <c r="DH20">
        <v>3.3445361382955001</v>
      </c>
      <c r="DI20">
        <v>1.13315518206267</v>
      </c>
      <c r="DJ20">
        <v>4.74389419938547</v>
      </c>
      <c r="DK20">
        <v>77.998167209158098</v>
      </c>
      <c r="DL20">
        <v>3.5843015796986699</v>
      </c>
      <c r="DM20">
        <v>5.8800262399791903</v>
      </c>
      <c r="DN20">
        <v>2.8252012438407501</v>
      </c>
      <c r="DO20">
        <v>13.7598898185678</v>
      </c>
      <c r="DP20">
        <v>1.4906729695957499</v>
      </c>
      <c r="DQ20">
        <v>10.497349567072799</v>
      </c>
    </row>
    <row r="21" spans="1:121" x14ac:dyDescent="0.25">
      <c r="A21" s="1">
        <v>48213</v>
      </c>
      <c r="B21">
        <v>5.0340263805794798</v>
      </c>
      <c r="C21">
        <v>5.5342576829169401</v>
      </c>
      <c r="D21">
        <v>5.5626839658904901</v>
      </c>
      <c r="E21">
        <v>2.5870389950350399</v>
      </c>
      <c r="F21">
        <v>16.602924219192001</v>
      </c>
      <c r="G21">
        <v>2.2521861408401298</v>
      </c>
      <c r="H21">
        <v>7.4206650524020201</v>
      </c>
      <c r="I21">
        <v>125.86627672026999</v>
      </c>
      <c r="J21">
        <v>7.4719993756777496</v>
      </c>
      <c r="K21">
        <v>26.616255751480502</v>
      </c>
      <c r="L21">
        <v>15.8630878170946</v>
      </c>
      <c r="M21">
        <v>1.4921369722451101</v>
      </c>
      <c r="N21">
        <v>2.4105266539002899</v>
      </c>
      <c r="O21">
        <v>4.0569324992075497</v>
      </c>
      <c r="P21">
        <v>31.5822747082522</v>
      </c>
      <c r="Q21">
        <v>3.0002083053385502</v>
      </c>
      <c r="R21">
        <v>4.8904457130182202</v>
      </c>
      <c r="S21">
        <v>17.107732646253002</v>
      </c>
      <c r="T21">
        <v>33.885639017933997</v>
      </c>
      <c r="U21">
        <v>1.1378187052541899</v>
      </c>
      <c r="V21">
        <v>7.8892617402818503</v>
      </c>
      <c r="W21">
        <v>6.0238806023564502</v>
      </c>
      <c r="X21">
        <v>4.2737592382027101</v>
      </c>
      <c r="Y21">
        <v>30.514793717250502</v>
      </c>
      <c r="Z21">
        <v>15.493294675350899</v>
      </c>
      <c r="AA21">
        <v>3.91493613136665</v>
      </c>
      <c r="AB21">
        <v>3.9339581158900399</v>
      </c>
      <c r="AC21">
        <v>1.9385338502565801</v>
      </c>
      <c r="AD21">
        <v>2.05465309724765</v>
      </c>
      <c r="AE21">
        <v>50.0921878598757</v>
      </c>
      <c r="AF21">
        <v>1.6860872121207999</v>
      </c>
      <c r="AG21">
        <v>0.83481555473334701</v>
      </c>
      <c r="AH21">
        <v>2.2394866496078398</v>
      </c>
      <c r="AI21">
        <v>221.53853450419899</v>
      </c>
      <c r="AJ21">
        <v>3.4684164808922802</v>
      </c>
      <c r="AK21">
        <v>10.288547299493599</v>
      </c>
      <c r="AL21">
        <v>35.145050295472899</v>
      </c>
      <c r="AM21">
        <v>2.0802632933633598</v>
      </c>
      <c r="AN21">
        <v>2.7667622029824601</v>
      </c>
      <c r="AO21">
        <v>2.4933293367250302</v>
      </c>
      <c r="AP21">
        <v>5.98240564380575</v>
      </c>
      <c r="AQ21">
        <v>12.1381976682835</v>
      </c>
      <c r="AR21">
        <v>8.3313993806917903</v>
      </c>
      <c r="AS21">
        <v>1.94979892540623</v>
      </c>
      <c r="AT21">
        <v>7.3228381773637903</v>
      </c>
      <c r="AU21">
        <v>4.30480241689117</v>
      </c>
      <c r="AV21">
        <v>51.3654658761468</v>
      </c>
      <c r="AW21">
        <v>5.4465297275806801</v>
      </c>
      <c r="AX21">
        <v>5.6575372124214596</v>
      </c>
      <c r="AY21">
        <v>5.4700417649453099</v>
      </c>
      <c r="AZ21">
        <v>18.802748012559601</v>
      </c>
      <c r="BA21">
        <v>3.1272595607577198</v>
      </c>
      <c r="BB21">
        <v>0.88958174342407703</v>
      </c>
      <c r="BC21">
        <v>16.914448129259998</v>
      </c>
      <c r="BD21">
        <v>1.7971917186883499</v>
      </c>
      <c r="BE21">
        <v>513.81194669500496</v>
      </c>
      <c r="BF21">
        <v>22.152160867088298</v>
      </c>
      <c r="BG21">
        <v>5.0871458169488797</v>
      </c>
      <c r="BH21">
        <v>82.069649815077199</v>
      </c>
      <c r="BI21">
        <v>1.9397284188269099</v>
      </c>
      <c r="BJ21">
        <v>7.5473458935380497</v>
      </c>
      <c r="BK21">
        <v>2.8567288861959601</v>
      </c>
      <c r="BL21">
        <v>29.608358743788902</v>
      </c>
      <c r="BM21">
        <v>3.9025021371973998</v>
      </c>
      <c r="BN21">
        <v>1.6335662289005699</v>
      </c>
      <c r="BO21">
        <v>1.37931603278092</v>
      </c>
      <c r="BP21">
        <v>3.84143852836202</v>
      </c>
      <c r="BQ21">
        <v>2.01753747519049</v>
      </c>
      <c r="BR21">
        <v>4.3900354417626097</v>
      </c>
      <c r="BS21">
        <v>3.0503497530358499</v>
      </c>
      <c r="BT21">
        <v>9.7879412553023801</v>
      </c>
      <c r="BU21">
        <v>2.9403534746688602</v>
      </c>
      <c r="BV21">
        <v>41.619170672946602</v>
      </c>
      <c r="BW21">
        <v>1.8203681043988</v>
      </c>
      <c r="BX21">
        <v>8.92545977604758</v>
      </c>
      <c r="BY21">
        <v>11.1463068722061</v>
      </c>
      <c r="BZ21">
        <v>1.79266944869765</v>
      </c>
      <c r="CA21">
        <v>8.2505592278712108</v>
      </c>
      <c r="CB21">
        <v>43.264057815036402</v>
      </c>
      <c r="CC21">
        <v>3.0037942284122501</v>
      </c>
      <c r="CD21">
        <v>1.8598617046077199</v>
      </c>
      <c r="CE21">
        <v>4.7223756543951003</v>
      </c>
      <c r="CF21">
        <v>1.0336102286728199</v>
      </c>
      <c r="CG21">
        <v>7.1620665114802797</v>
      </c>
      <c r="CH21">
        <v>2.1248315063466201</v>
      </c>
      <c r="CI21">
        <v>3.35357954317633</v>
      </c>
      <c r="CJ21">
        <v>11.576106016808501</v>
      </c>
      <c r="CK21">
        <v>3.2000440450963699</v>
      </c>
      <c r="CL21">
        <v>8.0181992716772807</v>
      </c>
      <c r="CM21">
        <v>19.308228586946999</v>
      </c>
      <c r="CN21">
        <v>0.98004007130862802</v>
      </c>
      <c r="CO21">
        <v>7.5039896089696496</v>
      </c>
      <c r="CP21">
        <v>18.9650104037683</v>
      </c>
      <c r="CQ21">
        <v>1.5153509447747799</v>
      </c>
      <c r="CR21">
        <v>0.62333313251286604</v>
      </c>
      <c r="CS21">
        <v>2.5294978304852398</v>
      </c>
      <c r="CT21">
        <v>11.0531814586354</v>
      </c>
      <c r="CU21">
        <v>18.655639615014199</v>
      </c>
      <c r="CV21">
        <v>2.9554013960607901</v>
      </c>
      <c r="CW21">
        <v>28.357656635523</v>
      </c>
      <c r="CX21">
        <v>0.32313371414450398</v>
      </c>
      <c r="CY21">
        <v>3.8078193387559098</v>
      </c>
      <c r="CZ21">
        <v>10.9317474036212</v>
      </c>
      <c r="DA21">
        <v>6.1958939590568098</v>
      </c>
      <c r="DB21">
        <v>36.296222159500701</v>
      </c>
      <c r="DC21">
        <v>18.984321324611599</v>
      </c>
      <c r="DD21">
        <v>10.6296021596667</v>
      </c>
      <c r="DE21">
        <v>2.49883336360835</v>
      </c>
      <c r="DF21">
        <v>12.850382476695099</v>
      </c>
      <c r="DG21">
        <v>2.6187020789884099</v>
      </c>
      <c r="DH21">
        <v>3.3585706481806801</v>
      </c>
      <c r="DI21">
        <v>1.1309810933137501</v>
      </c>
      <c r="DJ21">
        <v>4.6882807335343104</v>
      </c>
      <c r="DK21">
        <v>78.702849311657204</v>
      </c>
      <c r="DL21">
        <v>3.59176529816876</v>
      </c>
      <c r="DM21">
        <v>5.8519150787486298</v>
      </c>
      <c r="DN21">
        <v>2.8175188615760201</v>
      </c>
      <c r="DO21">
        <v>13.7781530952224</v>
      </c>
      <c r="DP21">
        <v>1.48003012988477</v>
      </c>
      <c r="DQ21">
        <v>10.5511683243076</v>
      </c>
    </row>
    <row r="22" spans="1:121" x14ac:dyDescent="0.25">
      <c r="A22" s="1">
        <v>48579</v>
      </c>
      <c r="B22">
        <v>5.0338920448592397</v>
      </c>
      <c r="C22">
        <v>5.5621348887183597</v>
      </c>
      <c r="D22">
        <v>5.6016812805233096</v>
      </c>
      <c r="E22">
        <v>2.5839866029776499</v>
      </c>
      <c r="F22">
        <v>16.630250174539501</v>
      </c>
      <c r="G22">
        <v>2.26068208958054</v>
      </c>
      <c r="H22">
        <v>7.3017648415911696</v>
      </c>
      <c r="I22">
        <v>127.190777191218</v>
      </c>
      <c r="J22">
        <v>7.4503483267552602</v>
      </c>
      <c r="K22">
        <v>26.5742134402646</v>
      </c>
      <c r="L22">
        <v>15.901766680847301</v>
      </c>
      <c r="M22">
        <v>1.4949785667131801</v>
      </c>
      <c r="N22">
        <v>2.3869393630893199</v>
      </c>
      <c r="O22">
        <v>4.0735174016414399</v>
      </c>
      <c r="P22">
        <v>31.793745670187501</v>
      </c>
      <c r="Q22">
        <v>2.9779874659964798</v>
      </c>
      <c r="R22">
        <v>4.8746467962989097</v>
      </c>
      <c r="S22">
        <v>17.142963516333801</v>
      </c>
      <c r="T22">
        <v>34.051746515262501</v>
      </c>
      <c r="U22">
        <v>1.1372856802095399</v>
      </c>
      <c r="V22">
        <v>7.8950785735775604</v>
      </c>
      <c r="W22">
        <v>6.0075518083474604</v>
      </c>
      <c r="X22">
        <v>4.2738700623716301</v>
      </c>
      <c r="Y22">
        <v>30.2601199261712</v>
      </c>
      <c r="Z22">
        <v>15.538653187438401</v>
      </c>
      <c r="AA22">
        <v>3.8942821885163199</v>
      </c>
      <c r="AB22">
        <v>3.90678546644458</v>
      </c>
      <c r="AC22">
        <v>1.9292642075164601</v>
      </c>
      <c r="AD22">
        <v>2.0391387353469299</v>
      </c>
      <c r="AE22">
        <v>50.194404958210498</v>
      </c>
      <c r="AF22">
        <v>1.68351971678253</v>
      </c>
      <c r="AG22">
        <v>0.83007175175576697</v>
      </c>
      <c r="AH22">
        <v>2.2278671542010402</v>
      </c>
      <c r="AI22">
        <v>222.21030509907899</v>
      </c>
      <c r="AJ22">
        <v>3.4806789742729798</v>
      </c>
      <c r="AK22">
        <v>10.2402161223199</v>
      </c>
      <c r="AL22">
        <v>35.197346053348902</v>
      </c>
      <c r="AM22">
        <v>2.0633327686401399</v>
      </c>
      <c r="AN22">
        <v>2.7733846981891501</v>
      </c>
      <c r="AO22">
        <v>2.5038532572598</v>
      </c>
      <c r="AP22">
        <v>6.0313498080325596</v>
      </c>
      <c r="AQ22">
        <v>12.1015840282328</v>
      </c>
      <c r="AR22">
        <v>8.3488417323983608</v>
      </c>
      <c r="AS22">
        <v>1.95306553703764</v>
      </c>
      <c r="AT22">
        <v>7.3125817202424601</v>
      </c>
      <c r="AU22">
        <v>4.3004781029278298</v>
      </c>
      <c r="AV22">
        <v>51.567959174421098</v>
      </c>
      <c r="AW22">
        <v>5.3662168624839799</v>
      </c>
      <c r="AX22">
        <v>5.6729000421488696</v>
      </c>
      <c r="AY22">
        <v>5.4938657835082001</v>
      </c>
      <c r="AZ22">
        <v>18.677482686208698</v>
      </c>
      <c r="BA22">
        <v>3.1506250068383701</v>
      </c>
      <c r="BB22">
        <v>0.88033318638694202</v>
      </c>
      <c r="BC22">
        <v>16.829920808709701</v>
      </c>
      <c r="BD22">
        <v>1.7943479637641999</v>
      </c>
      <c r="BE22">
        <v>514.56107942712504</v>
      </c>
      <c r="BF22">
        <v>22.372234714601301</v>
      </c>
      <c r="BG22">
        <v>5.04763948301356</v>
      </c>
      <c r="BH22">
        <v>82.571364023221307</v>
      </c>
      <c r="BI22">
        <v>1.92293458814186</v>
      </c>
      <c r="BJ22">
        <v>7.4930136192679297</v>
      </c>
      <c r="BK22">
        <v>2.8633834676716701</v>
      </c>
      <c r="BL22">
        <v>29.663596636880602</v>
      </c>
      <c r="BM22">
        <v>3.8855265289369401</v>
      </c>
      <c r="BN22">
        <v>1.6335263812723999</v>
      </c>
      <c r="BO22">
        <v>1.3618692172565099</v>
      </c>
      <c r="BP22">
        <v>3.7968742778581599</v>
      </c>
      <c r="BQ22">
        <v>2.00833880916116</v>
      </c>
      <c r="BR22">
        <v>4.3952093097352396</v>
      </c>
      <c r="BS22">
        <v>3.0491835633383499</v>
      </c>
      <c r="BT22">
        <v>9.8221201835808003</v>
      </c>
      <c r="BU22">
        <v>2.9491390284036898</v>
      </c>
      <c r="BV22">
        <v>42.024652707888798</v>
      </c>
      <c r="BW22">
        <v>1.81073805241954</v>
      </c>
      <c r="BX22">
        <v>8.9286794440003092</v>
      </c>
      <c r="BY22">
        <v>11.120181658098399</v>
      </c>
      <c r="BZ22">
        <v>1.77622971121539</v>
      </c>
      <c r="CA22">
        <v>8.2185059178250395</v>
      </c>
      <c r="CB22">
        <v>43.304954871975298</v>
      </c>
      <c r="CC22">
        <v>2.9875858453487898</v>
      </c>
      <c r="CD22">
        <v>1.85498034621506</v>
      </c>
      <c r="CE22">
        <v>4.7368655478468797</v>
      </c>
      <c r="CF22">
        <v>1.0339499525706899</v>
      </c>
      <c r="CG22">
        <v>7.1978804412729298</v>
      </c>
      <c r="CH22">
        <v>2.12764484546675</v>
      </c>
      <c r="CI22">
        <v>3.3496284015012798</v>
      </c>
      <c r="CJ22">
        <v>11.5964080847065</v>
      </c>
      <c r="CK22">
        <v>3.20774764599753</v>
      </c>
      <c r="CL22">
        <v>7.97804266747975</v>
      </c>
      <c r="CM22">
        <v>19.440373041977299</v>
      </c>
      <c r="CN22">
        <v>0.985513582010344</v>
      </c>
      <c r="CO22">
        <v>7.47989731248654</v>
      </c>
      <c r="CP22">
        <v>19.0714221906183</v>
      </c>
      <c r="CQ22">
        <v>1.52047660403828</v>
      </c>
      <c r="CR22">
        <v>0.61619488916883602</v>
      </c>
      <c r="CS22">
        <v>2.5308295419788802</v>
      </c>
      <c r="CT22">
        <v>11.0226186829161</v>
      </c>
      <c r="CU22">
        <v>18.4870957385134</v>
      </c>
      <c r="CV22">
        <v>2.9478583381739001</v>
      </c>
      <c r="CW22">
        <v>28.426968224963701</v>
      </c>
      <c r="CX22">
        <v>0.32402969877438698</v>
      </c>
      <c r="CY22">
        <v>3.7886548332519498</v>
      </c>
      <c r="CZ22">
        <v>10.9098731300189</v>
      </c>
      <c r="DA22">
        <v>6.2058193636216101</v>
      </c>
      <c r="DB22">
        <v>36.699099163321002</v>
      </c>
      <c r="DC22">
        <v>19.174675797374299</v>
      </c>
      <c r="DD22">
        <v>10.7141175230635</v>
      </c>
      <c r="DE22">
        <v>2.5259319162758902</v>
      </c>
      <c r="DF22">
        <v>12.8736601309473</v>
      </c>
      <c r="DG22">
        <v>2.6242981173203201</v>
      </c>
      <c r="DH22">
        <v>3.3665346939773402</v>
      </c>
      <c r="DI22">
        <v>1.12844927390364</v>
      </c>
      <c r="DJ22">
        <v>4.63142083671592</v>
      </c>
      <c r="DK22">
        <v>79.259682909433096</v>
      </c>
      <c r="DL22">
        <v>3.5933786610913798</v>
      </c>
      <c r="DM22">
        <v>5.8137424163569298</v>
      </c>
      <c r="DN22">
        <v>2.8057681161616901</v>
      </c>
      <c r="DO22">
        <v>13.779389333422801</v>
      </c>
      <c r="DP22">
        <v>1.4687572792893699</v>
      </c>
      <c r="DQ22">
        <v>10.5970764064002</v>
      </c>
    </row>
    <row r="23" spans="1:121" x14ac:dyDescent="0.25">
      <c r="A23" s="1">
        <v>48944</v>
      </c>
      <c r="B23">
        <v>5.0239966778940097</v>
      </c>
      <c r="C23">
        <v>5.5751990268482698</v>
      </c>
      <c r="D23">
        <v>5.6249487114113199</v>
      </c>
      <c r="E23">
        <v>2.57578658731489</v>
      </c>
      <c r="F23">
        <v>16.624020524251101</v>
      </c>
      <c r="G23">
        <v>2.2631935051685299</v>
      </c>
      <c r="H23">
        <v>7.1754478179926204</v>
      </c>
      <c r="I23">
        <v>128.247863608361</v>
      </c>
      <c r="J23">
        <v>7.4212544283352999</v>
      </c>
      <c r="K23">
        <v>26.494224446257601</v>
      </c>
      <c r="L23">
        <v>15.908196465307601</v>
      </c>
      <c r="M23">
        <v>1.4941783437230201</v>
      </c>
      <c r="N23">
        <v>2.3596884092236201</v>
      </c>
      <c r="O23">
        <v>4.08095111347372</v>
      </c>
      <c r="P23">
        <v>31.961771625272402</v>
      </c>
      <c r="Q23">
        <v>2.94951335530049</v>
      </c>
      <c r="R23">
        <v>4.8474074309114803</v>
      </c>
      <c r="S23">
        <v>17.148174333307399</v>
      </c>
      <c r="T23">
        <v>34.108214355859303</v>
      </c>
      <c r="U23">
        <v>1.1347710510387401</v>
      </c>
      <c r="V23">
        <v>7.8804342213645198</v>
      </c>
      <c r="W23">
        <v>5.9800080345971898</v>
      </c>
      <c r="X23">
        <v>4.2644616812102898</v>
      </c>
      <c r="Y23">
        <v>29.960794840206599</v>
      </c>
      <c r="Z23">
        <v>15.5590500614065</v>
      </c>
      <c r="AA23">
        <v>3.8674033720479302</v>
      </c>
      <c r="AB23">
        <v>3.8727494053068301</v>
      </c>
      <c r="AC23">
        <v>1.91672083362794</v>
      </c>
      <c r="AD23">
        <v>2.0206897636864798</v>
      </c>
      <c r="AE23">
        <v>50.249355974305402</v>
      </c>
      <c r="AF23">
        <v>1.6778261394343701</v>
      </c>
      <c r="AG23">
        <v>0.82339244397714695</v>
      </c>
      <c r="AH23">
        <v>2.2123534541529901</v>
      </c>
      <c r="AI23">
        <v>222.44417850474301</v>
      </c>
      <c r="AJ23">
        <v>3.4863778738245399</v>
      </c>
      <c r="AK23">
        <v>10.1745912168457</v>
      </c>
      <c r="AL23">
        <v>35.1675920073721</v>
      </c>
      <c r="AM23">
        <v>2.0406701255726398</v>
      </c>
      <c r="AN23">
        <v>2.7723406226652698</v>
      </c>
      <c r="AO23">
        <v>2.5098759472435099</v>
      </c>
      <c r="AP23">
        <v>6.0617447008694496</v>
      </c>
      <c r="AQ23">
        <v>12.039286217595601</v>
      </c>
      <c r="AR23">
        <v>8.3464572581249392</v>
      </c>
      <c r="AS23">
        <v>1.9515598483116701</v>
      </c>
      <c r="AT23">
        <v>7.2897312255561397</v>
      </c>
      <c r="AU23">
        <v>4.2844785566983097</v>
      </c>
      <c r="AV23">
        <v>51.673968097328299</v>
      </c>
      <c r="AW23">
        <v>5.2747116032252004</v>
      </c>
      <c r="AX23">
        <v>5.6749279308560601</v>
      </c>
      <c r="AY23">
        <v>5.5035899410439102</v>
      </c>
      <c r="AZ23">
        <v>18.516832845972299</v>
      </c>
      <c r="BA23">
        <v>3.1670909714662798</v>
      </c>
      <c r="BB23">
        <v>0.86982337710626401</v>
      </c>
      <c r="BC23">
        <v>16.7114067042363</v>
      </c>
      <c r="BD23">
        <v>1.7873290543941101</v>
      </c>
      <c r="BE23">
        <v>514.69452214187299</v>
      </c>
      <c r="BF23">
        <v>22.551482750771498</v>
      </c>
      <c r="BG23">
        <v>4.99905705226693</v>
      </c>
      <c r="BH23">
        <v>82.900915987622099</v>
      </c>
      <c r="BI23">
        <v>1.9041515016858801</v>
      </c>
      <c r="BJ23">
        <v>7.4225924436971997</v>
      </c>
      <c r="BK23">
        <v>2.8662275568853199</v>
      </c>
      <c r="BL23">
        <v>29.6477128853906</v>
      </c>
      <c r="BM23">
        <v>3.8616830535595001</v>
      </c>
      <c r="BN23">
        <v>1.6303001559130099</v>
      </c>
      <c r="BO23">
        <v>1.34192286594749</v>
      </c>
      <c r="BP23">
        <v>3.74897886140596</v>
      </c>
      <c r="BQ23">
        <v>1.9955913347307801</v>
      </c>
      <c r="BR23">
        <v>4.3902132196548598</v>
      </c>
      <c r="BS23">
        <v>3.04060668978904</v>
      </c>
      <c r="BT23">
        <v>9.8304984022979909</v>
      </c>
      <c r="BU23">
        <v>2.9502486961050498</v>
      </c>
      <c r="BV23">
        <v>42.328586128659602</v>
      </c>
      <c r="BW23">
        <v>1.79825758350144</v>
      </c>
      <c r="BX23">
        <v>8.9082235447279192</v>
      </c>
      <c r="BY23">
        <v>11.066911961564999</v>
      </c>
      <c r="BZ23">
        <v>1.7589219241215499</v>
      </c>
      <c r="CA23">
        <v>8.1679450465838794</v>
      </c>
      <c r="CB23">
        <v>43.273045062450599</v>
      </c>
      <c r="CC23">
        <v>2.96635075549875</v>
      </c>
      <c r="CD23">
        <v>1.8490301299034599</v>
      </c>
      <c r="CE23">
        <v>4.74330747120176</v>
      </c>
      <c r="CF23">
        <v>1.0323950026675499</v>
      </c>
      <c r="CG23">
        <v>7.2164003934991898</v>
      </c>
      <c r="CH23">
        <v>2.1248916656793702</v>
      </c>
      <c r="CI23">
        <v>3.3357734634046001</v>
      </c>
      <c r="CJ23">
        <v>11.5869649227706</v>
      </c>
      <c r="CK23">
        <v>3.20873523340126</v>
      </c>
      <c r="CL23">
        <v>7.9219364857222097</v>
      </c>
      <c r="CM23">
        <v>19.5444321471808</v>
      </c>
      <c r="CN23">
        <v>0.98836956292894296</v>
      </c>
      <c r="CO23">
        <v>7.4404047389475698</v>
      </c>
      <c r="CP23">
        <v>19.1553434478983</v>
      </c>
      <c r="CQ23">
        <v>1.5214673387784301</v>
      </c>
      <c r="CR23">
        <v>0.60850454384492902</v>
      </c>
      <c r="CS23">
        <v>2.5275763659353401</v>
      </c>
      <c r="CT23">
        <v>10.967182514090601</v>
      </c>
      <c r="CU23">
        <v>18.300630267502999</v>
      </c>
      <c r="CV23">
        <v>2.9319159237123702</v>
      </c>
      <c r="CW23">
        <v>28.4333344624707</v>
      </c>
      <c r="CX23">
        <v>0.32434420230505301</v>
      </c>
      <c r="CY23">
        <v>3.7630229659689398</v>
      </c>
      <c r="CZ23">
        <v>10.8605867386391</v>
      </c>
      <c r="DA23">
        <v>6.2042892779580603</v>
      </c>
      <c r="DB23">
        <v>37.069608866873999</v>
      </c>
      <c r="DC23">
        <v>19.330589329175499</v>
      </c>
      <c r="DD23">
        <v>10.776299154357501</v>
      </c>
      <c r="DE23">
        <v>2.5491363379216199</v>
      </c>
      <c r="DF23">
        <v>12.867305921375101</v>
      </c>
      <c r="DG23">
        <v>2.6270523678083499</v>
      </c>
      <c r="DH23">
        <v>3.3655077404630802</v>
      </c>
      <c r="DI23">
        <v>1.1239149161630999</v>
      </c>
      <c r="DJ23">
        <v>4.5684707349892104</v>
      </c>
      <c r="DK23">
        <v>79.635694557346696</v>
      </c>
      <c r="DL23">
        <v>3.5919532362276101</v>
      </c>
      <c r="DM23">
        <v>5.7647084997153897</v>
      </c>
      <c r="DN23">
        <v>2.7890592012681799</v>
      </c>
      <c r="DO23">
        <v>13.7506233352845</v>
      </c>
      <c r="DP23">
        <v>1.4546342844117299</v>
      </c>
      <c r="DQ23">
        <v>10.625552634122201</v>
      </c>
    </row>
    <row r="24" spans="1:121" x14ac:dyDescent="0.25">
      <c r="A24" s="1">
        <v>49309</v>
      </c>
      <c r="B24">
        <v>5.0131454466600998</v>
      </c>
      <c r="C24">
        <v>5.5843974375620196</v>
      </c>
      <c r="D24">
        <v>5.6434795736657604</v>
      </c>
      <c r="E24">
        <v>2.5673692580382799</v>
      </c>
      <c r="F24">
        <v>16.599328497559799</v>
      </c>
      <c r="G24">
        <v>2.26350645654037</v>
      </c>
      <c r="H24">
        <v>7.0508255257568901</v>
      </c>
      <c r="I24">
        <v>129.21011270477601</v>
      </c>
      <c r="J24">
        <v>7.3878932887779998</v>
      </c>
      <c r="K24">
        <v>26.398327537724601</v>
      </c>
      <c r="L24">
        <v>15.899653598411399</v>
      </c>
      <c r="M24">
        <v>1.4923088762959</v>
      </c>
      <c r="N24">
        <v>2.3312064981871998</v>
      </c>
      <c r="O24">
        <v>4.08433694534423</v>
      </c>
      <c r="P24">
        <v>32.113296540742603</v>
      </c>
      <c r="Q24">
        <v>2.9192653505823301</v>
      </c>
      <c r="R24">
        <v>4.8151638046624798</v>
      </c>
      <c r="S24">
        <v>17.144314608078801</v>
      </c>
      <c r="T24">
        <v>34.148027614057099</v>
      </c>
      <c r="U24">
        <v>1.13175959282498</v>
      </c>
      <c r="V24">
        <v>7.8597444479617904</v>
      </c>
      <c r="W24">
        <v>5.9493536560304401</v>
      </c>
      <c r="X24">
        <v>4.2500093208638603</v>
      </c>
      <c r="Y24">
        <v>29.6378168776716</v>
      </c>
      <c r="Z24">
        <v>15.5690818477607</v>
      </c>
      <c r="AA24">
        <v>3.83810473409625</v>
      </c>
      <c r="AB24">
        <v>3.83815545174983</v>
      </c>
      <c r="AC24">
        <v>1.9031465101868701</v>
      </c>
      <c r="AD24">
        <v>2.0014476155277801</v>
      </c>
      <c r="AE24">
        <v>50.296460575387897</v>
      </c>
      <c r="AF24">
        <v>1.6711673556056501</v>
      </c>
      <c r="AG24">
        <v>0.81603683568385699</v>
      </c>
      <c r="AH24">
        <v>2.1948576868178802</v>
      </c>
      <c r="AI24">
        <v>222.548716498891</v>
      </c>
      <c r="AJ24">
        <v>3.4886690382437502</v>
      </c>
      <c r="AK24">
        <v>10.1026696559671</v>
      </c>
      <c r="AL24">
        <v>35.100387458842498</v>
      </c>
      <c r="AM24">
        <v>2.0165827143449899</v>
      </c>
      <c r="AN24">
        <v>2.76929550972224</v>
      </c>
      <c r="AO24">
        <v>2.5145716442715602</v>
      </c>
      <c r="AP24">
        <v>6.0885276216959001</v>
      </c>
      <c r="AQ24">
        <v>11.9639782885965</v>
      </c>
      <c r="AR24">
        <v>8.3387511913605508</v>
      </c>
      <c r="AS24">
        <v>1.9491164342638201</v>
      </c>
      <c r="AT24">
        <v>7.2631706773943199</v>
      </c>
      <c r="AU24">
        <v>4.2646949457044601</v>
      </c>
      <c r="AV24">
        <v>51.746497737858597</v>
      </c>
      <c r="AW24">
        <v>5.1800482960339096</v>
      </c>
      <c r="AX24">
        <v>5.6738148116715399</v>
      </c>
      <c r="AY24">
        <v>5.5075079231751403</v>
      </c>
      <c r="AZ24">
        <v>18.345743806715099</v>
      </c>
      <c r="BA24">
        <v>3.1829048422833899</v>
      </c>
      <c r="BB24">
        <v>0.85941479703947998</v>
      </c>
      <c r="BC24">
        <v>16.581422589414998</v>
      </c>
      <c r="BD24">
        <v>1.7790794904137699</v>
      </c>
      <c r="BE24">
        <v>514.63735770070002</v>
      </c>
      <c r="BF24">
        <v>22.719315837403801</v>
      </c>
      <c r="BG24">
        <v>4.94692590270986</v>
      </c>
      <c r="BH24">
        <v>83.179193607593206</v>
      </c>
      <c r="BI24">
        <v>1.8851636168416599</v>
      </c>
      <c r="BJ24">
        <v>7.3477103127861501</v>
      </c>
      <c r="BK24">
        <v>2.8666322071639501</v>
      </c>
      <c r="BL24">
        <v>29.597584103198098</v>
      </c>
      <c r="BM24">
        <v>3.8352104520186501</v>
      </c>
      <c r="BN24">
        <v>1.6230284704228599</v>
      </c>
      <c r="BO24">
        <v>1.32183529629854</v>
      </c>
      <c r="BP24">
        <v>3.7020660963534899</v>
      </c>
      <c r="BQ24">
        <v>1.9815881536961599</v>
      </c>
      <c r="BR24">
        <v>4.3809554445541599</v>
      </c>
      <c r="BS24">
        <v>3.0311859198442699</v>
      </c>
      <c r="BT24">
        <v>9.8328723351425094</v>
      </c>
      <c r="BU24">
        <v>2.9503046872597101</v>
      </c>
      <c r="BV24">
        <v>42.601236387164803</v>
      </c>
      <c r="BW24">
        <v>1.7850493916239001</v>
      </c>
      <c r="BX24">
        <v>8.8789017230756109</v>
      </c>
      <c r="BY24">
        <v>11.003890494436099</v>
      </c>
      <c r="BZ24">
        <v>1.7411600194533801</v>
      </c>
      <c r="CA24">
        <v>8.1119295084457406</v>
      </c>
      <c r="CB24">
        <v>43.214986458707799</v>
      </c>
      <c r="CC24">
        <v>2.94329996614904</v>
      </c>
      <c r="CD24">
        <v>1.8432298881271401</v>
      </c>
      <c r="CE24">
        <v>4.7476500220300899</v>
      </c>
      <c r="CF24">
        <v>1.03098054557403</v>
      </c>
      <c r="CG24">
        <v>7.2274091471676396</v>
      </c>
      <c r="CH24">
        <v>2.1204067799437198</v>
      </c>
      <c r="CI24">
        <v>3.3147929636011901</v>
      </c>
      <c r="CJ24">
        <v>11.563586861123399</v>
      </c>
      <c r="CK24">
        <v>3.2054309989065599</v>
      </c>
      <c r="CL24">
        <v>7.8588755350417001</v>
      </c>
      <c r="CM24">
        <v>19.638987664872801</v>
      </c>
      <c r="CN24">
        <v>0.99028595726640101</v>
      </c>
      <c r="CO24">
        <v>7.3943497914309004</v>
      </c>
      <c r="CP24">
        <v>19.229844585803001</v>
      </c>
      <c r="CQ24">
        <v>1.52063413312768</v>
      </c>
      <c r="CR24">
        <v>0.60006957062526101</v>
      </c>
      <c r="CS24">
        <v>2.5226767543445998</v>
      </c>
      <c r="CT24">
        <v>10.901344167175299</v>
      </c>
      <c r="CU24">
        <v>18.1062454032894</v>
      </c>
      <c r="CV24">
        <v>2.9107052144170602</v>
      </c>
      <c r="CW24">
        <v>28.412489202471999</v>
      </c>
      <c r="CX24">
        <v>0.32423378506985401</v>
      </c>
      <c r="CY24">
        <v>3.73383757794553</v>
      </c>
      <c r="CZ24">
        <v>10.8029342504088</v>
      </c>
      <c r="DA24">
        <v>6.1968007309214999</v>
      </c>
      <c r="DB24">
        <v>37.406226085603201</v>
      </c>
      <c r="DC24">
        <v>19.476366295013499</v>
      </c>
      <c r="DD24">
        <v>10.8209023183935</v>
      </c>
      <c r="DE24">
        <v>2.57078266360611</v>
      </c>
      <c r="DF24">
        <v>12.8520006810248</v>
      </c>
      <c r="DG24">
        <v>2.6266467378664999</v>
      </c>
      <c r="DH24">
        <v>3.3616713039019102</v>
      </c>
      <c r="DI24">
        <v>1.11867804256946</v>
      </c>
      <c r="DJ24">
        <v>4.5054038241849099</v>
      </c>
      <c r="DK24">
        <v>79.939753635322006</v>
      </c>
      <c r="DL24">
        <v>3.5856117907181702</v>
      </c>
      <c r="DM24">
        <v>5.7146163009692597</v>
      </c>
      <c r="DN24">
        <v>2.7694953926790702</v>
      </c>
      <c r="DO24">
        <v>13.708854925896301</v>
      </c>
      <c r="DP24">
        <v>1.4403760312087099</v>
      </c>
      <c r="DQ24">
        <v>10.6464322789279</v>
      </c>
    </row>
    <row r="25" spans="1:121" x14ac:dyDescent="0.25">
      <c r="A25" s="1">
        <v>49674</v>
      </c>
      <c r="B25">
        <v>4.9982297154873399</v>
      </c>
      <c r="C25">
        <v>5.5918457115119304</v>
      </c>
      <c r="D25">
        <v>5.6604278567978001</v>
      </c>
      <c r="E25">
        <v>2.5588361276879001</v>
      </c>
      <c r="F25">
        <v>16.570194863178301</v>
      </c>
      <c r="G25">
        <v>2.2626294127404498</v>
      </c>
      <c r="H25">
        <v>6.9347925945459403</v>
      </c>
      <c r="I25">
        <v>130.14539050194099</v>
      </c>
      <c r="J25">
        <v>7.3510116048477601</v>
      </c>
      <c r="K25">
        <v>26.297448567637101</v>
      </c>
      <c r="L25">
        <v>15.892986076807301</v>
      </c>
      <c r="M25">
        <v>1.49031349461923</v>
      </c>
      <c r="N25">
        <v>2.3028876589996199</v>
      </c>
      <c r="O25">
        <v>4.0858150020005999</v>
      </c>
      <c r="P25">
        <v>32.255436188529004</v>
      </c>
      <c r="Q25">
        <v>2.8890551467071401</v>
      </c>
      <c r="R25">
        <v>4.7804833907673299</v>
      </c>
      <c r="S25">
        <v>17.143620174396698</v>
      </c>
      <c r="T25">
        <v>34.186450894628202</v>
      </c>
      <c r="U25">
        <v>1.12864122553805</v>
      </c>
      <c r="V25">
        <v>7.8399363574027801</v>
      </c>
      <c r="W25">
        <v>5.9180538543390497</v>
      </c>
      <c r="X25">
        <v>4.2307190070849803</v>
      </c>
      <c r="Y25">
        <v>29.314080114801801</v>
      </c>
      <c r="Z25">
        <v>15.573890028238701</v>
      </c>
      <c r="AA25">
        <v>3.80873595168651</v>
      </c>
      <c r="AB25">
        <v>3.803036488069</v>
      </c>
      <c r="AC25">
        <v>1.8894848767352901</v>
      </c>
      <c r="AD25">
        <v>1.98371850579113</v>
      </c>
      <c r="AE25">
        <v>50.339170058373597</v>
      </c>
      <c r="AF25">
        <v>1.6639269940649899</v>
      </c>
      <c r="AG25">
        <v>0.80829085181229399</v>
      </c>
      <c r="AH25">
        <v>2.1767591416181098</v>
      </c>
      <c r="AI25">
        <v>222.60429469533199</v>
      </c>
      <c r="AJ25">
        <v>3.4892081283729399</v>
      </c>
      <c r="AK25">
        <v>10.0297001937125</v>
      </c>
      <c r="AL25">
        <v>35.024017900228003</v>
      </c>
      <c r="AM25">
        <v>1.99144250416597</v>
      </c>
      <c r="AN25">
        <v>2.76613767185516</v>
      </c>
      <c r="AO25">
        <v>2.5188237767233899</v>
      </c>
      <c r="AP25">
        <v>6.1139875626377496</v>
      </c>
      <c r="AQ25">
        <v>11.8870103487536</v>
      </c>
      <c r="AR25">
        <v>8.3274059724331195</v>
      </c>
      <c r="AS25">
        <v>1.9470197965503599</v>
      </c>
      <c r="AT25">
        <v>7.2363871038938301</v>
      </c>
      <c r="AU25">
        <v>4.2438158537832003</v>
      </c>
      <c r="AV25">
        <v>51.807228080945002</v>
      </c>
      <c r="AW25">
        <v>5.0859745834372498</v>
      </c>
      <c r="AX25">
        <v>5.6710124255299101</v>
      </c>
      <c r="AY25">
        <v>5.5087005240172404</v>
      </c>
      <c r="AZ25">
        <v>18.174259625506199</v>
      </c>
      <c r="BA25">
        <v>3.1984117324953099</v>
      </c>
      <c r="BB25">
        <v>0.84909139864005301</v>
      </c>
      <c r="BC25">
        <v>16.4502338875817</v>
      </c>
      <c r="BD25">
        <v>1.7715867092011299</v>
      </c>
      <c r="BE25">
        <v>514.49504597906798</v>
      </c>
      <c r="BF25">
        <v>22.880782638301699</v>
      </c>
      <c r="BG25">
        <v>4.8950623844472601</v>
      </c>
      <c r="BH25">
        <v>83.449371061198704</v>
      </c>
      <c r="BI25">
        <v>1.8670915878523899</v>
      </c>
      <c r="BJ25">
        <v>7.2735042739902003</v>
      </c>
      <c r="BK25">
        <v>2.8659737292340099</v>
      </c>
      <c r="BL25">
        <v>29.5346027688996</v>
      </c>
      <c r="BM25">
        <v>3.8079263164549202</v>
      </c>
      <c r="BN25">
        <v>1.61006240088881</v>
      </c>
      <c r="BO25">
        <v>1.30277238422317</v>
      </c>
      <c r="BP25">
        <v>3.65695679372425</v>
      </c>
      <c r="BQ25">
        <v>1.9669742328083399</v>
      </c>
      <c r="BR25">
        <v>4.37244449618556</v>
      </c>
      <c r="BS25">
        <v>3.02127431289661</v>
      </c>
      <c r="BT25">
        <v>9.8327758787716206</v>
      </c>
      <c r="BU25">
        <v>2.94808790436347</v>
      </c>
      <c r="BV25">
        <v>42.868278852842501</v>
      </c>
      <c r="BW25">
        <v>1.7718884738412499</v>
      </c>
      <c r="BX25">
        <v>8.8493146964957603</v>
      </c>
      <c r="BY25">
        <v>10.9392793727603</v>
      </c>
      <c r="BZ25">
        <v>1.72362933417804</v>
      </c>
      <c r="CA25">
        <v>8.0543067750492607</v>
      </c>
      <c r="CB25">
        <v>43.1452591887276</v>
      </c>
      <c r="CC25">
        <v>2.9200038852059</v>
      </c>
      <c r="CD25">
        <v>1.83733378760664</v>
      </c>
      <c r="CE25">
        <v>4.7509104831549402</v>
      </c>
      <c r="CF25">
        <v>1.02918071058572</v>
      </c>
      <c r="CG25">
        <v>7.23284482693985</v>
      </c>
      <c r="CH25">
        <v>2.1152275425471898</v>
      </c>
      <c r="CI25">
        <v>3.2929044858902201</v>
      </c>
      <c r="CJ25">
        <v>11.538526541621501</v>
      </c>
      <c r="CK25">
        <v>3.2020920474002201</v>
      </c>
      <c r="CL25">
        <v>7.7945859563379498</v>
      </c>
      <c r="CM25">
        <v>19.728799512657201</v>
      </c>
      <c r="CN25">
        <v>0.99168117021851199</v>
      </c>
      <c r="CO25">
        <v>7.3477701702610201</v>
      </c>
      <c r="CP25">
        <v>19.2977053078714</v>
      </c>
      <c r="CQ25">
        <v>1.51935434507029</v>
      </c>
      <c r="CR25">
        <v>0.59198164218916804</v>
      </c>
      <c r="CS25">
        <v>2.5174256424863199</v>
      </c>
      <c r="CT25">
        <v>10.8318888365443</v>
      </c>
      <c r="CU25">
        <v>17.916898181651501</v>
      </c>
      <c r="CV25">
        <v>2.8877574688818002</v>
      </c>
      <c r="CW25">
        <v>28.3778099241263</v>
      </c>
      <c r="CX25">
        <v>0.32406109522651</v>
      </c>
      <c r="CY25">
        <v>3.7054820727159101</v>
      </c>
      <c r="CZ25">
        <v>10.7411792726864</v>
      </c>
      <c r="DA25">
        <v>6.1857109453927999</v>
      </c>
      <c r="DB25">
        <v>37.720919049413098</v>
      </c>
      <c r="DC25">
        <v>19.617594775581001</v>
      </c>
      <c r="DD25">
        <v>10.8601934005084</v>
      </c>
      <c r="DE25">
        <v>2.5915142091474199</v>
      </c>
      <c r="DF25">
        <v>12.8270712953234</v>
      </c>
      <c r="DG25">
        <v>2.6267009950592</v>
      </c>
      <c r="DH25">
        <v>3.3563405924166299</v>
      </c>
      <c r="DI25">
        <v>1.11291233012455</v>
      </c>
      <c r="DJ25">
        <v>4.44299725552077</v>
      </c>
      <c r="DK25">
        <v>80.203809564618197</v>
      </c>
      <c r="DL25">
        <v>3.5774711166856901</v>
      </c>
      <c r="DM25">
        <v>5.6653671832665502</v>
      </c>
      <c r="DN25">
        <v>2.7497415384005701</v>
      </c>
      <c r="DO25">
        <v>13.6600585738123</v>
      </c>
      <c r="DP25">
        <v>1.42678593468788</v>
      </c>
      <c r="DQ25">
        <v>10.6634649985909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C9015-7563-45F4-96FE-A5D394CB8783}">
  <dimension ref="A1:Y5"/>
  <sheetViews>
    <sheetView workbookViewId="0">
      <selection activeCell="Q13" sqref="Q13"/>
    </sheetView>
  </sheetViews>
  <sheetFormatPr defaultRowHeight="15" x14ac:dyDescent="0.25"/>
  <cols>
    <col min="6" max="25" width="12" bestFit="1" customWidth="1"/>
  </cols>
  <sheetData>
    <row r="1" spans="1:25" x14ac:dyDescent="0.25">
      <c r="B1" t="s">
        <v>57</v>
      </c>
      <c r="C1" t="s">
        <v>58</v>
      </c>
      <c r="D1" t="s">
        <v>59</v>
      </c>
      <c r="E1" t="s">
        <v>60</v>
      </c>
      <c r="F1" s="1">
        <v>42735</v>
      </c>
      <c r="G1" s="1">
        <v>43100</v>
      </c>
      <c r="H1" s="1">
        <v>43465</v>
      </c>
      <c r="I1" s="1">
        <v>43830</v>
      </c>
      <c r="J1" s="1">
        <v>44196</v>
      </c>
      <c r="K1" s="1">
        <v>44561</v>
      </c>
      <c r="L1" s="1">
        <v>44926</v>
      </c>
      <c r="M1" s="1">
        <v>45291</v>
      </c>
      <c r="N1" s="1">
        <v>45657</v>
      </c>
      <c r="O1" s="1">
        <v>46022</v>
      </c>
      <c r="P1" s="1">
        <v>46387</v>
      </c>
      <c r="Q1" s="1">
        <v>46752</v>
      </c>
      <c r="R1" s="1">
        <v>47118</v>
      </c>
      <c r="S1" s="1">
        <v>47483</v>
      </c>
      <c r="T1" s="1">
        <v>47848</v>
      </c>
      <c r="U1" s="1">
        <v>48213</v>
      </c>
      <c r="V1" s="1">
        <v>48579</v>
      </c>
      <c r="W1" s="1">
        <v>48944</v>
      </c>
      <c r="X1" s="1">
        <v>49309</v>
      </c>
      <c r="Y1" s="1">
        <v>49674</v>
      </c>
    </row>
    <row r="2" spans="1:25" x14ac:dyDescent="0.25">
      <c r="A2" t="s">
        <v>2233</v>
      </c>
      <c r="B2" t="s">
        <v>1169</v>
      </c>
      <c r="C2" t="s">
        <v>1170</v>
      </c>
      <c r="D2" t="s">
        <v>1171</v>
      </c>
      <c r="E2" s="2">
        <v>46280.65</v>
      </c>
      <c r="F2">
        <v>240.005416666667</v>
      </c>
      <c r="G2">
        <v>245.12100000000001</v>
      </c>
      <c r="H2">
        <v>251.09950000000001</v>
      </c>
      <c r="I2">
        <v>255.65258333333301</v>
      </c>
      <c r="J2">
        <v>258.85575</v>
      </c>
      <c r="K2">
        <v>270.97341666666699</v>
      </c>
      <c r="L2">
        <v>292.62641666666701</v>
      </c>
      <c r="M2">
        <v>304.70299999999997</v>
      </c>
      <c r="N2">
        <v>313.69816666666702</v>
      </c>
      <c r="O2">
        <v>322.18680874316902</v>
      </c>
      <c r="P2">
        <v>332.467591235594</v>
      </c>
      <c r="Q2">
        <v>340.63980581711002</v>
      </c>
      <c r="R2">
        <v>347.97266382282902</v>
      </c>
      <c r="S2">
        <v>354.26623104312603</v>
      </c>
      <c r="T2">
        <v>360.698650091128</v>
      </c>
      <c r="U2">
        <v>367.37561495453002</v>
      </c>
      <c r="V2">
        <v>374.06342052068402</v>
      </c>
      <c r="W2">
        <v>380.94425648681602</v>
      </c>
      <c r="X2">
        <v>388.25937408185001</v>
      </c>
      <c r="Y2">
        <v>396.05345586980502</v>
      </c>
    </row>
    <row r="3" spans="1:25" x14ac:dyDescent="0.25">
      <c r="A3" t="s">
        <v>2234</v>
      </c>
      <c r="B3" t="s">
        <v>1172</v>
      </c>
      <c r="C3" t="s">
        <v>1173</v>
      </c>
      <c r="D3" t="s">
        <v>1171</v>
      </c>
      <c r="E3" s="2">
        <v>46280.65</v>
      </c>
      <c r="F3">
        <v>189.50024999999999</v>
      </c>
      <c r="G3">
        <v>204.69641666666701</v>
      </c>
      <c r="H3">
        <v>219.89083333333301</v>
      </c>
      <c r="I3">
        <v>215.23175000000001</v>
      </c>
      <c r="J3">
        <v>197.35499999999999</v>
      </c>
      <c r="K3">
        <v>238.41466666666699</v>
      </c>
      <c r="L3">
        <v>297.89449999999999</v>
      </c>
      <c r="M3">
        <v>283.34875</v>
      </c>
      <c r="N3">
        <v>279.56824999999998</v>
      </c>
      <c r="O3">
        <v>279.81786338797798</v>
      </c>
      <c r="P3">
        <v>310.09925662339998</v>
      </c>
      <c r="Q3">
        <v>306.21789626784698</v>
      </c>
      <c r="R3">
        <v>301.77646160047499</v>
      </c>
      <c r="S3">
        <v>301.40179321172099</v>
      </c>
      <c r="T3">
        <v>304.44036573328998</v>
      </c>
      <c r="U3">
        <v>308.84045730410003</v>
      </c>
      <c r="V3">
        <v>313.336137541293</v>
      </c>
      <c r="W3">
        <v>318.04085957944801</v>
      </c>
      <c r="X3">
        <v>323.21875917283597</v>
      </c>
      <c r="Y3">
        <v>329.51438148793699</v>
      </c>
    </row>
    <row r="4" spans="1:25" x14ac:dyDescent="0.25">
      <c r="A4" t="s">
        <v>2235</v>
      </c>
      <c r="B4" t="s">
        <v>1174</v>
      </c>
      <c r="C4" t="s">
        <v>1175</v>
      </c>
      <c r="D4" t="s">
        <v>1171</v>
      </c>
      <c r="E4" s="2">
        <v>46280.65</v>
      </c>
      <c r="F4">
        <v>247.60358333333301</v>
      </c>
      <c r="G4">
        <v>252.1525</v>
      </c>
      <c r="H4">
        <v>257.56141666666701</v>
      </c>
      <c r="I4">
        <v>263.21291666666701</v>
      </c>
      <c r="J4">
        <v>267.70991666666703</v>
      </c>
      <c r="K4">
        <v>277.25099999999998</v>
      </c>
      <c r="L4">
        <v>294.30666666666701</v>
      </c>
      <c r="M4">
        <v>308.37858333333298</v>
      </c>
      <c r="N4">
        <v>318.98983333333302</v>
      </c>
      <c r="O4">
        <v>328.26696857923503</v>
      </c>
      <c r="P4">
        <v>336.65917018627403</v>
      </c>
      <c r="Q4">
        <v>345.08096763252797</v>
      </c>
      <c r="R4">
        <v>352.84841209729501</v>
      </c>
      <c r="S4">
        <v>359.541814381687</v>
      </c>
      <c r="T4">
        <v>366.488812094727</v>
      </c>
      <c r="U4">
        <v>373.72955957598998</v>
      </c>
      <c r="V4">
        <v>380.98612830327897</v>
      </c>
      <c r="W4">
        <v>388.37450287498598</v>
      </c>
      <c r="X4">
        <v>396.093948362991</v>
      </c>
      <c r="Y4">
        <v>404.23576664757002</v>
      </c>
    </row>
    <row r="5" spans="1:25" x14ac:dyDescent="0.25">
      <c r="A5" t="s">
        <v>2236</v>
      </c>
      <c r="B5" t="s">
        <v>1176</v>
      </c>
      <c r="C5" t="s">
        <v>1177</v>
      </c>
      <c r="D5" t="s">
        <v>1171</v>
      </c>
      <c r="E5" s="2">
        <v>46280.65</v>
      </c>
      <c r="F5">
        <v>98.284499999999994</v>
      </c>
      <c r="G5">
        <v>100</v>
      </c>
      <c r="H5">
        <v>102.047</v>
      </c>
      <c r="I5">
        <v>103.50875000000001</v>
      </c>
      <c r="J5">
        <v>104.6665</v>
      </c>
      <c r="K5">
        <v>108.9725</v>
      </c>
      <c r="L5">
        <v>116.1005</v>
      </c>
      <c r="M5">
        <v>120.51075</v>
      </c>
      <c r="N5">
        <v>123.666</v>
      </c>
      <c r="O5">
        <v>126.919</v>
      </c>
      <c r="P5">
        <v>131.52922109515001</v>
      </c>
      <c r="Q5">
        <v>134.79163418955099</v>
      </c>
      <c r="R5">
        <v>137.490075788387</v>
      </c>
      <c r="S5">
        <v>139.72525550658199</v>
      </c>
      <c r="T5">
        <v>141.860436189068</v>
      </c>
      <c r="U5">
        <v>144.069069625217</v>
      </c>
      <c r="V5">
        <v>146.34329524299801</v>
      </c>
      <c r="W5">
        <v>148.71959360626801</v>
      </c>
      <c r="X5">
        <v>151.23672111132001</v>
      </c>
      <c r="Y5">
        <v>153.89386271145401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zIzMkYzNUY2LTk0NDktNENCMi1BMTA0LTkxRTRDMEIzOThDM308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GR0c29lNzA8L1VzZXJOYW1lPjxEYXRlVGltZT45LzIvMjAyNiA4OjUwOjAzIFBNPC9EYXRlVGltZT48TGFiZWxTdHJpbmc+QUVQIEludGVybmFs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nQ7HHCcXMI85t8n8t5eeQziIc1QwN7BOYX144XaGDqc=</DigestValue>
      </Reference>
      <Reference URI="#CLASSIFICATIONHISTORY">
        <DigestMethod Algorithm="http://www.w3.org/2001/04/xmlenc#sha256"/>
        <DigestValue>xkyMzcf1u1T8Q8CkFRYTDNILfIvbgmwpLpb0JVmXHGw=</DigestValue>
      </Reference>
    </SignedInfo>
    <SignatureValue>Exg7Y2nVMnNPzE8tYx3mgqd12902vTHCrqGzSfyh1rLtwfUA980g1DHPKZZbFwuzUmjUXAzmHSxETLcNNefEXQ==</SignatureValue>
    <Object Id="CLASSIFICATIONHISTORY">
      <ArrayOfString xmlns:xsd="http://www.w3.org/2001/XMLSchema" xmlns:xsi="http://www.w3.org/2001/XMLSchema-instance" xmlns="">
        <string>EFN1g4LNpCgyKzmQXlxMpUx2RVuh3Rcp</string>
      </ArrayOfString>
    </Object>
  </Signature>
</WrappedLabelHistory>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Props1.xml><?xml version="1.0" encoding="utf-8"?>
<ds:datastoreItem xmlns:ds="http://schemas.openxmlformats.org/officeDocument/2006/customXml" ds:itemID="{4E5E14F9-6363-418B-BDD8-8D5B1881A804}">
  <ds:schemaRef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purl.org/dc/dcmitype/"/>
    <ds:schemaRef ds:uri="b6888f76-1100-40b0-929b-1efe9044426d"/>
    <ds:schemaRef ds:uri="http://schemas.microsoft.com/office/2006/metadata/properties"/>
    <ds:schemaRef ds:uri="http://www.w3.org/XML/1998/namespace"/>
    <ds:schemaRef ds:uri="f88ffb1c-9230-4705-a789-27bae69f5829"/>
    <ds:schemaRef ds:uri="http://purl.org/dc/terms/"/>
  </ds:schemaRefs>
</ds:datastoreItem>
</file>

<file path=customXml/itemProps2.xml><?xml version="1.0" encoding="utf-8"?>
<ds:datastoreItem xmlns:ds="http://schemas.openxmlformats.org/officeDocument/2006/customXml" ds:itemID="{232F35F6-9449-4CB2-A104-91E4C0B398C3}">
  <ds:schemaRefs>
    <ds:schemaRef ds:uri="http://www.w3.org/2001/XMLSchema"/>
    <ds:schemaRef ds:uri="http://www.boldonjames.com/2016/02/Classifier/internal/wrappedLabelHistory"/>
    <ds:schemaRef ds:uri="http://www.w3.org/2000/09/xmldsig#"/>
    <ds:schemaRef ds:uri=""/>
  </ds:schemaRefs>
</ds:datastoreItem>
</file>

<file path=customXml/itemProps3.xml><?xml version="1.0" encoding="utf-8"?>
<ds:datastoreItem xmlns:ds="http://schemas.openxmlformats.org/officeDocument/2006/customXml" ds:itemID="{408C7424-BAA5-4CC3-B827-DFABBFB0F3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CE050E0-06B5-419F-AA91-78F56FEE40D3}">
  <ds:schemaRefs>
    <ds:schemaRef ds:uri="http://schemas.microsoft.com/sharepoint/v3/contenttype/forms"/>
  </ds:schemaRefs>
</ds:datastoreItem>
</file>

<file path=customXml/itemProps5.xml><?xml version="1.0" encoding="utf-8"?>
<ds:datastoreItem xmlns:ds="http://schemas.openxmlformats.org/officeDocument/2006/customXml" ds:itemID="{4FE22CFD-A846-4F54-9326-F996D030490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Glossary and Sources</vt:lpstr>
      <vt:lpstr>Peer Summary</vt:lpstr>
      <vt:lpstr>Summary</vt:lpstr>
      <vt:lpstr>Rural Electric Cooperatives</vt:lpstr>
      <vt:lpstr>Population Map</vt:lpstr>
      <vt:lpstr>Res Time Series</vt:lpstr>
      <vt:lpstr>Com Time Series</vt:lpstr>
      <vt:lpstr>Ind Time Series</vt:lpstr>
      <vt:lpstr>Emp Time Series</vt:lpstr>
      <vt:lpstr>Demo Time Series</vt:lpstr>
      <vt:lpstr>YP</vt:lpstr>
      <vt:lpstr>YPTRP</vt:lpstr>
      <vt:lpstr>MHHY</vt:lpstr>
      <vt:lpstr>POP</vt:lpstr>
      <vt:lpstr>HH</vt:lpstr>
      <vt:lpstr>LFT</vt:lpstr>
      <vt:lpstr>LFU</vt:lpstr>
      <vt:lpstr>Emp</vt:lpstr>
      <vt:lpstr>Inflation</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Reid Newman</dc:creator>
  <cp:lastModifiedBy>Brandon Finley</cp:lastModifiedBy>
  <dcterms:created xsi:type="dcterms:W3CDTF">2026-09-02T19:51:12Z</dcterms:created>
  <dcterms:modified xsi:type="dcterms:W3CDTF">2026-09-30T21:52:21Z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884dc5ea-3cd1-46f7-ae1d-fe065d4e2cf6</vt:lpwstr>
  </property>
  <property fmtid="{D5CDD505-2E9C-101B-9397-08002B2CF9AE}" pid="3" name="bjClsUserRVM">
    <vt:lpwstr>[]</vt:lpwstr>
  </property>
  <property fmtid="{D5CDD505-2E9C-101B-9397-08002B2CF9AE}" pid="4" name="bjSaver">
    <vt:lpwstr>RaYlehO4S0LzcORw10qmNqPUpaPtsmRS</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uid="50c31824-0780-4910-87d1-eaaffd182d42" value="" /&gt;&lt;element uid="d14f5c36-f44a-4315-b438-005cfe8f069f" value="" /&gt;&lt;/sisl&gt;</vt:lpwstr>
  </property>
  <property fmtid="{D5CDD505-2E9C-101B-9397-08002B2CF9AE}" pid="7" name="bjDocumentSecurityLabel">
    <vt:lpwstr>AEP Internal</vt:lpwstr>
  </property>
  <property fmtid="{D5CDD505-2E9C-101B-9397-08002B2CF9AE}" pid="8" name="MSIP_Label_69f43042-6bda-44b2-91eb-eca3d3d484f4_SiteId">
    <vt:lpwstr>15f3c881-6b03-4ff6-8559-77bf5177818f</vt:lpwstr>
  </property>
  <property fmtid="{D5CDD505-2E9C-101B-9397-08002B2CF9AE}" pid="9" name="MSIP_Label_69f43042-6bda-44b2-91eb-eca3d3d484f4_Name">
    <vt:lpwstr>AEP Internal</vt:lpwstr>
  </property>
  <property fmtid="{D5CDD505-2E9C-101B-9397-08002B2CF9AE}" pid="10" name="MSIP_Label_69f43042-6bda-44b2-91eb-eca3d3d484f4_Enabled">
    <vt:lpwstr>true</vt:lpwstr>
  </property>
  <property fmtid="{D5CDD505-2E9C-101B-9397-08002B2CF9AE}" pid="11" name="bjpmDocIH">
    <vt:lpwstr>UlCBV6MZkbRiHma6CQZ9UtsxQkWfju0H</vt:lpwstr>
  </property>
  <property fmtid="{D5CDD505-2E9C-101B-9397-08002B2CF9AE}" pid="12" name="bjLabelHistoryID">
    <vt:lpwstr>{232F35F6-9449-4CB2-A104-91E4C0B398C3}</vt:lpwstr>
  </property>
  <property fmtid="{D5CDD505-2E9C-101B-9397-08002B2CF9AE}" pid="13" name="ContentTypeId">
    <vt:lpwstr>0x0101004DF805D1E1DA4A49A223477D3B105720</vt:lpwstr>
  </property>
  <property fmtid="{D5CDD505-2E9C-101B-9397-08002B2CF9AE}" pid="14" name="MediaServiceImageTags">
    <vt:lpwstr/>
  </property>
</Properties>
</file>