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am.duke-energy.com/sites/OHKYRegDiscovery/KY/202600xxx DEK Rider PMM Phase 5 Application/Discovery/STAFF's 1st Set of Data Requests/"/>
    </mc:Choice>
  </mc:AlternateContent>
  <xr:revisionPtr revIDLastSave="0" documentId="13_ncr:20000001_{5572870A-9F37-47EA-BFD2-51AB385B9833}" xr6:coauthVersionLast="47" xr6:coauthVersionMax="47" xr10:uidLastSave="{00000000-0000-0000-0000-000000000000}"/>
  <bookViews>
    <workbookView xWindow="-120" yWindow="-120" windowWidth="29040" windowHeight="15720" xr2:uid="{CE7BB656-1D36-45AD-B093-257B1BD4A830}"/>
  </bookViews>
  <sheets>
    <sheet name="Sch 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34" i="1" l="1"/>
  <c r="A37" i="1"/>
  <c r="A14" i="1"/>
  <c r="A15" i="1" s="1"/>
  <c r="A16" i="1" s="1"/>
  <c r="A17" i="1" s="1"/>
  <c r="A18" i="1" s="1"/>
  <c r="A19" i="1" s="1"/>
  <c r="A20" i="1" s="1"/>
  <c r="A23" i="1" s="1"/>
  <c r="A24" i="1" s="1"/>
  <c r="A25" i="1" s="1"/>
  <c r="A26" i="1" s="1"/>
  <c r="A28" i="1" s="1"/>
  <c r="A30" i="1" s="1"/>
  <c r="A31" i="1" s="1"/>
  <c r="A33" i="1" s="1"/>
  <c r="A34" i="1" s="1"/>
  <c r="F16" i="1"/>
  <c r="F24" i="1" l="1"/>
  <c r="F18" i="1"/>
  <c r="F20" i="1" s="1"/>
  <c r="F25" i="1" l="1"/>
  <c r="F26" i="1" s="1"/>
  <c r="F28" i="1" s="1"/>
  <c r="F31" i="1" s="1"/>
</calcChain>
</file>

<file path=xl/sharedStrings.xml><?xml version="1.0" encoding="utf-8"?>
<sst xmlns="http://schemas.openxmlformats.org/spreadsheetml/2006/main" count="46" uniqueCount="44">
  <si>
    <t>PMM Revenue Requirement for 2023</t>
  </si>
  <si>
    <t>Line</t>
  </si>
  <si>
    <t>PMM Investment</t>
  </si>
  <si>
    <t>No.</t>
  </si>
  <si>
    <t>December 31, 2023</t>
  </si>
  <si>
    <t>Reference</t>
  </si>
  <si>
    <t>(A)</t>
  </si>
  <si>
    <t>(B)</t>
  </si>
  <si>
    <t>(C)</t>
  </si>
  <si>
    <t>Return on Investment</t>
  </si>
  <si>
    <t>Rate Base</t>
  </si>
  <si>
    <t>Net PMM Investment  - Property, Plant and Equipment</t>
  </si>
  <si>
    <t>Sch. 4.5</t>
  </si>
  <si>
    <t>Cost of Removal</t>
  </si>
  <si>
    <t>Accumulated Reserve for Depreciation</t>
  </si>
  <si>
    <t>Sch. 4.3</t>
  </si>
  <si>
    <t>Net PP&amp;E</t>
  </si>
  <si>
    <t>Accumulated Deferred Taxes on Liberalized Depreciation</t>
  </si>
  <si>
    <t>Sch. 4.4</t>
  </si>
  <si>
    <t>Net Rate Base</t>
  </si>
  <si>
    <t>Line 4 + Line 5</t>
  </si>
  <si>
    <t>Authorized Rate of Return, Adjusted for Income Taxes</t>
  </si>
  <si>
    <t>Sch. 4.2</t>
  </si>
  <si>
    <t>Required Return on PMM Related Investment</t>
  </si>
  <si>
    <t>Line 6 * Line 7</t>
  </si>
  <si>
    <t>Operating Expenses</t>
  </si>
  <si>
    <t>Depreciation</t>
  </si>
  <si>
    <t>Property Tax</t>
  </si>
  <si>
    <t>Line 4 *</t>
  </si>
  <si>
    <t>PSC Assessment</t>
  </si>
  <si>
    <t>(Sum Line 8 thru 10) * (0.1302% / (1-0.1302%))</t>
  </si>
  <si>
    <t>Total Operating Expenses</t>
  </si>
  <si>
    <t>Sum Lines 9 thru 11</t>
  </si>
  <si>
    <t>Total Annual Revenue Requirement</t>
  </si>
  <si>
    <t>Line 8 + Line 12</t>
  </si>
  <si>
    <t>Collections/(Refunds) for prior years</t>
  </si>
  <si>
    <t>Adjusted Revenue Requirement</t>
  </si>
  <si>
    <t>2023 Billed Revenues</t>
  </si>
  <si>
    <t>Total (Over)/Under Collections</t>
  </si>
  <si>
    <t>Notes:</t>
  </si>
  <si>
    <t>(2) PSC Assessment using Fiscal Year 2023 rate of 0.1302%</t>
  </si>
  <si>
    <t>(3)  Under collection is driven by the actual in-service date later than the projected in-service date</t>
  </si>
  <si>
    <t>Duke Energy Kentucky</t>
  </si>
  <si>
    <t>Pipeline Modernization Mechanism ("Rider PMM")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</si>
</sst>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00%"/>
    <numFmt numFmtId="167" formatCode="0.00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15" fontId="3" fillId="0" borderId="0" xfId="0" quotePrefix="1" applyNumberFormat="1" applyFont="1" applyAlignment="1">
      <alignment horizontal="center"/>
    </xf>
    <xf numFmtId="42" fontId="4" fillId="0" borderId="0" xfId="2" applyNumberFormat="1" applyFont="1"/>
    <xf numFmtId="164" fontId="4" fillId="0" borderId="0" xfId="2" applyNumberFormat="1" applyFont="1"/>
    <xf numFmtId="41" fontId="4" fillId="0" borderId="0" xfId="1" applyNumberFormat="1" applyFont="1"/>
    <xf numFmtId="165" fontId="4" fillId="0" borderId="0" xfId="1" applyNumberFormat="1" applyFont="1"/>
    <xf numFmtId="41" fontId="4" fillId="0" borderId="1" xfId="1" applyNumberFormat="1" applyFont="1" applyFill="1" applyBorder="1"/>
    <xf numFmtId="165" fontId="4" fillId="0" borderId="0" xfId="1" applyNumberFormat="1" applyFont="1" applyFill="1" applyBorder="1"/>
    <xf numFmtId="0" fontId="4" fillId="0" borderId="0" xfId="0" applyFont="1"/>
    <xf numFmtId="41" fontId="0" fillId="0" borderId="0" xfId="1" applyNumberFormat="1" applyFont="1"/>
    <xf numFmtId="165" fontId="0" fillId="0" borderId="0" xfId="1" applyNumberFormat="1" applyFont="1"/>
    <xf numFmtId="165" fontId="4" fillId="0" borderId="0" xfId="1" applyNumberFormat="1" applyFont="1" applyBorder="1"/>
    <xf numFmtId="166" fontId="4" fillId="0" borderId="0" xfId="3" applyNumberFormat="1" applyFont="1"/>
    <xf numFmtId="42" fontId="0" fillId="0" borderId="1" xfId="1" applyNumberFormat="1" applyFont="1" applyBorder="1"/>
    <xf numFmtId="42" fontId="0" fillId="0" borderId="0" xfId="1" applyNumberFormat="1" applyFont="1" applyBorder="1"/>
    <xf numFmtId="42" fontId="0" fillId="0" borderId="0" xfId="1" applyNumberFormat="1" applyFont="1"/>
    <xf numFmtId="167" fontId="5" fillId="0" borderId="0" xfId="3" applyNumberFormat="1" applyFont="1" applyFill="1"/>
    <xf numFmtId="0" fontId="6" fillId="0" borderId="0" xfId="0" applyFont="1"/>
    <xf numFmtId="41" fontId="0" fillId="0" borderId="1" xfId="1" applyNumberFormat="1" applyFont="1" applyFill="1" applyBorder="1"/>
    <xf numFmtId="165" fontId="0" fillId="0" borderId="0" xfId="1" applyNumberFormat="1" applyFont="1" applyFill="1" applyBorder="1"/>
    <xf numFmtId="42" fontId="0" fillId="0" borderId="0" xfId="0" applyNumberFormat="1"/>
    <xf numFmtId="42" fontId="0" fillId="0" borderId="2" xfId="0" applyNumberFormat="1" applyBorder="1"/>
    <xf numFmtId="41" fontId="5" fillId="0" borderId="1" xfId="1" applyNumberFormat="1" applyFont="1" applyBorder="1"/>
    <xf numFmtId="165" fontId="1" fillId="0" borderId="0" xfId="1" applyNumberFormat="1" applyFont="1" applyBorder="1"/>
    <xf numFmtId="37" fontId="0" fillId="0" borderId="0" xfId="0" applyNumberFormat="1"/>
    <xf numFmtId="42" fontId="0" fillId="2" borderId="3" xfId="0" applyNumberFormat="1" applyFill="1" applyBorder="1"/>
    <xf numFmtId="0" fontId="2" fillId="0" borderId="0" xfId="0" quotePrefix="1" applyFont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5AE11-2336-4EC3-AFE6-99687B42FE84}">
  <sheetPr>
    <pageSetUpPr fitToPage="1"/>
  </sheetPr>
  <dimension ref="A1:M39"/>
  <sheetViews>
    <sheetView tabSelected="1" view="pageLayout" zoomScaleNormal="100" workbookViewId="0">
      <selection activeCell="K9" sqref="K9"/>
    </sheetView>
  </sheetViews>
  <sheetFormatPr defaultRowHeight="15" x14ac:dyDescent="0.25"/>
  <cols>
    <col min="1" max="1" width="8.28515625" bestFit="1" customWidth="1"/>
    <col min="2" max="2" width="4.5703125" customWidth="1"/>
    <col min="3" max="3" width="6.5703125" customWidth="1"/>
    <col min="4" max="4" width="43" customWidth="1"/>
    <col min="5" max="5" width="7.5703125" customWidth="1"/>
    <col min="6" max="6" width="24.140625" customWidth="1"/>
    <col min="7" max="7" width="1.28515625" customWidth="1"/>
    <col min="8" max="8" width="10.7109375" customWidth="1"/>
  </cols>
  <sheetData>
    <row r="1" spans="1:12" x14ac:dyDescent="0.25">
      <c r="A1" s="1"/>
      <c r="E1" s="1"/>
      <c r="F1" s="1"/>
      <c r="G1" s="1"/>
      <c r="H1" s="1"/>
      <c r="I1" s="1"/>
    </row>
    <row r="2" spans="1:12" x14ac:dyDescent="0.25">
      <c r="A2" s="2" t="s">
        <v>42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x14ac:dyDescent="0.25">
      <c r="A3" s="2" t="s">
        <v>43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x14ac:dyDescent="0.25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3" t="s">
        <v>1</v>
      </c>
      <c r="B6" s="4"/>
      <c r="C6" s="4"/>
      <c r="F6" s="3" t="s">
        <v>2</v>
      </c>
      <c r="G6" s="3"/>
      <c r="H6" s="3"/>
      <c r="I6" s="1"/>
    </row>
    <row r="7" spans="1:12" x14ac:dyDescent="0.25">
      <c r="A7" s="5" t="s">
        <v>3</v>
      </c>
      <c r="B7" s="6"/>
      <c r="C7" s="6"/>
      <c r="F7" s="7" t="s">
        <v>4</v>
      </c>
      <c r="G7" s="7"/>
      <c r="H7" s="5" t="s">
        <v>5</v>
      </c>
    </row>
    <row r="8" spans="1:12" x14ac:dyDescent="0.25">
      <c r="A8" s="6"/>
      <c r="B8" s="32" t="s">
        <v>6</v>
      </c>
      <c r="C8" s="32"/>
      <c r="D8" s="32"/>
      <c r="F8" s="3" t="s">
        <v>7</v>
      </c>
      <c r="G8" s="3"/>
      <c r="H8" s="3" t="s">
        <v>8</v>
      </c>
    </row>
    <row r="10" spans="1:12" x14ac:dyDescent="0.25">
      <c r="B10" s="4" t="s">
        <v>9</v>
      </c>
    </row>
    <row r="11" spans="1:12" x14ac:dyDescent="0.25">
      <c r="B11" s="6" t="s">
        <v>10</v>
      </c>
    </row>
    <row r="12" spans="1:12" x14ac:dyDescent="0.25">
      <c r="A12" s="1">
        <v>1</v>
      </c>
      <c r="C12" t="s">
        <v>11</v>
      </c>
      <c r="F12" s="8">
        <v>2455305</v>
      </c>
      <c r="G12" s="9"/>
      <c r="H12" t="s">
        <v>12</v>
      </c>
    </row>
    <row r="13" spans="1:12" x14ac:dyDescent="0.25">
      <c r="A13" s="1"/>
      <c r="F13" s="9"/>
      <c r="G13" s="9"/>
    </row>
    <row r="14" spans="1:12" x14ac:dyDescent="0.25">
      <c r="A14" s="1">
        <f>A12+1</f>
        <v>2</v>
      </c>
      <c r="C14" t="s">
        <v>13</v>
      </c>
      <c r="F14" s="10">
        <v>9632</v>
      </c>
      <c r="G14" s="11"/>
      <c r="H14" t="s">
        <v>12</v>
      </c>
    </row>
    <row r="15" spans="1:12" x14ac:dyDescent="0.25">
      <c r="A15" s="1">
        <f t="shared" ref="A15:A20" si="0">A14+1</f>
        <v>3</v>
      </c>
      <c r="C15" t="s">
        <v>14</v>
      </c>
      <c r="F15" s="12">
        <v>0</v>
      </c>
      <c r="G15" s="13"/>
      <c r="H15" s="14" t="s">
        <v>15</v>
      </c>
    </row>
    <row r="16" spans="1:12" x14ac:dyDescent="0.25">
      <c r="A16" s="1">
        <f t="shared" si="0"/>
        <v>4</v>
      </c>
      <c r="D16" t="s">
        <v>16</v>
      </c>
      <c r="F16" s="15">
        <f>SUM(F12:F15)</f>
        <v>2464937</v>
      </c>
      <c r="G16" s="16"/>
    </row>
    <row r="17" spans="1:13" x14ac:dyDescent="0.25">
      <c r="A17" s="1">
        <f t="shared" si="0"/>
        <v>5</v>
      </c>
      <c r="C17" t="s">
        <v>17</v>
      </c>
      <c r="F17" s="12">
        <v>-975.34017500000004</v>
      </c>
      <c r="G17" s="17"/>
      <c r="H17" t="s">
        <v>18</v>
      </c>
    </row>
    <row r="18" spans="1:13" x14ac:dyDescent="0.25">
      <c r="A18" s="1">
        <f t="shared" si="0"/>
        <v>6</v>
      </c>
      <c r="D18" t="s">
        <v>19</v>
      </c>
      <c r="F18" s="15">
        <f>SUM(F16:F17)</f>
        <v>2463961.659825</v>
      </c>
      <c r="G18" s="16"/>
      <c r="H18" t="s">
        <v>20</v>
      </c>
    </row>
    <row r="19" spans="1:13" x14ac:dyDescent="0.25">
      <c r="A19" s="1">
        <f t="shared" si="0"/>
        <v>7</v>
      </c>
      <c r="C19" t="s">
        <v>21</v>
      </c>
      <c r="F19" s="18">
        <v>8.0869999999999997E-2</v>
      </c>
      <c r="G19" s="18"/>
      <c r="H19" t="s">
        <v>22</v>
      </c>
    </row>
    <row r="20" spans="1:13" x14ac:dyDescent="0.25">
      <c r="A20" s="1">
        <f t="shared" si="0"/>
        <v>8</v>
      </c>
      <c r="C20" t="s">
        <v>23</v>
      </c>
      <c r="F20" s="19">
        <f>ROUND(F18*F19,0)</f>
        <v>199261</v>
      </c>
      <c r="G20" s="20"/>
      <c r="H20" t="s">
        <v>24</v>
      </c>
    </row>
    <row r="22" spans="1:13" x14ac:dyDescent="0.25">
      <c r="B22" s="6" t="s">
        <v>25</v>
      </c>
    </row>
    <row r="23" spans="1:13" x14ac:dyDescent="0.25">
      <c r="A23" s="1">
        <f>A20+1</f>
        <v>9</v>
      </c>
      <c r="C23" t="s">
        <v>26</v>
      </c>
      <c r="F23" s="8">
        <v>0</v>
      </c>
      <c r="G23" s="21"/>
      <c r="H23" t="s">
        <v>15</v>
      </c>
    </row>
    <row r="24" spans="1:13" x14ac:dyDescent="0.25">
      <c r="A24" s="1">
        <f>A23+1</f>
        <v>10</v>
      </c>
      <c r="C24" t="s">
        <v>27</v>
      </c>
      <c r="F24" s="15">
        <f>ROUND(F16*I24,0)</f>
        <v>31081</v>
      </c>
      <c r="G24" s="16"/>
      <c r="H24" t="s">
        <v>28</v>
      </c>
      <c r="I24" s="22">
        <v>1.26091E-2</v>
      </c>
      <c r="J24" s="23"/>
    </row>
    <row r="25" spans="1:13" x14ac:dyDescent="0.25">
      <c r="A25" s="1">
        <f>A24+1</f>
        <v>11</v>
      </c>
      <c r="C25" t="s">
        <v>29</v>
      </c>
      <c r="F25" s="24">
        <f>ROUND(SUM(F20:F24)*(0.001302/(1-0.001302)),0)</f>
        <v>300</v>
      </c>
      <c r="G25" s="25"/>
      <c r="H25" t="s">
        <v>30</v>
      </c>
      <c r="M25" s="23"/>
    </row>
    <row r="26" spans="1:13" x14ac:dyDescent="0.25">
      <c r="A26" s="1">
        <f>A25+1</f>
        <v>12</v>
      </c>
      <c r="C26" t="s">
        <v>31</v>
      </c>
      <c r="F26" s="26">
        <f>SUM(F23:F25)</f>
        <v>31381</v>
      </c>
      <c r="G26" s="26"/>
      <c r="H26" t="s">
        <v>32</v>
      </c>
    </row>
    <row r="28" spans="1:13" ht="15.75" thickBot="1" x14ac:dyDescent="0.3">
      <c r="A28" s="1">
        <f>A26+1</f>
        <v>13</v>
      </c>
      <c r="B28" s="6" t="s">
        <v>33</v>
      </c>
      <c r="F28" s="27">
        <f>F20+F26</f>
        <v>230642</v>
      </c>
      <c r="G28" s="26"/>
      <c r="H28" t="s">
        <v>34</v>
      </c>
    </row>
    <row r="30" spans="1:13" x14ac:dyDescent="0.25">
      <c r="A30" s="1">
        <f>+A28+1</f>
        <v>14</v>
      </c>
      <c r="D30" t="s">
        <v>35</v>
      </c>
      <c r="F30" s="28">
        <v>0</v>
      </c>
      <c r="G30" s="29"/>
    </row>
    <row r="31" spans="1:13" x14ac:dyDescent="0.25">
      <c r="A31" s="1">
        <f>+A30+1</f>
        <v>15</v>
      </c>
      <c r="D31" t="s">
        <v>36</v>
      </c>
      <c r="F31" s="26">
        <f>F28-F30</f>
        <v>230642</v>
      </c>
      <c r="G31" s="26"/>
    </row>
    <row r="33" spans="1:8" x14ac:dyDescent="0.25">
      <c r="A33" s="1">
        <f>+A31+1</f>
        <v>16</v>
      </c>
      <c r="D33" t="s">
        <v>37</v>
      </c>
      <c r="F33" s="28">
        <v>796641</v>
      </c>
      <c r="G33" s="30"/>
      <c r="H33" s="23"/>
    </row>
    <row r="34" spans="1:8" ht="15.75" thickBot="1" x14ac:dyDescent="0.3">
      <c r="A34" s="1">
        <f>+A33+1</f>
        <v>17</v>
      </c>
      <c r="D34" t="s">
        <v>38</v>
      </c>
      <c r="F34" s="31">
        <f>F31-F33</f>
        <v>-565999</v>
      </c>
      <c r="G34" s="26"/>
    </row>
    <row r="35" spans="1:8" ht="15.75" thickTop="1" x14ac:dyDescent="0.25"/>
    <row r="36" spans="1:8" x14ac:dyDescent="0.25">
      <c r="A36" s="1" t="s">
        <v>39</v>
      </c>
    </row>
    <row r="37" spans="1:8" x14ac:dyDescent="0.25">
      <c r="A37" t="str">
        <f>"(1) Property taxes using an effective rate of "&amp;TEXT(I24,"0.00000%")</f>
        <v>(1) Property taxes using an effective rate of 1.26091%</v>
      </c>
    </row>
    <row r="38" spans="1:8" x14ac:dyDescent="0.25">
      <c r="A38" t="s">
        <v>40</v>
      </c>
    </row>
    <row r="39" spans="1:8" x14ac:dyDescent="0.25">
      <c r="A39" t="s">
        <v>41</v>
      </c>
    </row>
  </sheetData>
  <mergeCells count="1">
    <mergeCell ref="B8:D8"/>
  </mergeCells>
  <printOptions horizontalCentered="1"/>
  <pageMargins left="0.7" right="0.7" top="0.75" bottom="0.75" header="0.3" footer="0.3"/>
  <pageSetup scale="88" orientation="landscape" r:id="rId1"/>
  <headerFooter>
    <oddHeader xml:space="preserve">&amp;R&amp;"Times New Roman,Bold"&amp;10KyPSC Case No. 2026-00162
STAFF-DR-01-003 Attachment 2
Page &amp;P of &amp;N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230FD20809D74E8F47318A06C32C34" ma:contentTypeVersion="4" ma:contentTypeDescription="Create a new document." ma:contentTypeScope="" ma:versionID="3f4e3d7d665e4068717df4a733d106d1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>Jay Brown</Witness>
  </documentManagement>
</p:properties>
</file>

<file path=customXml/itemProps1.xml><?xml version="1.0" encoding="utf-8"?>
<ds:datastoreItem xmlns:ds="http://schemas.openxmlformats.org/officeDocument/2006/customXml" ds:itemID="{E1741852-EDBD-4064-9D11-CA514113C6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C3B764-66B8-491D-A96E-96CFA43AE9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244770-F05D-424D-8063-164213AD3633}">
  <ds:schemaRefs>
    <ds:schemaRef ds:uri="3c9d8c27-8a6d-4d9e-a15e-ef5d28c114af"/>
    <ds:schemaRef ds:uri="2612a682-5ffb-4b9c-9555-017618935178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 4.1</vt:lpstr>
    </vt:vector>
  </TitlesOfParts>
  <Company>Duke 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Collections/Refund </dc:subject>
  <dc:creator>Wilcox, Marjorie</dc:creator>
  <cp:lastModifiedBy>Sunderman, Minna</cp:lastModifiedBy>
  <cp:lastPrinted>2026-08-19T16:44:33Z</cp:lastPrinted>
  <dcterms:created xsi:type="dcterms:W3CDTF">2026-08-12T19:13:29Z</dcterms:created>
  <dcterms:modified xsi:type="dcterms:W3CDTF">2026-08-19T16:44:37Z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2cb729-ddbd-42d6-997e-2658e5557404_Enabled">
    <vt:lpwstr>true</vt:lpwstr>
  </property>
  <property fmtid="{D5CDD505-2E9C-101B-9397-08002B2CF9AE}" pid="3" name="MSIP_Label_662cb729-ddbd-42d6-997e-2658e5557404_SetDate">
    <vt:lpwstr>2026-08-12T19:16:11Z</vt:lpwstr>
  </property>
  <property fmtid="{D5CDD505-2E9C-101B-9397-08002B2CF9AE}" pid="4" name="MSIP_Label_662cb729-ddbd-42d6-997e-2658e5557404_Method">
    <vt:lpwstr>Standard</vt:lpwstr>
  </property>
  <property fmtid="{D5CDD505-2E9C-101B-9397-08002B2CF9AE}" pid="5" name="MSIP_Label_662cb729-ddbd-42d6-997e-2658e5557404_Name">
    <vt:lpwstr>INTERNAL – NO MARKING</vt:lpwstr>
  </property>
  <property fmtid="{D5CDD505-2E9C-101B-9397-08002B2CF9AE}" pid="6" name="MSIP_Label_662cb729-ddbd-42d6-997e-2658e5557404_SiteId">
    <vt:lpwstr>2ede383a-7e1f-4357-a846-85886b2c0c4d</vt:lpwstr>
  </property>
  <property fmtid="{D5CDD505-2E9C-101B-9397-08002B2CF9AE}" pid="7" name="MSIP_Label_662cb729-ddbd-42d6-997e-2658e5557404_ActionId">
    <vt:lpwstr>e6acc9f5-7bf8-4a07-82ee-e8ce4dca63b2</vt:lpwstr>
  </property>
  <property fmtid="{D5CDD505-2E9C-101B-9397-08002B2CF9AE}" pid="8" name="MSIP_Label_662cb729-ddbd-42d6-997e-2658e5557404_ContentBits">
    <vt:lpwstr>0</vt:lpwstr>
  </property>
  <property fmtid="{D5CDD505-2E9C-101B-9397-08002B2CF9AE}" pid="9" name="MSIP_Label_662cb729-ddbd-42d6-997e-2658e5557404_Tag">
    <vt:lpwstr>10, 3, 0, 1</vt:lpwstr>
  </property>
  <property fmtid="{D5CDD505-2E9C-101B-9397-08002B2CF9AE}" pid="10" name="ContentTypeId">
    <vt:lpwstr>0x01010041230FD20809D74E8F47318A06C32C34</vt:lpwstr>
  </property>
</Properties>
</file>