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2EF009BB-5BF5-4BF2-9C6A-A769E3B2E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 1.0" sheetId="3" r:id="rId1"/>
    <sheet name="Sch 3.0" sheetId="10" r:id="rId2"/>
  </sheets>
  <definedNames>
    <definedName name="_xlnm.Print_Area" localSheetId="0">'Sch 1.0'!$A$1:$J$23</definedName>
    <definedName name="_xlnm.Print_Area" localSheetId="1">'Sch 3.0'!$A$1:$O$20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0" l="1"/>
  <c r="O15" i="10"/>
  <c r="O14" i="10"/>
  <c r="O13" i="10"/>
  <c r="E15" i="3"/>
  <c r="E14" i="3"/>
  <c r="E13" i="3"/>
  <c r="E12" i="3"/>
  <c r="F12" i="3"/>
  <c r="G16" i="3"/>
  <c r="D16" i="3"/>
  <c r="F15" i="3"/>
  <c r="F14" i="3"/>
  <c r="F13" i="3"/>
  <c r="G13" i="3"/>
  <c r="I13" i="3" s="1"/>
  <c r="G14" i="3" l="1"/>
  <c r="I14" i="3" s="1"/>
  <c r="G15" i="3"/>
  <c r="I15" i="3" s="1"/>
  <c r="G12" i="3"/>
  <c r="I12" i="3" s="1"/>
</calcChain>
</file>

<file path=xl/sharedStrings.xml><?xml version="1.0" encoding="utf-8"?>
<sst xmlns="http://schemas.openxmlformats.org/spreadsheetml/2006/main" count="71" uniqueCount="52">
  <si>
    <t>Duke Energy Kentucky</t>
  </si>
  <si>
    <t>Rate Schedule</t>
  </si>
  <si>
    <t>Revenue</t>
  </si>
  <si>
    <t>Requirement</t>
  </si>
  <si>
    <t>Billing</t>
  </si>
  <si>
    <t>Determinants</t>
  </si>
  <si>
    <t>Monthly</t>
  </si>
  <si>
    <t>Total</t>
  </si>
  <si>
    <t xml:space="preserve">Weighted </t>
  </si>
  <si>
    <t>RS- Residential</t>
  </si>
  <si>
    <t>IT - Interruptible Transportation</t>
  </si>
  <si>
    <t>GS - General Service</t>
  </si>
  <si>
    <t>(A)</t>
  </si>
  <si>
    <t>(B)</t>
  </si>
  <si>
    <t>(C)</t>
  </si>
  <si>
    <t>FT - Firm Transportation (Includes DGS)</t>
  </si>
  <si>
    <t>FT - Firm Transportation (CCF)</t>
  </si>
  <si>
    <t>IT - Interruptible Transportation (CCF)</t>
  </si>
  <si>
    <t>Per CCF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</si>
  <si>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</si>
  <si>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</si>
  <si>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</si>
  <si>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</si>
  <si>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</si>
  <si>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</si>
  <si>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</si>
  <si>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</si>
  <si>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</si>
  <si>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</si>
  <si>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</si>
  <si>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Pipeline Modernization Mechanism ("Rider PMM")</t>
  </si>
  <si>
    <t>Rider PMM by Rate Schedule</t>
  </si>
  <si>
    <t>Line</t>
  </si>
  <si>
    <t>No.</t>
  </si>
  <si>
    <t>Approved KyPSC</t>
  </si>
  <si>
    <t>Rider PMM</t>
  </si>
  <si>
    <t>PMM Rider Billing Determinants by Rate Schedule</t>
  </si>
  <si>
    <t>Sch. 1.1</t>
  </si>
  <si>
    <t>Sch. 4.1</t>
  </si>
  <si>
    <t>Sch. 3.0</t>
  </si>
  <si>
    <t>Gross Distribution Plant</t>
  </si>
  <si>
    <t>Natural gas revenue is defined to include base, gas cost and miscellaneous revenue</t>
  </si>
  <si>
    <t>The cap for the annual PMM revenue requirement is no more than 5% increase in natural gas revenue per year</t>
  </si>
  <si>
    <r>
      <t>RS - Residential (CCF)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</si>
  <si>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GS - General Service (CCF)</t>
    </r>
    <r>
      <rPr>
        <vertAlign val="superscript"/>
        <sz val="11"/>
        <color theme="1"/>
        <rFont val="Calibri"/>
        <family val="2"/>
        <scheme val="minor"/>
      </rPr>
      <t xml:space="preserve"> (1) (2)</t>
    </r>
  </si>
  <si>
    <t xml:space="preserve">(1) General Service includes Commercial, Industrial, OPA, Street Lighting and Interdepartmental. </t>
  </si>
  <si>
    <t>per  CCF</t>
  </si>
  <si>
    <t>2026 Projected</t>
  </si>
  <si>
    <r>
      <rPr>
        <b/>
        <sz val="11"/>
        <color rgb="FF0000FF"/>
        <rFont val="Calibri"/>
        <family val="2"/>
        <scheme val="minor"/>
      </rPr>
      <t xml:space="preserve">2024 </t>
    </r>
    <r>
      <rPr>
        <b/>
        <sz val="11"/>
        <color theme="1"/>
        <rFont val="Calibri"/>
        <family val="2"/>
        <scheme val="minor"/>
      </rPr>
      <t>True Up</t>
    </r>
  </si>
  <si>
    <t>for the Twelve Month Ending December, 2026</t>
  </si>
  <si>
    <t>Case No. 2025-00125</t>
  </si>
  <si>
    <t>(2) Per Order 2022-00229, all Rider PMM rates should be in volumetric.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</si>
</sst>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[$-409]mmm\-yy;@"/>
    <numFmt numFmtId="167" formatCode="_(&quot;$&quot;* #,##0.00000_);_(&quot;$&quot;* \(#,##0.00000\);_(&quot;$&quot;* &quot;-&quot;?????_);_(@_)"/>
    <numFmt numFmtId="168" formatCode="_(&quot;$&quot;* #,##0.0000000000_);_(&quot;$&quot;* \(#,##0.00000000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0" fillId="0" borderId="0" xfId="1" applyNumberFormat="1" applyFont="1" applyAlignment="1">
      <alignment horizontal="center"/>
    </xf>
    <xf numFmtId="0" fontId="0" fillId="0" borderId="0" xfId="0" quotePrefix="1"/>
    <xf numFmtId="0" fontId="2" fillId="0" borderId="0" xfId="0" quotePrefix="1" applyFont="1" applyAlignment="1">
      <alignment horizontal="center"/>
    </xf>
    <xf numFmtId="164" fontId="0" fillId="0" borderId="0" xfId="1" applyNumberFormat="1" applyFont="1" applyBorder="1"/>
    <xf numFmtId="0" fontId="2" fillId="0" borderId="0" xfId="0" applyFont="1" applyAlignment="1">
      <alignment horizontal="left"/>
    </xf>
    <xf numFmtId="166" fontId="0" fillId="0" borderId="0" xfId="0" applyNumberFormat="1"/>
    <xf numFmtId="0" fontId="4" fillId="0" borderId="0" xfId="0" applyFont="1"/>
    <xf numFmtId="3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2" applyNumberFormat="1" applyFont="1" applyAlignment="1">
      <alignment horizontal="center"/>
    </xf>
    <xf numFmtId="0" fontId="0" fillId="0" borderId="0" xfId="0" applyAlignment="1">
      <alignment horizontal="center" vertical="center"/>
    </xf>
    <xf numFmtId="42" fontId="0" fillId="0" borderId="0" xfId="1" applyNumberFormat="1" applyFont="1" applyAlignment="1">
      <alignment horizontal="center"/>
    </xf>
    <xf numFmtId="42" fontId="0" fillId="0" borderId="1" xfId="1" applyNumberFormat="1" applyFont="1" applyBorder="1"/>
    <xf numFmtId="0" fontId="2" fillId="0" borderId="0" xfId="0" applyFont="1" applyAlignment="1">
      <alignment horizontal="centerContinuous"/>
    </xf>
    <xf numFmtId="0" fontId="10" fillId="0" borderId="0" xfId="0" applyFont="1"/>
    <xf numFmtId="0" fontId="10" fillId="0" borderId="0" xfId="0" applyFont="1" applyAlignment="1">
      <alignment horizontal="left"/>
    </xf>
    <xf numFmtId="42" fontId="6" fillId="0" borderId="0" xfId="1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41" fontId="0" fillId="0" borderId="0" xfId="1" applyNumberFormat="1" applyFont="1" applyAlignment="1">
      <alignment horizontal="center"/>
    </xf>
    <xf numFmtId="42" fontId="0" fillId="0" borderId="0" xfId="1" applyNumberFormat="1" applyFont="1" applyFill="1" applyAlignment="1">
      <alignment horizontal="center"/>
    </xf>
    <xf numFmtId="41" fontId="0" fillId="0" borderId="0" xfId="1" applyNumberFormat="1" applyFont="1" applyFill="1" applyAlignment="1">
      <alignment horizontal="center"/>
    </xf>
    <xf numFmtId="42" fontId="0" fillId="0" borderId="1" xfId="1" applyNumberFormat="1" applyFont="1" applyFill="1" applyBorder="1"/>
    <xf numFmtId="165" fontId="6" fillId="0" borderId="1" xfId="1" applyNumberFormat="1" applyFont="1" applyFill="1" applyBorder="1"/>
    <xf numFmtId="42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2" fillId="0" borderId="0" xfId="0" applyFont="1"/>
    <xf numFmtId="3" fontId="9" fillId="0" borderId="0" xfId="3" applyNumberFormat="1" applyFont="1"/>
    <xf numFmtId="44" fontId="0" fillId="0" borderId="0" xfId="2" applyFont="1" applyAlignment="1">
      <alignment horizontal="center"/>
    </xf>
    <xf numFmtId="3" fontId="10" fillId="0" borderId="0" xfId="0" applyNumberFormat="1" applyFont="1"/>
    <xf numFmtId="165" fontId="6" fillId="0" borderId="0" xfId="1" applyNumberFormat="1" applyFont="1" applyFill="1"/>
    <xf numFmtId="165" fontId="6" fillId="0" borderId="2" xfId="1" applyNumberFormat="1" applyFont="1" applyFill="1" applyBorder="1"/>
    <xf numFmtId="0" fontId="13" fillId="0" borderId="0" xfId="0" applyFont="1" applyAlignment="1">
      <alignment horizontal="center"/>
    </xf>
    <xf numFmtId="168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CCFF"/>
      <color rgb="FF0000FF"/>
      <color rgb="FF00FF00"/>
      <color rgb="FF0A1CC2"/>
      <color rgb="FF0070C0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0"/>
  <sheetViews>
    <sheetView tabSelected="1" view="pageLayout" zoomScaleNormal="100" workbookViewId="0">
      <selection activeCell="J8" sqref="J8"/>
    </sheetView>
  </sheetViews>
  <sheetFormatPr defaultRowHeight="15" x14ac:dyDescent="0.25"/>
  <cols>
    <col min="1" max="1" width="6.7109375" style="4" customWidth="1"/>
    <col min="2" max="2" width="35.42578125" customWidth="1"/>
    <col min="3" max="3" width="3.42578125" customWidth="1"/>
    <col min="4" max="4" width="20.85546875" customWidth="1"/>
    <col min="5" max="5" width="16.85546875" style="4" bestFit="1" customWidth="1"/>
    <col min="6" max="7" width="16.85546875" style="4" customWidth="1"/>
    <col min="8" max="8" width="15.42578125" style="4" customWidth="1"/>
    <col min="9" max="9" width="12.7109375" style="4" customWidth="1"/>
    <col min="10" max="10" width="15.28515625" customWidth="1"/>
    <col min="12" max="12" width="15.85546875" bestFit="1" customWidth="1"/>
  </cols>
  <sheetData>
    <row r="2" spans="1:12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2" x14ac:dyDescent="0.25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</row>
    <row r="4" spans="1:12" x14ac:dyDescent="0.25">
      <c r="A4" s="21" t="s">
        <v>31</v>
      </c>
      <c r="B4" s="21"/>
      <c r="C4" s="21"/>
      <c r="D4" s="21"/>
      <c r="E4" s="21"/>
      <c r="F4" s="21"/>
      <c r="G4" s="21"/>
      <c r="H4" s="21"/>
      <c r="I4" s="21"/>
      <c r="J4" s="21"/>
    </row>
    <row r="5" spans="1:12" x14ac:dyDescent="0.25">
      <c r="B5" s="4"/>
      <c r="C5" s="4"/>
      <c r="D5" s="4"/>
      <c r="J5" s="4"/>
    </row>
    <row r="6" spans="1:12" x14ac:dyDescent="0.25">
      <c r="D6" s="3" t="s">
        <v>8</v>
      </c>
    </row>
    <row r="7" spans="1:12" x14ac:dyDescent="0.25">
      <c r="A7" s="3"/>
      <c r="B7" s="5"/>
      <c r="C7" s="5"/>
      <c r="D7" s="3" t="s">
        <v>40</v>
      </c>
      <c r="E7" s="3" t="s">
        <v>47</v>
      </c>
      <c r="F7" s="3" t="s">
        <v>48</v>
      </c>
      <c r="G7" s="3"/>
      <c r="H7" s="3" t="s">
        <v>4</v>
      </c>
    </row>
    <row r="8" spans="1:12" x14ac:dyDescent="0.25">
      <c r="A8" s="3" t="s">
        <v>32</v>
      </c>
      <c r="B8" s="5"/>
      <c r="C8" s="5"/>
      <c r="D8" s="3" t="s">
        <v>34</v>
      </c>
      <c r="E8" s="3" t="s">
        <v>2</v>
      </c>
      <c r="F8" s="3" t="s">
        <v>2</v>
      </c>
      <c r="G8" s="3"/>
      <c r="H8" s="3" t="s">
        <v>5</v>
      </c>
      <c r="I8" s="3" t="s">
        <v>6</v>
      </c>
    </row>
    <row r="9" spans="1:12" x14ac:dyDescent="0.25">
      <c r="A9" s="6" t="s">
        <v>33</v>
      </c>
      <c r="B9" s="7" t="s">
        <v>1</v>
      </c>
      <c r="C9" s="7"/>
      <c r="D9" s="41" t="s">
        <v>50</v>
      </c>
      <c r="E9" s="6" t="s">
        <v>3</v>
      </c>
      <c r="F9" s="6" t="s">
        <v>3</v>
      </c>
      <c r="G9" s="6" t="s">
        <v>7</v>
      </c>
      <c r="H9" s="6" t="s">
        <v>46</v>
      </c>
      <c r="I9" s="6" t="s">
        <v>35</v>
      </c>
    </row>
    <row r="10" spans="1:12" x14ac:dyDescent="0.25">
      <c r="B10" s="10" t="s">
        <v>12</v>
      </c>
      <c r="C10" s="3"/>
      <c r="D10" s="3" t="s">
        <v>13</v>
      </c>
      <c r="E10" s="3" t="s">
        <v>14</v>
      </c>
      <c r="F10" s="3" t="s">
        <v>19</v>
      </c>
      <c r="G10" s="3" t="s">
        <v>20</v>
      </c>
      <c r="H10" s="3" t="s">
        <v>21</v>
      </c>
      <c r="I10" s="3" t="s">
        <v>22</v>
      </c>
    </row>
    <row r="11" spans="1:12" x14ac:dyDescent="0.25">
      <c r="B11" s="10"/>
    </row>
    <row r="12" spans="1:12" x14ac:dyDescent="0.25">
      <c r="A12" s="4">
        <v>1</v>
      </c>
      <c r="B12" s="13" t="s">
        <v>9</v>
      </c>
      <c r="D12" s="39">
        <v>0.84199999999999997</v>
      </c>
      <c r="E12" s="19">
        <f>ROUND($E$16*D12,0)</f>
        <v>15149453</v>
      </c>
      <c r="F12" s="27">
        <f>ROUND($F$16*D12,0)</f>
        <v>1263775</v>
      </c>
      <c r="G12" s="19">
        <f>E12+F12</f>
        <v>16413228</v>
      </c>
      <c r="H12" s="8">
        <v>61304219</v>
      </c>
      <c r="I12" s="37">
        <f>G12/H12</f>
        <v>0.26773406900428826</v>
      </c>
      <c r="J12" t="s">
        <v>18</v>
      </c>
      <c r="L12" s="42"/>
    </row>
    <row r="13" spans="1:12" x14ac:dyDescent="0.25">
      <c r="A13" s="4">
        <v>2</v>
      </c>
      <c r="B13" s="13" t="s">
        <v>11</v>
      </c>
      <c r="D13" s="39">
        <v>0.14854000000000001</v>
      </c>
      <c r="E13" s="26">
        <f>ROUND($E$16*D13,0)</f>
        <v>2672565</v>
      </c>
      <c r="F13" s="28">
        <f>ROUND($F$16*D13,0)</f>
        <v>222947</v>
      </c>
      <c r="G13" s="26">
        <f>E13+F13</f>
        <v>2895512</v>
      </c>
      <c r="H13" s="8">
        <v>34133572</v>
      </c>
      <c r="I13" s="37">
        <f>G13/H13</f>
        <v>8.4828859985705565E-2</v>
      </c>
      <c r="J13" t="s">
        <v>18</v>
      </c>
      <c r="L13" s="42"/>
    </row>
    <row r="14" spans="1:12" x14ac:dyDescent="0.25">
      <c r="A14" s="4">
        <v>3</v>
      </c>
      <c r="B14" s="13" t="s">
        <v>15</v>
      </c>
      <c r="D14" s="39">
        <v>7.5300000000000002E-3</v>
      </c>
      <c r="E14" s="26">
        <f>ROUND($E$16*D14,0)</f>
        <v>135481</v>
      </c>
      <c r="F14" s="28">
        <f>ROUND($F$16*D14,0)</f>
        <v>11302</v>
      </c>
      <c r="G14" s="26">
        <f>E14+F14</f>
        <v>146783</v>
      </c>
      <c r="H14" s="8">
        <v>30021837</v>
      </c>
      <c r="I14" s="17">
        <f>G14/H14</f>
        <v>4.8892078123000931E-3</v>
      </c>
      <c r="J14" t="s">
        <v>18</v>
      </c>
      <c r="L14" s="42"/>
    </row>
    <row r="15" spans="1:12" x14ac:dyDescent="0.25">
      <c r="A15" s="4">
        <v>4</v>
      </c>
      <c r="B15" s="13" t="s">
        <v>10</v>
      </c>
      <c r="D15" s="40">
        <v>1.9300000000000001E-3</v>
      </c>
      <c r="E15" s="26">
        <f>ROUND($E$16*D15,0)</f>
        <v>34725</v>
      </c>
      <c r="F15" s="28">
        <f>ROUND($F$16*D15,0)</f>
        <v>2897</v>
      </c>
      <c r="G15" s="26">
        <f>E15+F15</f>
        <v>37622</v>
      </c>
      <c r="H15" s="8">
        <v>16549168</v>
      </c>
      <c r="I15" s="17">
        <f>G15/H15</f>
        <v>2.2733469138750662E-3</v>
      </c>
      <c r="J15" t="s">
        <v>18</v>
      </c>
      <c r="L15" s="42"/>
    </row>
    <row r="16" spans="1:12" ht="15.75" thickBot="1" x14ac:dyDescent="0.3">
      <c r="A16" s="4">
        <v>5</v>
      </c>
      <c r="B16" t="s">
        <v>7</v>
      </c>
      <c r="D16" s="30">
        <f>SUM(D10:D15)</f>
        <v>1</v>
      </c>
      <c r="E16" s="20">
        <v>17992225</v>
      </c>
      <c r="F16" s="29">
        <v>1500921</v>
      </c>
      <c r="G16" s="20">
        <f>E16+F16</f>
        <v>19493146</v>
      </c>
      <c r="H16" s="11"/>
    </row>
    <row r="17" spans="2:9" ht="15.75" thickTop="1" x14ac:dyDescent="0.25">
      <c r="E17" s="4" t="s">
        <v>37</v>
      </c>
      <c r="F17" s="4" t="s">
        <v>38</v>
      </c>
      <c r="H17" s="4" t="s">
        <v>39</v>
      </c>
    </row>
    <row r="20" spans="2:9" x14ac:dyDescent="0.25">
      <c r="B20" t="s">
        <v>42</v>
      </c>
    </row>
    <row r="21" spans="2:9" x14ac:dyDescent="0.25">
      <c r="B21" t="s">
        <v>41</v>
      </c>
    </row>
    <row r="22" spans="2:9" x14ac:dyDescent="0.25">
      <c r="F22" s="23"/>
      <c r="G22" s="31"/>
    </row>
    <row r="23" spans="2:9" x14ac:dyDescent="0.25">
      <c r="D23" s="22"/>
    </row>
    <row r="24" spans="2:9" x14ac:dyDescent="0.25">
      <c r="E24" s="31"/>
      <c r="F24" s="31"/>
      <c r="G24" s="31"/>
    </row>
    <row r="25" spans="2:9" x14ac:dyDescent="0.25">
      <c r="E25" s="31"/>
      <c r="F25" s="31"/>
      <c r="G25" s="31"/>
    </row>
    <row r="26" spans="2:9" x14ac:dyDescent="0.25">
      <c r="E26" s="31"/>
      <c r="F26" s="31"/>
      <c r="G26" s="31"/>
    </row>
    <row r="27" spans="2:9" x14ac:dyDescent="0.25">
      <c r="E27" s="31"/>
      <c r="F27" s="31"/>
      <c r="G27" s="31"/>
    </row>
    <row r="28" spans="2:9" x14ac:dyDescent="0.25">
      <c r="E28" s="31"/>
      <c r="F28" s="31"/>
      <c r="G28" s="31"/>
    </row>
    <row r="29" spans="2:9" x14ac:dyDescent="0.25">
      <c r="E29" s="31"/>
      <c r="F29" s="31"/>
      <c r="H29" s="33"/>
      <c r="I29" s="32"/>
    </row>
    <row r="30" spans="2:9" x14ac:dyDescent="0.25">
      <c r="E30" s="31"/>
      <c r="G30" s="31"/>
    </row>
    <row r="31" spans="2:9" x14ac:dyDescent="0.25">
      <c r="E31" s="31"/>
      <c r="G31" s="31"/>
    </row>
    <row r="32" spans="2:9" x14ac:dyDescent="0.25">
      <c r="E32" s="31"/>
      <c r="G32" s="31"/>
    </row>
    <row r="33" spans="4:8" x14ac:dyDescent="0.25">
      <c r="E33" s="31"/>
    </row>
    <row r="36" spans="4:8" x14ac:dyDescent="0.25">
      <c r="F36" s="32"/>
      <c r="G36" s="32"/>
      <c r="H36" s="32"/>
    </row>
    <row r="37" spans="4:8" x14ac:dyDescent="0.25">
      <c r="F37" s="32"/>
      <c r="G37" s="32"/>
    </row>
    <row r="38" spans="4:8" x14ac:dyDescent="0.25">
      <c r="F38" s="32"/>
      <c r="G38" s="32"/>
    </row>
    <row r="39" spans="4:8" x14ac:dyDescent="0.25">
      <c r="F39" s="32"/>
      <c r="G39" s="32"/>
      <c r="H39" s="32"/>
    </row>
    <row r="40" spans="4:8" x14ac:dyDescent="0.25">
      <c r="F40" s="32"/>
      <c r="G40" s="32"/>
    </row>
    <row r="41" spans="4:8" x14ac:dyDescent="0.25">
      <c r="F41" s="32"/>
      <c r="G41" s="32"/>
    </row>
    <row r="42" spans="4:8" x14ac:dyDescent="0.25">
      <c r="F42" s="32"/>
      <c r="G42" s="32"/>
    </row>
    <row r="43" spans="4:8" x14ac:dyDescent="0.25">
      <c r="F43" s="32"/>
      <c r="G43" s="32"/>
      <c r="H43" s="32"/>
    </row>
    <row r="44" spans="4:8" x14ac:dyDescent="0.25">
      <c r="F44" s="32"/>
      <c r="G44" s="32"/>
    </row>
    <row r="45" spans="4:8" x14ac:dyDescent="0.25">
      <c r="F45" s="32"/>
      <c r="G45" s="32"/>
    </row>
    <row r="46" spans="4:8" x14ac:dyDescent="0.25">
      <c r="D46" s="14"/>
      <c r="F46" s="32"/>
      <c r="G46" s="32"/>
    </row>
    <row r="47" spans="4:8" x14ac:dyDescent="0.25">
      <c r="D47" s="24"/>
      <c r="E47" s="31"/>
      <c r="F47" s="32"/>
      <c r="G47" s="32"/>
    </row>
    <row r="48" spans="4:8" x14ac:dyDescent="0.25">
      <c r="D48" s="1"/>
      <c r="E48" s="34"/>
      <c r="F48" s="32"/>
      <c r="G48" s="32"/>
    </row>
    <row r="49" spans="4:5" x14ac:dyDescent="0.25">
      <c r="D49" s="19"/>
      <c r="E49" s="19"/>
    </row>
    <row r="50" spans="4:5" x14ac:dyDescent="0.25">
      <c r="D50" s="2"/>
    </row>
  </sheetData>
  <printOptions horizontalCentered="1"/>
  <pageMargins left="0.7" right="0.7" top="0.90249999999999997" bottom="0.75" header="0.3" footer="0.3"/>
  <pageSetup scale="76" orientation="landscape" r:id="rId1"/>
  <headerFooter>
    <oddHeader xml:space="preserve">&amp;R&amp;"Times New Roman,Bold"&amp;10KyPSC Case No. 2026-00162
STAFF-DR-01-001 Attachment 4
&amp;A
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2"/>
  <sheetViews>
    <sheetView view="pageLayout" zoomScale="70" zoomScaleNormal="92" zoomScalePageLayoutView="70" workbookViewId="0">
      <selection activeCell="J8" sqref="J8"/>
    </sheetView>
  </sheetViews>
  <sheetFormatPr defaultRowHeight="15" x14ac:dyDescent="0.25"/>
  <cols>
    <col min="1" max="1" width="6.5703125" customWidth="1"/>
    <col min="2" max="2" width="38.85546875" customWidth="1"/>
    <col min="3" max="15" width="12.7109375" customWidth="1"/>
    <col min="16" max="19" width="15.5703125" customWidth="1"/>
    <col min="20" max="20" width="14" customWidth="1"/>
  </cols>
  <sheetData>
    <row r="1" spans="1:16" x14ac:dyDescent="0.25">
      <c r="A1" s="4"/>
      <c r="E1" s="4"/>
      <c r="F1" s="4"/>
      <c r="G1" s="4"/>
    </row>
    <row r="2" spans="1:16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6" x14ac:dyDescent="0.25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6" x14ac:dyDescent="0.25">
      <c r="A4" s="21" t="s">
        <v>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6" x14ac:dyDescent="0.25">
      <c r="A5" s="21" t="s">
        <v>49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6" x14ac:dyDescent="0.25">
      <c r="A6" s="4"/>
      <c r="D6" s="35"/>
      <c r="E6" s="4"/>
      <c r="F6" s="4"/>
      <c r="G6" s="4"/>
    </row>
    <row r="7" spans="1:16" x14ac:dyDescent="0.25">
      <c r="A7" s="12"/>
      <c r="E7" s="4"/>
      <c r="F7" s="4"/>
      <c r="G7" s="4"/>
    </row>
    <row r="8" spans="1:16" x14ac:dyDescent="0.25">
      <c r="A8" s="4"/>
      <c r="E8" s="4"/>
      <c r="F8" s="4"/>
      <c r="G8" s="4"/>
    </row>
    <row r="9" spans="1:16" x14ac:dyDescent="0.25">
      <c r="A9" s="3" t="s">
        <v>32</v>
      </c>
      <c r="B9" s="3"/>
      <c r="C9" s="3"/>
      <c r="D9" s="3"/>
      <c r="E9" s="3"/>
      <c r="F9" s="3"/>
      <c r="G9" s="3"/>
    </row>
    <row r="10" spans="1:16" x14ac:dyDescent="0.25">
      <c r="A10" s="6" t="s">
        <v>33</v>
      </c>
      <c r="B10" s="6" t="s">
        <v>1</v>
      </c>
      <c r="C10" s="25">
        <v>46023</v>
      </c>
      <c r="D10" s="25">
        <v>46054</v>
      </c>
      <c r="E10" s="25">
        <v>46082</v>
      </c>
      <c r="F10" s="25">
        <v>46113</v>
      </c>
      <c r="G10" s="25">
        <v>46143</v>
      </c>
      <c r="H10" s="25">
        <v>46174</v>
      </c>
      <c r="I10" s="25">
        <v>46204</v>
      </c>
      <c r="J10" s="25">
        <v>46235</v>
      </c>
      <c r="K10" s="25">
        <v>46266</v>
      </c>
      <c r="L10" s="25">
        <v>46296</v>
      </c>
      <c r="M10" s="25">
        <v>46327</v>
      </c>
      <c r="N10" s="25">
        <v>46357</v>
      </c>
      <c r="O10" s="6" t="s">
        <v>7</v>
      </c>
    </row>
    <row r="11" spans="1:16" x14ac:dyDescent="0.25">
      <c r="B11" s="10" t="s">
        <v>12</v>
      </c>
      <c r="C11" s="10" t="s">
        <v>13</v>
      </c>
      <c r="D11" s="10" t="s">
        <v>14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23</v>
      </c>
      <c r="J11" s="10" t="s">
        <v>24</v>
      </c>
      <c r="K11" s="10" t="s">
        <v>25</v>
      </c>
      <c r="L11" s="10" t="s">
        <v>26</v>
      </c>
      <c r="M11" s="10" t="s">
        <v>27</v>
      </c>
      <c r="N11" s="10" t="s">
        <v>28</v>
      </c>
      <c r="O11" s="10" t="s">
        <v>29</v>
      </c>
      <c r="P11" s="10"/>
    </row>
    <row r="13" spans="1:16" ht="15" customHeight="1" x14ac:dyDescent="0.25">
      <c r="A13" s="18">
        <v>1</v>
      </c>
      <c r="B13" s="16" t="s">
        <v>43</v>
      </c>
      <c r="C13" s="36">
        <v>12749669</v>
      </c>
      <c r="D13" s="36">
        <v>12678711</v>
      </c>
      <c r="E13" s="36">
        <v>9432785</v>
      </c>
      <c r="F13" s="36">
        <v>5300318</v>
      </c>
      <c r="G13" s="36">
        <v>2295829</v>
      </c>
      <c r="H13" s="36">
        <v>1375342</v>
      </c>
      <c r="I13" s="36">
        <v>993099</v>
      </c>
      <c r="J13" s="36">
        <v>911647</v>
      </c>
      <c r="K13" s="36">
        <v>983527</v>
      </c>
      <c r="L13" s="36">
        <v>1336066</v>
      </c>
      <c r="M13" s="36">
        <v>4110911</v>
      </c>
      <c r="N13" s="36">
        <v>9136315</v>
      </c>
      <c r="O13" s="2">
        <f>SUM(C13:N13)</f>
        <v>61304219</v>
      </c>
    </row>
    <row r="14" spans="1:16" ht="15" customHeight="1" x14ac:dyDescent="0.25">
      <c r="A14" s="18">
        <v>2</v>
      </c>
      <c r="B14" s="16" t="s">
        <v>44</v>
      </c>
      <c r="C14" s="36">
        <v>7114118</v>
      </c>
      <c r="D14" s="36">
        <v>6900565</v>
      </c>
      <c r="E14" s="36">
        <v>5604537</v>
      </c>
      <c r="F14" s="36">
        <v>2717593</v>
      </c>
      <c r="G14" s="36">
        <v>1586198</v>
      </c>
      <c r="H14" s="36">
        <v>757666</v>
      </c>
      <c r="I14" s="36">
        <v>540501</v>
      </c>
      <c r="J14" s="36">
        <v>500235</v>
      </c>
      <c r="K14" s="36">
        <v>640190</v>
      </c>
      <c r="L14" s="36">
        <v>638935</v>
      </c>
      <c r="M14" s="36">
        <v>2119311</v>
      </c>
      <c r="N14" s="36">
        <v>5013723</v>
      </c>
      <c r="O14" s="2">
        <f>SUM(C14:N14)</f>
        <v>34133572</v>
      </c>
    </row>
    <row r="15" spans="1:16" ht="15" customHeight="1" x14ac:dyDescent="0.25">
      <c r="A15" s="18">
        <v>3</v>
      </c>
      <c r="B15" s="13" t="s">
        <v>16</v>
      </c>
      <c r="C15" s="36">
        <v>4072354</v>
      </c>
      <c r="D15" s="36">
        <v>3475719</v>
      </c>
      <c r="E15" s="36">
        <v>3291115</v>
      </c>
      <c r="F15" s="36">
        <v>2255572</v>
      </c>
      <c r="G15" s="36">
        <v>1923727</v>
      </c>
      <c r="H15" s="36">
        <v>1734781</v>
      </c>
      <c r="I15" s="36">
        <v>1662615</v>
      </c>
      <c r="J15" s="36">
        <v>1735367</v>
      </c>
      <c r="K15" s="36">
        <v>1771425</v>
      </c>
      <c r="L15" s="36">
        <v>2058859</v>
      </c>
      <c r="M15" s="36">
        <v>2712575</v>
      </c>
      <c r="N15" s="36">
        <v>3327728</v>
      </c>
      <c r="O15" s="2">
        <f>SUM(C15:N15)</f>
        <v>30021837</v>
      </c>
    </row>
    <row r="16" spans="1:16" ht="15" customHeight="1" x14ac:dyDescent="0.25">
      <c r="A16" s="18">
        <v>4</v>
      </c>
      <c r="B16" s="13" t="s">
        <v>17</v>
      </c>
      <c r="C16" s="36">
        <v>1457628</v>
      </c>
      <c r="D16" s="36">
        <v>1384099</v>
      </c>
      <c r="E16" s="36">
        <v>1392488</v>
      </c>
      <c r="F16" s="36">
        <v>1312602</v>
      </c>
      <c r="G16" s="36">
        <v>1319986</v>
      </c>
      <c r="H16" s="36">
        <v>1311196</v>
      </c>
      <c r="I16" s="36">
        <v>1310809</v>
      </c>
      <c r="J16" s="36">
        <v>1310895</v>
      </c>
      <c r="K16" s="36">
        <v>1315329</v>
      </c>
      <c r="L16" s="36">
        <v>1487097</v>
      </c>
      <c r="M16" s="36">
        <v>1457314</v>
      </c>
      <c r="N16" s="36">
        <v>1489725</v>
      </c>
      <c r="O16" s="2">
        <f>SUM(C16:N16)</f>
        <v>16549168</v>
      </c>
    </row>
    <row r="18" spans="1:20" x14ac:dyDescent="0.25">
      <c r="A18" s="9"/>
      <c r="B18" s="9" t="s">
        <v>45</v>
      </c>
    </row>
    <row r="19" spans="1:20" x14ac:dyDescent="0.25">
      <c r="B19" s="9" t="s">
        <v>51</v>
      </c>
      <c r="C19" s="15"/>
      <c r="D19" s="15"/>
      <c r="E19" s="15"/>
      <c r="F19" s="15"/>
      <c r="G19" s="15"/>
      <c r="H19" s="38"/>
      <c r="I19" s="15"/>
      <c r="J19" s="15"/>
      <c r="K19" s="15"/>
      <c r="L19" s="15"/>
      <c r="M19" s="15"/>
      <c r="N19" s="15"/>
      <c r="T19" s="15"/>
    </row>
    <row r="20" spans="1:20" x14ac:dyDescent="0.25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T20" s="15"/>
    </row>
    <row r="21" spans="1:20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T21" s="15"/>
    </row>
    <row r="22" spans="1:20" x14ac:dyDescent="0.25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T22" s="15"/>
    </row>
  </sheetData>
  <printOptions horizontalCentered="1"/>
  <pageMargins left="0.7" right="0.7" top="0.75" bottom="0.75" header="0.3" footer="0.3"/>
  <pageSetup scale="58" orientation="landscape" r:id="rId1"/>
  <headerFooter>
    <oddHeader xml:space="preserve">&amp;R&amp;"Times New Roman,Bold"&amp;10KyPSC Case No. 2026-00162
STAFF-DR-01-001 Attachment 4
&amp;A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748DDD-DC92-4F63-B872-3AA677AFB883}">
  <ds:schemaRefs>
    <ds:schemaRef ds:uri="http://schemas.microsoft.com/office/2006/metadata/properties"/>
    <ds:schemaRef ds:uri="2612a682-5ffb-4b9c-9555-017618935178"/>
    <ds:schemaRef ds:uri="http://purl.org/dc/elements/1.1/"/>
    <ds:schemaRef ds:uri="http://schemas.microsoft.com/office/2006/documentManagement/types"/>
    <ds:schemaRef ds:uri="3c9d8c27-8a6d-4d9e-a15e-ef5d28c114af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1AA44F-D2F3-41BC-BE3A-18FF361CD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3057B4-69D3-4069-B30D-5F17219052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 1.0</vt:lpstr>
      <vt:lpstr>Sch 3.0</vt:lpstr>
      <vt:lpstr>'Sch 1.0'!Print_Area</vt:lpstr>
      <vt:lpstr>'Sch 3.0'!Print_Area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2025 Sch 1.0 and Sch 3.0</dc:subject>
  <dc:creator>Shoemaker, Joe</dc:creator>
  <cp:lastModifiedBy>Sunderman, Minna</cp:lastModifiedBy>
  <cp:lastPrinted>2026-08-19T16:34:56Z</cp:lastPrinted>
  <dcterms:created xsi:type="dcterms:W3CDTF">2015-04-22T13:48:09Z</dcterms:created>
  <dcterms:modified xsi:type="dcterms:W3CDTF">2026-08-19T16:35:04Z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0x01010041230FD20809D74E8F47318A06C32C34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a89be057-b751-42b3-9c6c-4039cb60262e_Enabled">
    <vt:lpwstr>true</vt:lpwstr>
  </property>
  <property fmtid="{D5CDD505-2E9C-101B-9397-08002B2CF9AE}" pid="6" name="MSIP_Label_a89be057-b751-42b3-9c6c-4039cb60262e_SetDate">
    <vt:lpwstr>2025-11-18T16:28:43Z</vt:lpwstr>
  </property>
  <property fmtid="{D5CDD505-2E9C-101B-9397-08002B2CF9AE}" pid="7" name="MSIP_Label_a89be057-b751-42b3-9c6c-4039cb60262e_Method">
    <vt:lpwstr>Standard</vt:lpwstr>
  </property>
  <property fmtid="{D5CDD505-2E9C-101B-9397-08002B2CF9AE}" pid="8" name="MSIP_Label_a89be057-b751-42b3-9c6c-4039cb60262e_Name">
    <vt:lpwstr>Internal</vt:lpwstr>
  </property>
  <property fmtid="{D5CDD505-2E9C-101B-9397-08002B2CF9AE}" pid="9" name="MSIP_Label_a89be057-b751-42b3-9c6c-4039cb60262e_SiteId">
    <vt:lpwstr>2ede383a-7e1f-4357-a846-85886b2c0c4d</vt:lpwstr>
  </property>
  <property fmtid="{D5CDD505-2E9C-101B-9397-08002B2CF9AE}" pid="10" name="MSIP_Label_a89be057-b751-42b3-9c6c-4039cb60262e_ActionId">
    <vt:lpwstr>1b50f39c-ddfb-44f0-836b-bf631ccc4722</vt:lpwstr>
  </property>
  <property fmtid="{D5CDD505-2E9C-101B-9397-08002B2CF9AE}" pid="11" name="MSIP_Label_a89be057-b751-42b3-9c6c-4039cb60262e_ContentBits">
    <vt:lpwstr>0</vt:lpwstr>
  </property>
  <property fmtid="{D5CDD505-2E9C-101B-9397-08002B2CF9AE}" pid="12" name="MSIP_Label_a89be057-b751-42b3-9c6c-4039cb60262e_Tag">
    <vt:lpwstr>10, 3, 0, 1</vt:lpwstr>
  </property>
</Properties>
</file>