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E58E47A0-4924-4182-8D92-F1D0C9A8F1FA}" xr6:coauthVersionLast="47" xr6:coauthVersionMax="47" xr10:uidLastSave="{00000000-0000-0000-0000-000000000000}"/>
  <bookViews>
    <workbookView xWindow="-120" yWindow="-120" windowWidth="29040" windowHeight="15720" xr2:uid="{47161965-45B9-40E1-B61E-2C1051EF3906}"/>
  </bookViews>
  <sheets>
    <sheet name="Sch 1.0" sheetId="1" r:id="rId1"/>
    <sheet name="Sch 3.0" sheetId="2" r:id="rId2"/>
  </sheets>
  <definedNames>
    <definedName name="_xlnm.Print_Area" localSheetId="0">'Sch 1.0'!$A$1:$J$23</definedName>
    <definedName name="_xlnm.Print_Area" localSheetId="1">'Sch 3.0'!$A$1:$O$20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6" i="2" l="1"/>
  <c r="O15" i="2"/>
  <c r="O14" i="2"/>
  <c r="A14" i="2"/>
  <c r="A15" i="2" s="1"/>
  <c r="A16" i="2" s="1"/>
  <c r="O13" i="2"/>
  <c r="G16" i="1"/>
  <c r="D16" i="1"/>
  <c r="F15" i="1"/>
  <c r="E15" i="1"/>
  <c r="G15" i="1" s="1"/>
  <c r="I15" i="1" s="1"/>
  <c r="F14" i="1"/>
  <c r="E14" i="1"/>
  <c r="G14" i="1" s="1"/>
  <c r="I14" i="1" s="1"/>
  <c r="F13" i="1"/>
  <c r="E13" i="1"/>
  <c r="G13" i="1" s="1"/>
  <c r="I13" i="1" s="1"/>
  <c r="A13" i="1"/>
  <c r="A14" i="1" s="1"/>
  <c r="A15" i="1" s="1"/>
  <c r="A16" i="1" s="1"/>
  <c r="F12" i="1"/>
  <c r="E12" i="1"/>
  <c r="G12" i="1" s="1"/>
  <c r="I12" i="1" s="1"/>
</calcChain>
</file>

<file path=xl/sharedStrings.xml><?xml version="1.0" encoding="utf-8"?>
<sst xmlns="http://schemas.openxmlformats.org/spreadsheetml/2006/main" count="72" uniqueCount="54">
  <si>
    <t>Duke Energy Kentucky</t>
  </si>
  <si>
    <t>Pipeline Modernization Mechanism ("Rider PMM")</t>
  </si>
  <si>
    <t>Rider PMM by Rate Schedule</t>
  </si>
  <si>
    <t xml:space="preserve">Weighted </t>
  </si>
  <si>
    <t>Gross Distribution Plant</t>
  </si>
  <si>
    <t>2024 Projected</t>
  </si>
  <si>
    <r>
      <rPr>
        <b/>
        <sz val="11"/>
        <color rgb="FF0000FF"/>
        <rFont val="Aptos Narrow"/>
        <family val="2"/>
        <scheme val="minor"/>
      </rPr>
      <t xml:space="preserve">XXXX </t>
    </r>
    <r>
      <rPr>
        <b/>
        <sz val="11"/>
        <color theme="1"/>
        <rFont val="Aptos Narrow"/>
        <family val="2"/>
        <scheme val="minor"/>
      </rPr>
      <t>True Up</t>
    </r>
  </si>
  <si>
    <t>Billing</t>
  </si>
  <si>
    <t>Line</t>
  </si>
  <si>
    <t>Approved KyPSC</t>
  </si>
  <si>
    <t>Revenue</t>
  </si>
  <si>
    <t>Determinants</t>
  </si>
  <si>
    <t>Monthly</t>
  </si>
  <si>
    <t>No.</t>
  </si>
  <si>
    <t>Rate Schedule</t>
  </si>
  <si>
    <t>Case No. 2021-00190</t>
  </si>
  <si>
    <t>Requirement</t>
  </si>
  <si>
    <t>Total</t>
  </si>
  <si>
    <t>per CCF</t>
  </si>
  <si>
    <t>Rider PMM</t>
  </si>
  <si>
    <t>(A)</t>
  </si>
  <si>
    <t>(B)</t>
  </si>
  <si>
    <t>(C)</t>
  </si>
  <si>
    <t>(D)</t>
  </si>
  <si>
    <t>(E)</t>
  </si>
  <si>
    <t>(F)</t>
  </si>
  <si>
    <t>(G)</t>
  </si>
  <si>
    <t>RS- Residential</t>
  </si>
  <si>
    <t>Per CCF*</t>
  </si>
  <si>
    <t>GS - General Service</t>
  </si>
  <si>
    <t>FT - Firm Transportation (Includes DGS)</t>
  </si>
  <si>
    <t>Per CCF</t>
  </si>
  <si>
    <t>IT - Interruptible Transportation</t>
  </si>
  <si>
    <t>Sch. 1.1</t>
  </si>
  <si>
    <t>Sch. 4.1</t>
  </si>
  <si>
    <t>Sch. 3.0</t>
  </si>
  <si>
    <t>The cap for the annual PMM revenue requirement is no more than 5% increase in natural gas revenue per year</t>
  </si>
  <si>
    <t>Natural gas revenue is defined to include base, gas cost and miscellaneous revenue</t>
  </si>
  <si>
    <t>Per Order 2022-00229, all Rider PMM rates should be in volumetric format for the 2024 calendar year.</t>
  </si>
  <si>
    <t>PMM Rider Billing Determinants by Rate Schedule</t>
  </si>
  <si>
    <t>for the Twelve Month Ending December, 2024</t>
  </si>
  <si>
    <t>(H)</t>
  </si>
  <si>
    <t>(I)</t>
  </si>
  <si>
    <t>(J)</t>
  </si>
  <si>
    <t>(K)</t>
  </si>
  <si>
    <t>(L)</t>
  </si>
  <si>
    <t>(M)</t>
  </si>
  <si>
    <t>(N)</t>
  </si>
  <si>
    <r>
      <t>RS - Residential (CCF)</t>
    </r>
    <r>
      <rPr>
        <vertAlign val="superscript"/>
        <sz val="11"/>
        <color theme="1"/>
        <rFont val="Aptos Narrow"/>
        <family val="2"/>
        <scheme val="minor"/>
      </rPr>
      <t>(2)</t>
    </r>
  </si>
  <si>
    <r>
      <t>GS - General Service (CCF)</t>
    </r>
    <r>
      <rPr>
        <vertAlign val="superscript"/>
        <sz val="11"/>
        <color theme="1"/>
        <rFont val="Aptos Narrow"/>
        <family val="2"/>
        <scheme val="minor"/>
      </rPr>
      <t xml:space="preserve"> (1) (2)</t>
    </r>
  </si>
  <si>
    <t>FT - Firm Transportation (CCF)</t>
  </si>
  <si>
    <t>IT - Interruptible Transportation (CCF)</t>
  </si>
  <si>
    <t xml:space="preserve">(1) General Service includes Commercial, Industrial, OPA, Street Lighting and Interdepartmental. </t>
  </si>
  <si>
    <t>(2) Per Order 2022-00229, all Rider PMM rates should be in volumetric format for the 2024 calendar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</si>
</sst>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%"/>
    <numFmt numFmtId="166" formatCode="_(* #,##0_);_(* \(#,##0\);_(* &quot;-&quot;??_);_(@_)"/>
    <numFmt numFmtId="167" formatCode="_(&quot;$&quot;* #,##0.00000_);_(&quot;$&quot;* \(#,##0.00000\);_(&quot;$&quot;* &quot;-&quot;???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rgb="FF0000FF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quotePrefix="1" applyFont="1" applyAlignment="1">
      <alignment horizontal="center"/>
    </xf>
    <xf numFmtId="164" fontId="0" fillId="0" borderId="0" xfId="0" applyNumberFormat="1"/>
    <xf numFmtId="165" fontId="6" fillId="0" borderId="0" xfId="1" applyNumberFormat="1" applyFont="1" applyFill="1"/>
    <xf numFmtId="42" fontId="0" fillId="0" borderId="0" xfId="1" applyNumberFormat="1" applyFont="1" applyAlignment="1">
      <alignment horizontal="center"/>
    </xf>
    <xf numFmtId="42" fontId="0" fillId="0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44" fontId="0" fillId="0" borderId="0" xfId="2" applyFont="1" applyAlignment="1">
      <alignment horizontal="center"/>
    </xf>
    <xf numFmtId="41" fontId="0" fillId="0" borderId="0" xfId="1" applyNumberFormat="1" applyFont="1" applyAlignment="1">
      <alignment horizontal="center"/>
    </xf>
    <xf numFmtId="41" fontId="0" fillId="0" borderId="0" xfId="1" applyNumberFormat="1" applyFont="1" applyFill="1" applyAlignment="1">
      <alignment horizontal="center"/>
    </xf>
    <xf numFmtId="167" fontId="0" fillId="0" borderId="0" xfId="2" applyNumberFormat="1" applyFont="1" applyAlignment="1">
      <alignment horizontal="center"/>
    </xf>
    <xf numFmtId="0" fontId="7" fillId="0" borderId="0" xfId="0" applyFont="1"/>
    <xf numFmtId="165" fontId="6" fillId="0" borderId="1" xfId="1" applyNumberFormat="1" applyFont="1" applyFill="1" applyBorder="1"/>
    <xf numFmtId="165" fontId="6" fillId="0" borderId="2" xfId="1" applyNumberFormat="1" applyFont="1" applyFill="1" applyBorder="1"/>
    <xf numFmtId="42" fontId="0" fillId="0" borderId="2" xfId="1" applyNumberFormat="1" applyFont="1" applyBorder="1"/>
    <xf numFmtId="42" fontId="0" fillId="0" borderId="2" xfId="1" applyNumberFormat="1" applyFont="1" applyFill="1" applyBorder="1"/>
    <xf numFmtId="166" fontId="0" fillId="0" borderId="0" xfId="1" applyNumberFormat="1" applyFont="1" applyBorder="1"/>
    <xf numFmtId="0" fontId="2" fillId="0" borderId="0" xfId="0" applyFont="1" applyAlignment="1">
      <alignment horizontal="left"/>
    </xf>
    <xf numFmtId="42" fontId="0" fillId="0" borderId="0" xfId="0" applyNumberFormat="1" applyAlignment="1">
      <alignment horizontal="center"/>
    </xf>
    <xf numFmtId="0" fontId="2" fillId="0" borderId="0" xfId="0" applyFont="1"/>
    <xf numFmtId="44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0" fontId="8" fillId="0" borderId="0" xfId="0" applyFont="1"/>
    <xf numFmtId="42" fontId="6" fillId="0" borderId="0" xfId="1" applyNumberFormat="1" applyFont="1" applyAlignment="1">
      <alignment horizontal="center"/>
    </xf>
    <xf numFmtId="166" fontId="0" fillId="0" borderId="0" xfId="1" applyNumberFormat="1" applyFont="1"/>
    <xf numFmtId="9" fontId="0" fillId="0" borderId="0" xfId="0" applyNumberFormat="1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left"/>
    </xf>
    <xf numFmtId="17" fontId="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wrapText="1"/>
    </xf>
    <xf numFmtId="3" fontId="12" fillId="0" borderId="0" xfId="4" applyNumberFormat="1" applyFont="1"/>
    <xf numFmtId="3" fontId="0" fillId="0" borderId="0" xfId="0" applyNumberFormat="1"/>
    <xf numFmtId="10" fontId="0" fillId="0" borderId="0" xfId="3" applyNumberFormat="1" applyFont="1"/>
    <xf numFmtId="10" fontId="0" fillId="0" borderId="0" xfId="3" applyNumberFormat="1" applyFont="1" applyFill="1" applyBorder="1"/>
    <xf numFmtId="0" fontId="0" fillId="0" borderId="0" xfId="0" quotePrefix="1"/>
  </cellXfs>
  <cellStyles count="5">
    <cellStyle name="Comma" xfId="1" builtinId="3"/>
    <cellStyle name="Currency" xfId="2" builtinId="4"/>
    <cellStyle name="Normal" xfId="0" builtinId="0"/>
    <cellStyle name="Normal 2" xfId="4" xr:uid="{D887E207-9C7F-49C8-B6B2-B18CDE4D7F49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62F8-1256-4141-BA96-D55F11A050E7}">
  <dimension ref="A2:K46"/>
  <sheetViews>
    <sheetView tabSelected="1" view="pageLayout" zoomScaleNormal="100" workbookViewId="0">
      <selection activeCell="F7" sqref="F7"/>
    </sheetView>
  </sheetViews>
  <sheetFormatPr defaultRowHeight="15" x14ac:dyDescent="0.25"/>
  <cols>
    <col min="1" max="1" width="6.7109375" style="2" customWidth="1"/>
    <col min="2" max="2" width="35.42578125" customWidth="1"/>
    <col min="3" max="3" width="3.42578125" customWidth="1"/>
    <col min="4" max="4" width="20.85546875" customWidth="1"/>
    <col min="5" max="5" width="16.85546875" style="2" bestFit="1" customWidth="1"/>
    <col min="6" max="7" width="16.85546875" style="2" customWidth="1"/>
    <col min="8" max="8" width="15.42578125" style="2" customWidth="1"/>
    <col min="9" max="9" width="12.7109375" style="2" customWidth="1"/>
    <col min="10" max="10" width="15.28515625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B5" s="2"/>
      <c r="C5" s="2"/>
      <c r="D5" s="2"/>
      <c r="J5" s="2"/>
    </row>
    <row r="6" spans="1:11" x14ac:dyDescent="0.25">
      <c r="D6" s="3" t="s">
        <v>3</v>
      </c>
    </row>
    <row r="7" spans="1:11" x14ac:dyDescent="0.25">
      <c r="A7" s="3"/>
      <c r="B7" s="4"/>
      <c r="C7" s="4"/>
      <c r="D7" s="3" t="s">
        <v>4</v>
      </c>
      <c r="E7" s="3" t="s">
        <v>5</v>
      </c>
      <c r="F7" s="3" t="s">
        <v>6</v>
      </c>
      <c r="G7" s="3"/>
      <c r="H7" s="3" t="s">
        <v>7</v>
      </c>
    </row>
    <row r="8" spans="1:11" x14ac:dyDescent="0.25">
      <c r="A8" s="3" t="s">
        <v>8</v>
      </c>
      <c r="B8" s="4"/>
      <c r="C8" s="4"/>
      <c r="D8" s="3" t="s">
        <v>9</v>
      </c>
      <c r="E8" s="3" t="s">
        <v>10</v>
      </c>
      <c r="F8" s="3" t="s">
        <v>10</v>
      </c>
      <c r="G8" s="3"/>
      <c r="H8" s="3" t="s">
        <v>11</v>
      </c>
      <c r="I8" s="3" t="s">
        <v>12</v>
      </c>
    </row>
    <row r="9" spans="1:11" x14ac:dyDescent="0.25">
      <c r="A9" s="5" t="s">
        <v>13</v>
      </c>
      <c r="B9" s="6" t="s">
        <v>14</v>
      </c>
      <c r="C9" s="6"/>
      <c r="D9" s="5" t="s">
        <v>15</v>
      </c>
      <c r="E9" s="5" t="s">
        <v>16</v>
      </c>
      <c r="F9" s="5" t="s">
        <v>16</v>
      </c>
      <c r="G9" s="5" t="s">
        <v>17</v>
      </c>
      <c r="H9" s="5" t="s">
        <v>18</v>
      </c>
      <c r="I9" s="5" t="s">
        <v>19</v>
      </c>
    </row>
    <row r="10" spans="1:11" x14ac:dyDescent="0.25">
      <c r="B10" s="7" t="s">
        <v>20</v>
      </c>
      <c r="C10" s="3"/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</row>
    <row r="11" spans="1:11" x14ac:dyDescent="0.25">
      <c r="B11" s="7"/>
    </row>
    <row r="12" spans="1:11" x14ac:dyDescent="0.25">
      <c r="A12" s="2">
        <v>1</v>
      </c>
      <c r="B12" s="8" t="s">
        <v>27</v>
      </c>
      <c r="D12" s="9">
        <v>0.86931999999999998</v>
      </c>
      <c r="E12" s="10">
        <f>ROUND($E$16*D12,0)</f>
        <v>4004890</v>
      </c>
      <c r="F12" s="11">
        <f>ROUND($F$16*D12,0)</f>
        <v>0</v>
      </c>
      <c r="G12" s="10">
        <f>E12+F12</f>
        <v>4004890</v>
      </c>
      <c r="H12" s="12">
        <v>28416680</v>
      </c>
      <c r="I12" s="13">
        <f>G12/H12</f>
        <v>0.14093447932693051</v>
      </c>
      <c r="J12" t="s">
        <v>28</v>
      </c>
    </row>
    <row r="13" spans="1:11" x14ac:dyDescent="0.25">
      <c r="A13" s="2">
        <f>A12+1</f>
        <v>2</v>
      </c>
      <c r="B13" s="8" t="s">
        <v>29</v>
      </c>
      <c r="D13" s="9">
        <v>0.12506</v>
      </c>
      <c r="E13" s="14">
        <f>ROUND($E$16*D13,0)</f>
        <v>576142</v>
      </c>
      <c r="F13" s="15">
        <f>ROUND($F$16*D13,0)</f>
        <v>0</v>
      </c>
      <c r="G13" s="14">
        <f t="shared" ref="G13:G16" si="0">E13+F13</f>
        <v>576142</v>
      </c>
      <c r="H13" s="12">
        <v>16423070</v>
      </c>
      <c r="I13" s="13">
        <f>G13/H13</f>
        <v>3.5081260689992795E-2</v>
      </c>
      <c r="J13" t="s">
        <v>28</v>
      </c>
    </row>
    <row r="14" spans="1:11" x14ac:dyDescent="0.25">
      <c r="A14" s="2">
        <f t="shared" ref="A14:A16" si="1">A13+1</f>
        <v>3</v>
      </c>
      <c r="B14" s="8" t="s">
        <v>30</v>
      </c>
      <c r="D14" s="9">
        <v>3.4099999999999998E-3</v>
      </c>
      <c r="E14" s="14">
        <f>ROUND($E$16*D14,0)</f>
        <v>15710</v>
      </c>
      <c r="F14" s="15">
        <f t="shared" ref="F14" si="2">ROUND($F$16*D14,0)</f>
        <v>0</v>
      </c>
      <c r="G14" s="14">
        <f t="shared" si="0"/>
        <v>15710</v>
      </c>
      <c r="H14" s="12">
        <v>18655080</v>
      </c>
      <c r="I14" s="16">
        <f>G14/H14</f>
        <v>8.4212986489470962E-4</v>
      </c>
      <c r="J14" t="s">
        <v>31</v>
      </c>
      <c r="K14" s="17"/>
    </row>
    <row r="15" spans="1:11" x14ac:dyDescent="0.25">
      <c r="A15" s="2">
        <f t="shared" si="1"/>
        <v>4</v>
      </c>
      <c r="B15" s="8" t="s">
        <v>32</v>
      </c>
      <c r="D15" s="18">
        <v>2.2100000000000002E-3</v>
      </c>
      <c r="E15" s="14">
        <f>ROUND($E$16*D15,0)</f>
        <v>10181</v>
      </c>
      <c r="F15" s="15">
        <f>ROUND($F$16*D15,0)</f>
        <v>0</v>
      </c>
      <c r="G15" s="14">
        <f t="shared" si="0"/>
        <v>10181</v>
      </c>
      <c r="H15" s="12">
        <v>12470770</v>
      </c>
      <c r="I15" s="16">
        <f>G15/H15</f>
        <v>8.1638904414081887E-4</v>
      </c>
      <c r="J15" t="s">
        <v>31</v>
      </c>
    </row>
    <row r="16" spans="1:11" ht="15.75" thickBot="1" x14ac:dyDescent="0.3">
      <c r="A16" s="2">
        <f t="shared" si="1"/>
        <v>5</v>
      </c>
      <c r="B16" t="s">
        <v>17</v>
      </c>
      <c r="D16" s="19">
        <f>SUM(D10:D15)</f>
        <v>1</v>
      </c>
      <c r="E16" s="20">
        <v>4606923</v>
      </c>
      <c r="F16" s="21">
        <v>0</v>
      </c>
      <c r="G16" s="20">
        <f t="shared" si="0"/>
        <v>4606923</v>
      </c>
      <c r="H16" s="22"/>
    </row>
    <row r="17" spans="2:9" ht="15.75" thickTop="1" x14ac:dyDescent="0.25">
      <c r="E17" s="2" t="s">
        <v>33</v>
      </c>
      <c r="F17" s="2" t="s">
        <v>34</v>
      </c>
      <c r="H17" s="2" t="s">
        <v>35</v>
      </c>
    </row>
    <row r="20" spans="2:9" x14ac:dyDescent="0.25">
      <c r="B20" t="s">
        <v>36</v>
      </c>
    </row>
    <row r="21" spans="2:9" x14ac:dyDescent="0.25">
      <c r="B21" t="s">
        <v>37</v>
      </c>
    </row>
    <row r="22" spans="2:9" ht="27" customHeight="1" x14ac:dyDescent="0.25">
      <c r="B22" t="s">
        <v>38</v>
      </c>
      <c r="F22" s="23"/>
      <c r="G22" s="24"/>
    </row>
    <row r="23" spans="2:9" x14ac:dyDescent="0.25">
      <c r="D23" s="25"/>
    </row>
    <row r="24" spans="2:9" x14ac:dyDescent="0.25">
      <c r="E24" s="24"/>
      <c r="F24" s="24"/>
      <c r="G24" s="24"/>
    </row>
    <row r="25" spans="2:9" x14ac:dyDescent="0.25">
      <c r="E25" s="24"/>
      <c r="F25" s="24"/>
      <c r="H25" s="26"/>
      <c r="I25" s="27"/>
    </row>
    <row r="26" spans="2:9" x14ac:dyDescent="0.25">
      <c r="E26" s="24"/>
      <c r="G26" s="24"/>
    </row>
    <row r="27" spans="2:9" x14ac:dyDescent="0.25">
      <c r="E27" s="24"/>
      <c r="G27" s="24"/>
    </row>
    <row r="28" spans="2:9" x14ac:dyDescent="0.25">
      <c r="E28" s="24"/>
      <c r="G28" s="24"/>
    </row>
    <row r="29" spans="2:9" x14ac:dyDescent="0.25">
      <c r="E29" s="24"/>
    </row>
    <row r="32" spans="2:9" x14ac:dyDescent="0.25">
      <c r="F32" s="27"/>
      <c r="G32" s="27"/>
      <c r="H32" s="27"/>
    </row>
    <row r="33" spans="4:8" x14ac:dyDescent="0.25">
      <c r="F33" s="27"/>
      <c r="G33" s="27"/>
    </row>
    <row r="34" spans="4:8" x14ac:dyDescent="0.25">
      <c r="F34" s="27"/>
      <c r="G34" s="27"/>
    </row>
    <row r="35" spans="4:8" x14ac:dyDescent="0.25">
      <c r="F35" s="27"/>
      <c r="G35" s="27"/>
      <c r="H35" s="27"/>
    </row>
    <row r="36" spans="4:8" x14ac:dyDescent="0.25">
      <c r="F36" s="27"/>
      <c r="G36" s="27"/>
    </row>
    <row r="37" spans="4:8" x14ac:dyDescent="0.25">
      <c r="F37" s="27"/>
      <c r="G37" s="27"/>
    </row>
    <row r="38" spans="4:8" x14ac:dyDescent="0.25">
      <c r="F38" s="27"/>
      <c r="G38" s="27"/>
    </row>
    <row r="39" spans="4:8" x14ac:dyDescent="0.25">
      <c r="F39" s="27"/>
      <c r="G39" s="27"/>
      <c r="H39" s="27"/>
    </row>
    <row r="40" spans="4:8" x14ac:dyDescent="0.25">
      <c r="F40" s="27"/>
      <c r="G40" s="27"/>
    </row>
    <row r="41" spans="4:8" x14ac:dyDescent="0.25">
      <c r="F41" s="27"/>
      <c r="G41" s="27"/>
    </row>
    <row r="42" spans="4:8" x14ac:dyDescent="0.25">
      <c r="D42" s="28"/>
      <c r="F42" s="27"/>
      <c r="G42" s="27"/>
    </row>
    <row r="43" spans="4:8" x14ac:dyDescent="0.25">
      <c r="D43" s="29"/>
      <c r="E43" s="24"/>
      <c r="F43" s="27"/>
      <c r="G43" s="27"/>
    </row>
    <row r="44" spans="4:8" x14ac:dyDescent="0.25">
      <c r="D44" s="30"/>
      <c r="E44" s="31"/>
      <c r="F44" s="27"/>
      <c r="G44" s="27"/>
    </row>
    <row r="45" spans="4:8" x14ac:dyDescent="0.25">
      <c r="D45" s="10"/>
      <c r="E45" s="10"/>
    </row>
    <row r="46" spans="4:8" x14ac:dyDescent="0.25">
      <c r="D46" s="32"/>
    </row>
  </sheetData>
  <pageMargins left="0.7" right="0.7" top="0.75" bottom="0.75" header="0.3" footer="0.3"/>
  <pageSetup scale="56" orientation="portrait" r:id="rId1"/>
  <headerFooter>
    <oddHeader xml:space="preserve">&amp;R&amp;"Times New Roman,Bold"&amp;10KyPSC Case No. 2026-00162
STAFF-DR-01-001 Attachment 2
&amp;A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F75A-BE81-40F2-8BEF-F26D5DDF8BC1}">
  <sheetPr>
    <pageSetUpPr fitToPage="1"/>
  </sheetPr>
  <dimension ref="A1:T22"/>
  <sheetViews>
    <sheetView view="pageLayout" topLeftCell="B1" zoomScaleNormal="100" workbookViewId="0">
      <selection activeCell="F7" sqref="F7"/>
    </sheetView>
  </sheetViews>
  <sheetFormatPr defaultRowHeight="15" x14ac:dyDescent="0.25"/>
  <cols>
    <col min="1" max="1" width="6.5703125" customWidth="1"/>
    <col min="2" max="2" width="38.85546875" customWidth="1"/>
    <col min="3" max="15" width="12.7109375" customWidth="1"/>
    <col min="16" max="19" width="15.5703125" customWidth="1"/>
    <col min="20" max="20" width="14" customWidth="1"/>
  </cols>
  <sheetData>
    <row r="1" spans="1:16" x14ac:dyDescent="0.25">
      <c r="A1" s="2"/>
      <c r="E1" s="2"/>
      <c r="F1" s="2"/>
      <c r="G1" s="2"/>
    </row>
    <row r="2" spans="1:16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x14ac:dyDescent="0.25">
      <c r="A5" s="1" t="s">
        <v>40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25">
      <c r="A6" s="2"/>
      <c r="E6" s="2"/>
      <c r="F6" s="2"/>
      <c r="G6" s="2"/>
    </row>
    <row r="7" spans="1:16" x14ac:dyDescent="0.25">
      <c r="A7" s="33"/>
      <c r="E7" s="2"/>
      <c r="F7" s="2"/>
      <c r="G7" s="2"/>
    </row>
    <row r="8" spans="1:16" x14ac:dyDescent="0.25">
      <c r="A8" s="2"/>
      <c r="E8" s="2"/>
      <c r="F8" s="2"/>
      <c r="G8" s="2"/>
    </row>
    <row r="9" spans="1:16" x14ac:dyDescent="0.25">
      <c r="A9" s="3" t="s">
        <v>8</v>
      </c>
      <c r="B9" s="3"/>
      <c r="C9" s="3"/>
      <c r="D9" s="3"/>
      <c r="E9" s="3"/>
      <c r="F9" s="3"/>
      <c r="G9" s="3"/>
    </row>
    <row r="10" spans="1:16" x14ac:dyDescent="0.25">
      <c r="A10" s="5" t="s">
        <v>13</v>
      </c>
      <c r="B10" s="5" t="s">
        <v>14</v>
      </c>
      <c r="C10" s="34">
        <v>45292</v>
      </c>
      <c r="D10" s="34">
        <v>45323</v>
      </c>
      <c r="E10" s="34">
        <v>45352</v>
      </c>
      <c r="F10" s="34">
        <v>45383</v>
      </c>
      <c r="G10" s="34">
        <v>45413</v>
      </c>
      <c r="H10" s="34">
        <v>45444</v>
      </c>
      <c r="I10" s="34">
        <v>45474</v>
      </c>
      <c r="J10" s="34">
        <v>45505</v>
      </c>
      <c r="K10" s="34">
        <v>45536</v>
      </c>
      <c r="L10" s="34">
        <v>45566</v>
      </c>
      <c r="M10" s="34">
        <v>45597</v>
      </c>
      <c r="N10" s="34">
        <v>45627</v>
      </c>
      <c r="O10" s="5" t="s">
        <v>17</v>
      </c>
    </row>
    <row r="11" spans="1:16" x14ac:dyDescent="0.25"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7" t="s">
        <v>41</v>
      </c>
      <c r="J11" s="7" t="s">
        <v>42</v>
      </c>
      <c r="K11" s="7" t="s">
        <v>43</v>
      </c>
      <c r="L11" s="7" t="s">
        <v>44</v>
      </c>
      <c r="M11" s="7" t="s">
        <v>45</v>
      </c>
      <c r="N11" s="7" t="s">
        <v>46</v>
      </c>
      <c r="O11" s="7" t="s">
        <v>47</v>
      </c>
      <c r="P11" s="7"/>
    </row>
    <row r="13" spans="1:16" ht="16.5" x14ac:dyDescent="0.25">
      <c r="A13" s="35">
        <v>1</v>
      </c>
      <c r="B13" s="36" t="s">
        <v>48</v>
      </c>
      <c r="C13" s="37">
        <v>0</v>
      </c>
      <c r="D13" s="37">
        <v>0</v>
      </c>
      <c r="E13" s="37">
        <v>0</v>
      </c>
      <c r="F13" s="37">
        <v>4811400</v>
      </c>
      <c r="G13" s="37">
        <v>2725580</v>
      </c>
      <c r="H13" s="37">
        <v>1546530</v>
      </c>
      <c r="I13" s="37">
        <v>982440</v>
      </c>
      <c r="J13" s="37">
        <v>1021440</v>
      </c>
      <c r="K13" s="37">
        <v>1171290</v>
      </c>
      <c r="L13" s="37">
        <v>1924180</v>
      </c>
      <c r="M13" s="37">
        <v>4320920</v>
      </c>
      <c r="N13" s="37">
        <v>9912900</v>
      </c>
      <c r="O13" s="38">
        <f>SUM(C13:N13)</f>
        <v>28416680</v>
      </c>
      <c r="P13" s="39"/>
    </row>
    <row r="14" spans="1:16" ht="16.5" x14ac:dyDescent="0.25">
      <c r="A14" s="35">
        <f>A13+1</f>
        <v>2</v>
      </c>
      <c r="B14" s="36" t="s">
        <v>49</v>
      </c>
      <c r="C14" s="37">
        <v>0</v>
      </c>
      <c r="D14" s="37">
        <v>0</v>
      </c>
      <c r="E14" s="37">
        <v>0</v>
      </c>
      <c r="F14" s="37">
        <v>2809380</v>
      </c>
      <c r="G14" s="37">
        <v>1557170</v>
      </c>
      <c r="H14" s="37">
        <v>999040</v>
      </c>
      <c r="I14" s="37">
        <v>856320</v>
      </c>
      <c r="J14" s="37">
        <v>817800</v>
      </c>
      <c r="K14" s="37">
        <v>782540</v>
      </c>
      <c r="L14" s="37">
        <v>1062800</v>
      </c>
      <c r="M14" s="37">
        <v>2199430</v>
      </c>
      <c r="N14" s="37">
        <v>5338590</v>
      </c>
      <c r="O14" s="38">
        <f>SUM(C14:N14)</f>
        <v>16423070</v>
      </c>
      <c r="P14" s="39"/>
    </row>
    <row r="15" spans="1:16" ht="15" customHeight="1" x14ac:dyDescent="0.25">
      <c r="A15" s="35">
        <f t="shared" ref="A15:A16" si="0">A14+1</f>
        <v>3</v>
      </c>
      <c r="B15" s="8" t="s">
        <v>50</v>
      </c>
      <c r="C15" s="37">
        <v>0</v>
      </c>
      <c r="D15" s="37">
        <v>0</v>
      </c>
      <c r="E15" s="37">
        <v>0</v>
      </c>
      <c r="F15" s="37">
        <v>2101360</v>
      </c>
      <c r="G15" s="37">
        <v>1901760</v>
      </c>
      <c r="H15" s="37">
        <v>1704590</v>
      </c>
      <c r="I15" s="37">
        <v>1667790</v>
      </c>
      <c r="J15" s="37">
        <v>1665670</v>
      </c>
      <c r="K15" s="37">
        <v>1717450</v>
      </c>
      <c r="L15" s="37">
        <v>1969280</v>
      </c>
      <c r="M15" s="37">
        <v>2507840</v>
      </c>
      <c r="N15" s="37">
        <v>3419340</v>
      </c>
      <c r="O15" s="38">
        <f>SUM(C15:N15)</f>
        <v>18655080</v>
      </c>
      <c r="P15" s="39"/>
    </row>
    <row r="16" spans="1:16" ht="15" customHeight="1" x14ac:dyDescent="0.25">
      <c r="A16" s="35">
        <f t="shared" si="0"/>
        <v>4</v>
      </c>
      <c r="B16" s="8" t="s">
        <v>51</v>
      </c>
      <c r="C16" s="37">
        <v>0</v>
      </c>
      <c r="D16" s="37">
        <v>0</v>
      </c>
      <c r="E16" s="37">
        <v>0</v>
      </c>
      <c r="F16" s="37">
        <v>1402830</v>
      </c>
      <c r="G16" s="37">
        <v>1351950</v>
      </c>
      <c r="H16" s="37">
        <v>1337930</v>
      </c>
      <c r="I16" s="37">
        <v>1338600</v>
      </c>
      <c r="J16" s="37">
        <v>1339840</v>
      </c>
      <c r="K16" s="37">
        <v>1345890</v>
      </c>
      <c r="L16" s="37">
        <v>1401860</v>
      </c>
      <c r="M16" s="37">
        <v>1506180</v>
      </c>
      <c r="N16" s="37">
        <v>1445690</v>
      </c>
      <c r="O16" s="38">
        <f>SUM(C16:N16)</f>
        <v>12470770</v>
      </c>
      <c r="P16" s="39"/>
    </row>
    <row r="17" spans="1:20" x14ac:dyDescent="0.25">
      <c r="O17" s="38"/>
      <c r="P17" s="40"/>
    </row>
    <row r="18" spans="1:20" x14ac:dyDescent="0.25">
      <c r="A18" s="41"/>
      <c r="B18" s="41" t="s">
        <v>52</v>
      </c>
    </row>
    <row r="19" spans="1:20" x14ac:dyDescent="0.25">
      <c r="B19" s="41" t="s">
        <v>53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T19" s="38"/>
    </row>
    <row r="20" spans="1:20" x14ac:dyDescent="0.25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T20" s="38"/>
    </row>
    <row r="21" spans="1:20" x14ac:dyDescent="0.25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T21" s="38"/>
    </row>
    <row r="22" spans="1:20" x14ac:dyDescent="0.25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T22" s="38"/>
    </row>
  </sheetData>
  <pageMargins left="0.7" right="0.7" top="0.75" bottom="0.75" header="0.3" footer="0.3"/>
  <pageSetup scale="58" orientation="landscape" r:id="rId1"/>
  <headerFooter>
    <oddHeader xml:space="preserve">&amp;R&amp;"Times New Roman,Bold"&amp;10KyPSC Case No. 2026-00162
STAFF-DR-01-001 Attachment 2
&amp;A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CE59CA-DACE-43CC-B1D8-68EDC2CAE2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120A5E-57DD-4CBB-A5D5-C1FCD97CF07F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c9d8c27-8a6d-4d9e-a15e-ef5d28c114af"/>
    <ds:schemaRef ds:uri="http://www.w3.org/XML/1998/namespace"/>
    <ds:schemaRef ds:uri="http://purl.org/dc/dcmitype/"/>
    <ds:schemaRef ds:uri="http://schemas.microsoft.com/office/infopath/2007/PartnerControls"/>
    <ds:schemaRef ds:uri="2612a682-5ffb-4b9c-9555-01761893517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745D020-6B7B-4B0B-9CE4-26516974E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 1.0</vt:lpstr>
      <vt:lpstr>Sch 3.0</vt:lpstr>
      <vt:lpstr>'Sch 1.0'!Print_Area</vt:lpstr>
      <vt:lpstr>'Sch 3.0'!Print_Area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2023 Sch 1.0 and Sch 3.0</dc:subject>
  <dc:creator>Wilcox, Marjorie</dc:creator>
  <cp:lastModifiedBy>Sunderman, Minna</cp:lastModifiedBy>
  <cp:lastPrinted>2026-08-19T16:32:58Z</cp:lastPrinted>
  <dcterms:created xsi:type="dcterms:W3CDTF">2026-08-12T14:20:25Z</dcterms:created>
  <dcterms:modified xsi:type="dcterms:W3CDTF">2026-08-19T16:33:03Z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2cb729-ddbd-42d6-997e-2658e5557404_Enabled">
    <vt:lpwstr>true</vt:lpwstr>
  </property>
  <property fmtid="{D5CDD505-2E9C-101B-9397-08002B2CF9AE}" pid="3" name="MSIP_Label_662cb729-ddbd-42d6-997e-2658e5557404_SetDate">
    <vt:lpwstr>2026-08-12T14:22:45Z</vt:lpwstr>
  </property>
  <property fmtid="{D5CDD505-2E9C-101B-9397-08002B2CF9AE}" pid="4" name="MSIP_Label_662cb729-ddbd-42d6-997e-2658e5557404_Method">
    <vt:lpwstr>Standard</vt:lpwstr>
  </property>
  <property fmtid="{D5CDD505-2E9C-101B-9397-08002B2CF9AE}" pid="5" name="MSIP_Label_662cb729-ddbd-42d6-997e-2658e5557404_Name">
    <vt:lpwstr>INTERNAL – NO MARKING</vt:lpwstr>
  </property>
  <property fmtid="{D5CDD505-2E9C-101B-9397-08002B2CF9AE}" pid="6" name="MSIP_Label_662cb729-ddbd-42d6-997e-2658e5557404_SiteId">
    <vt:lpwstr>2ede383a-7e1f-4357-a846-85886b2c0c4d</vt:lpwstr>
  </property>
  <property fmtid="{D5CDD505-2E9C-101B-9397-08002B2CF9AE}" pid="7" name="MSIP_Label_662cb729-ddbd-42d6-997e-2658e5557404_ActionId">
    <vt:lpwstr>f54e08a4-3279-461b-9aeb-1b435ed129ed</vt:lpwstr>
  </property>
  <property fmtid="{D5CDD505-2E9C-101B-9397-08002B2CF9AE}" pid="8" name="MSIP_Label_662cb729-ddbd-42d6-997e-2658e5557404_ContentBits">
    <vt:lpwstr>0</vt:lpwstr>
  </property>
  <property fmtid="{D5CDD505-2E9C-101B-9397-08002B2CF9AE}" pid="9" name="MSIP_Label_662cb729-ddbd-42d6-997e-2658e5557404_Tag">
    <vt:lpwstr>10, 3, 0, 1</vt:lpwstr>
  </property>
  <property fmtid="{D5CDD505-2E9C-101B-9397-08002B2CF9AE}" pid="10" name="ContentTypeId">
    <vt:lpwstr>0x01010041230FD20809D74E8F47318A06C32C34</vt:lpwstr>
  </property>
</Properties>
</file>