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"/>
    </mc:Choice>
  </mc:AlternateContent>
  <xr:revisionPtr revIDLastSave="0" documentId="13_ncr:20000001_{488A6013-56B0-4EE5-8FC3-45D8DC8D7A98}" xr6:coauthVersionLast="47" xr6:coauthVersionMax="47" xr10:uidLastSave="{00000000-0000-0000-0000-000000000000}"/>
  <bookViews>
    <workbookView xWindow="-108" yWindow="-108" windowWidth="23256" windowHeight="13896" xr2:uid="{0A6BF3B8-3448-4505-B0A6-367E5C0B53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2" i="1" l="1"/>
  <c r="Q22" i="1" s="1"/>
  <c r="O23" i="1"/>
  <c r="O24" i="1"/>
  <c r="O25" i="1"/>
  <c r="O26" i="1"/>
  <c r="O21" i="1"/>
  <c r="B29" i="1"/>
  <c r="B30" i="1"/>
  <c r="B31" i="1"/>
  <c r="B32" i="1"/>
  <c r="B33" i="1"/>
  <c r="B28" i="1"/>
  <c r="I4" i="1"/>
  <c r="I5" i="1"/>
  <c r="I6" i="1"/>
  <c r="I7" i="1"/>
  <c r="I8" i="1"/>
  <c r="I3" i="1"/>
  <c r="H4" i="1"/>
  <c r="H5" i="1"/>
  <c r="H6" i="1"/>
  <c r="H7" i="1"/>
  <c r="H8" i="1"/>
  <c r="H3" i="1"/>
  <c r="D8" i="1"/>
  <c r="Q23" i="1"/>
  <c r="Q24" i="1"/>
  <c r="Q25" i="1"/>
  <c r="Q26" i="1"/>
  <c r="Q21" i="1"/>
  <c r="M26" i="1"/>
  <c r="M25" i="1"/>
  <c r="M24" i="1"/>
  <c r="M23" i="1"/>
  <c r="M22" i="1"/>
  <c r="M21" i="1"/>
  <c r="P18" i="1" l="1"/>
  <c r="Q18" i="1" s="1"/>
  <c r="O18" i="1"/>
  <c r="M18" i="1"/>
  <c r="Q17" i="1"/>
  <c r="P17" i="1"/>
  <c r="O17" i="1"/>
  <c r="M17" i="1"/>
  <c r="Q16" i="1"/>
  <c r="P16" i="1"/>
  <c r="O16" i="1"/>
  <c r="M16" i="1"/>
  <c r="P15" i="1"/>
  <c r="Q15" i="1" s="1"/>
  <c r="O15" i="1"/>
  <c r="M15" i="1"/>
  <c r="Q14" i="1"/>
  <c r="P14" i="1"/>
  <c r="O14" i="1"/>
  <c r="M14" i="1"/>
  <c r="Q13" i="1"/>
  <c r="P13" i="1"/>
  <c r="O13" i="1"/>
  <c r="M13" i="1"/>
  <c r="D4" i="1"/>
  <c r="D5" i="1"/>
  <c r="D6" i="1"/>
  <c r="D7" i="1"/>
  <c r="D3" i="1"/>
  <c r="D17" i="1"/>
  <c r="D16" i="1" l="1"/>
  <c r="D15" i="1"/>
  <c r="D14" i="1"/>
  <c r="D13" i="1"/>
  <c r="D12" i="1"/>
</calcChain>
</file>

<file path=xl/sharedStrings.xml><?xml version="1.0" encoding="utf-8"?>
<sst xmlns="http://schemas.openxmlformats.org/spreadsheetml/2006/main" count="33" uniqueCount="24">
  <si>
    <t>Total</t>
  </si>
  <si>
    <t>CAT II</t>
  </si>
  <si>
    <t>Ky Age Change Current Program projected meter change</t>
  </si>
  <si>
    <t>CAT I</t>
  </si>
  <si>
    <t>Sequence</t>
  </si>
  <si>
    <t>Sampling Year</t>
  </si>
  <si>
    <t>400A</t>
  </si>
  <si>
    <t>AC-250</t>
  </si>
  <si>
    <t>AL-175</t>
  </si>
  <si>
    <t>AL-425</t>
  </si>
  <si>
    <t>MET250</t>
  </si>
  <si>
    <t>Total CAT I</t>
  </si>
  <si>
    <t>1000A</t>
  </si>
  <si>
    <t>AC 1000</t>
  </si>
  <si>
    <t>AL-1000</t>
  </si>
  <si>
    <t>AL-800</t>
  </si>
  <si>
    <t>SL 1000</t>
  </si>
  <si>
    <t>Total Spend Current Program</t>
  </si>
  <si>
    <t>250=$128</t>
  </si>
  <si>
    <t>425=$317</t>
  </si>
  <si>
    <t>1000=$1416</t>
  </si>
  <si>
    <t>Total Spend Per Year Sample Program</t>
  </si>
  <si>
    <t>Total Savings per Year CAT 1 and 2</t>
  </si>
  <si>
    <t>Ky Age Change Proposed Sample Program projected meter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</si>
</sst>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2" borderId="1" xfId="0" applyFont="1" applyFill="1" applyBorder="1"/>
    <xf numFmtId="44" fontId="0" fillId="0" borderId="0" xfId="1" applyFont="1"/>
    <xf numFmtId="44" fontId="0" fillId="0" borderId="0" xfId="0" applyNumberFormat="1"/>
    <xf numFmtId="0" fontId="4" fillId="0" borderId="1" xfId="0" applyFont="1" applyBorder="1"/>
    <xf numFmtId="44" fontId="1" fillId="0" borderId="0" xfId="0" applyNumberFormat="1" applyFont="1"/>
    <xf numFmtId="44" fontId="4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7A12-69D8-427B-B280-251A74222CDA}">
  <sheetPr>
    <pageSetUpPr fitToPage="1"/>
  </sheetPr>
  <dimension ref="A1:Q33"/>
  <sheetViews>
    <sheetView tabSelected="1" view="pageLayout" zoomScaleNormal="100" workbookViewId="0">
      <selection activeCell="C3" sqref="C3"/>
    </sheetView>
  </sheetViews>
  <sheetFormatPr defaultRowHeight="14.4" x14ac:dyDescent="0.3"/>
  <cols>
    <col min="2" max="2" width="14.33203125" bestFit="1" customWidth="1"/>
    <col min="6" max="6" width="14.33203125" bestFit="1" customWidth="1"/>
    <col min="7" max="7" width="12.6640625" bestFit="1" customWidth="1"/>
    <col min="8" max="8" width="12.5546875" bestFit="1" customWidth="1"/>
    <col min="9" max="9" width="14.33203125" bestFit="1" customWidth="1"/>
    <col min="15" max="15" width="15" customWidth="1"/>
    <col min="16" max="16" width="11.88671875" customWidth="1"/>
    <col min="17" max="17" width="17" customWidth="1"/>
  </cols>
  <sheetData>
    <row r="1" spans="1:17" x14ac:dyDescent="0.3">
      <c r="A1" t="s">
        <v>2</v>
      </c>
    </row>
    <row r="2" spans="1:17" x14ac:dyDescent="0.3">
      <c r="B2" t="s">
        <v>3</v>
      </c>
      <c r="C2" t="s">
        <v>1</v>
      </c>
      <c r="D2" t="s">
        <v>0</v>
      </c>
      <c r="F2">
        <v>250</v>
      </c>
      <c r="G2">
        <v>425</v>
      </c>
      <c r="H2">
        <v>1000</v>
      </c>
      <c r="I2" t="s">
        <v>17</v>
      </c>
      <c r="M2" t="s">
        <v>18</v>
      </c>
    </row>
    <row r="3" spans="1:17" x14ac:dyDescent="0.3">
      <c r="A3" s="1">
        <v>2027</v>
      </c>
      <c r="B3" s="1">
        <v>6274</v>
      </c>
      <c r="C3" s="1">
        <v>293</v>
      </c>
      <c r="D3" s="2">
        <f>B3+C3</f>
        <v>6567</v>
      </c>
      <c r="F3" s="4">
        <v>763008</v>
      </c>
      <c r="G3" s="4">
        <v>99221</v>
      </c>
      <c r="H3" s="4">
        <f>C3*1416</f>
        <v>414888</v>
      </c>
      <c r="I3" s="7">
        <f>F3+G3+H3</f>
        <v>1277117</v>
      </c>
      <c r="M3" t="s">
        <v>19</v>
      </c>
    </row>
    <row r="4" spans="1:17" x14ac:dyDescent="0.3">
      <c r="A4" s="1">
        <v>2028</v>
      </c>
      <c r="B4" s="1">
        <v>6805</v>
      </c>
      <c r="C4" s="1">
        <v>343</v>
      </c>
      <c r="D4" s="2">
        <f t="shared" ref="D4:D8" si="0">B4+C4</f>
        <v>7148</v>
      </c>
      <c r="F4" s="4">
        <v>827520</v>
      </c>
      <c r="G4" s="4">
        <v>107780</v>
      </c>
      <c r="H4" s="4">
        <f t="shared" ref="H4:H8" si="1">C4*1416</f>
        <v>485688</v>
      </c>
      <c r="I4" s="7">
        <f t="shared" ref="I4:I8" si="2">F4+G4+H4</f>
        <v>1420988</v>
      </c>
      <c r="M4" t="s">
        <v>20</v>
      </c>
    </row>
    <row r="5" spans="1:17" x14ac:dyDescent="0.3">
      <c r="A5" s="1">
        <v>2029</v>
      </c>
      <c r="B5" s="1">
        <v>8591</v>
      </c>
      <c r="C5" s="1">
        <v>110</v>
      </c>
      <c r="D5" s="2">
        <f t="shared" si="0"/>
        <v>8701</v>
      </c>
      <c r="F5" s="4">
        <v>1044736</v>
      </c>
      <c r="G5" s="4">
        <v>135993</v>
      </c>
      <c r="H5" s="4">
        <f t="shared" si="1"/>
        <v>155760</v>
      </c>
      <c r="I5" s="7">
        <f t="shared" si="2"/>
        <v>1336489</v>
      </c>
    </row>
    <row r="6" spans="1:17" x14ac:dyDescent="0.3">
      <c r="A6" s="1">
        <v>2030</v>
      </c>
      <c r="B6" s="1">
        <v>15111</v>
      </c>
      <c r="C6" s="1">
        <v>236</v>
      </c>
      <c r="D6" s="2">
        <f t="shared" si="0"/>
        <v>15347</v>
      </c>
      <c r="F6" s="4">
        <v>1837568</v>
      </c>
      <c r="G6" s="4">
        <v>239335</v>
      </c>
      <c r="H6" s="4">
        <f t="shared" si="1"/>
        <v>334176</v>
      </c>
      <c r="I6" s="7">
        <f t="shared" si="2"/>
        <v>2411079</v>
      </c>
    </row>
    <row r="7" spans="1:17" x14ac:dyDescent="0.3">
      <c r="A7" s="1">
        <v>2031</v>
      </c>
      <c r="B7" s="1">
        <v>6070</v>
      </c>
      <c r="C7" s="1">
        <v>293</v>
      </c>
      <c r="D7" s="2">
        <f t="shared" si="0"/>
        <v>6363</v>
      </c>
      <c r="F7" s="4">
        <v>738176</v>
      </c>
      <c r="G7" s="4">
        <v>96051</v>
      </c>
      <c r="H7" s="4">
        <f t="shared" si="1"/>
        <v>414888</v>
      </c>
      <c r="I7" s="7">
        <f t="shared" si="2"/>
        <v>1249115</v>
      </c>
    </row>
    <row r="8" spans="1:17" x14ac:dyDescent="0.3">
      <c r="A8" s="1">
        <v>2032</v>
      </c>
      <c r="B8" s="1">
        <v>7845</v>
      </c>
      <c r="C8" s="1">
        <v>343</v>
      </c>
      <c r="D8" s="6">
        <f t="shared" si="0"/>
        <v>8188</v>
      </c>
      <c r="F8" s="4">
        <v>953984</v>
      </c>
      <c r="G8" s="4">
        <v>124264</v>
      </c>
      <c r="H8" s="4">
        <f t="shared" si="1"/>
        <v>485688</v>
      </c>
      <c r="I8" s="7">
        <f t="shared" si="2"/>
        <v>1563936</v>
      </c>
    </row>
    <row r="10" spans="1:17" x14ac:dyDescent="0.3">
      <c r="A10" t="s">
        <v>23</v>
      </c>
    </row>
    <row r="11" spans="1:17" x14ac:dyDescent="0.3">
      <c r="B11" t="s">
        <v>3</v>
      </c>
      <c r="C11" t="s">
        <v>1</v>
      </c>
      <c r="D11" t="s">
        <v>0</v>
      </c>
      <c r="F11" t="s">
        <v>3</v>
      </c>
    </row>
    <row r="12" spans="1:17" x14ac:dyDescent="0.3">
      <c r="A12" s="1">
        <v>2027</v>
      </c>
      <c r="B12" s="1">
        <v>1010</v>
      </c>
      <c r="C12" s="1">
        <v>100</v>
      </c>
      <c r="D12" s="2">
        <f>B12+C12</f>
        <v>1110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0</v>
      </c>
      <c r="O12">
        <v>250</v>
      </c>
      <c r="P12">
        <v>425</v>
      </c>
      <c r="Q12" t="s">
        <v>11</v>
      </c>
    </row>
    <row r="13" spans="1:17" x14ac:dyDescent="0.3">
      <c r="A13" s="1">
        <v>2028</v>
      </c>
      <c r="B13" s="1">
        <v>1240</v>
      </c>
      <c r="C13" s="1">
        <v>87</v>
      </c>
      <c r="D13" s="2">
        <f t="shared" ref="D13:D17" si="3">B13+C13</f>
        <v>1327</v>
      </c>
      <c r="F13" s="1">
        <v>1</v>
      </c>
      <c r="G13" s="1">
        <v>2027</v>
      </c>
      <c r="H13" s="1">
        <v>19</v>
      </c>
      <c r="I13" s="1">
        <v>359</v>
      </c>
      <c r="J13" s="1">
        <v>4</v>
      </c>
      <c r="K13" s="1">
        <v>63</v>
      </c>
      <c r="L13" s="1">
        <v>565</v>
      </c>
      <c r="M13" s="1">
        <f>SUM(H13:L13)</f>
        <v>1010</v>
      </c>
      <c r="O13" s="4">
        <f>I13+J13+L13*128</f>
        <v>72683</v>
      </c>
      <c r="P13" s="4">
        <f>+H13+K13*317</f>
        <v>19990</v>
      </c>
      <c r="Q13" s="5">
        <f>P13+O13</f>
        <v>92673</v>
      </c>
    </row>
    <row r="14" spans="1:17" x14ac:dyDescent="0.3">
      <c r="A14" s="1">
        <v>2029</v>
      </c>
      <c r="B14" s="1">
        <v>1328</v>
      </c>
      <c r="C14" s="1">
        <v>159</v>
      </c>
      <c r="D14" s="2">
        <f t="shared" si="3"/>
        <v>1487</v>
      </c>
      <c r="F14" s="1">
        <v>2</v>
      </c>
      <c r="G14" s="1">
        <v>2028</v>
      </c>
      <c r="H14" s="1">
        <v>85</v>
      </c>
      <c r="I14" s="1">
        <v>273</v>
      </c>
      <c r="J14" s="1">
        <v>0</v>
      </c>
      <c r="K14" s="1">
        <v>42</v>
      </c>
      <c r="L14" s="1">
        <v>840</v>
      </c>
      <c r="M14" s="1">
        <f>SUM(H14:L14)</f>
        <v>1240</v>
      </c>
      <c r="O14" s="4">
        <f t="shared" ref="O14:O18" si="4">I14+J14+L14*128</f>
        <v>107793</v>
      </c>
      <c r="P14" s="4">
        <f t="shared" ref="P14:P18" si="5">+H14+K14*317</f>
        <v>13399</v>
      </c>
      <c r="Q14" s="5">
        <f t="shared" ref="Q14:Q18" si="6">P14+O14</f>
        <v>121192</v>
      </c>
    </row>
    <row r="15" spans="1:17" x14ac:dyDescent="0.3">
      <c r="A15" s="1">
        <v>2030</v>
      </c>
      <c r="B15" s="1">
        <v>1690</v>
      </c>
      <c r="C15" s="1">
        <v>116</v>
      </c>
      <c r="D15" s="2">
        <f t="shared" si="3"/>
        <v>1806</v>
      </c>
      <c r="F15" s="1">
        <v>3</v>
      </c>
      <c r="G15" s="1">
        <v>2029</v>
      </c>
      <c r="H15" s="1">
        <v>7</v>
      </c>
      <c r="I15" s="1">
        <v>314</v>
      </c>
      <c r="J15" s="1">
        <v>2</v>
      </c>
      <c r="K15" s="1">
        <v>45</v>
      </c>
      <c r="L15" s="1">
        <v>960</v>
      </c>
      <c r="M15" s="1">
        <f t="shared" ref="M15:M18" si="7">SUM(H15:L15)</f>
        <v>1328</v>
      </c>
      <c r="O15" s="4">
        <f t="shared" si="4"/>
        <v>123196</v>
      </c>
      <c r="P15" s="4">
        <f t="shared" si="5"/>
        <v>14272</v>
      </c>
      <c r="Q15" s="5">
        <f t="shared" si="6"/>
        <v>137468</v>
      </c>
    </row>
    <row r="16" spans="1:17" x14ac:dyDescent="0.3">
      <c r="A16" s="1">
        <v>2031</v>
      </c>
      <c r="B16" s="1">
        <v>2231</v>
      </c>
      <c r="C16" s="1">
        <v>164</v>
      </c>
      <c r="D16" s="2">
        <f t="shared" si="3"/>
        <v>2395</v>
      </c>
      <c r="F16" s="1">
        <v>4</v>
      </c>
      <c r="G16" s="1">
        <v>2030</v>
      </c>
      <c r="H16" s="1">
        <v>57</v>
      </c>
      <c r="I16" s="1">
        <v>418</v>
      </c>
      <c r="J16" s="1">
        <v>0</v>
      </c>
      <c r="K16" s="1">
        <v>77</v>
      </c>
      <c r="L16" s="1">
        <v>1138</v>
      </c>
      <c r="M16" s="1">
        <f t="shared" si="7"/>
        <v>1690</v>
      </c>
      <c r="O16" s="4">
        <f t="shared" si="4"/>
        <v>146082</v>
      </c>
      <c r="P16" s="4">
        <f t="shared" si="5"/>
        <v>24466</v>
      </c>
      <c r="Q16" s="5">
        <f t="shared" si="6"/>
        <v>170548</v>
      </c>
    </row>
    <row r="17" spans="1:17" x14ac:dyDescent="0.3">
      <c r="A17" s="1">
        <v>2032</v>
      </c>
      <c r="B17" s="1">
        <v>1620</v>
      </c>
      <c r="C17" s="1">
        <v>130</v>
      </c>
      <c r="D17" s="2">
        <f t="shared" si="3"/>
        <v>1750</v>
      </c>
      <c r="F17" s="1">
        <v>5</v>
      </c>
      <c r="G17" s="1">
        <v>2031</v>
      </c>
      <c r="H17" s="1">
        <v>76</v>
      </c>
      <c r="I17" s="1">
        <v>336</v>
      </c>
      <c r="J17" s="1">
        <v>0</v>
      </c>
      <c r="K17" s="1">
        <v>81</v>
      </c>
      <c r="L17" s="1">
        <v>1738</v>
      </c>
      <c r="M17" s="1">
        <f t="shared" si="7"/>
        <v>2231</v>
      </c>
      <c r="O17" s="4">
        <f t="shared" si="4"/>
        <v>222800</v>
      </c>
      <c r="P17" s="4">
        <f t="shared" si="5"/>
        <v>25753</v>
      </c>
      <c r="Q17" s="5">
        <f t="shared" si="6"/>
        <v>248553</v>
      </c>
    </row>
    <row r="18" spans="1:17" x14ac:dyDescent="0.3">
      <c r="F18" s="1">
        <v>6</v>
      </c>
      <c r="G18" s="1">
        <v>2032</v>
      </c>
      <c r="H18" s="1">
        <v>52</v>
      </c>
      <c r="I18" s="1">
        <v>368</v>
      </c>
      <c r="J18" s="1">
        <v>0</v>
      </c>
      <c r="K18" s="1">
        <v>62</v>
      </c>
      <c r="L18" s="1">
        <v>1138</v>
      </c>
      <c r="M18" s="1">
        <f t="shared" si="7"/>
        <v>1620</v>
      </c>
      <c r="O18" s="4">
        <f t="shared" si="4"/>
        <v>146032</v>
      </c>
      <c r="P18" s="4">
        <f t="shared" si="5"/>
        <v>19706</v>
      </c>
      <c r="Q18" s="5">
        <f t="shared" si="6"/>
        <v>165738</v>
      </c>
    </row>
    <row r="19" spans="1:17" x14ac:dyDescent="0.3">
      <c r="F19" t="s">
        <v>1</v>
      </c>
    </row>
    <row r="20" spans="1:17" x14ac:dyDescent="0.3">
      <c r="F20" s="3" t="s">
        <v>4</v>
      </c>
      <c r="G20" s="3" t="s">
        <v>5</v>
      </c>
      <c r="H20" s="3" t="s">
        <v>12</v>
      </c>
      <c r="I20" s="3" t="s">
        <v>13</v>
      </c>
      <c r="J20" s="3" t="s">
        <v>14</v>
      </c>
      <c r="K20" s="3" t="s">
        <v>15</v>
      </c>
      <c r="L20" s="3" t="s">
        <v>16</v>
      </c>
      <c r="M20" s="3" t="s">
        <v>0</v>
      </c>
      <c r="O20">
        <v>1000</v>
      </c>
      <c r="Q20" t="s">
        <v>21</v>
      </c>
    </row>
    <row r="21" spans="1:17" x14ac:dyDescent="0.3">
      <c r="F21" s="1">
        <v>1</v>
      </c>
      <c r="G21" s="1">
        <v>2027</v>
      </c>
      <c r="H21" s="1">
        <v>62</v>
      </c>
      <c r="I21" s="1">
        <v>6</v>
      </c>
      <c r="J21" s="1">
        <v>15</v>
      </c>
      <c r="K21" s="1">
        <v>0</v>
      </c>
      <c r="L21" s="1">
        <v>17</v>
      </c>
      <c r="M21" s="1">
        <f>SUM(H21:L21)</f>
        <v>100</v>
      </c>
      <c r="O21" s="4">
        <f>M21*1416</f>
        <v>141600</v>
      </c>
      <c r="Q21" s="8">
        <f>+Q13+O21</f>
        <v>234273</v>
      </c>
    </row>
    <row r="22" spans="1:17" x14ac:dyDescent="0.3">
      <c r="F22" s="1">
        <v>2</v>
      </c>
      <c r="G22" s="1">
        <v>2028</v>
      </c>
      <c r="H22" s="1">
        <v>45</v>
      </c>
      <c r="I22" s="1">
        <v>4</v>
      </c>
      <c r="J22" s="1">
        <v>24</v>
      </c>
      <c r="K22" s="1">
        <v>1</v>
      </c>
      <c r="L22" s="1">
        <v>13</v>
      </c>
      <c r="M22" s="1">
        <f>SUM(H22:L22)</f>
        <v>87</v>
      </c>
      <c r="O22" s="4">
        <f t="shared" ref="O22:O26" si="8">M22*1416</f>
        <v>123192</v>
      </c>
      <c r="Q22" s="8">
        <f>+Q14+O22</f>
        <v>244384</v>
      </c>
    </row>
    <row r="23" spans="1:17" x14ac:dyDescent="0.3">
      <c r="F23" s="1">
        <v>3</v>
      </c>
      <c r="G23" s="1">
        <v>2029</v>
      </c>
      <c r="H23" s="1">
        <v>110</v>
      </c>
      <c r="I23" s="1">
        <v>5</v>
      </c>
      <c r="J23" s="1">
        <v>31</v>
      </c>
      <c r="K23" s="1">
        <v>0</v>
      </c>
      <c r="L23" s="1">
        <v>13</v>
      </c>
      <c r="M23" s="1">
        <f t="shared" ref="M23:M26" si="9">SUM(H23:L23)</f>
        <v>159</v>
      </c>
      <c r="O23" s="4">
        <f t="shared" si="8"/>
        <v>225144</v>
      </c>
      <c r="Q23" s="8">
        <f t="shared" ref="Q23:Q26" si="10">+Q15+O23</f>
        <v>362612</v>
      </c>
    </row>
    <row r="24" spans="1:17" x14ac:dyDescent="0.3">
      <c r="F24" s="1">
        <v>4</v>
      </c>
      <c r="G24" s="1">
        <v>2030</v>
      </c>
      <c r="H24" s="1">
        <v>71</v>
      </c>
      <c r="I24" s="1">
        <v>3</v>
      </c>
      <c r="J24" s="1">
        <v>35</v>
      </c>
      <c r="K24" s="1">
        <v>0</v>
      </c>
      <c r="L24" s="1">
        <v>7</v>
      </c>
      <c r="M24" s="1">
        <f t="shared" si="9"/>
        <v>116</v>
      </c>
      <c r="O24" s="4">
        <f t="shared" si="8"/>
        <v>164256</v>
      </c>
      <c r="Q24" s="8">
        <f t="shared" si="10"/>
        <v>334804</v>
      </c>
    </row>
    <row r="25" spans="1:17" x14ac:dyDescent="0.3">
      <c r="F25" s="1">
        <v>5</v>
      </c>
      <c r="G25" s="1">
        <v>2031</v>
      </c>
      <c r="H25" s="1">
        <v>120</v>
      </c>
      <c r="I25" s="1">
        <v>7</v>
      </c>
      <c r="J25" s="1">
        <v>29</v>
      </c>
      <c r="K25" s="1">
        <v>0</v>
      </c>
      <c r="L25" s="1">
        <v>8</v>
      </c>
      <c r="M25" s="1">
        <f t="shared" si="9"/>
        <v>164</v>
      </c>
      <c r="O25" s="4">
        <f t="shared" si="8"/>
        <v>232224</v>
      </c>
      <c r="Q25" s="8">
        <f t="shared" si="10"/>
        <v>480777</v>
      </c>
    </row>
    <row r="26" spans="1:17" x14ac:dyDescent="0.3">
      <c r="F26" s="1">
        <v>6</v>
      </c>
      <c r="G26" s="1">
        <v>2032</v>
      </c>
      <c r="H26" s="1">
        <v>90</v>
      </c>
      <c r="I26" s="1">
        <v>5</v>
      </c>
      <c r="J26" s="1">
        <v>29</v>
      </c>
      <c r="K26" s="1">
        <v>0</v>
      </c>
      <c r="L26" s="1">
        <v>6</v>
      </c>
      <c r="M26" s="1">
        <f t="shared" si="9"/>
        <v>130</v>
      </c>
      <c r="O26" s="4">
        <f t="shared" si="8"/>
        <v>184080</v>
      </c>
      <c r="Q26" s="8">
        <f t="shared" si="10"/>
        <v>349818</v>
      </c>
    </row>
    <row r="27" spans="1:17" x14ac:dyDescent="0.3">
      <c r="A27" t="s">
        <v>22</v>
      </c>
    </row>
    <row r="28" spans="1:17" x14ac:dyDescent="0.3">
      <c r="A28" s="1">
        <v>2027</v>
      </c>
      <c r="B28" s="5">
        <f>I3-Q13</f>
        <v>1184444</v>
      </c>
    </row>
    <row r="29" spans="1:17" x14ac:dyDescent="0.3">
      <c r="A29" s="1">
        <v>2028</v>
      </c>
      <c r="B29" s="5">
        <f t="shared" ref="B29:B33" si="11">I4-Q14</f>
        <v>1299796</v>
      </c>
    </row>
    <row r="30" spans="1:17" x14ac:dyDescent="0.3">
      <c r="A30" s="1">
        <v>2029</v>
      </c>
      <c r="B30" s="5">
        <f t="shared" si="11"/>
        <v>1199021</v>
      </c>
    </row>
    <row r="31" spans="1:17" x14ac:dyDescent="0.3">
      <c r="A31" s="1">
        <v>2030</v>
      </c>
      <c r="B31" s="5">
        <f t="shared" si="11"/>
        <v>2240531</v>
      </c>
    </row>
    <row r="32" spans="1:17" x14ac:dyDescent="0.3">
      <c r="A32" s="1">
        <v>2031</v>
      </c>
      <c r="B32" s="5">
        <f t="shared" si="11"/>
        <v>1000562</v>
      </c>
    </row>
    <row r="33" spans="1:2" x14ac:dyDescent="0.3">
      <c r="A33" s="1">
        <v>2032</v>
      </c>
      <c r="B33" s="5">
        <f t="shared" si="11"/>
        <v>1398198</v>
      </c>
    </row>
  </sheetData>
  <pageMargins left="0.7" right="0.7" top="0.75" bottom="0.75" header="0.3" footer="0.3"/>
  <pageSetup scale="58" orientation="landscape" r:id="rId1"/>
  <headerFooter>
    <oddHeader>&amp;R&amp;"Times New Roman,Bold"&amp;10KyPSC Case No. 2026-00144
STAFF-DR-01-003 Attachment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6110A-21F0-4302-81D5-C4C3E15DC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2570D-5178-451A-9D00-9D695098908F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2612a682-5ffb-4b9c-9555-017618935178"/>
    <ds:schemaRef ds:uri="http://schemas.microsoft.com/office/infopath/2007/PartnerControls"/>
    <ds:schemaRef ds:uri="3c9d8c27-8a6d-4d9e-a15e-ef5d28c114af"/>
  </ds:schemaRefs>
</ds:datastoreItem>
</file>

<file path=customXml/itemProps3.xml><?xml version="1.0" encoding="utf-8"?>
<ds:datastoreItem xmlns:ds="http://schemas.openxmlformats.org/officeDocument/2006/customXml" ds:itemID="{B6BD5FDC-E431-4725-A5DB-F9C31673A7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KY Age Change Program Comparison</dc:subject>
  <dc:creator>Schack, Nicholas J</dc:creator>
  <cp:lastModifiedBy>Vaysman, Larisa</cp:lastModifiedBy>
  <cp:lastPrinted>2026-07-24T21:51:53Z</cp:lastPrinted>
  <dcterms:created xsi:type="dcterms:W3CDTF">2026-07-16T13:01:46Z</dcterms:created>
  <dcterms:modified xsi:type="dcterms:W3CDTF">2026-07-24T21:59:21Z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2026-07-16T14:21:40Z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8ef0a20e-ab12-4ba0-9c1d-5757dfdb0955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