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ukeenergy-my.sharepoint.com/personal/charlene_barlow_duke-energy_com/Documents/Documents/5. KYPSC Electronic Filings/"/>
    </mc:Choice>
  </mc:AlternateContent>
  <xr:revisionPtr revIDLastSave="0" documentId="8_{ADD0BBA5-AD07-4F9F-BFDE-2277F8F8F89E}" xr6:coauthVersionLast="47" xr6:coauthVersionMax="47" xr10:uidLastSave="{00000000-0000-0000-0000-000000000000}"/>
  <bookViews>
    <workbookView xWindow="2340" yWindow="2340" windowWidth="25275" windowHeight="13020" xr2:uid="{0A6BF3B8-3448-4505-B0A6-367E5C0B53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V16" i="1" l="1"/>
  <c r="V15" i="1"/>
  <c r="V14" i="1"/>
  <c r="V13" i="1"/>
  <c r="V12" i="1"/>
  <c r="V11" i="1"/>
  <c r="V8" i="1"/>
  <c r="V7" i="1"/>
  <c r="V6" i="1"/>
  <c r="V5" i="1"/>
  <c r="V4" i="1"/>
  <c r="V3" i="1"/>
  <c r="H3" i="1" l="1"/>
  <c r="I3" i="1" s="1"/>
  <c r="H4" i="1"/>
  <c r="I4" i="1" s="1"/>
  <c r="H5" i="1"/>
  <c r="I5" i="1" s="1"/>
  <c r="H6" i="1"/>
  <c r="I6" i="1" s="1"/>
  <c r="H7" i="1"/>
  <c r="I7" i="1" s="1"/>
  <c r="H8" i="1"/>
  <c r="I8" i="1" s="1"/>
  <c r="D19" i="1" l="1"/>
  <c r="D20" i="1"/>
  <c r="M20" i="1"/>
  <c r="M21" i="1"/>
  <c r="M22" i="1"/>
  <c r="M23" i="1"/>
  <c r="M24" i="1"/>
  <c r="O20" i="1"/>
  <c r="P20" i="1"/>
  <c r="O21" i="1"/>
  <c r="P21" i="1"/>
  <c r="O22" i="1"/>
  <c r="P22" i="1"/>
  <c r="O23" i="1"/>
  <c r="P23" i="1"/>
  <c r="O24" i="1"/>
  <c r="P24" i="1"/>
  <c r="O25" i="1"/>
  <c r="P25" i="1"/>
  <c r="D8" i="1"/>
  <c r="M33" i="1"/>
  <c r="O33" i="1" s="1"/>
  <c r="M32" i="1"/>
  <c r="O32" i="1" s="1"/>
  <c r="M31" i="1"/>
  <c r="O31" i="1" s="1"/>
  <c r="M30" i="1"/>
  <c r="O30" i="1" s="1"/>
  <c r="M29" i="1"/>
  <c r="O29" i="1" s="1"/>
  <c r="M28" i="1"/>
  <c r="O28" i="1" s="1"/>
  <c r="Q20" i="1" l="1"/>
  <c r="B35" i="1" s="1"/>
  <c r="Q24" i="1"/>
  <c r="B39" i="1" s="1"/>
  <c r="Q23" i="1"/>
  <c r="B38" i="1" s="1"/>
  <c r="Q22" i="1"/>
  <c r="Q21" i="1"/>
  <c r="B36" i="1" s="1"/>
  <c r="Q25" i="1"/>
  <c r="B40" i="1" s="1"/>
  <c r="M25" i="1"/>
  <c r="D4" i="1"/>
  <c r="D5" i="1"/>
  <c r="D6" i="1"/>
  <c r="D7" i="1"/>
  <c r="D3" i="1"/>
  <c r="D24" i="1"/>
  <c r="Q31" i="1" l="1"/>
  <c r="Q32" i="1"/>
  <c r="Q30" i="1"/>
  <c r="B37" i="1"/>
  <c r="Q28" i="1"/>
  <c r="Q33" i="1"/>
  <c r="Q29" i="1"/>
  <c r="D23" i="1"/>
  <c r="D22" i="1"/>
  <c r="D21" i="1"/>
</calcChain>
</file>

<file path=xl/sharedStrings.xml><?xml version="1.0" encoding="utf-8"?>
<sst xmlns="http://schemas.openxmlformats.org/spreadsheetml/2006/main" count="51" uniqueCount="24">
  <si>
    <t>Total</t>
  </si>
  <si>
    <t>CAT II</t>
  </si>
  <si>
    <t>Ky Age Change Purposed Sample Program projected meter change</t>
  </si>
  <si>
    <t>Ky Age Change Current Program projected meter change</t>
  </si>
  <si>
    <t>CAT I</t>
  </si>
  <si>
    <t>Sequence</t>
  </si>
  <si>
    <t>Sampling Year</t>
  </si>
  <si>
    <t>400A</t>
  </si>
  <si>
    <t>AC-250</t>
  </si>
  <si>
    <t>AL-175</t>
  </si>
  <si>
    <t>AL-425</t>
  </si>
  <si>
    <t>MET250</t>
  </si>
  <si>
    <t>Total CAT I</t>
  </si>
  <si>
    <t>1000A</t>
  </si>
  <si>
    <t>AC 1000</t>
  </si>
  <si>
    <t>AL-1000</t>
  </si>
  <si>
    <t>AL-800</t>
  </si>
  <si>
    <t>SL 1000</t>
  </si>
  <si>
    <t>Total Savings per Year</t>
  </si>
  <si>
    <t>Total Spend Current Program</t>
  </si>
  <si>
    <t>250=$128</t>
  </si>
  <si>
    <t>425=$317</t>
  </si>
  <si>
    <t>1000=$1416</t>
  </si>
  <si>
    <t>Total Spend Per Year Sample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</si>
</sst>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rgb="FFC0000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3" fillId="2" borderId="1" xfId="0" applyFont="1" applyFill="1" applyBorder="1"/>
    <xf numFmtId="44" fontId="0" fillId="0" borderId="0" xfId="1" applyFont="1"/>
    <xf numFmtId="44" fontId="0" fillId="0" borderId="0" xfId="0" applyNumberFormat="1"/>
    <xf numFmtId="0" fontId="4" fillId="0" borderId="1" xfId="0" applyFont="1" applyBorder="1"/>
    <xf numFmtId="44" fontId="1" fillId="0" borderId="0" xfId="0" applyNumberFormat="1" applyFont="1"/>
    <xf numFmtId="44" fontId="4" fillId="0" borderId="0" xfId="0" applyNumberFormat="1" applyFont="1"/>
    <xf numFmtId="0" fontId="4" fillId="0" borderId="0" xfId="0" applyFont="1"/>
    <xf numFmtId="0" fontId="5" fillId="0" borderId="1" xfId="0" applyFont="1" applyBorder="1"/>
    <xf numFmtId="0" fontId="6" fillId="3" borderId="0" xfId="0" applyFont="1" applyFill="1"/>
    <xf numFmtId="0" fontId="3" fillId="3" borderId="0" xfId="0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E7A12-69D8-427B-B280-251A74222CDA}">
  <sheetPr>
    <pageSetUpPr fitToPage="1"/>
  </sheetPr>
  <dimension ref="A1:V54"/>
  <sheetViews>
    <sheetView tabSelected="1" view="pageLayout" zoomScaleNormal="100" workbookViewId="0">
      <selection activeCell="P52" sqref="P52"/>
    </sheetView>
  </sheetViews>
  <sheetFormatPr defaultRowHeight="15" x14ac:dyDescent="0.25"/>
  <cols>
    <col min="2" max="2" width="14.28515625" bestFit="1" customWidth="1"/>
    <col min="6" max="6" width="14.28515625" bestFit="1" customWidth="1"/>
    <col min="7" max="7" width="12.7109375" customWidth="1"/>
    <col min="8" max="8" width="12.5703125" bestFit="1" customWidth="1"/>
    <col min="9" max="9" width="14.28515625" bestFit="1" customWidth="1"/>
    <col min="15" max="15" width="15" customWidth="1"/>
    <col min="16" max="16" width="14.5703125" customWidth="1"/>
    <col min="17" max="17" width="17" customWidth="1"/>
    <col min="18" max="18" width="9.140625" customWidth="1"/>
  </cols>
  <sheetData>
    <row r="1" spans="1:22" x14ac:dyDescent="0.25">
      <c r="A1" t="s">
        <v>3</v>
      </c>
      <c r="O1" t="s">
        <v>4</v>
      </c>
    </row>
    <row r="2" spans="1:22" x14ac:dyDescent="0.25">
      <c r="B2" t="s">
        <v>4</v>
      </c>
      <c r="C2" t="s">
        <v>1</v>
      </c>
      <c r="D2" t="s">
        <v>0</v>
      </c>
      <c r="F2">
        <v>250</v>
      </c>
      <c r="G2">
        <v>425</v>
      </c>
      <c r="H2">
        <v>1000</v>
      </c>
      <c r="I2" t="s">
        <v>19</v>
      </c>
      <c r="M2" t="s">
        <v>20</v>
      </c>
      <c r="O2" s="3" t="s">
        <v>5</v>
      </c>
      <c r="P2" s="3" t="s">
        <v>6</v>
      </c>
      <c r="Q2" s="3" t="s">
        <v>7</v>
      </c>
      <c r="R2" s="3" t="s">
        <v>8</v>
      </c>
      <c r="S2" s="3" t="s">
        <v>9</v>
      </c>
      <c r="T2" s="3" t="s">
        <v>10</v>
      </c>
      <c r="U2" s="3" t="s">
        <v>11</v>
      </c>
      <c r="V2" s="3" t="s">
        <v>0</v>
      </c>
    </row>
    <row r="3" spans="1:22" x14ac:dyDescent="0.25">
      <c r="A3" s="1">
        <v>2027</v>
      </c>
      <c r="B3" s="1">
        <v>6274</v>
      </c>
      <c r="C3" s="1">
        <v>293</v>
      </c>
      <c r="D3" s="2">
        <f>B3+C3</f>
        <v>6567</v>
      </c>
      <c r="F3" s="4">
        <v>763008</v>
      </c>
      <c r="G3" s="4">
        <v>99221</v>
      </c>
      <c r="H3" s="4">
        <f>C3*1416</f>
        <v>414888</v>
      </c>
      <c r="I3" s="7">
        <f>F3+G3+H3</f>
        <v>1277117</v>
      </c>
      <c r="M3" t="s">
        <v>21</v>
      </c>
      <c r="O3" s="1">
        <v>1</v>
      </c>
      <c r="P3" s="1">
        <v>2027</v>
      </c>
      <c r="Q3" s="1">
        <v>11</v>
      </c>
      <c r="R3" s="1">
        <v>1390</v>
      </c>
      <c r="S3" s="10">
        <v>9</v>
      </c>
      <c r="T3" s="1">
        <v>231</v>
      </c>
      <c r="U3" s="1">
        <v>4633</v>
      </c>
      <c r="V3" s="1">
        <f>SUM(Q3:U3)</f>
        <v>6274</v>
      </c>
    </row>
    <row r="4" spans="1:22" x14ac:dyDescent="0.25">
      <c r="A4" s="1">
        <v>2028</v>
      </c>
      <c r="B4" s="1">
        <v>6805</v>
      </c>
      <c r="C4" s="1">
        <v>343</v>
      </c>
      <c r="D4" s="2">
        <f t="shared" ref="D4:D8" si="0">B4+C4</f>
        <v>7148</v>
      </c>
      <c r="F4" s="4">
        <v>827520</v>
      </c>
      <c r="G4" s="4">
        <v>107780</v>
      </c>
      <c r="H4" s="4">
        <f t="shared" ref="H4:H8" si="1">C4*1416</f>
        <v>485688</v>
      </c>
      <c r="I4" s="7">
        <f t="shared" ref="I4:I8" si="2">F4+G4+H4</f>
        <v>1420988</v>
      </c>
      <c r="M4" t="s">
        <v>22</v>
      </c>
      <c r="O4" s="1">
        <v>2</v>
      </c>
      <c r="P4" s="1">
        <v>2028</v>
      </c>
      <c r="Q4" s="1">
        <v>176</v>
      </c>
      <c r="R4" s="1">
        <v>249</v>
      </c>
      <c r="S4" s="10">
        <v>0</v>
      </c>
      <c r="T4" s="1">
        <v>165</v>
      </c>
      <c r="U4" s="1">
        <v>6215</v>
      </c>
      <c r="V4" s="1">
        <f>SUM(Q4:U4)</f>
        <v>6805</v>
      </c>
    </row>
    <row r="5" spans="1:22" x14ac:dyDescent="0.25">
      <c r="A5" s="1">
        <v>2029</v>
      </c>
      <c r="B5" s="1">
        <v>8591</v>
      </c>
      <c r="C5" s="1">
        <v>485</v>
      </c>
      <c r="D5" s="2">
        <f t="shared" si="0"/>
        <v>9076</v>
      </c>
      <c r="F5" s="4">
        <v>1044736</v>
      </c>
      <c r="G5" s="4">
        <v>135993</v>
      </c>
      <c r="H5" s="4">
        <f t="shared" si="1"/>
        <v>686760</v>
      </c>
      <c r="I5" s="7">
        <f t="shared" si="2"/>
        <v>1867489</v>
      </c>
      <c r="O5" s="1">
        <v>3</v>
      </c>
      <c r="P5" s="1">
        <v>2029</v>
      </c>
      <c r="Q5" s="1">
        <v>228</v>
      </c>
      <c r="R5" s="1">
        <v>973</v>
      </c>
      <c r="S5" s="10">
        <v>1</v>
      </c>
      <c r="T5" s="1">
        <v>201</v>
      </c>
      <c r="U5" s="1">
        <v>7188</v>
      </c>
      <c r="V5" s="1">
        <f t="shared" ref="V5:V8" si="3">SUM(Q5:U5)</f>
        <v>8591</v>
      </c>
    </row>
    <row r="6" spans="1:22" x14ac:dyDescent="0.25">
      <c r="A6" s="1">
        <v>2030</v>
      </c>
      <c r="B6" s="1">
        <v>15111</v>
      </c>
      <c r="C6" s="1">
        <v>236</v>
      </c>
      <c r="D6" s="2">
        <f t="shared" si="0"/>
        <v>15347</v>
      </c>
      <c r="F6" s="4">
        <v>1837568</v>
      </c>
      <c r="G6" s="4">
        <v>239335</v>
      </c>
      <c r="H6" s="4">
        <f t="shared" si="1"/>
        <v>334176</v>
      </c>
      <c r="I6" s="7">
        <f t="shared" si="2"/>
        <v>2411079</v>
      </c>
      <c r="O6" s="1">
        <v>4</v>
      </c>
      <c r="P6" s="1">
        <v>2030</v>
      </c>
      <c r="Q6" s="1">
        <v>213</v>
      </c>
      <c r="R6" s="1">
        <v>1423</v>
      </c>
      <c r="S6" s="10">
        <v>0</v>
      </c>
      <c r="T6" s="1">
        <v>542</v>
      </c>
      <c r="U6" s="1">
        <v>12933</v>
      </c>
      <c r="V6" s="1">
        <f t="shared" si="3"/>
        <v>15111</v>
      </c>
    </row>
    <row r="7" spans="1:22" x14ac:dyDescent="0.25">
      <c r="A7" s="1">
        <v>2031</v>
      </c>
      <c r="B7" s="1">
        <v>6070</v>
      </c>
      <c r="C7" s="1">
        <v>293</v>
      </c>
      <c r="D7" s="2">
        <f t="shared" si="0"/>
        <v>6363</v>
      </c>
      <c r="F7" s="4">
        <v>738176</v>
      </c>
      <c r="G7" s="4">
        <v>96051</v>
      </c>
      <c r="H7" s="4">
        <f t="shared" si="1"/>
        <v>414888</v>
      </c>
      <c r="I7" s="7">
        <f t="shared" si="2"/>
        <v>1249115</v>
      </c>
      <c r="O7" s="1">
        <v>5</v>
      </c>
      <c r="P7" s="1">
        <v>2031</v>
      </c>
      <c r="Q7" s="1">
        <v>125</v>
      </c>
      <c r="R7" s="1">
        <v>544</v>
      </c>
      <c r="S7" s="10">
        <v>0</v>
      </c>
      <c r="T7" s="1">
        <v>178</v>
      </c>
      <c r="U7" s="1">
        <v>5223</v>
      </c>
      <c r="V7" s="1">
        <f t="shared" si="3"/>
        <v>6070</v>
      </c>
    </row>
    <row r="8" spans="1:22" x14ac:dyDescent="0.25">
      <c r="A8" s="1">
        <v>2032</v>
      </c>
      <c r="B8" s="1">
        <v>7845</v>
      </c>
      <c r="C8" s="1">
        <v>343</v>
      </c>
      <c r="D8" s="6">
        <f t="shared" si="0"/>
        <v>8188</v>
      </c>
      <c r="F8" s="4">
        <v>953984</v>
      </c>
      <c r="G8" s="4">
        <v>124264</v>
      </c>
      <c r="H8" s="4">
        <f t="shared" si="1"/>
        <v>485688</v>
      </c>
      <c r="I8" s="7">
        <f t="shared" si="2"/>
        <v>1563936</v>
      </c>
      <c r="O8" s="1">
        <v>6</v>
      </c>
      <c r="P8" s="1">
        <v>2032</v>
      </c>
      <c r="Q8" s="1">
        <v>248</v>
      </c>
      <c r="R8" s="1">
        <v>1631</v>
      </c>
      <c r="S8" s="10">
        <v>0</v>
      </c>
      <c r="T8" s="1">
        <v>144</v>
      </c>
      <c r="U8" s="1">
        <v>5822</v>
      </c>
      <c r="V8" s="1">
        <f t="shared" si="3"/>
        <v>7845</v>
      </c>
    </row>
    <row r="9" spans="1:22" x14ac:dyDescent="0.25">
      <c r="D9" s="9"/>
      <c r="F9" s="4"/>
      <c r="G9" s="4"/>
      <c r="H9" s="4"/>
      <c r="I9" s="7"/>
      <c r="O9" t="s">
        <v>1</v>
      </c>
    </row>
    <row r="10" spans="1:22" x14ac:dyDescent="0.25">
      <c r="D10" s="9"/>
      <c r="F10" s="4"/>
      <c r="G10" s="4"/>
      <c r="H10" s="4"/>
      <c r="I10" s="7"/>
      <c r="O10" s="3" t="s">
        <v>5</v>
      </c>
      <c r="P10" s="3" t="s">
        <v>6</v>
      </c>
      <c r="Q10" s="3" t="s">
        <v>13</v>
      </c>
      <c r="R10" s="3" t="s">
        <v>14</v>
      </c>
      <c r="S10" s="3" t="s">
        <v>15</v>
      </c>
      <c r="T10" s="3" t="s">
        <v>16</v>
      </c>
      <c r="U10" s="3" t="s">
        <v>17</v>
      </c>
      <c r="V10" s="3" t="s">
        <v>0</v>
      </c>
    </row>
    <row r="11" spans="1:22" x14ac:dyDescent="0.25">
      <c r="D11" s="9"/>
      <c r="F11" s="4"/>
      <c r="G11" s="4"/>
      <c r="H11" s="4"/>
      <c r="I11" s="7"/>
      <c r="O11" s="1">
        <v>1</v>
      </c>
      <c r="P11" s="1">
        <v>2027</v>
      </c>
      <c r="Q11" s="1">
        <v>214</v>
      </c>
      <c r="R11" s="1">
        <v>2</v>
      </c>
      <c r="S11" s="1">
        <v>22</v>
      </c>
      <c r="T11" s="10">
        <v>0</v>
      </c>
      <c r="U11" s="1">
        <v>55</v>
      </c>
      <c r="V11" s="1">
        <f>SUM(Q11:U11)</f>
        <v>293</v>
      </c>
    </row>
    <row r="12" spans="1:22" x14ac:dyDescent="0.25">
      <c r="D12" s="9"/>
      <c r="F12" s="4"/>
      <c r="G12" s="4"/>
      <c r="H12" s="4"/>
      <c r="I12" s="7"/>
      <c r="O12" s="1">
        <v>2</v>
      </c>
      <c r="P12" s="1">
        <v>2028</v>
      </c>
      <c r="Q12" s="1">
        <v>304</v>
      </c>
      <c r="R12" s="1">
        <v>1</v>
      </c>
      <c r="S12" s="1">
        <v>9</v>
      </c>
      <c r="T12" s="10">
        <v>5</v>
      </c>
      <c r="U12" s="1">
        <v>24</v>
      </c>
      <c r="V12" s="1">
        <f>SUM(Q12:U12)</f>
        <v>343</v>
      </c>
    </row>
    <row r="13" spans="1:22" x14ac:dyDescent="0.25">
      <c r="D13" s="9"/>
      <c r="F13" s="4"/>
      <c r="G13" s="4"/>
      <c r="H13" s="4"/>
      <c r="I13" s="7"/>
      <c r="O13" s="1">
        <v>3</v>
      </c>
      <c r="P13" s="1">
        <v>2029</v>
      </c>
      <c r="Q13" s="1">
        <v>407</v>
      </c>
      <c r="R13" s="1">
        <v>3</v>
      </c>
      <c r="S13" s="1">
        <v>29</v>
      </c>
      <c r="T13" s="10">
        <v>0</v>
      </c>
      <c r="U13" s="1">
        <v>46</v>
      </c>
      <c r="V13" s="1">
        <f t="shared" ref="V13:V16" si="4">SUM(Q13:U13)</f>
        <v>485</v>
      </c>
    </row>
    <row r="14" spans="1:22" x14ac:dyDescent="0.25">
      <c r="D14" s="9"/>
      <c r="F14" s="4"/>
      <c r="G14" s="4"/>
      <c r="H14" s="4"/>
      <c r="I14" s="7"/>
      <c r="O14" s="1">
        <v>4</v>
      </c>
      <c r="P14" s="1">
        <v>2030</v>
      </c>
      <c r="Q14" s="1">
        <v>198</v>
      </c>
      <c r="R14" s="1">
        <v>4</v>
      </c>
      <c r="S14" s="1">
        <v>15</v>
      </c>
      <c r="T14" s="10">
        <v>0</v>
      </c>
      <c r="U14" s="1">
        <v>19</v>
      </c>
      <c r="V14" s="1">
        <f t="shared" si="4"/>
        <v>236</v>
      </c>
    </row>
    <row r="15" spans="1:22" x14ac:dyDescent="0.25">
      <c r="D15" s="9"/>
      <c r="F15" s="4"/>
      <c r="G15" s="4"/>
      <c r="H15" s="4"/>
      <c r="I15" s="7"/>
      <c r="O15" s="1">
        <v>5</v>
      </c>
      <c r="P15" s="1">
        <v>2031</v>
      </c>
      <c r="Q15" s="1">
        <v>221</v>
      </c>
      <c r="R15" s="1">
        <v>1</v>
      </c>
      <c r="S15" s="1">
        <v>22</v>
      </c>
      <c r="T15" s="10">
        <v>0</v>
      </c>
      <c r="U15" s="1">
        <v>49</v>
      </c>
      <c r="V15" s="1">
        <f t="shared" si="4"/>
        <v>293</v>
      </c>
    </row>
    <row r="16" spans="1:22" x14ac:dyDescent="0.25">
      <c r="O16" s="1">
        <v>6</v>
      </c>
      <c r="P16" s="1">
        <v>2032</v>
      </c>
      <c r="Q16" s="1">
        <v>299</v>
      </c>
      <c r="R16" s="1">
        <v>5</v>
      </c>
      <c r="S16" s="1">
        <v>19</v>
      </c>
      <c r="T16" s="10">
        <v>0</v>
      </c>
      <c r="U16" s="1">
        <v>20</v>
      </c>
      <c r="V16" s="1">
        <f t="shared" si="4"/>
        <v>343</v>
      </c>
    </row>
    <row r="17" spans="1:17" x14ac:dyDescent="0.25">
      <c r="A17" t="s">
        <v>2</v>
      </c>
    </row>
    <row r="18" spans="1:17" x14ac:dyDescent="0.25">
      <c r="B18" t="s">
        <v>4</v>
      </c>
      <c r="C18" t="s">
        <v>1</v>
      </c>
      <c r="D18" t="s">
        <v>0</v>
      </c>
      <c r="F18" t="s">
        <v>4</v>
      </c>
    </row>
    <row r="19" spans="1:17" x14ac:dyDescent="0.25">
      <c r="A19" s="1">
        <v>2027</v>
      </c>
      <c r="B19" s="1">
        <v>1010</v>
      </c>
      <c r="C19" s="1">
        <v>100</v>
      </c>
      <c r="D19" s="2">
        <f>B19+C19</f>
        <v>1110</v>
      </c>
      <c r="F19" s="3" t="s">
        <v>5</v>
      </c>
      <c r="G19" s="3" t="s">
        <v>6</v>
      </c>
      <c r="H19" s="3" t="s">
        <v>7</v>
      </c>
      <c r="I19" s="3" t="s">
        <v>8</v>
      </c>
      <c r="J19" s="3" t="s">
        <v>9</v>
      </c>
      <c r="K19" s="3" t="s">
        <v>10</v>
      </c>
      <c r="L19" s="3" t="s">
        <v>11</v>
      </c>
      <c r="M19" s="3" t="s">
        <v>0</v>
      </c>
      <c r="O19">
        <v>250</v>
      </c>
      <c r="P19">
        <v>425</v>
      </c>
      <c r="Q19" t="s">
        <v>12</v>
      </c>
    </row>
    <row r="20" spans="1:17" x14ac:dyDescent="0.25">
      <c r="A20" s="1">
        <v>2028</v>
      </c>
      <c r="B20" s="1">
        <v>1240</v>
      </c>
      <c r="C20" s="1">
        <v>87</v>
      </c>
      <c r="D20" s="2">
        <f t="shared" ref="D20:D24" si="5">B20+C20</f>
        <v>1327</v>
      </c>
      <c r="F20" s="1">
        <v>1</v>
      </c>
      <c r="G20" s="1">
        <v>2027</v>
      </c>
      <c r="H20" s="1">
        <v>19</v>
      </c>
      <c r="I20" s="1">
        <v>359</v>
      </c>
      <c r="J20" s="1">
        <v>4</v>
      </c>
      <c r="K20" s="1">
        <v>63</v>
      </c>
      <c r="L20" s="1">
        <v>565</v>
      </c>
      <c r="M20" s="1">
        <f>SUM(H20:L20)</f>
        <v>1010</v>
      </c>
      <c r="O20" s="4">
        <f t="shared" ref="O20:O25" si="6">I20+J20+L20*128</f>
        <v>72683</v>
      </c>
      <c r="P20" s="4">
        <f t="shared" ref="P20:P25" si="7">+H20+K20*317</f>
        <v>19990</v>
      </c>
      <c r="Q20" s="5">
        <f>P20+O20</f>
        <v>92673</v>
      </c>
    </row>
    <row r="21" spans="1:17" x14ac:dyDescent="0.25">
      <c r="A21" s="1">
        <v>2029</v>
      </c>
      <c r="B21" s="1">
        <v>1328</v>
      </c>
      <c r="C21" s="1">
        <v>159</v>
      </c>
      <c r="D21" s="2">
        <f t="shared" si="5"/>
        <v>1487</v>
      </c>
      <c r="F21" s="1">
        <v>2</v>
      </c>
      <c r="G21" s="1">
        <v>2028</v>
      </c>
      <c r="H21" s="1">
        <v>85</v>
      </c>
      <c r="I21" s="1">
        <v>273</v>
      </c>
      <c r="J21" s="1">
        <v>0</v>
      </c>
      <c r="K21" s="1">
        <v>42</v>
      </c>
      <c r="L21" s="1">
        <v>840</v>
      </c>
      <c r="M21" s="1">
        <f>SUM(H21:L21)</f>
        <v>1240</v>
      </c>
      <c r="O21" s="4">
        <f t="shared" si="6"/>
        <v>107793</v>
      </c>
      <c r="P21" s="4">
        <f t="shared" si="7"/>
        <v>13399</v>
      </c>
      <c r="Q21" s="5">
        <f t="shared" ref="Q21:Q25" si="8">P21+O21</f>
        <v>121192</v>
      </c>
    </row>
    <row r="22" spans="1:17" x14ac:dyDescent="0.25">
      <c r="A22" s="1">
        <v>2030</v>
      </c>
      <c r="B22" s="1">
        <v>1690</v>
      </c>
      <c r="C22" s="1">
        <v>116</v>
      </c>
      <c r="D22" s="2">
        <f t="shared" si="5"/>
        <v>1806</v>
      </c>
      <c r="F22" s="1">
        <v>3</v>
      </c>
      <c r="G22" s="1">
        <v>2029</v>
      </c>
      <c r="H22" s="1">
        <v>7</v>
      </c>
      <c r="I22" s="1">
        <v>314</v>
      </c>
      <c r="J22" s="1">
        <v>2</v>
      </c>
      <c r="K22" s="1">
        <v>45</v>
      </c>
      <c r="L22" s="1">
        <v>960</v>
      </c>
      <c r="M22" s="1">
        <f t="shared" ref="M22:M25" si="9">SUM(H22:L22)</f>
        <v>1328</v>
      </c>
      <c r="O22" s="4">
        <f t="shared" si="6"/>
        <v>123196</v>
      </c>
      <c r="P22" s="4">
        <f t="shared" si="7"/>
        <v>14272</v>
      </c>
      <c r="Q22" s="5">
        <f t="shared" si="8"/>
        <v>137468</v>
      </c>
    </row>
    <row r="23" spans="1:17" x14ac:dyDescent="0.25">
      <c r="A23" s="1">
        <v>2031</v>
      </c>
      <c r="B23" s="1">
        <v>2231</v>
      </c>
      <c r="C23" s="1">
        <v>164</v>
      </c>
      <c r="D23" s="2">
        <f t="shared" si="5"/>
        <v>2395</v>
      </c>
      <c r="F23" s="1">
        <v>4</v>
      </c>
      <c r="G23" s="1">
        <v>2030</v>
      </c>
      <c r="H23" s="1">
        <v>57</v>
      </c>
      <c r="I23" s="1">
        <v>418</v>
      </c>
      <c r="J23" s="1">
        <v>0</v>
      </c>
      <c r="K23" s="1">
        <v>77</v>
      </c>
      <c r="L23" s="1">
        <v>1138</v>
      </c>
      <c r="M23" s="1">
        <f t="shared" si="9"/>
        <v>1690</v>
      </c>
      <c r="O23" s="4">
        <f t="shared" si="6"/>
        <v>146082</v>
      </c>
      <c r="P23" s="4">
        <f t="shared" si="7"/>
        <v>24466</v>
      </c>
      <c r="Q23" s="5">
        <f t="shared" si="8"/>
        <v>170548</v>
      </c>
    </row>
    <row r="24" spans="1:17" x14ac:dyDescent="0.25">
      <c r="A24" s="1">
        <v>2032</v>
      </c>
      <c r="B24" s="1">
        <v>1620</v>
      </c>
      <c r="C24" s="1">
        <v>130</v>
      </c>
      <c r="D24" s="2">
        <f t="shared" si="5"/>
        <v>1750</v>
      </c>
      <c r="F24" s="1">
        <v>5</v>
      </c>
      <c r="G24" s="1">
        <v>2031</v>
      </c>
      <c r="H24" s="1">
        <v>76</v>
      </c>
      <c r="I24" s="1">
        <v>336</v>
      </c>
      <c r="J24" s="1">
        <v>0</v>
      </c>
      <c r="K24" s="1">
        <v>81</v>
      </c>
      <c r="L24" s="1">
        <v>1738</v>
      </c>
      <c r="M24" s="1">
        <f t="shared" si="9"/>
        <v>2231</v>
      </c>
      <c r="O24" s="4">
        <f t="shared" si="6"/>
        <v>222800</v>
      </c>
      <c r="P24" s="4">
        <f t="shared" si="7"/>
        <v>25753</v>
      </c>
      <c r="Q24" s="5">
        <f t="shared" si="8"/>
        <v>248553</v>
      </c>
    </row>
    <row r="25" spans="1:17" x14ac:dyDescent="0.25">
      <c r="F25" s="1">
        <v>6</v>
      </c>
      <c r="G25" s="1">
        <v>2032</v>
      </c>
      <c r="H25" s="1">
        <v>52</v>
      </c>
      <c r="I25" s="1">
        <v>368</v>
      </c>
      <c r="J25" s="1">
        <v>0</v>
      </c>
      <c r="K25" s="1">
        <v>62</v>
      </c>
      <c r="L25" s="1">
        <v>1138</v>
      </c>
      <c r="M25" s="1">
        <f t="shared" si="9"/>
        <v>1620</v>
      </c>
      <c r="O25" s="4">
        <f t="shared" si="6"/>
        <v>146032</v>
      </c>
      <c r="P25" s="4">
        <f t="shared" si="7"/>
        <v>19706</v>
      </c>
      <c r="Q25" s="5">
        <f t="shared" si="8"/>
        <v>165738</v>
      </c>
    </row>
    <row r="26" spans="1:17" x14ac:dyDescent="0.25">
      <c r="F26" t="s">
        <v>1</v>
      </c>
    </row>
    <row r="27" spans="1:17" x14ac:dyDescent="0.25">
      <c r="F27" s="3" t="s">
        <v>5</v>
      </c>
      <c r="G27" s="3" t="s">
        <v>6</v>
      </c>
      <c r="H27" s="3" t="s">
        <v>13</v>
      </c>
      <c r="I27" s="3" t="s">
        <v>14</v>
      </c>
      <c r="J27" s="3" t="s">
        <v>15</v>
      </c>
      <c r="K27" s="3" t="s">
        <v>16</v>
      </c>
      <c r="L27" s="3" t="s">
        <v>17</v>
      </c>
      <c r="M27" s="3" t="s">
        <v>0</v>
      </c>
      <c r="O27">
        <v>1000</v>
      </c>
      <c r="Q27" t="s">
        <v>23</v>
      </c>
    </row>
    <row r="28" spans="1:17" x14ac:dyDescent="0.25">
      <c r="F28" s="1">
        <v>1</v>
      </c>
      <c r="G28" s="1">
        <v>2027</v>
      </c>
      <c r="H28" s="1">
        <v>62</v>
      </c>
      <c r="I28" s="1">
        <v>6</v>
      </c>
      <c r="J28" s="1">
        <v>15</v>
      </c>
      <c r="K28" s="1">
        <v>0</v>
      </c>
      <c r="L28" s="1">
        <v>17</v>
      </c>
      <c r="M28" s="1">
        <f>SUM(H28:L28)</f>
        <v>100</v>
      </c>
      <c r="O28" s="4">
        <f t="shared" ref="O28:O33" si="10">M28*1416</f>
        <v>141600</v>
      </c>
      <c r="Q28" s="8">
        <f>+Q20+O28</f>
        <v>234273</v>
      </c>
    </row>
    <row r="29" spans="1:17" x14ac:dyDescent="0.25">
      <c r="F29" s="1">
        <v>2</v>
      </c>
      <c r="G29" s="1">
        <v>2028</v>
      </c>
      <c r="H29" s="1">
        <v>45</v>
      </c>
      <c r="I29" s="1">
        <v>4</v>
      </c>
      <c r="J29" s="1">
        <v>24</v>
      </c>
      <c r="K29" s="1">
        <v>1</v>
      </c>
      <c r="L29" s="1">
        <v>13</v>
      </c>
      <c r="M29" s="1">
        <f>SUM(H29:L29)</f>
        <v>87</v>
      </c>
      <c r="O29" s="4">
        <f t="shared" si="10"/>
        <v>123192</v>
      </c>
      <c r="Q29" s="8">
        <f>+Q21+O29</f>
        <v>244384</v>
      </c>
    </row>
    <row r="30" spans="1:17" x14ac:dyDescent="0.25">
      <c r="F30" s="1">
        <v>3</v>
      </c>
      <c r="G30" s="1">
        <v>2029</v>
      </c>
      <c r="H30" s="1">
        <v>110</v>
      </c>
      <c r="I30" s="1">
        <v>5</v>
      </c>
      <c r="J30" s="1">
        <v>31</v>
      </c>
      <c r="K30" s="1">
        <v>0</v>
      </c>
      <c r="L30" s="1">
        <v>13</v>
      </c>
      <c r="M30" s="1">
        <f t="shared" ref="M30:M33" si="11">SUM(H30:L30)</f>
        <v>159</v>
      </c>
      <c r="O30" s="4">
        <f t="shared" si="10"/>
        <v>225144</v>
      </c>
      <c r="Q30" s="8">
        <f t="shared" ref="Q30:Q33" si="12">+Q22+O30</f>
        <v>362612</v>
      </c>
    </row>
    <row r="31" spans="1:17" x14ac:dyDescent="0.25">
      <c r="F31" s="1">
        <v>4</v>
      </c>
      <c r="G31" s="1">
        <v>2030</v>
      </c>
      <c r="H31" s="1">
        <v>71</v>
      </c>
      <c r="I31" s="1">
        <v>3</v>
      </c>
      <c r="J31" s="1">
        <v>35</v>
      </c>
      <c r="K31" s="1">
        <v>0</v>
      </c>
      <c r="L31" s="1">
        <v>7</v>
      </c>
      <c r="M31" s="1">
        <f t="shared" si="11"/>
        <v>116</v>
      </c>
      <c r="O31" s="4">
        <f t="shared" si="10"/>
        <v>164256</v>
      </c>
      <c r="Q31" s="8">
        <f t="shared" si="12"/>
        <v>334804</v>
      </c>
    </row>
    <row r="32" spans="1:17" x14ac:dyDescent="0.25">
      <c r="F32" s="1">
        <v>5</v>
      </c>
      <c r="G32" s="1">
        <v>2031</v>
      </c>
      <c r="H32" s="1">
        <v>120</v>
      </c>
      <c r="I32" s="1">
        <v>7</v>
      </c>
      <c r="J32" s="1">
        <v>29</v>
      </c>
      <c r="K32" s="1">
        <v>0</v>
      </c>
      <c r="L32" s="1">
        <v>8</v>
      </c>
      <c r="M32" s="1">
        <f t="shared" si="11"/>
        <v>164</v>
      </c>
      <c r="O32" s="4">
        <f t="shared" si="10"/>
        <v>232224</v>
      </c>
      <c r="Q32" s="8">
        <f t="shared" si="12"/>
        <v>480777</v>
      </c>
    </row>
    <row r="33" spans="1:20" x14ac:dyDescent="0.25">
      <c r="F33" s="1">
        <v>6</v>
      </c>
      <c r="G33" s="1">
        <v>2032</v>
      </c>
      <c r="H33" s="1">
        <v>90</v>
      </c>
      <c r="I33" s="1">
        <v>5</v>
      </c>
      <c r="J33" s="1">
        <v>29</v>
      </c>
      <c r="K33" s="1">
        <v>0</v>
      </c>
      <c r="L33" s="1">
        <v>6</v>
      </c>
      <c r="M33" s="1">
        <f t="shared" si="11"/>
        <v>130</v>
      </c>
      <c r="O33" s="4">
        <f t="shared" si="10"/>
        <v>184080</v>
      </c>
      <c r="Q33" s="8">
        <f t="shared" si="12"/>
        <v>349818</v>
      </c>
    </row>
    <row r="34" spans="1:20" x14ac:dyDescent="0.25">
      <c r="A34" t="s">
        <v>18</v>
      </c>
    </row>
    <row r="35" spans="1:20" x14ac:dyDescent="0.25">
      <c r="A35" s="1">
        <v>2027</v>
      </c>
      <c r="B35" s="5">
        <f t="shared" ref="B35:B40" si="13">I3-Q20</f>
        <v>1184444</v>
      </c>
    </row>
    <row r="36" spans="1:20" x14ac:dyDescent="0.25">
      <c r="A36" s="1">
        <v>2028</v>
      </c>
      <c r="B36" s="5">
        <f t="shared" si="13"/>
        <v>1299796</v>
      </c>
    </row>
    <row r="37" spans="1:20" x14ac:dyDescent="0.25">
      <c r="A37" s="1">
        <v>2029</v>
      </c>
      <c r="B37" s="5">
        <f t="shared" si="13"/>
        <v>1730021</v>
      </c>
    </row>
    <row r="38" spans="1:20" x14ac:dyDescent="0.25">
      <c r="A38" s="1">
        <v>2030</v>
      </c>
      <c r="B38" s="5">
        <f t="shared" si="13"/>
        <v>2240531</v>
      </c>
    </row>
    <row r="39" spans="1:20" x14ac:dyDescent="0.25">
      <c r="A39" s="1">
        <v>2031</v>
      </c>
      <c r="B39" s="5">
        <f t="shared" si="13"/>
        <v>1000562</v>
      </c>
      <c r="J39" s="11"/>
      <c r="K39" s="12"/>
      <c r="L39" s="12"/>
      <c r="M39" s="12"/>
      <c r="N39" s="12"/>
      <c r="O39" s="12"/>
      <c r="P39" s="12"/>
      <c r="Q39" s="12"/>
      <c r="R39" s="12"/>
      <c r="S39" s="11"/>
      <c r="T39" s="11"/>
    </row>
    <row r="40" spans="1:20" x14ac:dyDescent="0.25">
      <c r="A40" s="1">
        <v>2032</v>
      </c>
      <c r="B40" s="5">
        <f t="shared" si="13"/>
        <v>1398198</v>
      </c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x14ac:dyDescent="0.25"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x14ac:dyDescent="0.25"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x14ac:dyDescent="0.25"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x14ac:dyDescent="0.25"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x14ac:dyDescent="0.25"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x14ac:dyDescent="0.25"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x14ac:dyDescent="0.25">
      <c r="J47" s="11"/>
      <c r="K47" s="12"/>
      <c r="L47" s="12"/>
      <c r="M47" s="12"/>
      <c r="N47" s="12"/>
      <c r="O47" s="12"/>
      <c r="P47" s="12"/>
      <c r="Q47" s="12"/>
      <c r="R47" s="12"/>
      <c r="S47" s="11"/>
      <c r="T47" s="11"/>
    </row>
    <row r="48" spans="1:20" x14ac:dyDescent="0.25"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0:20" x14ac:dyDescent="0.25"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0:20" x14ac:dyDescent="0.25"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0:20" x14ac:dyDescent="0.25"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0:20" x14ac:dyDescent="0.25"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0:20" x14ac:dyDescent="0.25"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0:20" x14ac:dyDescent="0.25"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</sheetData>
  <pageMargins left="0.7" right="0.7" top="0.91666666666666663" bottom="0.75" header="0.3" footer="0.3"/>
  <pageSetup scale="50" orientation="landscape" r:id="rId1"/>
  <headerFooter>
    <oddHeader>&amp;R&amp;"Times New Roman,Bold"&amp;10KyPSC Case No. 2026-00144
STAFF-DR-02-001(a) Attachment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E63407E76C742A7E33C10E54D4DCD" ma:contentTypeVersion="4" ma:contentTypeDescription="Create a new document." ma:contentTypeScope="" ma:versionID="95194d28611593cb78a4aa745fef7ceb">
  <xsd:schema xmlns:xsd="http://www.w3.org/2001/XMLSchema" xmlns:xs="http://www.w3.org/2001/XMLSchema" xmlns:p="http://schemas.microsoft.com/office/2006/metadata/properties" xmlns:ns2="2612a682-5ffb-4b9c-9555-017618935178" xmlns:ns3="3c9d8c27-8a6d-4d9e-a15e-ef5d28c114af" targetNamespace="http://schemas.microsoft.com/office/2006/metadata/properties" ma:root="true" ma:fieldsID="147db5eb7ec7a17abbdcc7f7c35c2451" ns2:_="" ns3:_="">
    <xsd:import namespace="2612a682-5ffb-4b9c-9555-017618935178"/>
    <xsd:import namespace="3c9d8c27-8a6d-4d9e-a15e-ef5d28c114af"/>
    <xsd:element name="properties">
      <xsd:complexType>
        <xsd:sequence>
          <xsd:element name="documentManagement">
            <xsd:complexType>
              <xsd:all>
                <xsd:element ref="ns2:Witnes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2a682-5ffb-4b9c-9555-017618935178" elementFormDefault="qualified">
    <xsd:import namespace="http://schemas.microsoft.com/office/2006/documentManagement/types"/>
    <xsd:import namespace="http://schemas.microsoft.com/office/infopath/2007/PartnerControls"/>
    <xsd:element name="Witness" ma:index="9" nillable="true" ma:displayName="Witness" ma:internalName="Witnes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d8c27-8a6d-4d9e-a15e-ef5d28c11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 xmlns="2612a682-5ffb-4b9c-9555-017618935178" xsi:nil="true"/>
  </documentManagement>
</p:properties>
</file>

<file path=customXml/itemProps1.xml><?xml version="1.0" encoding="utf-8"?>
<ds:datastoreItem xmlns:ds="http://schemas.openxmlformats.org/officeDocument/2006/customXml" ds:itemID="{7D32AF4B-C9AF-44D4-80EF-C45C35E4DC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72F180-4A28-40DB-94D1-C29E41DBB9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2a682-5ffb-4b9c-9555-017618935178"/>
    <ds:schemaRef ds:uri="3c9d8c27-8a6d-4d9e-a15e-ef5d28c1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5CC1BA-6511-4304-870A-CD49A9D7F876}">
  <ds:schemaRefs>
    <ds:schemaRef ds:uri="http://schemas.microsoft.com/office/infopath/2007/PartnerControls"/>
    <ds:schemaRef ds:uri="http://schemas.microsoft.com/office/2006/metadata/properties"/>
    <ds:schemaRef ds:uri="http://purl.org/dc/dcmitype/"/>
    <ds:schemaRef ds:uri="3c9d8c27-8a6d-4d9e-a15e-ef5d28c114af"/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2612a682-5ffb-4b9c-9555-0176189351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Duke 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KY Age Change Program Comparison Version II</dc:subject>
  <dc:creator>Schack, Nicholas J</dc:creator>
  <cp:lastModifiedBy>Barlow, Charlene</cp:lastModifiedBy>
  <cp:lastPrinted>2026-08-28T15:52:36Z</cp:lastPrinted>
  <dcterms:created xsi:type="dcterms:W3CDTF">2026-07-16T13:01:46Z</dcterms:created>
  <dcterms:modified xsi:type="dcterms:W3CDTF">2026-08-31T16:27:11Z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9be057-b751-42b3-9c6c-4039cb60262e_Enabled">
    <vt:lpwstr>true</vt:lpwstr>
  </property>
  <property fmtid="{D5CDD505-2E9C-101B-9397-08002B2CF9AE}" pid="3" name="MSIP_Label_a89be057-b751-42b3-9c6c-4039cb60262e_SetDate">
    <vt:lpwstr>2026-07-16T14:21:40Z</vt:lpwstr>
  </property>
  <property fmtid="{D5CDD505-2E9C-101B-9397-08002B2CF9AE}" pid="4" name="MSIP_Label_a89be057-b751-42b3-9c6c-4039cb60262e_Method">
    <vt:lpwstr>Standard</vt:lpwstr>
  </property>
  <property fmtid="{D5CDD505-2E9C-101B-9397-08002B2CF9AE}" pid="5" name="MSIP_Label_a89be057-b751-42b3-9c6c-4039cb60262e_Name">
    <vt:lpwstr>Internal</vt:lpwstr>
  </property>
  <property fmtid="{D5CDD505-2E9C-101B-9397-08002B2CF9AE}" pid="6" name="MSIP_Label_a89be057-b751-42b3-9c6c-4039cb60262e_SiteId">
    <vt:lpwstr>2ede383a-7e1f-4357-a846-85886b2c0c4d</vt:lpwstr>
  </property>
  <property fmtid="{D5CDD505-2E9C-101B-9397-08002B2CF9AE}" pid="7" name="MSIP_Label_a89be057-b751-42b3-9c6c-4039cb60262e_ActionId">
    <vt:lpwstr>8ef0a20e-ab12-4ba0-9c1d-5757dfdb0955</vt:lpwstr>
  </property>
  <property fmtid="{D5CDD505-2E9C-101B-9397-08002B2CF9AE}" pid="8" name="MSIP_Label_a89be057-b751-42b3-9c6c-4039cb60262e_ContentBits">
    <vt:lpwstr>1</vt:lpwstr>
  </property>
  <property fmtid="{D5CDD505-2E9C-101B-9397-08002B2CF9AE}" pid="9" name="MSIP_Label_a89be057-b751-42b3-9c6c-4039cb60262e_Tag">
    <vt:lpwstr>10, 3, 0, 1</vt:lpwstr>
  </property>
  <property fmtid="{D5CDD505-2E9C-101B-9397-08002B2CF9AE}" pid="10" name="ContentTypeId">
    <vt:lpwstr>0x010100FEFE63407E76C742A7E33C10E54D4DCD</vt:lpwstr>
  </property>
</Properties>
</file>