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46968103-AA52-4D89-952A-0FAEFF2880C5}" xr6:coauthVersionLast="47" xr6:coauthVersionMax="47" xr10:uidLastSave="{00000000-0000-0000-0000-000000000000}"/>
  <bookViews>
    <workbookView xWindow="-28920" yWindow="1650" windowWidth="29040" windowHeight="15840" xr2:uid="{2F02FF1A-B4B0-4E76-A914-41FB8D14338A}"/>
  </bookViews>
  <sheets>
    <sheet name="B1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'B1'!$A$1:$F$39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 s="1"/>
  <c r="E32" i="1"/>
  <c r="F32" i="1" s="1"/>
  <c r="E25" i="1"/>
  <c r="E19" i="1"/>
  <c r="F19" i="1" s="1"/>
  <c r="D29" i="1"/>
  <c r="D28" i="1"/>
  <c r="C2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12" i="1"/>
  <c r="F12" i="1" s="1"/>
  <c r="E14" i="1" l="1"/>
  <c r="E28" i="1" s="1"/>
  <c r="E24" i="1"/>
  <c r="F24" i="1" s="1"/>
  <c r="F25" i="1"/>
  <c r="C17" i="1"/>
  <c r="C18" i="1" s="1"/>
  <c r="D17" i="1"/>
  <c r="D18" i="1" s="1"/>
  <c r="C20" i="1"/>
  <c r="C22" i="1" s="1"/>
  <c r="C26" i="1" s="1"/>
  <c r="F16" i="1"/>
  <c r="D20" i="1"/>
  <c r="D22" i="1" s="1"/>
  <c r="D26" i="1" s="1"/>
  <c r="D36" i="1"/>
  <c r="F14" i="1"/>
  <c r="F28" i="1" s="1"/>
  <c r="E16" i="1"/>
  <c r="E31" i="1"/>
  <c r="F31" i="1" s="1"/>
  <c r="E33" i="1"/>
  <c r="F33" i="1" s="1"/>
  <c r="E35" i="1"/>
  <c r="F35" i="1" s="1"/>
  <c r="E13" i="1"/>
  <c r="C29" i="1"/>
  <c r="C36" i="1" s="1"/>
  <c r="C38" i="1" s="1"/>
  <c r="E15" i="1"/>
  <c r="E29" i="1" s="1"/>
  <c r="E36" i="1" l="1"/>
  <c r="E17" i="1"/>
  <c r="E18" i="1" s="1"/>
  <c r="D38" i="1"/>
  <c r="F13" i="1"/>
  <c r="F15" i="1"/>
  <c r="F29" i="1" s="1"/>
  <c r="F36" i="1" s="1"/>
  <c r="E20" i="1" l="1"/>
  <c r="E22" i="1" s="1"/>
  <c r="E26" i="1" s="1"/>
  <c r="E38" i="1" s="1"/>
  <c r="F38" i="1"/>
  <c r="F17" i="1"/>
  <c r="F18" i="1" s="1"/>
  <c r="F20" i="1" s="1"/>
  <c r="F22" i="1" s="1"/>
  <c r="F26" i="1" s="1"/>
</calcChain>
</file>

<file path=xl/sharedStrings.xml><?xml version="1.0" encoding="utf-8"?>
<sst xmlns="http://schemas.openxmlformats.org/spreadsheetml/2006/main" count="39" uniqueCount="38">
  <si>
    <t>Schedule B1</t>
  </si>
  <si>
    <t>Calculation of Federal Income Tax</t>
  </si>
  <si>
    <r>
      <rPr>
        <sz val="10"/>
        <color rgb="FF231F20"/>
        <rFont val="Calibri  "/>
      </rPr>
      <t>Line No.</t>
    </r>
  </si>
  <si>
    <r>
      <rPr>
        <sz val="10"/>
        <color rgb="FF231F20"/>
        <rFont val="Calibri  "/>
      </rPr>
      <t>Item (a)</t>
    </r>
  </si>
  <si>
    <r>
      <rPr>
        <sz val="10"/>
        <color rgb="FF231F20"/>
        <rFont val="Calibri  "/>
      </rPr>
      <t>Total Company (b)</t>
    </r>
  </si>
  <si>
    <t>Total Company Non-Operating (c)</t>
  </si>
  <si>
    <r>
      <rPr>
        <sz val="10"/>
        <color rgb="FF231F20"/>
        <rFont val="Calibri  "/>
      </rPr>
      <t>Operating</t>
    </r>
  </si>
  <si>
    <r>
      <rPr>
        <sz val="10"/>
        <color rgb="FF231F20"/>
        <rFont val="Calibri  "/>
      </rPr>
      <t>Kentucky Retail
(d)</t>
    </r>
  </si>
  <si>
    <r>
      <rPr>
        <sz val="10"/>
        <color rgb="FF231F20"/>
        <rFont val="Calibri  "/>
      </rPr>
      <t>Other Jurisdictional
(e)</t>
    </r>
  </si>
  <si>
    <t>Pre-Tax Book Income (Loss)</t>
  </si>
  <si>
    <t>Flow-through Items</t>
  </si>
  <si>
    <t>Temporary Differences Between Book and Tax Income / Expense (Other)</t>
  </si>
  <si>
    <t>Temporary Differences Between Book and Tax Income / Expense (Property)</t>
  </si>
  <si>
    <t>Deduction of Current SIT Payable</t>
  </si>
  <si>
    <t>Total Statutory Adjustments</t>
  </si>
  <si>
    <t>Federal Taxable Income (before net operating loss)</t>
  </si>
  <si>
    <t>Federal Net Operating Loss (Utilized)/Generated</t>
  </si>
  <si>
    <t>Federal Taxable Income</t>
  </si>
  <si>
    <t>Federal Income Tax Rate</t>
  </si>
  <si>
    <t>Current Federal Income Tax (FIT) Payable</t>
  </si>
  <si>
    <t>Other Adjustments to Current FIT Payable</t>
  </si>
  <si>
    <t>Return to Provision True-up</t>
  </si>
  <si>
    <t>FIT Payable True-up</t>
  </si>
  <si>
    <t>Total Current FIT Payable</t>
  </si>
  <si>
    <t>Provision for Federal Deferred Taxes (Other)</t>
  </si>
  <si>
    <t>Provision for Federal Deferred Taxes (Property)</t>
  </si>
  <si>
    <t>Other Adjustments to Deferred FIT</t>
  </si>
  <si>
    <t>FIT Deferred True-up</t>
  </si>
  <si>
    <t>Excess ADIT Amortization</t>
  </si>
  <si>
    <t>ITC Amortization</t>
  </si>
  <si>
    <t>Federal Benefit of Deferred SIT</t>
  </si>
  <si>
    <t>Total Deferred FIT</t>
  </si>
  <si>
    <t>Total Current and Deferred FIT</t>
  </si>
  <si>
    <t>Response to Staff’s Data Request Set One No. 17</t>
  </si>
  <si>
    <t>Page 1 of 1</t>
  </si>
  <si>
    <t>KY PSC Case No. 2026-XXXX</t>
  </si>
  <si>
    <t>12 Months Ended December 31, 2025</t>
  </si>
  <si>
    <t>Respondent: Gunnar Gode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</si>
</sst>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0" fontId="3" fillId="0" borderId="0" xfId="0" applyFont="1"/>
    <xf numFmtId="165" fontId="3" fillId="0" borderId="0" xfId="1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5"/>
    </xf>
    <xf numFmtId="165" fontId="3" fillId="0" borderId="17" xfId="1" applyNumberFormat="1" applyFont="1" applyBorder="1"/>
    <xf numFmtId="10" fontId="3" fillId="0" borderId="0" xfId="2" applyNumberFormat="1" applyFont="1"/>
    <xf numFmtId="165" fontId="3" fillId="0" borderId="18" xfId="1" applyNumberFormat="1" applyFont="1" applyBorder="1"/>
    <xf numFmtId="43" fontId="3" fillId="0" borderId="0" xfId="0" applyNumberFormat="1" applyFont="1"/>
    <xf numFmtId="165" fontId="3" fillId="0" borderId="0" xfId="0" applyNumberFormat="1" applyFont="1"/>
    <xf numFmtId="37" fontId="3" fillId="0" borderId="0" xfId="0" applyNumberFormat="1" applyFont="1"/>
    <xf numFmtId="165" fontId="3" fillId="0" borderId="18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40E0-1299-4CFE-8473-86D80AE984E7}">
  <sheetPr>
    <tabColor theme="9" tint="0.79998168889431442"/>
    <pageSetUpPr fitToPage="1"/>
  </sheetPr>
  <dimension ref="A1:I40"/>
  <sheetViews>
    <sheetView tabSelected="1" topLeftCell="A25" workbookViewId="0">
      <selection activeCell="A42" sqref="A42:XFD46"/>
    </sheetView>
  </sheetViews>
  <sheetFormatPr defaultColWidth="9.1796875" defaultRowHeight="12.5"/>
  <cols>
    <col min="1" max="1" width="9.1796875" style="8"/>
    <col min="2" max="2" width="65.7265625" style="8" customWidth="1"/>
    <col min="3" max="4" width="14.54296875" style="8" customWidth="1"/>
    <col min="5" max="5" width="22.1796875" style="8" customWidth="1"/>
    <col min="6" max="6" width="14.54296875" style="8" customWidth="1"/>
    <col min="7" max="8" width="9.1796875" style="8"/>
    <col min="9" max="9" width="13.1796875" style="8" customWidth="1"/>
    <col min="10" max="16384" width="9.1796875" style="8"/>
  </cols>
  <sheetData>
    <row r="1" spans="1:6" s="1" customFormat="1" ht="12.5" customHeight="1">
      <c r="A1" s="33" t="s">
        <v>35</v>
      </c>
      <c r="B1" s="34"/>
      <c r="C1" s="34"/>
      <c r="D1" s="34"/>
      <c r="E1" s="34"/>
      <c r="F1" s="35"/>
    </row>
    <row r="2" spans="1:6" s="1" customFormat="1" ht="12.5" customHeight="1">
      <c r="A2" s="36" t="s">
        <v>33</v>
      </c>
      <c r="B2" s="37"/>
      <c r="C2" s="37"/>
      <c r="D2" s="37"/>
      <c r="E2" s="37"/>
      <c r="F2" s="38"/>
    </row>
    <row r="3" spans="1:6" s="1" customFormat="1" ht="12.5" customHeight="1">
      <c r="A3" s="36" t="s">
        <v>37</v>
      </c>
      <c r="B3" s="37"/>
      <c r="C3" s="37"/>
      <c r="D3" s="37"/>
      <c r="E3" s="37"/>
      <c r="F3" s="38"/>
    </row>
    <row r="4" spans="1:6" s="1" customFormat="1" ht="12.5" customHeight="1">
      <c r="A4" s="36" t="s">
        <v>0</v>
      </c>
      <c r="B4" s="37"/>
      <c r="C4" s="37"/>
      <c r="D4" s="37"/>
      <c r="E4" s="37"/>
      <c r="F4" s="38"/>
    </row>
    <row r="5" spans="1:6" s="1" customFormat="1" ht="12.5" customHeight="1">
      <c r="A5" s="36" t="s">
        <v>34</v>
      </c>
      <c r="B5" s="37"/>
      <c r="C5" s="37"/>
      <c r="D5" s="37"/>
      <c r="E5" s="37"/>
      <c r="F5" s="38"/>
    </row>
    <row r="6" spans="1:6" s="1" customFormat="1">
      <c r="A6" s="2"/>
      <c r="B6" s="3"/>
      <c r="C6" s="3"/>
      <c r="D6" s="3"/>
      <c r="E6" s="3"/>
      <c r="F6" s="4"/>
    </row>
    <row r="7" spans="1:6" s="1" customFormat="1" ht="12.5" customHeight="1">
      <c r="A7" s="20" t="s">
        <v>1</v>
      </c>
      <c r="B7" s="21"/>
      <c r="C7" s="21"/>
      <c r="D7" s="21"/>
      <c r="E7" s="21"/>
      <c r="F7" s="22"/>
    </row>
    <row r="8" spans="1:6" s="1" customFormat="1" ht="15" customHeight="1">
      <c r="A8" s="20" t="s">
        <v>36</v>
      </c>
      <c r="B8" s="21"/>
      <c r="C8" s="21"/>
      <c r="D8" s="21"/>
      <c r="E8" s="21"/>
      <c r="F8" s="22"/>
    </row>
    <row r="9" spans="1:6" s="1" customFormat="1" ht="13" thickBot="1">
      <c r="A9" s="23"/>
      <c r="B9" s="24"/>
      <c r="C9" s="24"/>
      <c r="D9" s="24"/>
      <c r="E9" s="24"/>
      <c r="F9" s="25"/>
    </row>
    <row r="10" spans="1:6" s="1" customFormat="1" ht="26.15" customHeight="1">
      <c r="A10" s="26" t="s">
        <v>2</v>
      </c>
      <c r="B10" s="28" t="s">
        <v>3</v>
      </c>
      <c r="C10" s="28" t="s">
        <v>4</v>
      </c>
      <c r="D10" s="30" t="s">
        <v>5</v>
      </c>
      <c r="E10" s="31" t="s">
        <v>6</v>
      </c>
      <c r="F10" s="32"/>
    </row>
    <row r="11" spans="1:6" s="1" customFormat="1" ht="47.5" customHeight="1" thickBot="1">
      <c r="A11" s="27"/>
      <c r="B11" s="29"/>
      <c r="C11" s="29"/>
      <c r="D11" s="29"/>
      <c r="E11" s="5" t="s">
        <v>7</v>
      </c>
      <c r="F11" s="6" t="s">
        <v>8</v>
      </c>
    </row>
    <row r="12" spans="1:6" ht="25" customHeight="1">
      <c r="A12" s="7">
        <v>1</v>
      </c>
      <c r="B12" s="8" t="s">
        <v>9</v>
      </c>
      <c r="C12" s="9">
        <v>37784522</v>
      </c>
      <c r="D12" s="9">
        <v>4383131</v>
      </c>
      <c r="E12" s="9">
        <f>C12-D12</f>
        <v>33401391</v>
      </c>
      <c r="F12" s="9">
        <f>C12-D12-E12</f>
        <v>0</v>
      </c>
    </row>
    <row r="13" spans="1:6" ht="25" customHeight="1">
      <c r="A13" s="10">
        <f>A12+1</f>
        <v>2</v>
      </c>
      <c r="B13" s="11" t="s">
        <v>10</v>
      </c>
      <c r="C13" s="9">
        <v>-379785</v>
      </c>
      <c r="D13" s="9">
        <v>-179578</v>
      </c>
      <c r="E13" s="9">
        <f>C13-D13</f>
        <v>-200207</v>
      </c>
      <c r="F13" s="9">
        <f t="shared" ref="F13:F16" si="0">C13-D13-E13</f>
        <v>0</v>
      </c>
    </row>
    <row r="14" spans="1:6" ht="25" customHeight="1">
      <c r="A14" s="10">
        <f t="shared" ref="A14:A38" si="1">A13+1</f>
        <v>3</v>
      </c>
      <c r="B14" s="11" t="s">
        <v>11</v>
      </c>
      <c r="C14" s="9">
        <v>3693328</v>
      </c>
      <c r="D14" s="9">
        <v>0</v>
      </c>
      <c r="E14" s="9">
        <f>C14-D14</f>
        <v>3693328</v>
      </c>
      <c r="F14" s="9">
        <f t="shared" si="0"/>
        <v>0</v>
      </c>
    </row>
    <row r="15" spans="1:6" ht="25" customHeight="1">
      <c r="A15" s="10">
        <f t="shared" si="1"/>
        <v>4</v>
      </c>
      <c r="B15" s="11" t="s">
        <v>12</v>
      </c>
      <c r="C15" s="9">
        <v>-25271829.719999999</v>
      </c>
      <c r="D15" s="9">
        <v>0</v>
      </c>
      <c r="E15" s="9">
        <f>C15-D15</f>
        <v>-25271829.719999999</v>
      </c>
      <c r="F15" s="9">
        <f t="shared" si="0"/>
        <v>0</v>
      </c>
    </row>
    <row r="16" spans="1:6" ht="25" customHeight="1">
      <c r="A16" s="10">
        <f>A15+1</f>
        <v>5</v>
      </c>
      <c r="B16" s="11" t="s">
        <v>13</v>
      </c>
      <c r="C16" s="9">
        <v>-754554.35250000004</v>
      </c>
      <c r="D16" s="9">
        <v>-210178</v>
      </c>
      <c r="E16" s="9">
        <f>C16-D16</f>
        <v>-544376.35250000004</v>
      </c>
      <c r="F16" s="9">
        <f t="shared" si="0"/>
        <v>0</v>
      </c>
    </row>
    <row r="17" spans="1:9" ht="25" customHeight="1">
      <c r="A17" s="10">
        <f t="shared" si="1"/>
        <v>6</v>
      </c>
      <c r="B17" s="12" t="s">
        <v>14</v>
      </c>
      <c r="C17" s="13">
        <f>SUM(C13:C16)</f>
        <v>-22712841.072499998</v>
      </c>
      <c r="D17" s="13">
        <f>SUM(D13:D16)</f>
        <v>-389756</v>
      </c>
      <c r="E17" s="13">
        <f t="shared" ref="E17:F17" si="2">SUM(E13:E16)</f>
        <v>-22323085.072499998</v>
      </c>
      <c r="F17" s="13">
        <f t="shared" si="2"/>
        <v>0</v>
      </c>
    </row>
    <row r="18" spans="1:9" ht="25" customHeight="1">
      <c r="A18" s="10">
        <f t="shared" si="1"/>
        <v>7</v>
      </c>
      <c r="B18" s="8" t="s">
        <v>15</v>
      </c>
      <c r="C18" s="9">
        <f>SUM(C17,C12)</f>
        <v>15071680.927500002</v>
      </c>
      <c r="D18" s="9">
        <f>SUM(D17,D12)</f>
        <v>3993375</v>
      </c>
      <c r="E18" s="9">
        <f t="shared" ref="E18:F18" si="3">SUM(E17,E12)</f>
        <v>11078305.927500002</v>
      </c>
      <c r="F18" s="9">
        <f t="shared" si="3"/>
        <v>0</v>
      </c>
    </row>
    <row r="19" spans="1:9" ht="25" customHeight="1">
      <c r="A19" s="10">
        <f t="shared" si="1"/>
        <v>8</v>
      </c>
      <c r="B19" s="11" t="s">
        <v>16</v>
      </c>
      <c r="C19" s="9">
        <v>-520956</v>
      </c>
      <c r="D19" s="9">
        <v>0</v>
      </c>
      <c r="E19" s="9">
        <f>C19-D19</f>
        <v>-520956</v>
      </c>
      <c r="F19" s="9">
        <f t="shared" ref="F19" si="4">C19-D19-E19</f>
        <v>0</v>
      </c>
    </row>
    <row r="20" spans="1:9" ht="25" customHeight="1">
      <c r="A20" s="10">
        <f t="shared" si="1"/>
        <v>9</v>
      </c>
      <c r="B20" s="8" t="s">
        <v>17</v>
      </c>
      <c r="C20" s="13">
        <f>SUM(C18:C19)</f>
        <v>14550724.927500002</v>
      </c>
      <c r="D20" s="13">
        <f>SUM(D18:D19)</f>
        <v>3993375</v>
      </c>
      <c r="E20" s="13">
        <f t="shared" ref="E20:F20" si="5">SUM(E18:E19)</f>
        <v>10557349.927500002</v>
      </c>
      <c r="F20" s="13">
        <f t="shared" si="5"/>
        <v>0</v>
      </c>
    </row>
    <row r="21" spans="1:9" ht="25" customHeight="1">
      <c r="A21" s="10">
        <f t="shared" si="1"/>
        <v>10</v>
      </c>
      <c r="B21" s="11" t="s">
        <v>18</v>
      </c>
      <c r="C21" s="14">
        <v>0.21</v>
      </c>
      <c r="D21" s="14">
        <v>0.21</v>
      </c>
      <c r="E21" s="14">
        <v>0.21</v>
      </c>
      <c r="F21" s="14">
        <v>0.21</v>
      </c>
    </row>
    <row r="22" spans="1:9" ht="25" customHeight="1">
      <c r="A22" s="10">
        <f t="shared" si="1"/>
        <v>11</v>
      </c>
      <c r="B22" s="8" t="s">
        <v>19</v>
      </c>
      <c r="C22" s="13">
        <f>C20*C21</f>
        <v>3055652.2347750003</v>
      </c>
      <c r="D22" s="13">
        <f>D20*D21</f>
        <v>838608.75</v>
      </c>
      <c r="E22" s="13">
        <f t="shared" ref="E22:F22" si="6">E20*E21</f>
        <v>2217043.4847750003</v>
      </c>
      <c r="F22" s="13">
        <f t="shared" si="6"/>
        <v>0</v>
      </c>
    </row>
    <row r="23" spans="1:9" ht="25" customHeight="1">
      <c r="A23" s="10">
        <f t="shared" si="1"/>
        <v>12</v>
      </c>
      <c r="B23" s="8" t="s">
        <v>20</v>
      </c>
      <c r="C23" s="9"/>
      <c r="D23" s="9"/>
      <c r="E23" s="9"/>
      <c r="F23" s="9"/>
    </row>
    <row r="24" spans="1:9" ht="25" customHeight="1">
      <c r="A24" s="10">
        <f t="shared" si="1"/>
        <v>13</v>
      </c>
      <c r="B24" s="11" t="s">
        <v>21</v>
      </c>
      <c r="C24" s="9">
        <v>-251088</v>
      </c>
      <c r="D24" s="9">
        <v>-232272</v>
      </c>
      <c r="E24" s="9">
        <f>C24-D24</f>
        <v>-18816</v>
      </c>
      <c r="F24" s="9">
        <f t="shared" ref="F24:F25" si="7">C24-D24-E24</f>
        <v>0</v>
      </c>
    </row>
    <row r="25" spans="1:9" ht="25" customHeight="1">
      <c r="A25" s="10">
        <f t="shared" si="1"/>
        <v>14</v>
      </c>
      <c r="B25" s="11" t="s">
        <v>22</v>
      </c>
      <c r="C25" s="9">
        <v>-195826</v>
      </c>
      <c r="D25" s="9">
        <v>0</v>
      </c>
      <c r="E25" s="9">
        <f>C25-D25</f>
        <v>-195826</v>
      </c>
      <c r="F25" s="9">
        <f t="shared" si="7"/>
        <v>0</v>
      </c>
    </row>
    <row r="26" spans="1:9" ht="25" customHeight="1" thickBot="1">
      <c r="A26" s="10">
        <f t="shared" si="1"/>
        <v>15</v>
      </c>
      <c r="B26" s="8" t="s">
        <v>23</v>
      </c>
      <c r="C26" s="15">
        <f>SUM(C22:C25)</f>
        <v>2608738.2347750003</v>
      </c>
      <c r="D26" s="15">
        <f>SUM(D22:D25)</f>
        <v>606336.75</v>
      </c>
      <c r="E26" s="15">
        <f t="shared" ref="E26:F26" si="8">SUM(E22:E25)</f>
        <v>2002401.4847750003</v>
      </c>
      <c r="F26" s="15">
        <f t="shared" si="8"/>
        <v>0</v>
      </c>
    </row>
    <row r="27" spans="1:9" ht="25" customHeight="1" thickTop="1">
      <c r="A27" s="10">
        <f t="shared" si="1"/>
        <v>16</v>
      </c>
      <c r="C27" s="9"/>
      <c r="D27" s="9"/>
      <c r="E27" s="9"/>
      <c r="F27" s="9"/>
      <c r="I27" s="16"/>
    </row>
    <row r="28" spans="1:9" ht="25" customHeight="1">
      <c r="A28" s="10">
        <f t="shared" si="1"/>
        <v>17</v>
      </c>
      <c r="B28" s="8" t="s">
        <v>24</v>
      </c>
      <c r="C28" s="9">
        <f>(-C14-C19)*C21</f>
        <v>-666198.12</v>
      </c>
      <c r="D28" s="9">
        <f>(-D14-D19)*D21</f>
        <v>0</v>
      </c>
      <c r="E28" s="9">
        <f t="shared" ref="E28:F28" si="9">(-E14-E19)*E21</f>
        <v>-666198.12</v>
      </c>
      <c r="F28" s="9">
        <f t="shared" si="9"/>
        <v>0</v>
      </c>
      <c r="I28" s="17"/>
    </row>
    <row r="29" spans="1:9" ht="25" customHeight="1">
      <c r="A29" s="10">
        <f t="shared" si="1"/>
        <v>18</v>
      </c>
      <c r="B29" s="8" t="s">
        <v>25</v>
      </c>
      <c r="C29" s="9">
        <f>-C15*C21</f>
        <v>5307084.2411999991</v>
      </c>
      <c r="D29" s="9">
        <f>-D15*D21</f>
        <v>0</v>
      </c>
      <c r="E29" s="9">
        <f>-E15*E21</f>
        <v>5307084.2411999991</v>
      </c>
      <c r="F29" s="9">
        <f>-F15*F21</f>
        <v>0</v>
      </c>
      <c r="I29" s="17"/>
    </row>
    <row r="30" spans="1:9" ht="25" customHeight="1">
      <c r="A30" s="10">
        <f>A29+1</f>
        <v>19</v>
      </c>
      <c r="B30" s="8" t="s">
        <v>26</v>
      </c>
      <c r="C30" s="9"/>
      <c r="D30" s="9"/>
      <c r="E30" s="9"/>
      <c r="F30" s="9"/>
    </row>
    <row r="31" spans="1:9" ht="25" customHeight="1">
      <c r="A31" s="10">
        <f t="shared" si="1"/>
        <v>20</v>
      </c>
      <c r="B31" s="11" t="s">
        <v>21</v>
      </c>
      <c r="C31" s="9">
        <v>251088</v>
      </c>
      <c r="D31" s="9">
        <v>0</v>
      </c>
      <c r="E31" s="9">
        <f t="shared" ref="E31:E35" si="10">C31-D31</f>
        <v>251088</v>
      </c>
      <c r="F31" s="9">
        <f t="shared" ref="F31:F35" si="11">C31-D31-E31</f>
        <v>0</v>
      </c>
    </row>
    <row r="32" spans="1:9" ht="25" customHeight="1">
      <c r="A32" s="10">
        <f t="shared" si="1"/>
        <v>21</v>
      </c>
      <c r="B32" s="11" t="s">
        <v>27</v>
      </c>
      <c r="C32" s="18">
        <v>117496</v>
      </c>
      <c r="D32" s="9">
        <v>0</v>
      </c>
      <c r="E32" s="9">
        <f t="shared" si="10"/>
        <v>117496</v>
      </c>
      <c r="F32" s="9">
        <f t="shared" si="11"/>
        <v>0</v>
      </c>
    </row>
    <row r="33" spans="1:6" ht="25" customHeight="1">
      <c r="A33" s="10">
        <f t="shared" si="1"/>
        <v>22</v>
      </c>
      <c r="B33" s="11" t="s">
        <v>28</v>
      </c>
      <c r="C33" s="18">
        <v>-1068785</v>
      </c>
      <c r="D33" s="9">
        <v>0</v>
      </c>
      <c r="E33" s="9">
        <f t="shared" si="10"/>
        <v>-1068785</v>
      </c>
      <c r="F33" s="9">
        <f t="shared" si="11"/>
        <v>0</v>
      </c>
    </row>
    <row r="34" spans="1:6" ht="25" customHeight="1">
      <c r="A34" s="10">
        <f t="shared" si="1"/>
        <v>23</v>
      </c>
      <c r="B34" s="11" t="s">
        <v>29</v>
      </c>
      <c r="C34" s="18">
        <v>-1064</v>
      </c>
      <c r="D34" s="9">
        <v>0</v>
      </c>
      <c r="E34" s="9">
        <f t="shared" si="10"/>
        <v>-1064</v>
      </c>
      <c r="F34" s="9">
        <f t="shared" si="11"/>
        <v>0</v>
      </c>
    </row>
    <row r="35" spans="1:6" ht="25" customHeight="1">
      <c r="A35" s="10">
        <f t="shared" si="1"/>
        <v>24</v>
      </c>
      <c r="B35" s="11" t="s">
        <v>30</v>
      </c>
      <c r="C35" s="18">
        <v>-524725.42447500001</v>
      </c>
      <c r="D35" s="9">
        <v>0</v>
      </c>
      <c r="E35" s="9">
        <f t="shared" si="10"/>
        <v>-524725.42447500001</v>
      </c>
      <c r="F35" s="9">
        <f t="shared" si="11"/>
        <v>0</v>
      </c>
    </row>
    <row r="36" spans="1:6" ht="25" customHeight="1" thickBot="1">
      <c r="A36" s="10">
        <f t="shared" si="1"/>
        <v>25</v>
      </c>
      <c r="B36" s="8" t="s">
        <v>31</v>
      </c>
      <c r="C36" s="19">
        <f>SUM(C28:C35)</f>
        <v>3414895.6967249988</v>
      </c>
      <c r="D36" s="19">
        <f>SUM(D28:D35)</f>
        <v>0</v>
      </c>
      <c r="E36" s="19">
        <f>SUM(E28:E35)</f>
        <v>3414895.6967249988</v>
      </c>
      <c r="F36" s="19">
        <f>SUM(F28:F35)</f>
        <v>0</v>
      </c>
    </row>
    <row r="37" spans="1:6" ht="25" customHeight="1" thickTop="1">
      <c r="A37" s="10">
        <f t="shared" si="1"/>
        <v>26</v>
      </c>
    </row>
    <row r="38" spans="1:6" ht="25" customHeight="1" thickBot="1">
      <c r="A38" s="10">
        <f t="shared" si="1"/>
        <v>27</v>
      </c>
      <c r="B38" s="8" t="s">
        <v>32</v>
      </c>
      <c r="C38" s="19">
        <f>SUM(C36,C26)</f>
        <v>6023633.931499999</v>
      </c>
      <c r="D38" s="19">
        <f>SUM(D36,D26)</f>
        <v>606336.75</v>
      </c>
      <c r="E38" s="19">
        <f>SUM(E36,E26)</f>
        <v>5417297.181499999</v>
      </c>
      <c r="F38" s="19">
        <f>SUM(F36,F26)</f>
        <v>0</v>
      </c>
    </row>
    <row r="39" spans="1:6" ht="13" thickTop="1">
      <c r="A39" s="10"/>
    </row>
    <row r="40" spans="1:6">
      <c r="A40" s="10"/>
      <c r="C40" s="17">
        <v>-0.35249999910593033</v>
      </c>
      <c r="D40" s="17">
        <v>0</v>
      </c>
      <c r="E40" s="17">
        <v>-0.35249999910593033</v>
      </c>
    </row>
  </sheetData>
  <mergeCells count="13">
    <mergeCell ref="A7:F7"/>
    <mergeCell ref="A1:F1"/>
    <mergeCell ref="A2:F2"/>
    <mergeCell ref="A3:F3"/>
    <mergeCell ref="A4:F4"/>
    <mergeCell ref="A5:F5"/>
    <mergeCell ref="A8:F8"/>
    <mergeCell ref="A9:F9"/>
    <mergeCell ref="A10:A11"/>
    <mergeCell ref="B10:B11"/>
    <mergeCell ref="C10:C11"/>
    <mergeCell ref="D10:D11"/>
    <mergeCell ref="E10:F10"/>
  </mergeCells>
  <pageMargins left="0.7" right="0.7" top="0.75" bottom="0.75" header="0.3" footer="0.3"/>
  <pageSetup scale="6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517511D9-658A-420C-B3EC-ABF706AE951A}"/>
</file>

<file path=customXml/itemProps2.xml><?xml version="1.0" encoding="utf-8"?>
<ds:datastoreItem xmlns:ds="http://schemas.openxmlformats.org/officeDocument/2006/customXml" ds:itemID="{3C3F229D-3A6A-4689-B58A-757A263159CF}"/>
</file>

<file path=customXml/itemProps3.xml><?xml version="1.0" encoding="utf-8"?>
<ds:datastoreItem xmlns:ds="http://schemas.openxmlformats.org/officeDocument/2006/customXml" ds:itemID="{C3780219-50E0-4A8D-9FC7-1B9F97124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</vt:lpstr>
      <vt:lpstr>'B1'!Print_Area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2024-05-24T13:09:41Z</dcterms:created>
  <dcterms:modified xsi:type="dcterms:W3CDTF">2026-04-13T15:08:55Z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2026-04-13T15:08:35Z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e8b52436-bb77-44d2-a416-022893be695f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