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INAS FILES\Cases\Kentucky\2026 KAWC\Disc to us\"/>
    </mc:Choice>
  </mc:AlternateContent>
  <xr:revisionPtr revIDLastSave="0" documentId="8_{EA8C1A01-6FBB-4EA5-97B4-A9B93C5BD22E}" xr6:coauthVersionLast="47" xr6:coauthVersionMax="47" xr10:uidLastSave="{00000000-0000-0000-0000-000000000000}"/>
  <bookViews>
    <workbookView xWindow="-120" yWindow="-120" windowWidth="29040" windowHeight="15720" tabRatio="862" activeTab="1" xr2:uid="{6FFE72C2-ABC9-4B12-9EC7-F87901A8F6FE}"/>
  </bookViews>
  <sheets>
    <sheet name="Payroll1" sheetId="14" r:id="rId1"/>
    <sheet name="Payroll2" sheetId="19" r:id="rId2"/>
  </sheets>
  <definedNames>
    <definedName name="_xlnm.Print_Area" localSheetId="0">Payroll1!#REF!</definedName>
    <definedName name="_xlnm.Print_Area" localSheetId="1">Payroll2!$A$3:$N$27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4" l="1"/>
  <c r="F14" i="14"/>
  <c r="F15" i="14"/>
  <c r="F16" i="14"/>
  <c r="F17" i="14"/>
  <c r="K13" i="14" l="1"/>
  <c r="M14" i="14"/>
  <c r="K14" i="14"/>
  <c r="K15" i="14"/>
  <c r="K16" i="14"/>
  <c r="K17" i="14"/>
  <c r="F7" i="14"/>
  <c r="E7" i="14"/>
  <c r="D7" i="14"/>
  <c r="C7" i="14"/>
  <c r="N7" i="19"/>
  <c r="N37" i="19"/>
  <c r="N36" i="19"/>
  <c r="N35" i="19"/>
  <c r="N6" i="19"/>
  <c r="N5" i="19"/>
  <c r="G5" i="14"/>
  <c r="H5" i="14" s="1"/>
  <c r="G7" i="14"/>
  <c r="R7" i="19"/>
  <c r="O37" i="19"/>
  <c r="O36" i="19"/>
  <c r="O35" i="19"/>
  <c r="O34" i="19"/>
  <c r="O33" i="19"/>
  <c r="O32" i="19"/>
  <c r="O31" i="19"/>
  <c r="O30" i="19"/>
  <c r="O29" i="19"/>
  <c r="O28" i="19"/>
  <c r="O27" i="19"/>
  <c r="O26" i="19"/>
  <c r="O25" i="19"/>
  <c r="O24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/>
  <c r="P5" i="19" s="1"/>
  <c r="R5" i="19"/>
  <c r="Q5" i="19"/>
  <c r="E37" i="19"/>
  <c r="D37" i="19"/>
  <c r="C37" i="19"/>
  <c r="B37" i="19"/>
  <c r="M31" i="19"/>
  <c r="L31" i="19"/>
  <c r="K31" i="19"/>
  <c r="J31" i="19"/>
  <c r="I31" i="19"/>
  <c r="H31" i="19"/>
  <c r="G31" i="19"/>
  <c r="F31" i="19"/>
  <c r="E31" i="19"/>
  <c r="D31" i="19"/>
  <c r="C31" i="19"/>
  <c r="B31" i="19"/>
  <c r="N30" i="19"/>
  <c r="N29" i="19"/>
  <c r="M25" i="19"/>
  <c r="L25" i="19"/>
  <c r="K25" i="19"/>
  <c r="J25" i="19"/>
  <c r="I25" i="19"/>
  <c r="H25" i="19"/>
  <c r="G25" i="19"/>
  <c r="F25" i="19"/>
  <c r="E25" i="19"/>
  <c r="D25" i="19"/>
  <c r="C25" i="19"/>
  <c r="B25" i="19"/>
  <c r="N24" i="19"/>
  <c r="N23" i="19"/>
  <c r="M19" i="19"/>
  <c r="L19" i="19"/>
  <c r="K19" i="19"/>
  <c r="J19" i="19"/>
  <c r="I19" i="19"/>
  <c r="H19" i="19"/>
  <c r="G19" i="19"/>
  <c r="F19" i="19"/>
  <c r="E19" i="19"/>
  <c r="D19" i="19"/>
  <c r="C19" i="19"/>
  <c r="B19" i="19"/>
  <c r="N18" i="19"/>
  <c r="N17" i="19"/>
  <c r="M13" i="19"/>
  <c r="L13" i="19"/>
  <c r="K13" i="19"/>
  <c r="J13" i="19"/>
  <c r="I13" i="19"/>
  <c r="H13" i="19"/>
  <c r="G13" i="19"/>
  <c r="F13" i="19"/>
  <c r="E13" i="19"/>
  <c r="D13" i="19"/>
  <c r="C13" i="19"/>
  <c r="B13" i="19"/>
  <c r="N12" i="19"/>
  <c r="N11" i="19"/>
  <c r="M7" i="19"/>
  <c r="L7" i="19"/>
  <c r="K7" i="19"/>
  <c r="J7" i="19"/>
  <c r="I7" i="19"/>
  <c r="H7" i="19"/>
  <c r="G7" i="19"/>
  <c r="F7" i="19"/>
  <c r="M13" i="14" l="1"/>
  <c r="M15" i="14"/>
  <c r="M16" i="14"/>
  <c r="H6" i="14"/>
  <c r="H7" i="14" s="1"/>
  <c r="I7" i="14" s="1"/>
  <c r="S5" i="19"/>
  <c r="N25" i="19"/>
  <c r="N13" i="19"/>
  <c r="N31" i="19"/>
  <c r="N19" i="19"/>
</calcChain>
</file>

<file path=xl/sharedStrings.xml><?xml version="1.0" encoding="utf-8"?>
<sst xmlns="http://schemas.openxmlformats.org/spreadsheetml/2006/main" count="121" uniqueCount="32">
  <si>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</si>
  <si>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</si>
  <si>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</si>
  <si>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</si>
  <si>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</si>
  <si>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</si>
  <si>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</si>
  <si>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</si>
  <si>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</si>
  <si>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</si>
  <si>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</si>
  <si>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</si>
  <si>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</si>
  <si>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AVG</t>
  </si>
  <si>
    <t>Payroll Budget to Actual</t>
  </si>
  <si>
    <t>%</t>
  </si>
  <si>
    <t>Budget</t>
  </si>
  <si>
    <t>Actual</t>
  </si>
  <si>
    <t>Underspent</t>
  </si>
  <si>
    <t>Vacancy Percentage</t>
  </si>
  <si>
    <t>Historic Budget to Actual Employee Count</t>
  </si>
  <si>
    <t>Average 2021-2025</t>
  </si>
  <si>
    <t>Under</t>
  </si>
  <si>
    <t>Total Actual</t>
  </si>
  <si>
    <t>Total Budget</t>
  </si>
  <si>
    <t xml:space="preserve">  Vacancy</t>
  </si>
  <si>
    <t>Avg Vac</t>
  </si>
  <si>
    <t>Difference</t>
  </si>
  <si>
    <t>AG-2-69</t>
  </si>
  <si>
    <t xml:space="preserve"> </t>
  </si>
  <si>
    <t>Kentucky-American’s response to the Commission Staff’s First Request for Information (“Staff’s First Request”), No. 24; Kentucky-American’s response to the Attorney General’s First Request for Information (“Attorney General’s First Request”), No. 137.</t>
  </si>
  <si>
    <t>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</si>
</sst>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164" formatCode="0.0"/>
    <numFmt numFmtId="165" formatCode="0.0%"/>
    <numFmt numFmtId="166" formatCode="0_);\(0\)"/>
    <numFmt numFmtId="167" formatCode="#,##0.0_);\(#,##0.0\)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37" fontId="0" fillId="0" borderId="0" xfId="0" applyNumberForma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2" fontId="1" fillId="0" borderId="0" xfId="0" applyNumberFormat="1" applyFont="1"/>
    <xf numFmtId="0" fontId="1" fillId="0" borderId="2" xfId="0" applyFont="1" applyBorder="1"/>
    <xf numFmtId="42" fontId="1" fillId="0" borderId="2" xfId="0" applyNumberFormat="1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1" fillId="0" borderId="11" xfId="0" applyFont="1" applyBorder="1"/>
    <xf numFmtId="164" fontId="1" fillId="0" borderId="12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6" fontId="1" fillId="0" borderId="10" xfId="0" applyNumberFormat="1" applyFont="1" applyBorder="1" applyAlignment="1">
      <alignment horizontal="center"/>
    </xf>
    <xf numFmtId="37" fontId="1" fillId="0" borderId="0" xfId="0" applyNumberFormat="1" applyFont="1" applyAlignment="1">
      <alignment horizontal="center"/>
    </xf>
    <xf numFmtId="37" fontId="1" fillId="0" borderId="10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37" fontId="1" fillId="0" borderId="2" xfId="0" applyNumberFormat="1" applyFont="1" applyBorder="1"/>
    <xf numFmtId="42" fontId="1" fillId="0" borderId="0" xfId="0" applyNumberFormat="1" applyFont="1" applyAlignment="1">
      <alignment horizontal="right"/>
    </xf>
    <xf numFmtId="10" fontId="1" fillId="0" borderId="2" xfId="0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0" fontId="0" fillId="0" borderId="0" xfId="0" applyNumberFormat="1"/>
    <xf numFmtId="39" fontId="0" fillId="0" borderId="0" xfId="0" applyNumberFormat="1"/>
    <xf numFmtId="41" fontId="1" fillId="0" borderId="0" xfId="0" applyNumberFormat="1" applyFont="1"/>
    <xf numFmtId="41" fontId="1" fillId="0" borderId="0" xfId="0" applyNumberFormat="1" applyFont="1" applyAlignment="1">
      <alignment horizontal="center"/>
    </xf>
    <xf numFmtId="3" fontId="1" fillId="0" borderId="0" xfId="0" applyNumberFormat="1" applyFont="1"/>
    <xf numFmtId="5" fontId="1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2" fontId="1" fillId="0" borderId="3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21C7E-239A-4E85-88E5-325DFD4755C7}">
  <sheetPr>
    <pageSetUpPr fitToPage="1"/>
  </sheetPr>
  <dimension ref="A1:R56"/>
  <sheetViews>
    <sheetView showGridLines="0" workbookViewId="0"/>
  </sheetViews>
  <sheetFormatPr defaultRowHeight="15" x14ac:dyDescent="0.25"/>
  <cols>
    <col min="1" max="1" width="15.28515625" customWidth="1"/>
    <col min="2" max="2" width="14.140625" customWidth="1"/>
    <col min="3" max="7" width="15.5703125" bestFit="1" customWidth="1"/>
    <col min="8" max="8" width="15.5703125" customWidth="1"/>
    <col min="9" max="9" width="12.7109375" customWidth="1"/>
    <col min="10" max="10" width="14.42578125" customWidth="1"/>
    <col min="11" max="11" width="17.5703125" customWidth="1"/>
    <col min="12" max="12" width="13.85546875" customWidth="1"/>
    <col min="13" max="14" width="15.28515625" customWidth="1"/>
    <col min="15" max="15" width="17" customWidth="1"/>
    <col min="16" max="16" width="18" customWidth="1"/>
    <col min="17" max="17" width="16.85546875" customWidth="1"/>
    <col min="18" max="18" width="11.5703125" bestFit="1" customWidth="1"/>
  </cols>
  <sheetData>
    <row r="1" spans="1:18" ht="15.75" x14ac:dyDescent="0.25">
      <c r="A1" s="1" t="s">
        <v>31</v>
      </c>
      <c r="B1" s="7"/>
      <c r="C1" s="7"/>
      <c r="D1" s="7"/>
      <c r="E1" s="7"/>
      <c r="F1" s="7"/>
      <c r="G1" s="1"/>
      <c r="H1" s="1"/>
      <c r="I1" s="1"/>
      <c r="J1" s="1"/>
      <c r="K1" s="7"/>
      <c r="L1" s="7"/>
      <c r="M1" s="7"/>
      <c r="N1" s="7"/>
      <c r="O1" s="7"/>
      <c r="P1" s="1"/>
      <c r="Q1" s="1"/>
      <c r="R1" s="1"/>
    </row>
    <row r="2" spans="1:18" ht="15.75" x14ac:dyDescent="0.25">
      <c r="A2" s="1"/>
      <c r="B2" s="7"/>
      <c r="C2" s="7"/>
      <c r="D2" s="7"/>
      <c r="E2" s="7"/>
      <c r="F2" s="7"/>
      <c r="G2" s="1"/>
      <c r="H2" s="1"/>
      <c r="I2" s="1"/>
      <c r="J2" s="1"/>
      <c r="K2" s="7"/>
      <c r="L2" s="7"/>
      <c r="M2" s="7"/>
      <c r="N2" s="7"/>
      <c r="O2" s="7"/>
      <c r="P2" s="1"/>
      <c r="Q2" s="1"/>
      <c r="R2" s="1"/>
    </row>
    <row r="3" spans="1:18" ht="15.75" x14ac:dyDescent="0.25">
      <c r="A3" s="1"/>
      <c r="B3" s="34" t="s">
        <v>14</v>
      </c>
      <c r="C3" s="35"/>
      <c r="D3" s="35"/>
      <c r="E3" s="35"/>
      <c r="F3" s="35"/>
      <c r="G3" s="35"/>
      <c r="H3" s="35"/>
      <c r="I3" s="36"/>
      <c r="J3" s="1"/>
      <c r="K3" s="7"/>
      <c r="L3" s="7"/>
      <c r="M3" s="7"/>
      <c r="N3" s="7"/>
      <c r="O3" s="7"/>
      <c r="P3" s="1"/>
      <c r="Q3" s="1"/>
      <c r="R3" s="1"/>
    </row>
    <row r="4" spans="1:18" ht="15.75" x14ac:dyDescent="0.25">
      <c r="A4" s="1"/>
      <c r="B4" s="9"/>
      <c r="C4" s="20">
        <v>2021</v>
      </c>
      <c r="D4" s="20">
        <v>2022</v>
      </c>
      <c r="E4" s="20">
        <v>2023</v>
      </c>
      <c r="F4" s="20">
        <v>2024</v>
      </c>
      <c r="G4" s="20">
        <v>2025</v>
      </c>
      <c r="H4" s="2" t="s">
        <v>0</v>
      </c>
      <c r="I4" s="2" t="s">
        <v>15</v>
      </c>
      <c r="J4" s="1"/>
      <c r="K4" s="7"/>
      <c r="L4" s="7"/>
      <c r="M4" s="7"/>
      <c r="N4" s="7"/>
      <c r="O4" s="7"/>
      <c r="P4" s="1"/>
      <c r="Q4" s="1"/>
      <c r="R4" s="1"/>
    </row>
    <row r="5" spans="1:18" ht="15.75" x14ac:dyDescent="0.25">
      <c r="A5" s="1"/>
      <c r="B5" s="9" t="s">
        <v>16</v>
      </c>
      <c r="C5" s="21">
        <v>17714978</v>
      </c>
      <c r="D5" s="21">
        <v>18960934</v>
      </c>
      <c r="E5" s="21">
        <v>18866234</v>
      </c>
      <c r="F5" s="21">
        <v>19213637</v>
      </c>
      <c r="G5" s="21">
        <f>K17</f>
        <v>21634314</v>
      </c>
      <c r="H5" s="21">
        <f>SUM(C5:G5)</f>
        <v>96390097</v>
      </c>
      <c r="I5" s="8"/>
      <c r="J5" s="1"/>
      <c r="K5" s="7"/>
      <c r="L5" s="7"/>
      <c r="M5" s="7"/>
      <c r="N5" s="7"/>
      <c r="O5" s="7"/>
      <c r="P5" s="1"/>
      <c r="Q5" s="1"/>
      <c r="R5" s="1"/>
    </row>
    <row r="6" spans="1:18" ht="15.75" x14ac:dyDescent="0.25">
      <c r="A6" s="1"/>
      <c r="B6" s="9" t="s">
        <v>17</v>
      </c>
      <c r="C6" s="21">
        <v>16419177</v>
      </c>
      <c r="D6" s="21">
        <v>16701296</v>
      </c>
      <c r="E6" s="21">
        <v>18115670</v>
      </c>
      <c r="F6" s="21">
        <v>19084537</v>
      </c>
      <c r="G6" s="21">
        <v>21610378</v>
      </c>
      <c r="H6" s="21">
        <f>SUM(C6:G6)</f>
        <v>91931058</v>
      </c>
      <c r="I6" s="8"/>
      <c r="J6" s="1"/>
      <c r="K6" s="7"/>
      <c r="L6" s="7"/>
      <c r="M6" s="7"/>
      <c r="N6" s="7"/>
      <c r="O6" s="7"/>
      <c r="P6" s="1"/>
      <c r="Q6" s="1"/>
      <c r="R6" s="1"/>
    </row>
    <row r="7" spans="1:18" ht="15.75" x14ac:dyDescent="0.25">
      <c r="A7" s="1"/>
      <c r="B7" s="9" t="s">
        <v>18</v>
      </c>
      <c r="C7" s="21">
        <f>C6-C5</f>
        <v>-1295801</v>
      </c>
      <c r="D7" s="21">
        <f t="shared" ref="D7:H7" si="0">D6-D5</f>
        <v>-2259638</v>
      </c>
      <c r="E7" s="21">
        <f t="shared" si="0"/>
        <v>-750564</v>
      </c>
      <c r="F7" s="21">
        <f t="shared" si="0"/>
        <v>-129100</v>
      </c>
      <c r="G7" s="21">
        <f t="shared" si="0"/>
        <v>-23936</v>
      </c>
      <c r="H7" s="21">
        <f t="shared" si="0"/>
        <v>-4459039</v>
      </c>
      <c r="I7" s="23">
        <f>-H7/H5</f>
        <v>4.626034352885857E-2</v>
      </c>
      <c r="J7" s="1"/>
      <c r="K7" s="7"/>
      <c r="L7" s="7"/>
      <c r="M7" s="7"/>
      <c r="N7" s="7"/>
      <c r="O7" s="7"/>
      <c r="P7" s="1"/>
      <c r="Q7" s="1"/>
      <c r="R7" s="1"/>
    </row>
    <row r="8" spans="1:18" ht="15.75" x14ac:dyDescent="0.25">
      <c r="A8" s="1"/>
      <c r="B8" s="7"/>
      <c r="C8" s="7"/>
      <c r="D8" s="7"/>
      <c r="E8" s="7"/>
      <c r="F8" s="7"/>
      <c r="G8" s="1"/>
      <c r="H8" s="1"/>
      <c r="I8" s="1"/>
      <c r="J8" s="1"/>
      <c r="K8" s="7"/>
      <c r="L8" s="7"/>
      <c r="M8" s="7"/>
      <c r="N8" s="7"/>
      <c r="O8" s="7"/>
      <c r="P8" s="1"/>
      <c r="Q8" s="1"/>
      <c r="R8" s="1"/>
    </row>
    <row r="9" spans="1:18" ht="15.75" x14ac:dyDescent="0.25">
      <c r="A9" s="1"/>
      <c r="B9" s="7"/>
      <c r="C9" s="7"/>
      <c r="D9" s="7"/>
      <c r="E9" s="7"/>
      <c r="F9" s="7"/>
      <c r="G9" s="1"/>
      <c r="H9" s="1"/>
      <c r="I9" s="1"/>
      <c r="J9" s="1"/>
      <c r="K9" s="7"/>
      <c r="L9" s="7"/>
      <c r="M9" s="7"/>
      <c r="N9" s="7"/>
      <c r="O9" s="7"/>
      <c r="P9" s="1"/>
      <c r="Q9" s="1"/>
      <c r="R9" s="1"/>
    </row>
    <row r="10" spans="1:18" ht="15.75" x14ac:dyDescent="0.25">
      <c r="A10" s="1"/>
      <c r="B10" s="7"/>
      <c r="C10" s="7"/>
      <c r="D10" s="7" t="s">
        <v>17</v>
      </c>
      <c r="E10" s="7"/>
      <c r="F10" s="7"/>
      <c r="G10" s="1"/>
      <c r="H10" s="1"/>
      <c r="I10" s="1" t="s">
        <v>16</v>
      </c>
      <c r="J10" s="1"/>
      <c r="K10" s="7"/>
      <c r="L10" s="7"/>
      <c r="M10" s="7"/>
      <c r="N10" s="7"/>
      <c r="O10" s="7"/>
      <c r="P10" s="1"/>
      <c r="Q10" s="1"/>
      <c r="R10" s="1"/>
    </row>
    <row r="11" spans="1:18" ht="15.75" x14ac:dyDescent="0.25">
      <c r="A11" s="1"/>
      <c r="B11" s="7"/>
      <c r="C11" s="7"/>
      <c r="D11" s="7"/>
      <c r="E11" s="7"/>
      <c r="F11" s="7"/>
      <c r="G11" s="1"/>
      <c r="H11" s="1"/>
      <c r="I11" s="1"/>
      <c r="J11" s="1"/>
      <c r="K11" s="7"/>
      <c r="L11" s="7"/>
      <c r="M11" s="7"/>
      <c r="N11" s="7"/>
      <c r="O11" s="7"/>
      <c r="P11" s="1"/>
      <c r="Q11" s="1"/>
      <c r="R11" s="1"/>
    </row>
    <row r="12" spans="1:18" ht="15.75" x14ac:dyDescent="0.25">
      <c r="A12" s="1"/>
      <c r="B12" s="7"/>
      <c r="C12" s="1"/>
      <c r="D12" s="4" t="s">
        <v>28</v>
      </c>
      <c r="E12" s="4" t="s">
        <v>29</v>
      </c>
      <c r="F12" s="7" t="s">
        <v>23</v>
      </c>
      <c r="G12" s="1"/>
      <c r="H12" s="1"/>
      <c r="I12" s="1" t="s">
        <v>28</v>
      </c>
      <c r="J12" s="1"/>
      <c r="K12" s="7" t="s">
        <v>24</v>
      </c>
      <c r="L12" s="7"/>
      <c r="M12" s="7" t="s">
        <v>22</v>
      </c>
      <c r="N12" s="7"/>
      <c r="O12" s="7"/>
      <c r="P12" s="1"/>
      <c r="Q12" s="1"/>
      <c r="R12" s="1"/>
    </row>
    <row r="13" spans="1:18" ht="15.75" x14ac:dyDescent="0.25">
      <c r="A13" s="1"/>
      <c r="B13" s="7"/>
      <c r="C13" s="1">
        <v>2021</v>
      </c>
      <c r="D13" s="27">
        <v>8829171</v>
      </c>
      <c r="E13" s="28">
        <v>7590006</v>
      </c>
      <c r="F13" s="22">
        <f>SUM(D13:E13)</f>
        <v>16419177</v>
      </c>
      <c r="G13" s="1"/>
      <c r="H13" s="1">
        <v>2021</v>
      </c>
      <c r="I13" s="29">
        <v>10417615</v>
      </c>
      <c r="J13" s="29">
        <v>7297363</v>
      </c>
      <c r="K13" s="7">
        <f>SUM(I13:J13)</f>
        <v>17714978</v>
      </c>
      <c r="L13" s="7"/>
      <c r="M13" s="7">
        <f>F13-K13</f>
        <v>-1295801</v>
      </c>
      <c r="N13" s="7"/>
      <c r="O13" s="7"/>
      <c r="P13" s="1"/>
      <c r="Q13" s="1"/>
      <c r="R13" s="1"/>
    </row>
    <row r="14" spans="1:18" ht="15.75" x14ac:dyDescent="0.25">
      <c r="A14" s="1"/>
      <c r="B14" s="7"/>
      <c r="C14" s="1">
        <v>2022</v>
      </c>
      <c r="D14" s="27">
        <v>9799090</v>
      </c>
      <c r="E14" s="28">
        <v>6902206</v>
      </c>
      <c r="F14" s="22">
        <f t="shared" ref="F14:F17" si="1">SUM(D14:E14)</f>
        <v>16701296</v>
      </c>
      <c r="G14" s="1"/>
      <c r="H14" s="1">
        <v>2022</v>
      </c>
      <c r="I14" s="29">
        <v>10615097</v>
      </c>
      <c r="J14" s="29">
        <v>8345837</v>
      </c>
      <c r="K14" s="7">
        <f t="shared" ref="K14:K17" si="2">SUM(I14:J14)</f>
        <v>18960934</v>
      </c>
      <c r="L14" s="7"/>
      <c r="M14" s="7">
        <f t="shared" ref="M14:M16" si="3">F14-K14</f>
        <v>-2259638</v>
      </c>
      <c r="N14" s="7"/>
      <c r="O14" s="7"/>
      <c r="P14" s="1"/>
      <c r="Q14" s="1"/>
      <c r="R14" s="1"/>
    </row>
    <row r="15" spans="1:18" ht="15.75" x14ac:dyDescent="0.25">
      <c r="A15" s="1"/>
      <c r="B15" s="7"/>
      <c r="C15" s="1">
        <v>2023</v>
      </c>
      <c r="D15" s="27">
        <v>11027255</v>
      </c>
      <c r="E15" s="28">
        <v>7088415</v>
      </c>
      <c r="F15" s="22">
        <f t="shared" si="1"/>
        <v>18115670</v>
      </c>
      <c r="G15" s="1"/>
      <c r="H15" s="1">
        <v>2023</v>
      </c>
      <c r="I15" s="29">
        <v>11184565</v>
      </c>
      <c r="J15" s="29">
        <v>7681669</v>
      </c>
      <c r="K15" s="7">
        <f t="shared" si="2"/>
        <v>18866234</v>
      </c>
      <c r="L15" s="7"/>
      <c r="M15" s="7">
        <f t="shared" si="3"/>
        <v>-750564</v>
      </c>
      <c r="N15" s="7"/>
      <c r="O15" s="7"/>
      <c r="P15" s="1"/>
      <c r="Q15" s="1"/>
      <c r="R15" s="1"/>
    </row>
    <row r="16" spans="1:18" ht="15.75" x14ac:dyDescent="0.25">
      <c r="A16" s="1"/>
      <c r="B16" s="7"/>
      <c r="C16" s="1">
        <v>2024</v>
      </c>
      <c r="D16" s="27">
        <v>11163102</v>
      </c>
      <c r="E16" s="28">
        <v>7921435</v>
      </c>
      <c r="F16" s="22">
        <f t="shared" si="1"/>
        <v>19084537</v>
      </c>
      <c r="G16" s="1"/>
      <c r="H16" s="1">
        <v>2024</v>
      </c>
      <c r="I16" s="29">
        <v>11754437</v>
      </c>
      <c r="J16" s="29">
        <v>7459200</v>
      </c>
      <c r="K16" s="7">
        <f t="shared" si="2"/>
        <v>19213637</v>
      </c>
      <c r="L16" s="7"/>
      <c r="M16" s="7">
        <f t="shared" si="3"/>
        <v>-129100</v>
      </c>
      <c r="N16" s="7"/>
      <c r="O16" s="7"/>
      <c r="P16" s="1"/>
      <c r="Q16" s="1"/>
      <c r="R16" s="1"/>
    </row>
    <row r="17" spans="1:18" ht="15.75" x14ac:dyDescent="0.25">
      <c r="A17" s="1"/>
      <c r="B17" s="7"/>
      <c r="C17" s="1">
        <v>2025</v>
      </c>
      <c r="D17" s="27">
        <v>12336001</v>
      </c>
      <c r="E17" s="28">
        <v>9274377</v>
      </c>
      <c r="F17" s="22">
        <f t="shared" si="1"/>
        <v>21610378</v>
      </c>
      <c r="G17" s="1"/>
      <c r="H17" s="1">
        <v>2025</v>
      </c>
      <c r="I17" s="29">
        <v>12866124</v>
      </c>
      <c r="J17" s="29">
        <v>8768190</v>
      </c>
      <c r="K17" s="7">
        <f t="shared" si="2"/>
        <v>21634314</v>
      </c>
      <c r="L17" s="1"/>
      <c r="M17" s="1"/>
      <c r="N17" s="1"/>
      <c r="O17" s="1"/>
      <c r="P17" s="1"/>
      <c r="Q17" s="1"/>
      <c r="R17" s="1"/>
    </row>
    <row r="18" spans="1:18" ht="15.75" x14ac:dyDescent="0.25">
      <c r="A18" s="1"/>
      <c r="B18" s="7"/>
      <c r="C18" s="7"/>
      <c r="D18" s="27"/>
      <c r="E18" s="27"/>
      <c r="F18" s="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x14ac:dyDescent="0.25">
      <c r="A19" s="1"/>
      <c r="B19" s="7"/>
      <c r="C19" s="7"/>
      <c r="D19" s="7"/>
      <c r="E19" s="7"/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x14ac:dyDescent="0.25">
      <c r="A20" s="1"/>
      <c r="B20" s="7"/>
      <c r="C20" s="1"/>
      <c r="D20" s="1"/>
      <c r="E20" s="1"/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x14ac:dyDescent="0.25">
      <c r="A21" s="1"/>
      <c r="B21" s="7"/>
      <c r="C21" s="1"/>
      <c r="D21" s="4"/>
      <c r="E21" s="1"/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x14ac:dyDescent="0.25">
      <c r="A22" s="1"/>
      <c r="B22" s="1"/>
      <c r="C22" s="1"/>
      <c r="D22" s="1"/>
      <c r="E22" s="1"/>
      <c r="F22" s="7"/>
      <c r="G22" s="1"/>
      <c r="H22" s="37"/>
      <c r="I22" s="37"/>
      <c r="J22" s="1"/>
      <c r="K22" s="37"/>
      <c r="L22" s="37"/>
      <c r="M22" s="1"/>
      <c r="N22" s="1"/>
      <c r="O22" s="1"/>
      <c r="P22" s="1"/>
      <c r="Q22" s="1"/>
      <c r="R22" s="1"/>
    </row>
    <row r="23" spans="1:18" ht="15.75" x14ac:dyDescent="0.25">
      <c r="A23" s="1"/>
      <c r="B23" s="7"/>
      <c r="C23" s="1"/>
      <c r="D23" s="1"/>
      <c r="E23" s="1"/>
      <c r="F23" s="7"/>
      <c r="G23" s="1"/>
      <c r="H23" s="4"/>
      <c r="I23" s="30"/>
      <c r="J23" s="1"/>
      <c r="K23" s="4"/>
      <c r="L23" s="30"/>
      <c r="M23" s="1"/>
      <c r="N23" s="7"/>
      <c r="O23" s="1"/>
      <c r="P23" s="1"/>
      <c r="Q23" s="1"/>
      <c r="R23" s="1"/>
    </row>
    <row r="24" spans="1:18" ht="15.75" x14ac:dyDescent="0.25">
      <c r="A24" s="1"/>
      <c r="B24" s="7"/>
      <c r="C24" s="1"/>
      <c r="D24" s="1"/>
      <c r="E24" s="1"/>
      <c r="F24" s="7"/>
      <c r="G24" s="1"/>
      <c r="H24" s="4"/>
      <c r="I24" s="30"/>
      <c r="J24" s="1"/>
      <c r="K24" s="4"/>
      <c r="L24" s="30"/>
      <c r="M24" s="1"/>
      <c r="N24" s="7"/>
      <c r="O24" s="1"/>
      <c r="P24" s="1"/>
      <c r="Q24" s="1"/>
      <c r="R24" s="1"/>
    </row>
    <row r="25" spans="1:18" ht="15.75" x14ac:dyDescent="0.25">
      <c r="A25" s="1"/>
      <c r="B25" s="7"/>
      <c r="C25" s="1"/>
      <c r="D25" s="1"/>
      <c r="E25" s="1"/>
      <c r="F25" s="7"/>
      <c r="G25" s="7"/>
      <c r="H25" s="4"/>
      <c r="I25" s="30"/>
      <c r="J25" s="1"/>
      <c r="K25" s="4"/>
      <c r="L25" s="30"/>
      <c r="M25" s="1"/>
      <c r="N25" s="7"/>
      <c r="O25" s="1"/>
      <c r="P25" s="1"/>
      <c r="Q25" s="1"/>
      <c r="R25" s="1"/>
    </row>
    <row r="26" spans="1:18" ht="15.75" x14ac:dyDescent="0.25">
      <c r="A26" s="1"/>
      <c r="B26" s="7"/>
      <c r="C26" s="1"/>
      <c r="D26" s="1"/>
      <c r="E26" s="1"/>
      <c r="F26" s="7"/>
      <c r="G26" s="1"/>
      <c r="H26" s="4"/>
      <c r="I26" s="30"/>
      <c r="J26" s="1"/>
      <c r="K26" s="4"/>
      <c r="L26" s="30"/>
      <c r="M26" s="1"/>
      <c r="N26" s="7"/>
      <c r="O26" s="1"/>
      <c r="P26" s="1"/>
      <c r="Q26" s="1"/>
      <c r="R26" s="1"/>
    </row>
    <row r="27" spans="1:18" ht="15.75" x14ac:dyDescent="0.25">
      <c r="A27" s="1"/>
      <c r="B27" s="7"/>
      <c r="C27" s="7"/>
      <c r="D27" s="7"/>
      <c r="E27" s="7"/>
      <c r="F27" s="7"/>
      <c r="G27" s="1"/>
      <c r="H27" s="4"/>
      <c r="I27" s="30"/>
      <c r="J27" s="1"/>
      <c r="K27" s="4"/>
      <c r="L27" s="30"/>
      <c r="M27" s="1"/>
      <c r="N27" s="7"/>
      <c r="O27" s="1"/>
      <c r="P27" s="1"/>
      <c r="Q27" s="1"/>
      <c r="R27" s="1"/>
    </row>
    <row r="28" spans="1:18" ht="15.75" x14ac:dyDescent="0.25">
      <c r="A28" s="1"/>
      <c r="B28" s="1"/>
      <c r="C28" s="1"/>
      <c r="D28" s="1"/>
      <c r="E28" s="1"/>
      <c r="F28" s="1"/>
      <c r="G28" s="1"/>
      <c r="H28" s="4"/>
      <c r="I28" s="30"/>
      <c r="J28" s="1"/>
      <c r="K28" s="4"/>
      <c r="L28" s="30"/>
      <c r="M28" s="1"/>
      <c r="N28" s="1"/>
      <c r="O28" s="1"/>
      <c r="P28" s="1"/>
      <c r="Q28" s="1"/>
      <c r="R28" s="1"/>
    </row>
    <row r="29" spans="1:18" ht="15.75" x14ac:dyDescent="0.25">
      <c r="A29" s="1"/>
      <c r="B29" s="7"/>
      <c r="C29" s="7"/>
      <c r="D29" s="7"/>
      <c r="E29" s="7"/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</sheetData>
  <mergeCells count="3">
    <mergeCell ref="B3:I3"/>
    <mergeCell ref="H22:I22"/>
    <mergeCell ref="K22:L22"/>
  </mergeCells>
  <pageMargins left="0.7" right="0.7" top="0.75" bottom="0.75" header="0.3" footer="0.3"/>
  <pageSetup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B0138-1E4D-4C29-A511-3D9CDD61D726}">
  <sheetPr>
    <pageSetUpPr fitToPage="1"/>
  </sheetPr>
  <dimension ref="A1:T43"/>
  <sheetViews>
    <sheetView showGridLines="0" tabSelected="1" workbookViewId="0">
      <selection activeCell="F46" sqref="F46"/>
    </sheetView>
  </sheetViews>
  <sheetFormatPr defaultRowHeight="15" x14ac:dyDescent="0.25"/>
  <cols>
    <col min="1" max="1" width="11.42578125" customWidth="1"/>
    <col min="2" max="14" width="10.7109375" customWidth="1"/>
  </cols>
  <sheetData>
    <row r="1" spans="1:20" x14ac:dyDescent="0.25">
      <c r="A1" t="s">
        <v>31</v>
      </c>
    </row>
    <row r="2" spans="1:20" ht="15.75" x14ac:dyDescent="0.25">
      <c r="A2" s="31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20" ht="15.75" x14ac:dyDescent="0.25">
      <c r="A3" s="10"/>
      <c r="B3" s="4">
        <v>2021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1"/>
    </row>
    <row r="4" spans="1:20" ht="15.75" x14ac:dyDescent="0.25">
      <c r="A4" s="10"/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11" t="s">
        <v>13</v>
      </c>
      <c r="P4" s="4" t="s">
        <v>16</v>
      </c>
      <c r="Q4" s="4" t="s">
        <v>17</v>
      </c>
      <c r="R4" s="4" t="s">
        <v>22</v>
      </c>
      <c r="S4" s="4" t="s">
        <v>26</v>
      </c>
    </row>
    <row r="5" spans="1:20" ht="15.75" x14ac:dyDescent="0.25">
      <c r="A5" s="10" t="s">
        <v>16</v>
      </c>
      <c r="B5" s="4"/>
      <c r="C5" s="4"/>
      <c r="D5" s="4"/>
      <c r="E5" s="4"/>
      <c r="F5" s="4">
        <v>151</v>
      </c>
      <c r="G5" s="4">
        <v>151</v>
      </c>
      <c r="H5" s="4">
        <v>151</v>
      </c>
      <c r="I5" s="4">
        <v>151</v>
      </c>
      <c r="J5" s="4">
        <v>151</v>
      </c>
      <c r="K5" s="4">
        <v>151</v>
      </c>
      <c r="L5" s="4">
        <v>151</v>
      </c>
      <c r="M5" s="4">
        <v>151</v>
      </c>
      <c r="N5" s="12">
        <f>AVERAGE(F5:M5)</f>
        <v>151</v>
      </c>
      <c r="O5" s="3">
        <f>SUM(B5:M5)</f>
        <v>1208</v>
      </c>
      <c r="P5" s="3">
        <f>O5+O11+O17+O23+O29+O35</f>
        <v>9309</v>
      </c>
      <c r="Q5" s="3">
        <f>O6+O12+O18+O24+O30+O36</f>
        <v>8805</v>
      </c>
      <c r="R5" s="3">
        <f>O7+O13+O19+O25+O31+O37</f>
        <v>-504</v>
      </c>
      <c r="S5" s="25">
        <f>R5/P5</f>
        <v>-5.4141153722204322E-2</v>
      </c>
      <c r="T5" s="3"/>
    </row>
    <row r="6" spans="1:20" ht="15.75" x14ac:dyDescent="0.25">
      <c r="A6" s="10" t="s">
        <v>17</v>
      </c>
      <c r="B6" s="5"/>
      <c r="C6" s="5"/>
      <c r="D6" s="5"/>
      <c r="E6" s="5"/>
      <c r="F6" s="5">
        <v>139</v>
      </c>
      <c r="G6" s="5">
        <v>143</v>
      </c>
      <c r="H6" s="5">
        <v>142</v>
      </c>
      <c r="I6" s="5">
        <v>144</v>
      </c>
      <c r="J6" s="5">
        <v>147</v>
      </c>
      <c r="K6" s="5">
        <v>148</v>
      </c>
      <c r="L6" s="5">
        <v>146</v>
      </c>
      <c r="M6" s="5">
        <v>144</v>
      </c>
      <c r="N6" s="14">
        <f>AVERAGE(F6:M6)</f>
        <v>144.125</v>
      </c>
      <c r="O6" s="3">
        <f t="shared" ref="O6:O37" si="0">SUM(B6:M6)</f>
        <v>1153</v>
      </c>
      <c r="P6" s="3"/>
      <c r="Q6" s="3"/>
      <c r="R6" s="3">
        <v>60</v>
      </c>
      <c r="S6" s="3"/>
      <c r="T6" s="3"/>
    </row>
    <row r="7" spans="1:20" ht="15.75" x14ac:dyDescent="0.25">
      <c r="A7" s="10" t="s">
        <v>27</v>
      </c>
      <c r="B7" s="15"/>
      <c r="C7" s="15"/>
      <c r="D7" s="15"/>
      <c r="E7" s="15"/>
      <c r="F7" s="15">
        <f t="shared" ref="F7:M7" si="1">+F6-F5</f>
        <v>-12</v>
      </c>
      <c r="G7" s="15">
        <f t="shared" si="1"/>
        <v>-8</v>
      </c>
      <c r="H7" s="15">
        <f t="shared" si="1"/>
        <v>-9</v>
      </c>
      <c r="I7" s="15">
        <f t="shared" si="1"/>
        <v>-7</v>
      </c>
      <c r="J7" s="15">
        <f t="shared" si="1"/>
        <v>-4</v>
      </c>
      <c r="K7" s="15">
        <f t="shared" si="1"/>
        <v>-3</v>
      </c>
      <c r="L7" s="15">
        <f t="shared" si="1"/>
        <v>-5</v>
      </c>
      <c r="M7" s="15">
        <f t="shared" si="1"/>
        <v>-7</v>
      </c>
      <c r="N7" s="16">
        <f>AVERAGE(F7:M7)</f>
        <v>-6.875</v>
      </c>
      <c r="O7" s="3">
        <f t="shared" si="0"/>
        <v>-55</v>
      </c>
      <c r="P7" s="3"/>
      <c r="Q7" s="3"/>
      <c r="R7" s="26">
        <f>R5/R6</f>
        <v>-8.4</v>
      </c>
      <c r="S7" s="3"/>
      <c r="T7" s="3"/>
    </row>
    <row r="8" spans="1:20" ht="15.75" x14ac:dyDescent="0.25">
      <c r="A8" s="1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1"/>
      <c r="O8" s="3">
        <f t="shared" si="0"/>
        <v>0</v>
      </c>
      <c r="P8" s="3"/>
      <c r="Q8" s="3"/>
      <c r="R8" s="3"/>
      <c r="S8" s="3"/>
      <c r="T8" s="3"/>
    </row>
    <row r="9" spans="1:20" ht="15.75" x14ac:dyDescent="0.25">
      <c r="A9" s="10"/>
      <c r="B9" s="4">
        <v>2022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1"/>
      <c r="O9" s="3">
        <f t="shared" si="0"/>
        <v>2022</v>
      </c>
      <c r="P9" s="3"/>
      <c r="Q9" s="3"/>
      <c r="R9" s="3"/>
      <c r="S9" s="3"/>
      <c r="T9" s="3"/>
    </row>
    <row r="10" spans="1:20" ht="15.75" x14ac:dyDescent="0.25">
      <c r="A10" s="10"/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11" t="s">
        <v>13</v>
      </c>
      <c r="O10" s="3">
        <f t="shared" si="0"/>
        <v>0</v>
      </c>
      <c r="P10" s="3"/>
      <c r="Q10" s="3"/>
      <c r="R10" s="3"/>
      <c r="S10" s="3"/>
      <c r="T10" s="3"/>
    </row>
    <row r="11" spans="1:20" ht="15.75" x14ac:dyDescent="0.25">
      <c r="A11" s="10" t="s">
        <v>16</v>
      </c>
      <c r="B11" s="4">
        <v>151</v>
      </c>
      <c r="C11" s="4">
        <v>151</v>
      </c>
      <c r="D11" s="4">
        <v>151</v>
      </c>
      <c r="E11" s="4">
        <v>151</v>
      </c>
      <c r="F11" s="4">
        <v>151</v>
      </c>
      <c r="G11" s="4">
        <v>151</v>
      </c>
      <c r="H11" s="4">
        <v>151</v>
      </c>
      <c r="I11" s="4">
        <v>151</v>
      </c>
      <c r="J11" s="4">
        <v>151</v>
      </c>
      <c r="K11" s="4">
        <v>151</v>
      </c>
      <c r="L11" s="4">
        <v>151</v>
      </c>
      <c r="M11" s="4">
        <v>151</v>
      </c>
      <c r="N11" s="12">
        <f>AVERAGE(B11:M11)</f>
        <v>151</v>
      </c>
      <c r="O11" s="3">
        <f t="shared" si="0"/>
        <v>1812</v>
      </c>
      <c r="P11" s="3"/>
      <c r="Q11" s="3"/>
      <c r="R11" s="3"/>
      <c r="S11" s="3"/>
      <c r="T11" s="3"/>
    </row>
    <row r="12" spans="1:20" ht="15.75" x14ac:dyDescent="0.25">
      <c r="A12" s="10" t="s">
        <v>17</v>
      </c>
      <c r="B12" s="5">
        <v>143</v>
      </c>
      <c r="C12" s="5">
        <v>144</v>
      </c>
      <c r="D12" s="5">
        <v>146</v>
      </c>
      <c r="E12" s="5">
        <v>144</v>
      </c>
      <c r="F12" s="5">
        <v>149</v>
      </c>
      <c r="G12" s="5">
        <v>153</v>
      </c>
      <c r="H12" s="5">
        <v>151</v>
      </c>
      <c r="I12" s="5">
        <v>149</v>
      </c>
      <c r="J12" s="5">
        <v>151</v>
      </c>
      <c r="K12" s="5">
        <v>150</v>
      </c>
      <c r="L12" s="5">
        <v>152</v>
      </c>
      <c r="M12" s="5">
        <v>151</v>
      </c>
      <c r="N12" s="14">
        <f>AVERAGE(B12:M12)</f>
        <v>148.58333333333334</v>
      </c>
      <c r="O12" s="3">
        <f t="shared" si="0"/>
        <v>1783</v>
      </c>
      <c r="P12" s="3"/>
      <c r="Q12" s="3"/>
      <c r="R12" s="3"/>
      <c r="S12" s="3"/>
      <c r="T12" s="3"/>
    </row>
    <row r="13" spans="1:20" ht="15.75" x14ac:dyDescent="0.25">
      <c r="A13" s="10" t="s">
        <v>27</v>
      </c>
      <c r="B13" s="15">
        <f>+B12-B11</f>
        <v>-8</v>
      </c>
      <c r="C13" s="15">
        <f t="shared" ref="C13:M13" si="2">+C12-C11</f>
        <v>-7</v>
      </c>
      <c r="D13" s="15">
        <f t="shared" si="2"/>
        <v>-5</v>
      </c>
      <c r="E13" s="15">
        <f t="shared" si="2"/>
        <v>-7</v>
      </c>
      <c r="F13" s="15">
        <f t="shared" si="2"/>
        <v>-2</v>
      </c>
      <c r="G13" s="15">
        <f t="shared" si="2"/>
        <v>2</v>
      </c>
      <c r="H13" s="15">
        <f t="shared" si="2"/>
        <v>0</v>
      </c>
      <c r="I13" s="15">
        <f t="shared" si="2"/>
        <v>-2</v>
      </c>
      <c r="J13" s="15">
        <f t="shared" si="2"/>
        <v>0</v>
      </c>
      <c r="K13" s="15">
        <f t="shared" si="2"/>
        <v>-1</v>
      </c>
      <c r="L13" s="15">
        <f t="shared" si="2"/>
        <v>1</v>
      </c>
      <c r="M13" s="15">
        <f t="shared" si="2"/>
        <v>0</v>
      </c>
      <c r="N13" s="16">
        <f>AVERAGE(B13:M13)</f>
        <v>-2.4166666666666665</v>
      </c>
      <c r="O13" s="3">
        <f t="shared" si="0"/>
        <v>-29</v>
      </c>
      <c r="P13" s="3"/>
      <c r="Q13" s="3"/>
      <c r="R13" s="3"/>
      <c r="S13" s="3"/>
      <c r="T13" s="3"/>
    </row>
    <row r="14" spans="1:20" ht="15.75" x14ac:dyDescent="0.25">
      <c r="A14" s="10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11"/>
      <c r="O14" s="3">
        <f t="shared" si="0"/>
        <v>0</v>
      </c>
      <c r="P14" s="3"/>
      <c r="Q14" s="3"/>
      <c r="R14" s="3"/>
      <c r="S14" s="3"/>
      <c r="T14" s="3"/>
    </row>
    <row r="15" spans="1:20" ht="15.75" x14ac:dyDescent="0.25">
      <c r="A15" s="10"/>
      <c r="B15" s="4">
        <v>2023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11"/>
      <c r="O15" s="3">
        <f t="shared" si="0"/>
        <v>2023</v>
      </c>
      <c r="P15" s="3"/>
      <c r="Q15" s="3"/>
      <c r="R15" s="3"/>
      <c r="S15" s="3"/>
      <c r="T15" s="3"/>
    </row>
    <row r="16" spans="1:20" ht="15.75" x14ac:dyDescent="0.25">
      <c r="A16" s="10"/>
      <c r="B16" s="4" t="s">
        <v>1</v>
      </c>
      <c r="C16" s="4" t="s">
        <v>2</v>
      </c>
      <c r="D16" s="4" t="s">
        <v>3</v>
      </c>
      <c r="E16" s="4" t="s">
        <v>4</v>
      </c>
      <c r="F16" s="4" t="s">
        <v>5</v>
      </c>
      <c r="G16" s="4" t="s">
        <v>6</v>
      </c>
      <c r="H16" s="4" t="s">
        <v>7</v>
      </c>
      <c r="I16" s="4" t="s">
        <v>8</v>
      </c>
      <c r="J16" s="4" t="s">
        <v>9</v>
      </c>
      <c r="K16" s="4" t="s">
        <v>10</v>
      </c>
      <c r="L16" s="4" t="s">
        <v>11</v>
      </c>
      <c r="M16" s="4" t="s">
        <v>12</v>
      </c>
      <c r="N16" s="11" t="s">
        <v>13</v>
      </c>
      <c r="O16" s="3">
        <f t="shared" si="0"/>
        <v>0</v>
      </c>
      <c r="P16" s="3"/>
      <c r="Q16" s="3"/>
      <c r="R16" s="3"/>
      <c r="S16" s="3"/>
      <c r="T16" s="3"/>
    </row>
    <row r="17" spans="1:20" ht="15.75" x14ac:dyDescent="0.25">
      <c r="A17" s="10" t="s">
        <v>16</v>
      </c>
      <c r="B17" s="4">
        <v>148</v>
      </c>
      <c r="C17" s="4">
        <v>148</v>
      </c>
      <c r="D17" s="4">
        <v>148</v>
      </c>
      <c r="E17" s="4">
        <v>148</v>
      </c>
      <c r="F17" s="4">
        <v>148</v>
      </c>
      <c r="G17" s="4">
        <v>152</v>
      </c>
      <c r="H17" s="4">
        <v>152</v>
      </c>
      <c r="I17" s="4">
        <v>152</v>
      </c>
      <c r="J17" s="4">
        <v>152</v>
      </c>
      <c r="K17" s="4">
        <v>152</v>
      </c>
      <c r="L17" s="4">
        <v>152</v>
      </c>
      <c r="M17" s="4">
        <v>152</v>
      </c>
      <c r="N17" s="12">
        <f>AVERAGE(B17:M17)</f>
        <v>150.33333333333334</v>
      </c>
      <c r="O17" s="3">
        <f t="shared" si="0"/>
        <v>1804</v>
      </c>
      <c r="P17" s="3"/>
      <c r="Q17" s="3"/>
      <c r="R17" s="3"/>
      <c r="S17" s="3"/>
      <c r="T17" s="3"/>
    </row>
    <row r="18" spans="1:20" ht="15.75" x14ac:dyDescent="0.25">
      <c r="A18" s="10" t="s">
        <v>17</v>
      </c>
      <c r="B18" s="5">
        <v>153</v>
      </c>
      <c r="C18" s="5">
        <v>153</v>
      </c>
      <c r="D18" s="5">
        <v>152</v>
      </c>
      <c r="E18" s="5">
        <v>152</v>
      </c>
      <c r="F18" s="5">
        <v>152</v>
      </c>
      <c r="G18" s="5">
        <v>151</v>
      </c>
      <c r="H18" s="5">
        <v>149</v>
      </c>
      <c r="I18" s="5">
        <v>149</v>
      </c>
      <c r="J18" s="5">
        <v>148</v>
      </c>
      <c r="K18" s="5">
        <v>146</v>
      </c>
      <c r="L18" s="5">
        <v>146</v>
      </c>
      <c r="M18" s="5">
        <v>146</v>
      </c>
      <c r="N18" s="14">
        <f>AVERAGE(B18:M18)</f>
        <v>149.75</v>
      </c>
      <c r="O18" s="3">
        <f t="shared" si="0"/>
        <v>1797</v>
      </c>
      <c r="P18" s="3"/>
      <c r="Q18" s="3"/>
      <c r="R18" s="3"/>
      <c r="S18" s="3"/>
      <c r="T18" s="3"/>
    </row>
    <row r="19" spans="1:20" ht="15.75" x14ac:dyDescent="0.25">
      <c r="A19" s="10" t="s">
        <v>27</v>
      </c>
      <c r="B19" s="15">
        <f>+B18-B17</f>
        <v>5</v>
      </c>
      <c r="C19" s="15">
        <f t="shared" ref="C19:M19" si="3">+C18-C17</f>
        <v>5</v>
      </c>
      <c r="D19" s="15">
        <f t="shared" si="3"/>
        <v>4</v>
      </c>
      <c r="E19" s="15">
        <f t="shared" si="3"/>
        <v>4</v>
      </c>
      <c r="F19" s="15">
        <f t="shared" si="3"/>
        <v>4</v>
      </c>
      <c r="G19" s="15">
        <f t="shared" si="3"/>
        <v>-1</v>
      </c>
      <c r="H19" s="15">
        <f t="shared" si="3"/>
        <v>-3</v>
      </c>
      <c r="I19" s="15">
        <f t="shared" si="3"/>
        <v>-3</v>
      </c>
      <c r="J19" s="15">
        <f t="shared" si="3"/>
        <v>-4</v>
      </c>
      <c r="K19" s="15">
        <f t="shared" si="3"/>
        <v>-6</v>
      </c>
      <c r="L19" s="15">
        <f t="shared" si="3"/>
        <v>-6</v>
      </c>
      <c r="M19" s="15">
        <f t="shared" si="3"/>
        <v>-6</v>
      </c>
      <c r="N19" s="16">
        <f>AVERAGE(B19:M19)</f>
        <v>-0.58333333333333337</v>
      </c>
      <c r="O19" s="3">
        <f t="shared" si="0"/>
        <v>-7</v>
      </c>
      <c r="P19" s="3"/>
      <c r="Q19" s="3"/>
      <c r="R19" s="3"/>
      <c r="S19" s="3"/>
      <c r="T19" s="3"/>
    </row>
    <row r="20" spans="1:20" ht="15.75" x14ac:dyDescent="0.25">
      <c r="A20" s="10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1"/>
      <c r="O20" s="3">
        <f t="shared" si="0"/>
        <v>0</v>
      </c>
      <c r="P20" s="3"/>
      <c r="Q20" s="3"/>
      <c r="R20" s="3"/>
      <c r="S20" s="3"/>
      <c r="T20" s="3"/>
    </row>
    <row r="21" spans="1:20" ht="15.75" x14ac:dyDescent="0.25">
      <c r="A21" s="10"/>
      <c r="B21" s="4">
        <v>2024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11"/>
      <c r="O21" s="3">
        <f t="shared" si="0"/>
        <v>2024</v>
      </c>
      <c r="P21" s="3"/>
      <c r="Q21" s="3"/>
      <c r="R21" s="3"/>
      <c r="S21" s="3"/>
      <c r="T21" s="3"/>
    </row>
    <row r="22" spans="1:20" ht="15.75" x14ac:dyDescent="0.25">
      <c r="A22" s="10"/>
      <c r="B22" s="4" t="s">
        <v>1</v>
      </c>
      <c r="C22" s="4" t="s">
        <v>2</v>
      </c>
      <c r="D22" s="4" t="s">
        <v>3</v>
      </c>
      <c r="E22" s="4" t="s">
        <v>4</v>
      </c>
      <c r="F22" s="4" t="s">
        <v>5</v>
      </c>
      <c r="G22" s="4" t="s">
        <v>6</v>
      </c>
      <c r="H22" s="4" t="s">
        <v>7</v>
      </c>
      <c r="I22" s="4" t="s">
        <v>8</v>
      </c>
      <c r="J22" s="4" t="s">
        <v>9</v>
      </c>
      <c r="K22" s="4" t="s">
        <v>10</v>
      </c>
      <c r="L22" s="4" t="s">
        <v>11</v>
      </c>
      <c r="M22" s="4" t="s">
        <v>12</v>
      </c>
      <c r="N22" s="11" t="s">
        <v>13</v>
      </c>
      <c r="O22" s="3">
        <f t="shared" si="0"/>
        <v>0</v>
      </c>
      <c r="P22" s="3"/>
      <c r="Q22" s="3"/>
      <c r="R22" s="3"/>
      <c r="S22" s="3"/>
      <c r="T22" s="3"/>
    </row>
    <row r="23" spans="1:20" ht="15.75" x14ac:dyDescent="0.25">
      <c r="A23" s="10" t="s">
        <v>16</v>
      </c>
      <c r="B23" s="4">
        <v>153</v>
      </c>
      <c r="C23" s="4">
        <v>153</v>
      </c>
      <c r="D23" s="4">
        <v>153</v>
      </c>
      <c r="E23" s="4">
        <v>153</v>
      </c>
      <c r="F23" s="4">
        <v>153</v>
      </c>
      <c r="G23" s="4">
        <v>153</v>
      </c>
      <c r="H23" s="4">
        <v>153</v>
      </c>
      <c r="I23" s="4">
        <v>153</v>
      </c>
      <c r="J23" s="4">
        <v>153</v>
      </c>
      <c r="K23" s="4">
        <v>152</v>
      </c>
      <c r="L23" s="4">
        <v>152</v>
      </c>
      <c r="M23" s="4">
        <v>152</v>
      </c>
      <c r="N23" s="12">
        <f>AVERAGE(B23:M23)</f>
        <v>152.75</v>
      </c>
      <c r="O23" s="3">
        <f t="shared" si="0"/>
        <v>1833</v>
      </c>
      <c r="P23" s="3"/>
      <c r="Q23" s="3"/>
      <c r="R23" s="3"/>
      <c r="S23" s="3"/>
      <c r="T23" s="3"/>
    </row>
    <row r="24" spans="1:20" ht="15.75" x14ac:dyDescent="0.25">
      <c r="A24" s="10" t="s">
        <v>17</v>
      </c>
      <c r="B24" s="5">
        <v>145</v>
      </c>
      <c r="C24" s="5">
        <v>144</v>
      </c>
      <c r="D24" s="5">
        <v>145</v>
      </c>
      <c r="E24" s="5">
        <v>144</v>
      </c>
      <c r="F24" s="5">
        <v>143</v>
      </c>
      <c r="G24" s="5">
        <v>141</v>
      </c>
      <c r="H24" s="5">
        <v>141</v>
      </c>
      <c r="I24" s="5">
        <v>141</v>
      </c>
      <c r="J24" s="5">
        <v>142</v>
      </c>
      <c r="K24" s="5">
        <v>141</v>
      </c>
      <c r="L24" s="5">
        <v>139</v>
      </c>
      <c r="M24" s="5">
        <v>136</v>
      </c>
      <c r="N24" s="14">
        <f>AVERAGE(B24:M24)</f>
        <v>141.83333333333334</v>
      </c>
      <c r="O24" s="3">
        <f t="shared" si="0"/>
        <v>1702</v>
      </c>
      <c r="P24" s="3"/>
      <c r="Q24" s="3"/>
      <c r="R24" s="3"/>
      <c r="S24" s="3"/>
      <c r="T24" s="3"/>
    </row>
    <row r="25" spans="1:20" ht="15.75" x14ac:dyDescent="0.25">
      <c r="A25" s="10" t="s">
        <v>27</v>
      </c>
      <c r="B25" s="17">
        <f>+B24-B23</f>
        <v>-8</v>
      </c>
      <c r="C25" s="17">
        <f t="shared" ref="C25:M25" si="4">+C24-C23</f>
        <v>-9</v>
      </c>
      <c r="D25" s="17">
        <f t="shared" si="4"/>
        <v>-8</v>
      </c>
      <c r="E25" s="17">
        <f t="shared" si="4"/>
        <v>-9</v>
      </c>
      <c r="F25" s="17">
        <f t="shared" si="4"/>
        <v>-10</v>
      </c>
      <c r="G25" s="17">
        <f t="shared" si="4"/>
        <v>-12</v>
      </c>
      <c r="H25" s="17">
        <f t="shared" si="4"/>
        <v>-12</v>
      </c>
      <c r="I25" s="17">
        <f t="shared" si="4"/>
        <v>-12</v>
      </c>
      <c r="J25" s="17">
        <f t="shared" si="4"/>
        <v>-11</v>
      </c>
      <c r="K25" s="17">
        <f t="shared" si="4"/>
        <v>-11</v>
      </c>
      <c r="L25" s="17">
        <f t="shared" si="4"/>
        <v>-13</v>
      </c>
      <c r="M25" s="17">
        <f t="shared" si="4"/>
        <v>-16</v>
      </c>
      <c r="N25" s="18">
        <f>AVERAGE(B25:M25)</f>
        <v>-10.916666666666666</v>
      </c>
      <c r="O25" s="3">
        <f t="shared" si="0"/>
        <v>-131</v>
      </c>
      <c r="P25" s="3"/>
      <c r="Q25" s="3"/>
      <c r="R25" s="3"/>
      <c r="S25" s="3"/>
      <c r="T25" s="3"/>
    </row>
    <row r="26" spans="1:20" ht="15.75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1"/>
      <c r="O26" s="3">
        <f t="shared" si="0"/>
        <v>0</v>
      </c>
      <c r="P26" s="3"/>
      <c r="Q26" s="3"/>
      <c r="R26" s="3"/>
      <c r="S26" s="3"/>
      <c r="T26" s="3"/>
    </row>
    <row r="27" spans="1:20" ht="15.75" x14ac:dyDescent="0.25">
      <c r="A27" s="10"/>
      <c r="B27" s="4">
        <v>2025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2"/>
      <c r="O27" s="3">
        <f t="shared" si="0"/>
        <v>2025</v>
      </c>
      <c r="P27" s="3"/>
      <c r="Q27" s="3"/>
      <c r="R27" s="3"/>
      <c r="S27" s="3"/>
      <c r="T27" s="3"/>
    </row>
    <row r="28" spans="1:20" ht="15.75" x14ac:dyDescent="0.25">
      <c r="A28" s="10"/>
      <c r="B28" s="4" t="s">
        <v>1</v>
      </c>
      <c r="C28" s="4" t="s">
        <v>2</v>
      </c>
      <c r="D28" s="4" t="s">
        <v>3</v>
      </c>
      <c r="E28" s="4" t="s">
        <v>4</v>
      </c>
      <c r="F28" s="4" t="s">
        <v>5</v>
      </c>
      <c r="G28" s="4" t="s">
        <v>6</v>
      </c>
      <c r="H28" s="4" t="s">
        <v>7</v>
      </c>
      <c r="I28" s="4" t="s">
        <v>8</v>
      </c>
      <c r="J28" s="4" t="s">
        <v>9</v>
      </c>
      <c r="K28" s="4" t="s">
        <v>10</v>
      </c>
      <c r="L28" s="4" t="s">
        <v>11</v>
      </c>
      <c r="M28" s="4" t="s">
        <v>12</v>
      </c>
      <c r="N28" s="11" t="s">
        <v>13</v>
      </c>
      <c r="O28" s="3">
        <f t="shared" si="0"/>
        <v>0</v>
      </c>
      <c r="P28" s="3"/>
      <c r="Q28" s="3"/>
      <c r="R28" s="3"/>
      <c r="S28" s="3"/>
      <c r="T28" s="3"/>
    </row>
    <row r="29" spans="1:20" ht="15.75" x14ac:dyDescent="0.25">
      <c r="A29" s="10" t="s">
        <v>16</v>
      </c>
      <c r="B29" s="4">
        <v>165</v>
      </c>
      <c r="C29" s="4">
        <v>165</v>
      </c>
      <c r="D29" s="4">
        <v>165</v>
      </c>
      <c r="E29" s="4">
        <v>165</v>
      </c>
      <c r="F29" s="4">
        <v>165</v>
      </c>
      <c r="G29" s="4">
        <v>165</v>
      </c>
      <c r="H29" s="4">
        <v>165</v>
      </c>
      <c r="I29" s="4">
        <v>165</v>
      </c>
      <c r="J29" s="4">
        <v>165</v>
      </c>
      <c r="K29" s="4">
        <v>165</v>
      </c>
      <c r="L29" s="4">
        <v>165</v>
      </c>
      <c r="M29" s="4">
        <v>165</v>
      </c>
      <c r="N29" s="12">
        <f>AVERAGE(B29:M29)</f>
        <v>165</v>
      </c>
      <c r="O29" s="3">
        <f t="shared" si="0"/>
        <v>1980</v>
      </c>
      <c r="P29" s="3"/>
      <c r="Q29" s="3"/>
      <c r="R29" s="3"/>
      <c r="S29" s="3"/>
      <c r="T29" s="3"/>
    </row>
    <row r="30" spans="1:20" ht="15.75" x14ac:dyDescent="0.25">
      <c r="A30" s="10" t="s">
        <v>17</v>
      </c>
      <c r="B30" s="5">
        <v>138</v>
      </c>
      <c r="C30" s="5">
        <v>142</v>
      </c>
      <c r="D30" s="5">
        <v>140</v>
      </c>
      <c r="E30" s="5">
        <v>143</v>
      </c>
      <c r="F30" s="5">
        <v>149</v>
      </c>
      <c r="G30" s="5">
        <v>148</v>
      </c>
      <c r="H30" s="5">
        <v>150</v>
      </c>
      <c r="I30" s="5">
        <v>146</v>
      </c>
      <c r="J30" s="5">
        <v>149</v>
      </c>
      <c r="K30" s="5">
        <v>150</v>
      </c>
      <c r="L30" s="5">
        <v>152</v>
      </c>
      <c r="M30" s="5">
        <v>153</v>
      </c>
      <c r="N30" s="14">
        <f>AVERAGE(B30:M30)</f>
        <v>146.66666666666666</v>
      </c>
      <c r="O30" s="3">
        <f t="shared" si="0"/>
        <v>1760</v>
      </c>
      <c r="P30" s="3"/>
      <c r="Q30" s="3"/>
      <c r="R30" s="3"/>
      <c r="S30" s="3"/>
      <c r="T30" s="3"/>
    </row>
    <row r="31" spans="1:20" ht="15.75" x14ac:dyDescent="0.25">
      <c r="A31" s="10" t="s">
        <v>27</v>
      </c>
      <c r="B31" s="15">
        <f>+B30-B29</f>
        <v>-27</v>
      </c>
      <c r="C31" s="15">
        <f t="shared" ref="C31:M31" si="5">+C30-C29</f>
        <v>-23</v>
      </c>
      <c r="D31" s="15">
        <f t="shared" si="5"/>
        <v>-25</v>
      </c>
      <c r="E31" s="15">
        <f t="shared" si="5"/>
        <v>-22</v>
      </c>
      <c r="F31" s="15">
        <f t="shared" si="5"/>
        <v>-16</v>
      </c>
      <c r="G31" s="15">
        <f t="shared" si="5"/>
        <v>-17</v>
      </c>
      <c r="H31" s="15">
        <f t="shared" si="5"/>
        <v>-15</v>
      </c>
      <c r="I31" s="15">
        <f t="shared" si="5"/>
        <v>-19</v>
      </c>
      <c r="J31" s="15">
        <f t="shared" si="5"/>
        <v>-16</v>
      </c>
      <c r="K31" s="15">
        <f t="shared" si="5"/>
        <v>-15</v>
      </c>
      <c r="L31" s="15">
        <f t="shared" si="5"/>
        <v>-13</v>
      </c>
      <c r="M31" s="15">
        <f t="shared" si="5"/>
        <v>-12</v>
      </c>
      <c r="N31" s="16">
        <f>AVERAGE(B31:M31)</f>
        <v>-18.333333333333332</v>
      </c>
      <c r="O31" s="3">
        <f t="shared" si="0"/>
        <v>-220</v>
      </c>
      <c r="P31" s="3"/>
      <c r="Q31" s="3"/>
      <c r="R31" s="3"/>
      <c r="S31" s="3"/>
      <c r="T31" s="3"/>
    </row>
    <row r="32" spans="1:20" ht="15.75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1"/>
      <c r="O32" s="3">
        <f t="shared" si="0"/>
        <v>0</v>
      </c>
      <c r="P32" s="3"/>
      <c r="Q32" s="3"/>
      <c r="R32" s="3"/>
      <c r="S32" s="3"/>
      <c r="T32" s="3"/>
    </row>
    <row r="33" spans="1:20" ht="15.75" x14ac:dyDescent="0.25">
      <c r="A33" s="10"/>
      <c r="B33" s="4">
        <v>2026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1"/>
      <c r="O33" s="3">
        <f t="shared" si="0"/>
        <v>2026</v>
      </c>
      <c r="P33" s="3"/>
      <c r="Q33" s="3"/>
      <c r="R33" s="3"/>
      <c r="S33" s="3"/>
      <c r="T33" s="3"/>
    </row>
    <row r="34" spans="1:20" ht="15.75" x14ac:dyDescent="0.25">
      <c r="A34" s="10"/>
      <c r="B34" s="4" t="s">
        <v>1</v>
      </c>
      <c r="C34" s="4" t="s">
        <v>2</v>
      </c>
      <c r="D34" s="4" t="s">
        <v>3</v>
      </c>
      <c r="E34" s="4" t="s">
        <v>4</v>
      </c>
      <c r="F34" s="4" t="s">
        <v>5</v>
      </c>
      <c r="G34" s="4" t="s">
        <v>6</v>
      </c>
      <c r="H34" s="4" t="s">
        <v>7</v>
      </c>
      <c r="I34" s="4" t="s">
        <v>8</v>
      </c>
      <c r="J34" s="4" t="s">
        <v>9</v>
      </c>
      <c r="K34" s="4" t="s">
        <v>10</v>
      </c>
      <c r="L34" s="4" t="s">
        <v>11</v>
      </c>
      <c r="M34" s="4" t="s">
        <v>12</v>
      </c>
      <c r="N34" s="11" t="s">
        <v>13</v>
      </c>
      <c r="O34" s="3">
        <f t="shared" si="0"/>
        <v>0</v>
      </c>
      <c r="P34" s="3"/>
      <c r="Q34" s="3"/>
      <c r="R34" s="3"/>
      <c r="S34" s="3"/>
      <c r="T34" s="3"/>
    </row>
    <row r="35" spans="1:20" ht="15.75" x14ac:dyDescent="0.25">
      <c r="A35" s="10" t="s">
        <v>16</v>
      </c>
      <c r="B35" s="4">
        <v>168</v>
      </c>
      <c r="C35" s="4">
        <v>168</v>
      </c>
      <c r="D35" s="4">
        <v>168</v>
      </c>
      <c r="E35" s="4">
        <v>168</v>
      </c>
      <c r="F35" s="4"/>
      <c r="G35" s="4"/>
      <c r="H35" s="4"/>
      <c r="I35" s="4"/>
      <c r="J35" s="4"/>
      <c r="K35" s="4"/>
      <c r="L35" s="4"/>
      <c r="M35" s="4"/>
      <c r="N35" s="12">
        <f>AVERAGE(B35:E35)</f>
        <v>168</v>
      </c>
      <c r="O35" s="3">
        <f t="shared" si="0"/>
        <v>672</v>
      </c>
      <c r="P35" s="3"/>
      <c r="Q35" s="3"/>
      <c r="R35" s="3"/>
      <c r="S35" s="3"/>
      <c r="T35" s="3"/>
    </row>
    <row r="36" spans="1:20" ht="15.75" x14ac:dyDescent="0.25">
      <c r="A36" s="10" t="s">
        <v>17</v>
      </c>
      <c r="B36" s="5">
        <v>153</v>
      </c>
      <c r="C36" s="5">
        <v>154</v>
      </c>
      <c r="D36" s="5">
        <v>150</v>
      </c>
      <c r="E36" s="5">
        <v>153</v>
      </c>
      <c r="F36" s="5"/>
      <c r="G36" s="5"/>
      <c r="H36" s="5"/>
      <c r="I36" s="5"/>
      <c r="J36" s="5"/>
      <c r="K36" s="5"/>
      <c r="L36" s="5"/>
      <c r="M36" s="5"/>
      <c r="N36" s="14">
        <f>AVERAGE(B36:E36)</f>
        <v>152.5</v>
      </c>
      <c r="O36" s="3">
        <f t="shared" si="0"/>
        <v>610</v>
      </c>
      <c r="P36" s="3"/>
      <c r="Q36" s="3"/>
      <c r="R36" s="3"/>
      <c r="S36" s="3"/>
      <c r="T36" s="3"/>
    </row>
    <row r="37" spans="1:20" ht="15.75" x14ac:dyDescent="0.25">
      <c r="A37" s="10" t="s">
        <v>27</v>
      </c>
      <c r="B37" s="15">
        <f>+B36-B35</f>
        <v>-15</v>
      </c>
      <c r="C37" s="15">
        <f t="shared" ref="C37:E37" si="6">+C36-C35</f>
        <v>-14</v>
      </c>
      <c r="D37" s="15">
        <f t="shared" si="6"/>
        <v>-18</v>
      </c>
      <c r="E37" s="15">
        <f t="shared" si="6"/>
        <v>-15</v>
      </c>
      <c r="F37" s="15"/>
      <c r="G37" s="15"/>
      <c r="H37" s="15"/>
      <c r="I37" s="15"/>
      <c r="J37" s="15"/>
      <c r="K37" s="15"/>
      <c r="L37" s="15"/>
      <c r="M37" s="15"/>
      <c r="N37" s="16">
        <f>AVERAGE(B37:E37)</f>
        <v>-15.5</v>
      </c>
      <c r="O37" s="3">
        <f t="shared" si="0"/>
        <v>-62</v>
      </c>
      <c r="P37" s="3"/>
      <c r="Q37" s="3"/>
      <c r="R37" s="3"/>
      <c r="S37" s="3"/>
      <c r="T37" s="3"/>
    </row>
    <row r="38" spans="1:20" ht="15.75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1"/>
      <c r="P38" s="3"/>
      <c r="Q38" s="3"/>
      <c r="R38" s="3"/>
      <c r="S38" s="3"/>
      <c r="T38" s="3"/>
    </row>
    <row r="39" spans="1:20" ht="15.75" x14ac:dyDescent="0.25">
      <c r="A39" s="10"/>
      <c r="B39" s="1"/>
      <c r="C39" s="1"/>
      <c r="D39" s="1"/>
      <c r="E39" s="1"/>
      <c r="F39" s="1"/>
      <c r="G39" s="1"/>
      <c r="H39" s="1"/>
      <c r="I39" s="1" t="s">
        <v>25</v>
      </c>
      <c r="J39" s="1" t="s">
        <v>21</v>
      </c>
      <c r="K39" s="1"/>
      <c r="L39" s="24">
        <v>-8.4</v>
      </c>
      <c r="M39" s="1"/>
      <c r="N39" s="12"/>
    </row>
    <row r="40" spans="1:20" ht="15.75" x14ac:dyDescent="0.25">
      <c r="A40" s="13"/>
      <c r="B40" s="6"/>
      <c r="C40" s="6"/>
      <c r="D40" s="6"/>
      <c r="E40" s="6"/>
      <c r="F40" s="6"/>
      <c r="G40" s="6"/>
      <c r="H40" s="6"/>
      <c r="I40" s="6"/>
      <c r="J40" s="6" t="s">
        <v>19</v>
      </c>
      <c r="K40" s="6"/>
      <c r="L40" s="19">
        <v>5.3999999999999999E-2</v>
      </c>
      <c r="M40" s="6"/>
      <c r="N40" s="14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20" ht="15.75" x14ac:dyDescent="0.25">
      <c r="A42" s="6"/>
      <c r="B42" s="6"/>
      <c r="C42" s="6"/>
      <c r="D42" s="6"/>
      <c r="E42" s="6"/>
      <c r="F42" s="6"/>
      <c r="G42" s="6"/>
      <c r="H42" s="1"/>
      <c r="I42" s="1"/>
      <c r="J42" s="1"/>
      <c r="K42" s="1"/>
      <c r="L42" s="1"/>
      <c r="M42" s="1"/>
      <c r="N42" s="1"/>
    </row>
    <row r="43" spans="1:20" x14ac:dyDescent="0.25">
      <c r="A43" t="s">
        <v>30</v>
      </c>
    </row>
  </sheetData>
  <mergeCells count="1">
    <mergeCell ref="A2:N2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Payroll1</vt:lpstr>
      <vt:lpstr>Payroll2</vt:lpstr>
      <vt:lpstr>Payroll2!Print_Area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Defever</dc:creator>
  <cp:lastModifiedBy>Tina Miller</cp:lastModifiedBy>
  <cp:lastPrinted>2026-07-30T17:59:20Z</cp:lastPrinted>
  <dcterms:created xsi:type="dcterms:W3CDTF">2026-06-10T12:41:46Z</dcterms:created>
  <dcterms:modified xsi:type="dcterms:W3CDTF">2026-09-04T15:10:37Z</dcterms:modified>
</cp:coreProperties>
</file>