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server2\KPSC Cases\0.0 - BR 2026-00089 - 6MO ES Rvw\Rsp to 5th IRs Prep\Initial Drafts\"/>
    </mc:Choice>
  </mc:AlternateContent>
  <xr:revisionPtr revIDLastSave="0" documentId="8_{A6FFB7B6-CF68-4E25-B496-09D4B6E6149B}" xr6:coauthVersionLast="47" xr6:coauthVersionMax="47" xr10:uidLastSave="{00000000-0000-0000-0000-000000000000}"/>
  <bookViews>
    <workbookView xWindow="-120" yWindow="-120" windowWidth="29040" windowHeight="15720" xr2:uid="{197F020B-6BD9-4844-9DE2-D9E369227691}"/>
  </bookViews>
  <sheets>
    <sheet name="PSC 5-2" sheetId="1" r:id="rId1"/>
  </sheets>
  <definedNames>
    <definedName name="_xlnm.Print_Area" localSheetId="0">'PSC 5-2'!$A$1:$J$93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1" l="1"/>
  <c r="D86" i="1"/>
  <c r="I85" i="1"/>
  <c r="E85" i="1"/>
  <c r="I84" i="1"/>
  <c r="E84" i="1"/>
  <c r="I83" i="1"/>
  <c r="I86" i="1" s="1"/>
  <c r="E83" i="1"/>
  <c r="E86" i="1" s="1"/>
  <c r="I82" i="1"/>
  <c r="D79" i="1"/>
  <c r="E78" i="1" s="1"/>
  <c r="I78" i="1"/>
  <c r="I77" i="1"/>
  <c r="I76" i="1"/>
  <c r="I79" i="1" s="1"/>
  <c r="E76" i="1"/>
  <c r="I75" i="1"/>
  <c r="D72" i="1"/>
  <c r="E69" i="1" s="1"/>
  <c r="I71" i="1"/>
  <c r="I70" i="1"/>
  <c r="I69" i="1"/>
  <c r="I68" i="1"/>
  <c r="D65" i="1"/>
  <c r="I64" i="1"/>
  <c r="E64" i="1"/>
  <c r="I63" i="1"/>
  <c r="E63" i="1"/>
  <c r="I62" i="1"/>
  <c r="I65" i="1" s="1"/>
  <c r="E62" i="1"/>
  <c r="E65" i="1" s="1"/>
  <c r="I61" i="1"/>
  <c r="I58" i="1"/>
  <c r="D58" i="1"/>
  <c r="E57" i="1" s="1"/>
  <c r="I57" i="1"/>
  <c r="I56" i="1"/>
  <c r="I55" i="1"/>
  <c r="I54" i="1"/>
  <c r="D51" i="1"/>
  <c r="E48" i="1" s="1"/>
  <c r="I50" i="1"/>
  <c r="E50" i="1"/>
  <c r="I49" i="1"/>
  <c r="E49" i="1"/>
  <c r="I48" i="1"/>
  <c r="I47" i="1"/>
  <c r="D44" i="1"/>
  <c r="E43" i="1" s="1"/>
  <c r="I43" i="1"/>
  <c r="I42" i="1"/>
  <c r="I41" i="1"/>
  <c r="I40" i="1"/>
  <c r="D37" i="1"/>
  <c r="E36" i="1" s="1"/>
  <c r="I36" i="1"/>
  <c r="I35" i="1"/>
  <c r="I34" i="1"/>
  <c r="I37" i="1" s="1"/>
  <c r="I33" i="1"/>
  <c r="D30" i="1"/>
  <c r="E27" i="1" s="1"/>
  <c r="E30" i="1" s="1"/>
  <c r="I29" i="1"/>
  <c r="E29" i="1"/>
  <c r="I28" i="1"/>
  <c r="E28" i="1"/>
  <c r="I27" i="1"/>
  <c r="I26" i="1"/>
  <c r="D23" i="1"/>
  <c r="E21" i="1" s="1"/>
  <c r="I22" i="1"/>
  <c r="I21" i="1"/>
  <c r="I20" i="1"/>
  <c r="I23" i="1" s="1"/>
  <c r="E20" i="1"/>
  <c r="I19" i="1"/>
  <c r="D16" i="1"/>
  <c r="E14" i="1" s="1"/>
  <c r="I15" i="1"/>
  <c r="E15" i="1"/>
  <c r="I14" i="1"/>
  <c r="I13" i="1"/>
  <c r="I12" i="1"/>
  <c r="D9" i="1"/>
  <c r="I8" i="1"/>
  <c r="E8" i="1"/>
  <c r="I7" i="1"/>
  <c r="E7" i="1"/>
  <c r="I6" i="1"/>
  <c r="I9" i="1" s="1"/>
  <c r="E9" i="1"/>
  <c r="I5" i="1"/>
  <c r="I51" i="1" l="1"/>
  <c r="E51" i="1"/>
  <c r="E22" i="1"/>
  <c r="E55" i="1"/>
  <c r="E23" i="1"/>
  <c r="E56" i="1"/>
  <c r="I44" i="1"/>
  <c r="I16" i="1"/>
  <c r="B91" i="1"/>
  <c r="D91" i="1" s="1"/>
  <c r="E42" i="1"/>
  <c r="E71" i="1"/>
  <c r="B90" i="1"/>
  <c r="D90" i="1" s="1"/>
  <c r="E41" i="1"/>
  <c r="E44" i="1" s="1"/>
  <c r="I30" i="1"/>
  <c r="I72" i="1"/>
  <c r="B89" i="1"/>
  <c r="B92" i="1" s="1"/>
  <c r="E77" i="1"/>
  <c r="E79" i="1" s="1"/>
  <c r="E34" i="1"/>
  <c r="E13" i="1"/>
  <c r="E16" i="1" s="1"/>
  <c r="E35" i="1"/>
  <c r="E70" i="1"/>
  <c r="E72" i="1" s="1"/>
  <c r="D89" i="1" l="1"/>
  <c r="E58" i="1"/>
  <c r="E37" i="1"/>
</calcChain>
</file>

<file path=xl/sharedStrings.xml><?xml version="1.0" encoding="utf-8"?>
<sst xmlns="http://schemas.openxmlformats.org/spreadsheetml/2006/main" count="120" uniqueCount="51">
  <si>
    <t>PSC Case 2026-00089</t>
  </si>
  <si>
    <t xml:space="preserve">Staff's Fifth Request for Information </t>
  </si>
  <si>
    <t>monthly adjustment</t>
  </si>
  <si>
    <t>PSC 5-2</t>
  </si>
  <si>
    <t>annual adjustment</t>
  </si>
  <si>
    <t>Janaury</t>
  </si>
  <si>
    <t>Actual MWH</t>
  </si>
  <si>
    <t>Allocation %</t>
  </si>
  <si>
    <t>Jan MRSM Credit</t>
  </si>
  <si>
    <t>Jan MRSM Credit Revised</t>
  </si>
  <si>
    <t>Variance</t>
  </si>
  <si>
    <t>Jackson Purchase</t>
  </si>
  <si>
    <t>Kenergy</t>
  </si>
  <si>
    <t>Meade County</t>
  </si>
  <si>
    <t>February</t>
  </si>
  <si>
    <t>Feb MRSM Credit</t>
  </si>
  <si>
    <t>Feb MRSM Credit Revised</t>
  </si>
  <si>
    <t>March</t>
  </si>
  <si>
    <t>Mar MRSM Credit</t>
  </si>
  <si>
    <t>Mar MRSM Credit Revised</t>
  </si>
  <si>
    <t>April</t>
  </si>
  <si>
    <t>Apr MRSM Credit</t>
  </si>
  <si>
    <t>Apr MRSM Credit Revised</t>
  </si>
  <si>
    <t>May</t>
  </si>
  <si>
    <t>May MRSM Credit</t>
  </si>
  <si>
    <t>May MRSM Credit Revised</t>
  </si>
  <si>
    <t>June</t>
  </si>
  <si>
    <t>Jun MRSM Credit</t>
  </si>
  <si>
    <t>Jun MRSM Credit Revised</t>
  </si>
  <si>
    <t>July</t>
  </si>
  <si>
    <t>Jul MRSM Credit</t>
  </si>
  <si>
    <t>Jul MRSM Credit Revised</t>
  </si>
  <si>
    <t>August</t>
  </si>
  <si>
    <t>Aug MRSM Credit</t>
  </si>
  <si>
    <t>Aug MRSM Credit Revised</t>
  </si>
  <si>
    <t>September</t>
  </si>
  <si>
    <t>Sep MRSM Credit</t>
  </si>
  <si>
    <t>Sep MRSM Credit Revised</t>
  </si>
  <si>
    <t>October</t>
  </si>
  <si>
    <t>Oct MRSM Credit</t>
  </si>
  <si>
    <t>Oct MRSM Credit Revised</t>
  </si>
  <si>
    <t>November</t>
  </si>
  <si>
    <t>Nov MRSM Credit</t>
  </si>
  <si>
    <t>Nov MRSM Credit Revised</t>
  </si>
  <si>
    <t>December</t>
  </si>
  <si>
    <t>Dec MRSM Credit</t>
  </si>
  <si>
    <t>Dec MRSM Credit Revised</t>
  </si>
  <si>
    <t>2025 Annual MRSM increase</t>
  </si>
  <si>
    <t>2025  Avg Residential No. Served</t>
  </si>
  <si>
    <t>Total Approx Annual MRSM increase per Residential Customer Served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</si>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</sst>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  <numFmt numFmtId="166" formatCode="0.00000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44" fontId="0" fillId="0" borderId="0" xfId="2" applyFont="1"/>
    <xf numFmtId="0" fontId="0" fillId="0" borderId="0" xfId="0" applyAlignment="1">
      <alignment wrapText="1"/>
    </xf>
    <xf numFmtId="44" fontId="0" fillId="0" borderId="0" xfId="0" applyNumberFormat="1"/>
    <xf numFmtId="0" fontId="2" fillId="0" borderId="0" xfId="0" applyFont="1" applyAlignment="1">
      <alignment vertical="center" wrapText="1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4" fontId="0" fillId="0" borderId="0" xfId="2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vertical="center" wrapText="1"/>
    </xf>
    <xf numFmtId="164" fontId="0" fillId="0" borderId="0" xfId="1" applyNumberFormat="1" applyFont="1" applyFill="1"/>
    <xf numFmtId="44" fontId="0" fillId="0" borderId="0" xfId="2" applyFont="1" applyFill="1" applyBorder="1"/>
    <xf numFmtId="164" fontId="0" fillId="0" borderId="1" xfId="1" applyNumberFormat="1" applyFont="1" applyFill="1" applyBorder="1"/>
    <xf numFmtId="44" fontId="0" fillId="0" borderId="1" xfId="2" applyFont="1" applyFill="1" applyBorder="1"/>
    <xf numFmtId="44" fontId="0" fillId="0" borderId="1" xfId="2" applyFont="1" applyBorder="1"/>
    <xf numFmtId="44" fontId="0" fillId="0" borderId="1" xfId="0" applyNumberFormat="1" applyBorder="1"/>
    <xf numFmtId="164" fontId="0" fillId="0" borderId="0" xfId="1" applyNumberFormat="1" applyFont="1"/>
    <xf numFmtId="165" fontId="0" fillId="0" borderId="0" xfId="1" applyNumberFormat="1" applyFont="1" applyFill="1"/>
    <xf numFmtId="165" fontId="0" fillId="0" borderId="1" xfId="1" applyNumberFormat="1" applyFont="1" applyFill="1" applyBorder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5" xfId="0" applyBorder="1"/>
    <xf numFmtId="165" fontId="0" fillId="0" borderId="0" xfId="1" applyNumberFormat="1" applyFont="1" applyBorder="1"/>
    <xf numFmtId="44" fontId="0" fillId="0" borderId="6" xfId="2" applyFont="1" applyFill="1" applyBorder="1"/>
    <xf numFmtId="0" fontId="0" fillId="0" borderId="7" xfId="0" applyBorder="1"/>
    <xf numFmtId="44" fontId="0" fillId="0" borderId="8" xfId="0" applyNumberFormat="1" applyBorder="1"/>
    <xf numFmtId="0" fontId="0" fillId="0" borderId="8" xfId="0" applyBorder="1"/>
    <xf numFmtId="0" fontId="0" fillId="0" borderId="9" xfId="0" applyBorder="1"/>
    <xf numFmtId="165" fontId="0" fillId="0" borderId="0" xfId="1" applyNumberFormat="1" applyFont="1"/>
    <xf numFmtId="9" fontId="0" fillId="0" borderId="0" xfId="3" applyFont="1"/>
    <xf numFmtId="166" fontId="0" fillId="0" borderId="0" xfId="3" applyNumberFormat="1" applyFont="1"/>
    <xf numFmtId="166" fontId="0" fillId="0" borderId="1" xfId="3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74B3A-EED3-4E9E-A680-2F6B45980459}">
  <sheetPr>
    <pageSetUpPr fitToPage="1"/>
  </sheetPr>
  <dimension ref="A1:Q94"/>
  <sheetViews>
    <sheetView tabSelected="1" zoomScaleNormal="100" workbookViewId="0">
      <selection activeCell="I9" sqref="I9"/>
    </sheetView>
  </sheetViews>
  <sheetFormatPr defaultRowHeight="15" x14ac:dyDescent="0.25"/>
  <cols>
    <col min="1" max="1" width="23" bestFit="1" customWidth="1"/>
    <col min="2" max="2" width="11.5703125" bestFit="1" customWidth="1"/>
    <col min="3" max="3" width="16.28515625" bestFit="1" customWidth="1"/>
    <col min="4" max="4" width="15.28515625" bestFit="1" customWidth="1"/>
    <col min="5" max="5" width="12" bestFit="1" customWidth="1"/>
    <col min="6" max="7" width="12.5703125" bestFit="1" customWidth="1"/>
    <col min="9" max="9" width="12.5703125" bestFit="1" customWidth="1"/>
    <col min="10" max="10" width="12.7109375" customWidth="1"/>
    <col min="11" max="11" width="11.5703125" bestFit="1" customWidth="1"/>
  </cols>
  <sheetData>
    <row r="1" spans="1:17" ht="15.75" x14ac:dyDescent="0.25">
      <c r="A1" s="1" t="s">
        <v>0</v>
      </c>
    </row>
    <row r="2" spans="1:17" ht="31.5" x14ac:dyDescent="0.25">
      <c r="A2" s="2" t="s">
        <v>1</v>
      </c>
      <c r="I2" s="3">
        <v>4813.2700000000004</v>
      </c>
      <c r="J2" s="4" t="s">
        <v>2</v>
      </c>
    </row>
    <row r="3" spans="1:17" ht="30" x14ac:dyDescent="0.25">
      <c r="A3" s="1" t="s">
        <v>3</v>
      </c>
      <c r="I3" s="3">
        <v>59759.21</v>
      </c>
      <c r="J3" s="4" t="s">
        <v>4</v>
      </c>
      <c r="K3" s="5"/>
    </row>
    <row r="4" spans="1:17" ht="45" x14ac:dyDescent="0.25">
      <c r="A4" s="6" t="s">
        <v>5</v>
      </c>
      <c r="B4" s="7"/>
      <c r="D4" s="9" t="s">
        <v>6</v>
      </c>
      <c r="E4" s="10" t="s">
        <v>7</v>
      </c>
      <c r="F4" s="11" t="s">
        <v>8</v>
      </c>
      <c r="G4" s="12" t="s">
        <v>9</v>
      </c>
      <c r="I4" t="s">
        <v>10</v>
      </c>
    </row>
    <row r="5" spans="1:17" x14ac:dyDescent="0.25">
      <c r="A5" s="13"/>
      <c r="B5" s="7"/>
      <c r="D5" s="14"/>
      <c r="F5" s="15">
        <v>182156.54</v>
      </c>
      <c r="G5" s="3">
        <v>186969.81</v>
      </c>
      <c r="I5" s="5">
        <f>G5-F5</f>
        <v>4813.2699999999895</v>
      </c>
    </row>
    <row r="6" spans="1:17" x14ac:dyDescent="0.25">
      <c r="A6" s="13">
        <v>2025</v>
      </c>
      <c r="B6" s="7"/>
      <c r="C6" t="s">
        <v>11</v>
      </c>
      <c r="D6" s="14">
        <v>54581.063000000002</v>
      </c>
      <c r="E6" s="36">
        <f>D6/D9</f>
        <v>0.27010663481509323</v>
      </c>
      <c r="F6" s="15">
        <v>49201.69</v>
      </c>
      <c r="G6" s="3">
        <v>50501.786191117368</v>
      </c>
      <c r="I6" s="5">
        <f>G6-F6</f>
        <v>1300.0961911173654</v>
      </c>
    </row>
    <row r="7" spans="1:17" x14ac:dyDescent="0.25">
      <c r="A7" s="13">
        <v>2025</v>
      </c>
      <c r="B7" s="7"/>
      <c r="C7" t="s">
        <v>12</v>
      </c>
      <c r="D7" s="14">
        <v>100051.281</v>
      </c>
      <c r="E7" s="36">
        <f>D7/D9</f>
        <v>0.49512620924677253</v>
      </c>
      <c r="F7" s="15">
        <v>90190.48</v>
      </c>
      <c r="G7" s="3">
        <v>92573.653268889306</v>
      </c>
      <c r="I7" s="5">
        <f>G7-F7</f>
        <v>2383.1732688893098</v>
      </c>
    </row>
    <row r="8" spans="1:17" x14ac:dyDescent="0.25">
      <c r="A8" s="13">
        <v>2025</v>
      </c>
      <c r="B8" s="7"/>
      <c r="C8" t="s">
        <v>13</v>
      </c>
      <c r="D8" s="16">
        <v>47439.934000000001</v>
      </c>
      <c r="E8" s="37">
        <f>D8/D9</f>
        <v>0.23476715593813416</v>
      </c>
      <c r="F8" s="17">
        <v>42764.37</v>
      </c>
      <c r="G8" s="18">
        <v>43894.370539993317</v>
      </c>
      <c r="I8" s="19">
        <f>G8-F8</f>
        <v>1130.0005399933143</v>
      </c>
    </row>
    <row r="9" spans="1:17" x14ac:dyDescent="0.25">
      <c r="B9" s="7"/>
      <c r="D9" s="14">
        <f>SUM(D6:D8)</f>
        <v>202072.27800000002</v>
      </c>
      <c r="E9" s="35">
        <f>SUM(E6:E8)</f>
        <v>0.99999999999999989</v>
      </c>
      <c r="F9" s="15">
        <v>182156.53999999998</v>
      </c>
      <c r="G9" s="3">
        <v>186969.80999999997</v>
      </c>
      <c r="I9" s="5">
        <f>SUM(I6:I8)</f>
        <v>4813.2699999999895</v>
      </c>
    </row>
    <row r="10" spans="1:17" x14ac:dyDescent="0.25">
      <c r="D10" s="14"/>
      <c r="E10" s="8"/>
    </row>
    <row r="11" spans="1:17" ht="45" x14ac:dyDescent="0.25">
      <c r="A11" s="6" t="s">
        <v>14</v>
      </c>
      <c r="B11" s="7"/>
      <c r="D11" s="9" t="s">
        <v>6</v>
      </c>
      <c r="E11" s="10" t="s">
        <v>7</v>
      </c>
      <c r="F11" s="11" t="s">
        <v>15</v>
      </c>
      <c r="G11" s="12" t="s">
        <v>16</v>
      </c>
      <c r="I11" t="s">
        <v>10</v>
      </c>
      <c r="L11" s="8"/>
      <c r="N11" s="20"/>
      <c r="O11" s="8"/>
      <c r="Q11" s="5"/>
    </row>
    <row r="12" spans="1:17" x14ac:dyDescent="0.25">
      <c r="A12" s="13"/>
      <c r="B12" s="7"/>
      <c r="D12" s="14"/>
      <c r="F12" s="15">
        <v>182156.49</v>
      </c>
      <c r="G12" s="3">
        <v>186969.75999999998</v>
      </c>
      <c r="I12" s="5">
        <f>G12-F12</f>
        <v>4813.2699999999895</v>
      </c>
    </row>
    <row r="13" spans="1:17" x14ac:dyDescent="0.25">
      <c r="A13" s="13">
        <v>2025</v>
      </c>
      <c r="B13" s="7"/>
      <c r="C13" t="s">
        <v>11</v>
      </c>
      <c r="D13" s="14">
        <v>67024.826000000001</v>
      </c>
      <c r="E13" s="36">
        <f>D13/D16</f>
        <v>0.26340319071321217</v>
      </c>
      <c r="F13" s="15">
        <v>47980.6</v>
      </c>
      <c r="G13" s="3">
        <v>49248.431350883504</v>
      </c>
      <c r="I13" s="5">
        <f>G13-F13</f>
        <v>1267.8313508835054</v>
      </c>
    </row>
    <row r="14" spans="1:17" x14ac:dyDescent="0.25">
      <c r="A14" s="13">
        <v>2025</v>
      </c>
      <c r="B14" s="7"/>
      <c r="C14" t="s">
        <v>12</v>
      </c>
      <c r="D14" s="14">
        <v>124403.565</v>
      </c>
      <c r="E14" s="36">
        <f>D14/D16</f>
        <v>0.48889788922538174</v>
      </c>
      <c r="F14" s="15">
        <v>89055.92</v>
      </c>
      <c r="G14" s="3">
        <v>91409.121012976204</v>
      </c>
      <c r="I14" s="5">
        <f>G14-F14</f>
        <v>2353.2010129762057</v>
      </c>
    </row>
    <row r="15" spans="1:17" x14ac:dyDescent="0.25">
      <c r="A15" s="13">
        <v>2025</v>
      </c>
      <c r="B15" s="7"/>
      <c r="C15" t="s">
        <v>13</v>
      </c>
      <c r="D15" s="16">
        <v>63028.762000000002</v>
      </c>
      <c r="E15" s="37">
        <f>D15/D16</f>
        <v>0.2476989200614062</v>
      </c>
      <c r="F15" s="17">
        <v>45119.97</v>
      </c>
      <c r="G15" s="18">
        <v>46312.207636140301</v>
      </c>
      <c r="I15" s="19">
        <f>G15-F15</f>
        <v>1192.2376361403003</v>
      </c>
    </row>
    <row r="16" spans="1:17" x14ac:dyDescent="0.25">
      <c r="B16" s="7"/>
      <c r="D16" s="14">
        <f>SUM(D13:D15)</f>
        <v>254457.15299999999</v>
      </c>
      <c r="E16" s="35">
        <f>SUM(E13:E15)</f>
        <v>1</v>
      </c>
      <c r="F16" s="15">
        <v>182156.49</v>
      </c>
      <c r="G16" s="3">
        <v>186969.76</v>
      </c>
      <c r="I16" s="5">
        <f>SUM(I13:I15)</f>
        <v>4813.2700000000114</v>
      </c>
    </row>
    <row r="18" spans="1:9" ht="45" x14ac:dyDescent="0.25">
      <c r="A18" s="6" t="s">
        <v>17</v>
      </c>
      <c r="B18" s="7"/>
      <c r="D18" s="9" t="s">
        <v>6</v>
      </c>
      <c r="E18" s="10" t="s">
        <v>7</v>
      </c>
      <c r="F18" s="11" t="s">
        <v>18</v>
      </c>
      <c r="G18" s="12" t="s">
        <v>19</v>
      </c>
      <c r="I18" t="s">
        <v>10</v>
      </c>
    </row>
    <row r="19" spans="1:9" x14ac:dyDescent="0.25">
      <c r="A19" s="13"/>
      <c r="B19" s="7"/>
      <c r="D19" s="14"/>
      <c r="F19" s="15">
        <v>182156.49</v>
      </c>
      <c r="G19" s="3">
        <v>186969.75999999998</v>
      </c>
      <c r="I19" s="5">
        <f>G19-F19</f>
        <v>4813.2699999999895</v>
      </c>
    </row>
    <row r="20" spans="1:9" x14ac:dyDescent="0.25">
      <c r="A20" s="13">
        <v>2025</v>
      </c>
      <c r="B20" s="7"/>
      <c r="C20" t="s">
        <v>11</v>
      </c>
      <c r="D20" s="14">
        <v>53572.040999999997</v>
      </c>
      <c r="E20" s="36">
        <f>D20/D23</f>
        <v>0.2701886161924773</v>
      </c>
      <c r="F20" s="15">
        <v>49216.61</v>
      </c>
      <c r="G20" s="3">
        <v>50517.100724239594</v>
      </c>
      <c r="I20" s="5">
        <f>G20-F20</f>
        <v>1300.490724239593</v>
      </c>
    </row>
    <row r="21" spans="1:9" x14ac:dyDescent="0.25">
      <c r="A21" s="13">
        <v>2025</v>
      </c>
      <c r="B21" s="7"/>
      <c r="C21" t="s">
        <v>12</v>
      </c>
      <c r="D21" s="14">
        <v>98210.936000000002</v>
      </c>
      <c r="E21" s="36">
        <f>D21/D23</f>
        <v>0.49532323946380824</v>
      </c>
      <c r="F21" s="15">
        <v>90226.34</v>
      </c>
      <c r="G21" s="3">
        <v>92610.467204970744</v>
      </c>
      <c r="I21" s="5">
        <f>G21-F21</f>
        <v>2384.1272049707477</v>
      </c>
    </row>
    <row r="22" spans="1:9" x14ac:dyDescent="0.25">
      <c r="A22" s="13">
        <v>2025</v>
      </c>
      <c r="B22" s="7"/>
      <c r="C22" t="s">
        <v>13</v>
      </c>
      <c r="D22" s="16">
        <v>46493.478000000003</v>
      </c>
      <c r="E22" s="37">
        <f>D22/D23</f>
        <v>0.23448814434371443</v>
      </c>
      <c r="F22" s="17">
        <v>42713.54</v>
      </c>
      <c r="G22" s="18">
        <v>43842.192070789642</v>
      </c>
      <c r="I22" s="19">
        <f>G22-F22</f>
        <v>1128.6520707896416</v>
      </c>
    </row>
    <row r="23" spans="1:9" x14ac:dyDescent="0.25">
      <c r="B23" s="7"/>
      <c r="D23" s="14">
        <f>SUM(D20:D22)</f>
        <v>198276.45500000002</v>
      </c>
      <c r="E23" s="35">
        <f>SUM(E20:E22)</f>
        <v>1</v>
      </c>
      <c r="F23" s="15">
        <v>182156.49000000002</v>
      </c>
      <c r="G23" s="3">
        <v>186969.75999999998</v>
      </c>
      <c r="I23" s="5">
        <f>SUM(I20:I22)</f>
        <v>4813.2699999999822</v>
      </c>
    </row>
    <row r="25" spans="1:9" ht="45" x14ac:dyDescent="0.25">
      <c r="A25" s="6" t="s">
        <v>20</v>
      </c>
      <c r="B25" s="7"/>
      <c r="D25" s="9" t="s">
        <v>6</v>
      </c>
      <c r="E25" s="10" t="s">
        <v>7</v>
      </c>
      <c r="F25" s="11" t="s">
        <v>21</v>
      </c>
      <c r="G25" s="12" t="s">
        <v>22</v>
      </c>
      <c r="I25" t="s">
        <v>10</v>
      </c>
    </row>
    <row r="26" spans="1:9" x14ac:dyDescent="0.25">
      <c r="A26" s="13"/>
      <c r="B26" s="7"/>
      <c r="D26" s="14"/>
      <c r="F26" s="15">
        <v>182156.49</v>
      </c>
      <c r="G26" s="3">
        <v>186969.75999999998</v>
      </c>
      <c r="I26" s="5">
        <f>G26-F26</f>
        <v>4813.2699999999895</v>
      </c>
    </row>
    <row r="27" spans="1:9" x14ac:dyDescent="0.25">
      <c r="A27" s="13">
        <v>2025</v>
      </c>
      <c r="B27" s="7"/>
      <c r="C27" t="s">
        <v>11</v>
      </c>
      <c r="D27" s="14">
        <v>43390.053</v>
      </c>
      <c r="E27" s="36">
        <f>D27/D30</f>
        <v>0.27220372617901928</v>
      </c>
      <c r="F27" s="15">
        <v>49583.68</v>
      </c>
      <c r="G27" s="3">
        <v>50893.865354796944</v>
      </c>
      <c r="I27" s="5">
        <f>G27-F27</f>
        <v>1310.185354796944</v>
      </c>
    </row>
    <row r="28" spans="1:9" x14ac:dyDescent="0.25">
      <c r="A28" s="13">
        <v>2025</v>
      </c>
      <c r="B28" s="7"/>
      <c r="C28" t="s">
        <v>12</v>
      </c>
      <c r="D28" s="14">
        <v>80100.229000000007</v>
      </c>
      <c r="E28" s="36">
        <f>D28/D30</f>
        <v>0.50250182459082826</v>
      </c>
      <c r="F28" s="15">
        <v>91533.97</v>
      </c>
      <c r="G28" s="3">
        <v>93952.645543309249</v>
      </c>
      <c r="I28" s="5">
        <f>G28-F28</f>
        <v>2418.6755433092476</v>
      </c>
    </row>
    <row r="29" spans="1:9" x14ac:dyDescent="0.25">
      <c r="A29" s="13">
        <v>2025</v>
      </c>
      <c r="B29" s="7"/>
      <c r="C29" t="s">
        <v>13</v>
      </c>
      <c r="D29" s="16">
        <v>35912.58</v>
      </c>
      <c r="E29" s="37">
        <f>D29/D30</f>
        <v>0.22529444923015243</v>
      </c>
      <c r="F29" s="17">
        <v>41038.85</v>
      </c>
      <c r="G29" s="18">
        <v>42123.24910189378</v>
      </c>
      <c r="I29" s="19">
        <f>G29-F29</f>
        <v>1084.3991018937813</v>
      </c>
    </row>
    <row r="30" spans="1:9" x14ac:dyDescent="0.25">
      <c r="B30" s="7"/>
      <c r="D30" s="14">
        <f>SUM(D27:D29)</f>
        <v>159402.86200000002</v>
      </c>
      <c r="E30" s="35">
        <f>SUM(E27:E29)</f>
        <v>0.99999999999999989</v>
      </c>
      <c r="F30" s="15">
        <v>182156.5</v>
      </c>
      <c r="G30" s="3">
        <v>186969.75999999998</v>
      </c>
      <c r="I30" s="5">
        <f>SUM(I27:I29)</f>
        <v>4813.2599999999729</v>
      </c>
    </row>
    <row r="32" spans="1:9" ht="45" x14ac:dyDescent="0.25">
      <c r="A32" s="6" t="s">
        <v>23</v>
      </c>
      <c r="B32" s="7"/>
      <c r="D32" s="9" t="s">
        <v>6</v>
      </c>
      <c r="E32" s="10" t="s">
        <v>7</v>
      </c>
      <c r="F32" s="11" t="s">
        <v>24</v>
      </c>
      <c r="G32" s="12" t="s">
        <v>25</v>
      </c>
      <c r="I32" t="s">
        <v>10</v>
      </c>
    </row>
    <row r="33" spans="1:9" x14ac:dyDescent="0.25">
      <c r="A33" s="13"/>
      <c r="B33" s="7"/>
      <c r="D33" s="14"/>
      <c r="F33" s="15">
        <v>182156.49</v>
      </c>
      <c r="G33" s="3">
        <v>186969.75999999998</v>
      </c>
      <c r="I33" s="5">
        <f>G33-F33</f>
        <v>4813.2699999999895</v>
      </c>
    </row>
    <row r="34" spans="1:9" x14ac:dyDescent="0.25">
      <c r="A34" s="13">
        <v>2025</v>
      </c>
      <c r="B34" s="7"/>
      <c r="C34" t="s">
        <v>11</v>
      </c>
      <c r="D34" s="14">
        <v>40690.873</v>
      </c>
      <c r="E34" s="36">
        <f>D34/D37</f>
        <v>0.28508967317639916</v>
      </c>
      <c r="F34" s="15">
        <v>51930.93</v>
      </c>
      <c r="G34" s="3">
        <v>53303.147772269782</v>
      </c>
      <c r="I34" s="5">
        <f>G34-F34</f>
        <v>1372.2177722697816</v>
      </c>
    </row>
    <row r="35" spans="1:9" x14ac:dyDescent="0.25">
      <c r="A35" s="13">
        <v>2025</v>
      </c>
      <c r="B35" s="7"/>
      <c r="C35" t="s">
        <v>12</v>
      </c>
      <c r="D35" s="14">
        <v>72150.205000000002</v>
      </c>
      <c r="E35" s="36">
        <f>D35/D37</f>
        <v>0.50550103368537214</v>
      </c>
      <c r="F35" s="15">
        <v>92080.290000000008</v>
      </c>
      <c r="G35" s="3">
        <v>94513.386947905936</v>
      </c>
      <c r="I35" s="5">
        <f>G35-F35</f>
        <v>2433.0969479059277</v>
      </c>
    </row>
    <row r="36" spans="1:9" x14ac:dyDescent="0.25">
      <c r="A36" s="13">
        <v>2025</v>
      </c>
      <c r="B36" s="7"/>
      <c r="C36" t="s">
        <v>13</v>
      </c>
      <c r="D36" s="16">
        <v>29889.006000000001</v>
      </c>
      <c r="E36" s="37">
        <f>D36/D37</f>
        <v>0.20940929313822867</v>
      </c>
      <c r="F36" s="17">
        <v>38145.259999999995</v>
      </c>
      <c r="G36" s="18">
        <v>39153.205279824258</v>
      </c>
      <c r="I36" s="19">
        <f>G36-F36</f>
        <v>1007.9452798242637</v>
      </c>
    </row>
    <row r="37" spans="1:9" x14ac:dyDescent="0.25">
      <c r="B37" s="7"/>
      <c r="D37" s="14">
        <f>SUM(D34:D36)</f>
        <v>142730.084</v>
      </c>
      <c r="E37" s="35">
        <f>SUM(E34:E36)</f>
        <v>0.99999999999999989</v>
      </c>
      <c r="F37" s="15">
        <v>182156.47999999998</v>
      </c>
      <c r="G37" s="3">
        <v>186969.74</v>
      </c>
      <c r="I37" s="5">
        <f>SUM(I34:I36)</f>
        <v>4813.2599999999729</v>
      </c>
    </row>
    <row r="39" spans="1:9" ht="45" x14ac:dyDescent="0.25">
      <c r="A39" s="6" t="s">
        <v>26</v>
      </c>
      <c r="B39" s="7"/>
      <c r="D39" s="9" t="s">
        <v>6</v>
      </c>
      <c r="E39" s="10" t="s">
        <v>7</v>
      </c>
      <c r="F39" s="11" t="s">
        <v>27</v>
      </c>
      <c r="G39" s="12" t="s">
        <v>28</v>
      </c>
      <c r="I39" t="s">
        <v>10</v>
      </c>
    </row>
    <row r="40" spans="1:9" x14ac:dyDescent="0.25">
      <c r="A40" s="13"/>
      <c r="B40" s="7"/>
      <c r="D40" s="14"/>
      <c r="F40" s="15">
        <v>182156.49</v>
      </c>
      <c r="G40" s="3">
        <v>186969.75999999998</v>
      </c>
      <c r="I40" s="5">
        <f>G40-F40</f>
        <v>4813.2699999999895</v>
      </c>
    </row>
    <row r="41" spans="1:9" x14ac:dyDescent="0.25">
      <c r="A41" s="13">
        <v>2025</v>
      </c>
      <c r="B41" s="7"/>
      <c r="C41" t="s">
        <v>11</v>
      </c>
      <c r="D41" s="14">
        <v>42686.925999999999</v>
      </c>
      <c r="E41" s="36">
        <f>D41/D44</f>
        <v>0.28967087788471962</v>
      </c>
      <c r="F41" s="15">
        <v>52765.43</v>
      </c>
      <c r="G41" s="3">
        <v>54159.694517095333</v>
      </c>
      <c r="I41" s="5">
        <f>G41-F41</f>
        <v>1394.2645170953328</v>
      </c>
    </row>
    <row r="42" spans="1:9" x14ac:dyDescent="0.25">
      <c r="A42" s="13">
        <v>2025</v>
      </c>
      <c r="B42" s="7"/>
      <c r="C42" t="s">
        <v>12</v>
      </c>
      <c r="D42" s="14">
        <v>75073.277000000002</v>
      </c>
      <c r="E42" s="36">
        <f>D42/D44</f>
        <v>0.50944268168367834</v>
      </c>
      <c r="F42" s="15">
        <v>92798.290000000008</v>
      </c>
      <c r="G42" s="3">
        <v>95250.37592815372</v>
      </c>
      <c r="I42" s="5">
        <f>G42-F42</f>
        <v>2452.0859281537123</v>
      </c>
    </row>
    <row r="43" spans="1:9" x14ac:dyDescent="0.25">
      <c r="A43" s="13">
        <v>2025</v>
      </c>
      <c r="B43" s="7"/>
      <c r="C43" t="s">
        <v>13</v>
      </c>
      <c r="D43" s="16">
        <v>29603.337</v>
      </c>
      <c r="E43" s="37">
        <f>D43/D44</f>
        <v>0.200886440431602</v>
      </c>
      <c r="F43" s="17">
        <v>36592.769999999997</v>
      </c>
      <c r="G43" s="18">
        <v>37559.689554750919</v>
      </c>
      <c r="I43" s="19">
        <f>G43-F43</f>
        <v>966.91955475092254</v>
      </c>
    </row>
    <row r="44" spans="1:9" x14ac:dyDescent="0.25">
      <c r="B44" s="7"/>
      <c r="D44" s="14">
        <f>SUM(D41:D43)</f>
        <v>147363.54</v>
      </c>
      <c r="E44" s="35">
        <f>SUM(E41:E43)</f>
        <v>1</v>
      </c>
      <c r="F44" s="15">
        <v>182156.49</v>
      </c>
      <c r="G44" s="3">
        <v>186969.75999999998</v>
      </c>
      <c r="I44" s="5">
        <f>SUM(I41:I43)</f>
        <v>4813.2699999999677</v>
      </c>
    </row>
    <row r="46" spans="1:9" ht="45" x14ac:dyDescent="0.25">
      <c r="A46" s="6" t="s">
        <v>29</v>
      </c>
      <c r="B46" s="7"/>
      <c r="D46" s="9" t="s">
        <v>6</v>
      </c>
      <c r="E46" s="10" t="s">
        <v>7</v>
      </c>
      <c r="F46" s="11" t="s">
        <v>30</v>
      </c>
      <c r="G46" s="12" t="s">
        <v>31</v>
      </c>
      <c r="I46" t="s">
        <v>10</v>
      </c>
    </row>
    <row r="47" spans="1:9" x14ac:dyDescent="0.25">
      <c r="A47" s="13"/>
      <c r="B47" s="7"/>
      <c r="D47" s="14"/>
      <c r="F47" s="15">
        <v>182156.49</v>
      </c>
      <c r="G47" s="3">
        <v>186969.75999999998</v>
      </c>
      <c r="I47" s="5">
        <f>G47-F47</f>
        <v>4813.2699999999895</v>
      </c>
    </row>
    <row r="48" spans="1:9" x14ac:dyDescent="0.25">
      <c r="A48" s="13">
        <v>2025</v>
      </c>
      <c r="B48" s="7"/>
      <c r="C48" t="s">
        <v>11</v>
      </c>
      <c r="D48" s="14">
        <v>59133.324000000001</v>
      </c>
      <c r="E48" s="36">
        <f>D48/D51</f>
        <v>0.2910979812773527</v>
      </c>
      <c r="F48" s="15">
        <v>53025.39</v>
      </c>
      <c r="G48" s="3">
        <v>54426.51969591112</v>
      </c>
      <c r="I48" s="5">
        <f>G48-F48</f>
        <v>1401.1296959111205</v>
      </c>
    </row>
    <row r="49" spans="1:9" x14ac:dyDescent="0.25">
      <c r="A49" s="13">
        <v>2025</v>
      </c>
      <c r="B49" s="7"/>
      <c r="C49" t="s">
        <v>12</v>
      </c>
      <c r="D49" s="14">
        <v>104454.541</v>
      </c>
      <c r="E49" s="36">
        <f>D49/D51</f>
        <v>0.5142025505001625</v>
      </c>
      <c r="F49" s="15">
        <v>93665.33</v>
      </c>
      <c r="G49" s="3">
        <v>96140.327458403248</v>
      </c>
      <c r="I49" s="5">
        <f>G49-F49</f>
        <v>2474.9974584032461</v>
      </c>
    </row>
    <row r="50" spans="1:9" x14ac:dyDescent="0.25">
      <c r="A50" s="13">
        <v>2025</v>
      </c>
      <c r="B50" s="7"/>
      <c r="C50" t="s">
        <v>13</v>
      </c>
      <c r="D50" s="16">
        <v>39551.036</v>
      </c>
      <c r="E50" s="37">
        <f>D50/D51</f>
        <v>0.19469946822248488</v>
      </c>
      <c r="F50" s="17">
        <v>35465.769999999997</v>
      </c>
      <c r="G50" s="18">
        <v>36402.91284568562</v>
      </c>
      <c r="I50" s="19">
        <f>G50-F50</f>
        <v>937.14284568562289</v>
      </c>
    </row>
    <row r="51" spans="1:9" x14ac:dyDescent="0.25">
      <c r="B51" s="7"/>
      <c r="D51" s="14">
        <f>SUM(D48:D50)</f>
        <v>203138.90099999998</v>
      </c>
      <c r="E51" s="35">
        <f>SUM(E48:E50)</f>
        <v>1.0000000000000002</v>
      </c>
      <c r="F51" s="15">
        <v>182156.49</v>
      </c>
      <c r="G51" s="3">
        <v>186969.75999999998</v>
      </c>
      <c r="I51" s="5">
        <f>SUM(I48:I50)</f>
        <v>4813.2699999999895</v>
      </c>
    </row>
    <row r="53" spans="1:9" ht="45" x14ac:dyDescent="0.25">
      <c r="A53" s="6" t="s">
        <v>32</v>
      </c>
      <c r="B53" s="7"/>
      <c r="D53" s="9" t="s">
        <v>6</v>
      </c>
      <c r="E53" s="10" t="s">
        <v>7</v>
      </c>
      <c r="F53" s="11" t="s">
        <v>33</v>
      </c>
      <c r="G53" s="12" t="s">
        <v>34</v>
      </c>
      <c r="I53" t="s">
        <v>10</v>
      </c>
    </row>
    <row r="54" spans="1:9" x14ac:dyDescent="0.25">
      <c r="A54" s="13"/>
      <c r="B54" s="7"/>
      <c r="D54" s="14"/>
      <c r="F54" s="15">
        <v>182156.49</v>
      </c>
      <c r="G54" s="3">
        <v>186969.75999999998</v>
      </c>
      <c r="I54" s="5">
        <f>G54-F54</f>
        <v>4813.2699999999895</v>
      </c>
    </row>
    <row r="55" spans="1:9" x14ac:dyDescent="0.25">
      <c r="A55" s="13">
        <v>2025</v>
      </c>
      <c r="B55" s="7"/>
      <c r="C55" t="s">
        <v>11</v>
      </c>
      <c r="D55" s="14">
        <v>70426.426000000007</v>
      </c>
      <c r="E55" s="36">
        <f>D55/D58</f>
        <v>0.28704358253526646</v>
      </c>
      <c r="F55" s="15">
        <v>52286.850000000006</v>
      </c>
      <c r="G55" s="3">
        <v>53668.469736158957</v>
      </c>
      <c r="I55" s="5">
        <f>G55-F55</f>
        <v>1381.6197361589511</v>
      </c>
    </row>
    <row r="56" spans="1:9" x14ac:dyDescent="0.25">
      <c r="A56" s="13">
        <v>2025</v>
      </c>
      <c r="B56" s="7"/>
      <c r="C56" t="s">
        <v>12</v>
      </c>
      <c r="D56" s="14">
        <v>126126.569</v>
      </c>
      <c r="E56" s="36">
        <f>D56/D58</f>
        <v>0.51406587377643553</v>
      </c>
      <c r="F56" s="15">
        <v>93640.44</v>
      </c>
      <c r="G56" s="3">
        <v>96114.773044170433</v>
      </c>
      <c r="I56" s="5">
        <f>G56-F56</f>
        <v>2474.3330441704311</v>
      </c>
    </row>
    <row r="57" spans="1:9" x14ac:dyDescent="0.25">
      <c r="A57" s="13">
        <v>2025</v>
      </c>
      <c r="B57" s="7"/>
      <c r="C57" t="s">
        <v>13</v>
      </c>
      <c r="D57" s="16">
        <v>48797.991000000002</v>
      </c>
      <c r="E57" s="37">
        <f>D57/D58</f>
        <v>0.19889054368829803</v>
      </c>
      <c r="F57" s="17">
        <v>36229.199999999997</v>
      </c>
      <c r="G57" s="18">
        <v>37186.517219670597</v>
      </c>
      <c r="I57" s="19">
        <f>G57-F57</f>
        <v>957.31721967060002</v>
      </c>
    </row>
    <row r="58" spans="1:9" x14ac:dyDescent="0.25">
      <c r="B58" s="7"/>
      <c r="D58" s="14">
        <f>SUM(D55:D57)</f>
        <v>245350.986</v>
      </c>
      <c r="E58" s="35">
        <f>SUM(E55:E57)</f>
        <v>1</v>
      </c>
      <c r="F58" s="15">
        <v>182156.49</v>
      </c>
      <c r="G58" s="3">
        <v>186969.76</v>
      </c>
      <c r="I58" s="5">
        <f>SUM(I55:I57)</f>
        <v>4813.2699999999822</v>
      </c>
    </row>
    <row r="60" spans="1:9" ht="45" x14ac:dyDescent="0.25">
      <c r="A60" s="6" t="s">
        <v>35</v>
      </c>
      <c r="B60" s="7"/>
      <c r="D60" s="9" t="s">
        <v>6</v>
      </c>
      <c r="E60" s="10" t="s">
        <v>7</v>
      </c>
      <c r="F60" s="11" t="s">
        <v>36</v>
      </c>
      <c r="G60" s="12" t="s">
        <v>37</v>
      </c>
      <c r="I60" t="s">
        <v>10</v>
      </c>
    </row>
    <row r="61" spans="1:9" x14ac:dyDescent="0.25">
      <c r="A61" s="13"/>
      <c r="B61" s="7"/>
      <c r="D61" s="14"/>
      <c r="F61" s="15">
        <v>182156.49</v>
      </c>
      <c r="G61" s="3">
        <v>186969.75999999998</v>
      </c>
      <c r="I61" s="5">
        <f>G61-F61</f>
        <v>4813.2699999999895</v>
      </c>
    </row>
    <row r="62" spans="1:9" x14ac:dyDescent="0.25">
      <c r="A62" s="13">
        <v>2025</v>
      </c>
      <c r="B62" s="7"/>
      <c r="C62" t="s">
        <v>11</v>
      </c>
      <c r="D62" s="14">
        <v>61024.677000000003</v>
      </c>
      <c r="E62" s="36">
        <f>D62/D65</f>
        <v>0.28893098336657308</v>
      </c>
      <c r="F62" s="15">
        <v>52630.65</v>
      </c>
      <c r="G62" s="3">
        <v>54021.356616612153</v>
      </c>
      <c r="I62" s="5">
        <f>G62-F62</f>
        <v>1390.7066166121513</v>
      </c>
    </row>
    <row r="63" spans="1:9" x14ac:dyDescent="0.25">
      <c r="A63" s="13">
        <v>2025</v>
      </c>
      <c r="B63" s="7"/>
      <c r="C63" t="s">
        <v>12</v>
      </c>
      <c r="D63" s="14">
        <v>108781.27899999999</v>
      </c>
      <c r="E63" s="36">
        <f>D63/D65</f>
        <v>0.51504216750452514</v>
      </c>
      <c r="F63" s="15">
        <v>93818.27</v>
      </c>
      <c r="G63" s="3">
        <v>96297.310448200849</v>
      </c>
      <c r="I63" s="5">
        <f>G63-F63</f>
        <v>2479.0404482008453</v>
      </c>
    </row>
    <row r="64" spans="1:9" x14ac:dyDescent="0.25">
      <c r="A64" s="13">
        <v>2025</v>
      </c>
      <c r="B64" s="7"/>
      <c r="C64" t="s">
        <v>13</v>
      </c>
      <c r="D64" s="16">
        <v>41402.535000000003</v>
      </c>
      <c r="E64" s="37">
        <f>D64/D65</f>
        <v>0.19602684912890175</v>
      </c>
      <c r="F64" s="17">
        <v>35707.57</v>
      </c>
      <c r="G64" s="18">
        <v>36651.092935186964</v>
      </c>
      <c r="I64" s="19">
        <f>G64-F64</f>
        <v>943.52293518696388</v>
      </c>
    </row>
    <row r="65" spans="1:9" x14ac:dyDescent="0.25">
      <c r="B65" s="7"/>
      <c r="D65" s="14">
        <f>SUM(D62:D64)</f>
        <v>211208.49100000001</v>
      </c>
      <c r="E65" s="35">
        <f>SUM(E62:E64)</f>
        <v>1</v>
      </c>
      <c r="F65" s="15">
        <v>182156.49000000002</v>
      </c>
      <c r="G65" s="3">
        <v>186969.75999999995</v>
      </c>
      <c r="I65" s="5">
        <f>SUM(I62:I64)</f>
        <v>4813.2699999999604</v>
      </c>
    </row>
    <row r="67" spans="1:9" ht="45" x14ac:dyDescent="0.25">
      <c r="A67" s="6" t="s">
        <v>38</v>
      </c>
      <c r="B67" s="7"/>
      <c r="D67" s="9" t="s">
        <v>6</v>
      </c>
      <c r="E67" s="10" t="s">
        <v>7</v>
      </c>
      <c r="F67" s="11" t="s">
        <v>39</v>
      </c>
      <c r="G67" s="12" t="s">
        <v>40</v>
      </c>
      <c r="I67" t="s">
        <v>10</v>
      </c>
    </row>
    <row r="68" spans="1:9" x14ac:dyDescent="0.25">
      <c r="A68" s="13"/>
      <c r="B68" s="7"/>
      <c r="D68" s="14"/>
      <c r="F68" s="15">
        <v>182156.49</v>
      </c>
      <c r="G68" s="3">
        <v>186969.75999999998</v>
      </c>
      <c r="I68" s="5">
        <f>G68-F68</f>
        <v>4813.2699999999895</v>
      </c>
    </row>
    <row r="69" spans="1:9" x14ac:dyDescent="0.25">
      <c r="A69" s="13">
        <v>2025</v>
      </c>
      <c r="B69" s="7"/>
      <c r="C69" t="s">
        <v>11</v>
      </c>
      <c r="D69" s="21">
        <v>50407659</v>
      </c>
      <c r="E69" s="36">
        <f>D69/D72</f>
        <v>0.28841052831881786</v>
      </c>
      <c r="F69" s="15">
        <v>52535.85</v>
      </c>
      <c r="G69" s="3">
        <v>53924.047261242573</v>
      </c>
      <c r="I69" s="5">
        <f>G69-F69</f>
        <v>1388.1972612425743</v>
      </c>
    </row>
    <row r="70" spans="1:9" x14ac:dyDescent="0.25">
      <c r="A70" s="13">
        <v>2025</v>
      </c>
      <c r="B70" s="7"/>
      <c r="C70" t="s">
        <v>12</v>
      </c>
      <c r="D70" s="21">
        <v>90966933</v>
      </c>
      <c r="E70" s="36">
        <f>D70/D72</f>
        <v>0.52047291476226876</v>
      </c>
      <c r="F70" s="15">
        <v>94807.52</v>
      </c>
      <c r="G70" s="3">
        <v>97312.695959601842</v>
      </c>
      <c r="I70" s="5">
        <f>G70-F70</f>
        <v>2505.1759596018383</v>
      </c>
    </row>
    <row r="71" spans="1:9" x14ac:dyDescent="0.25">
      <c r="A71" s="13">
        <v>2025</v>
      </c>
      <c r="B71" s="7"/>
      <c r="C71" t="s">
        <v>13</v>
      </c>
      <c r="D71" s="22">
        <v>33402866</v>
      </c>
      <c r="E71" s="37">
        <f>D71/D72</f>
        <v>0.19111655691891341</v>
      </c>
      <c r="F71" s="17">
        <v>34813.119999999995</v>
      </c>
      <c r="G71" s="18">
        <v>35733.01677915558</v>
      </c>
      <c r="I71" s="19">
        <f>G71-F71</f>
        <v>919.89677915558423</v>
      </c>
    </row>
    <row r="72" spans="1:9" x14ac:dyDescent="0.25">
      <c r="B72" s="7"/>
      <c r="D72" s="21">
        <f>SUM(D69:D71)</f>
        <v>174777458</v>
      </c>
      <c r="E72" s="35">
        <f>SUM(E69:E71)</f>
        <v>1</v>
      </c>
      <c r="F72" s="15">
        <v>182156.49</v>
      </c>
      <c r="G72" s="3">
        <v>186969.76</v>
      </c>
      <c r="I72" s="5">
        <f>SUM(I69:I71)</f>
        <v>4813.2699999999968</v>
      </c>
    </row>
    <row r="74" spans="1:9" ht="45" x14ac:dyDescent="0.25">
      <c r="A74" s="6" t="s">
        <v>41</v>
      </c>
      <c r="B74" s="7"/>
      <c r="D74" s="9" t="s">
        <v>6</v>
      </c>
      <c r="E74" s="10" t="s">
        <v>7</v>
      </c>
      <c r="F74" s="11" t="s">
        <v>42</v>
      </c>
      <c r="G74" s="12" t="s">
        <v>43</v>
      </c>
      <c r="I74" t="s">
        <v>10</v>
      </c>
    </row>
    <row r="75" spans="1:9" x14ac:dyDescent="0.25">
      <c r="A75" s="13"/>
      <c r="B75" s="7"/>
      <c r="D75" s="14"/>
      <c r="F75" s="15">
        <v>182156.49</v>
      </c>
      <c r="G75" s="3">
        <v>186969.75999999998</v>
      </c>
      <c r="I75" s="5">
        <f>G75-F75</f>
        <v>4813.2699999999895</v>
      </c>
    </row>
    <row r="76" spans="1:9" x14ac:dyDescent="0.25">
      <c r="A76" s="13">
        <v>2025</v>
      </c>
      <c r="B76" s="7"/>
      <c r="C76" t="s">
        <v>11</v>
      </c>
      <c r="D76" s="21">
        <v>42628394</v>
      </c>
      <c r="E76" s="36">
        <f>D76/D79</f>
        <v>0.28208295172451125</v>
      </c>
      <c r="F76" s="15">
        <v>51383.24</v>
      </c>
      <c r="G76" s="3">
        <v>52740.981784023446</v>
      </c>
      <c r="I76" s="5">
        <f>G76-F76</f>
        <v>1357.7417840234484</v>
      </c>
    </row>
    <row r="77" spans="1:9" x14ac:dyDescent="0.25">
      <c r="A77" s="13">
        <v>2025</v>
      </c>
      <c r="B77" s="7"/>
      <c r="C77" t="s">
        <v>12</v>
      </c>
      <c r="D77" s="21">
        <v>77703912</v>
      </c>
      <c r="E77" s="36">
        <f>D77/D79</f>
        <v>0.51418659725960281</v>
      </c>
      <c r="F77" s="15">
        <v>93662.43</v>
      </c>
      <c r="G77" s="3">
        <v>96137.344684844589</v>
      </c>
      <c r="I77" s="5">
        <f>G77-F77</f>
        <v>2474.9146848445962</v>
      </c>
    </row>
    <row r="78" spans="1:9" x14ac:dyDescent="0.25">
      <c r="A78" s="13">
        <v>2025</v>
      </c>
      <c r="B78" s="7"/>
      <c r="C78" t="s">
        <v>13</v>
      </c>
      <c r="D78" s="22">
        <v>30787759</v>
      </c>
      <c r="E78" s="37">
        <f>D78/D79</f>
        <v>0.20373045101588594</v>
      </c>
      <c r="F78" s="17">
        <v>37110.82</v>
      </c>
      <c r="G78" s="18">
        <v>38091.433531131945</v>
      </c>
      <c r="I78" s="19">
        <f>G78-F78</f>
        <v>980.61353113194491</v>
      </c>
    </row>
    <row r="79" spans="1:9" x14ac:dyDescent="0.25">
      <c r="B79" s="7"/>
      <c r="D79" s="21">
        <f>SUM(D76:D78)</f>
        <v>151120065</v>
      </c>
      <c r="E79" s="35">
        <f>SUM(E76:E78)</f>
        <v>1</v>
      </c>
      <c r="F79" s="15">
        <v>182156.49</v>
      </c>
      <c r="G79" s="3">
        <v>186969.75999999998</v>
      </c>
      <c r="I79" s="5">
        <f>SUM(I76:I78)</f>
        <v>4813.2699999999895</v>
      </c>
    </row>
    <row r="81" spans="1:9" ht="45" x14ac:dyDescent="0.25">
      <c r="A81" s="6" t="s">
        <v>44</v>
      </c>
      <c r="B81" s="7"/>
      <c r="D81" s="9" t="s">
        <v>6</v>
      </c>
      <c r="E81" s="10" t="s">
        <v>7</v>
      </c>
      <c r="F81" s="11" t="s">
        <v>45</v>
      </c>
      <c r="G81" s="12" t="s">
        <v>46</v>
      </c>
      <c r="I81" t="s">
        <v>10</v>
      </c>
    </row>
    <row r="82" spans="1:9" x14ac:dyDescent="0.25">
      <c r="A82" s="13"/>
      <c r="B82" s="7"/>
      <c r="D82" s="14"/>
      <c r="F82" s="15">
        <v>182156.49</v>
      </c>
      <c r="G82" s="3">
        <v>186969.75999999998</v>
      </c>
      <c r="I82" s="5">
        <f>G82-F82</f>
        <v>4813.2699999999895</v>
      </c>
    </row>
    <row r="83" spans="1:9" x14ac:dyDescent="0.25">
      <c r="A83" s="13">
        <v>2025</v>
      </c>
      <c r="B83" s="7"/>
      <c r="C83" t="s">
        <v>11</v>
      </c>
      <c r="D83" s="21">
        <v>43756381</v>
      </c>
      <c r="E83" s="36">
        <f>D83/D86</f>
        <v>0.26746972372517946</v>
      </c>
      <c r="F83" s="15">
        <v>48721.340000000004</v>
      </c>
      <c r="G83" s="3">
        <v>50008.750052163108</v>
      </c>
      <c r="I83" s="5">
        <f>G83-F83</f>
        <v>1287.4100521631044</v>
      </c>
    </row>
    <row r="84" spans="1:9" x14ac:dyDescent="0.25">
      <c r="A84" s="13">
        <v>2025</v>
      </c>
      <c r="B84" s="7"/>
      <c r="C84" t="s">
        <v>12</v>
      </c>
      <c r="D84" s="21">
        <v>82362418</v>
      </c>
      <c r="E84" s="36">
        <f>D84/D86</f>
        <v>0.50345692866596414</v>
      </c>
      <c r="F84" s="15">
        <v>91707.94</v>
      </c>
      <c r="G84" s="3">
        <v>94131.201123012419</v>
      </c>
      <c r="I84" s="5">
        <f>G84-F84</f>
        <v>2423.2611230124166</v>
      </c>
    </row>
    <row r="85" spans="1:9" x14ac:dyDescent="0.25">
      <c r="A85" s="13">
        <v>2025</v>
      </c>
      <c r="B85" s="7"/>
      <c r="C85" t="s">
        <v>13</v>
      </c>
      <c r="D85" s="22">
        <v>37474973</v>
      </c>
      <c r="E85" s="37">
        <f>D85/D86</f>
        <v>0.22907334760885639</v>
      </c>
      <c r="F85" s="17">
        <v>41727.199999999997</v>
      </c>
      <c r="G85" s="18">
        <v>42829.788824824449</v>
      </c>
      <c r="I85" s="19">
        <f>G85-F85</f>
        <v>1102.5888248244519</v>
      </c>
    </row>
    <row r="86" spans="1:9" x14ac:dyDescent="0.25">
      <c r="B86" s="7"/>
      <c r="D86" s="21">
        <f>SUM(D83:D85)</f>
        <v>163593772</v>
      </c>
      <c r="E86" s="35">
        <f>SUM(E83:E85)</f>
        <v>1</v>
      </c>
      <c r="F86" s="15">
        <v>182156.47999999998</v>
      </c>
      <c r="G86" s="3">
        <v>186969.73999999996</v>
      </c>
      <c r="I86" s="5">
        <f>SUM(I83:I85)</f>
        <v>4813.2599999999729</v>
      </c>
    </row>
    <row r="87" spans="1:9" ht="15.75" thickBot="1" x14ac:dyDescent="0.3"/>
    <row r="88" spans="1:9" ht="90" x14ac:dyDescent="0.25">
      <c r="A88" s="23"/>
      <c r="B88" s="24" t="s">
        <v>47</v>
      </c>
      <c r="C88" s="25" t="s">
        <v>48</v>
      </c>
      <c r="D88" s="26" t="s">
        <v>49</v>
      </c>
    </row>
    <row r="89" spans="1:9" x14ac:dyDescent="0.25">
      <c r="A89" s="27" t="s">
        <v>11</v>
      </c>
      <c r="B89" s="5">
        <f>I6+I13+I20+I27+I34+I41+I55+I62+I76+I83+I69+I48</f>
        <v>16151.891056513872</v>
      </c>
      <c r="C89" s="28">
        <v>23989</v>
      </c>
      <c r="D89" s="29">
        <f>B89/C89</f>
        <v>0.67330405838150287</v>
      </c>
    </row>
    <row r="90" spans="1:9" x14ac:dyDescent="0.25">
      <c r="A90" s="27" t="s">
        <v>12</v>
      </c>
      <c r="B90" s="5">
        <f>I7+I14+I21+I28+I42+I49+I56+I63+I77+I84+I70+I35</f>
        <v>29256.082624438524</v>
      </c>
      <c r="C90" s="28">
        <v>47514</v>
      </c>
      <c r="D90" s="29">
        <f>B90/C90</f>
        <v>0.61573604883694333</v>
      </c>
    </row>
    <row r="91" spans="1:9" x14ac:dyDescent="0.25">
      <c r="A91" s="27" t="s">
        <v>13</v>
      </c>
      <c r="B91" s="19">
        <f>I8+I15+I22+I29+I36+I43+I50+I57+I64+I71+I78+I85</f>
        <v>12351.236319047392</v>
      </c>
      <c r="C91" s="28">
        <v>29572</v>
      </c>
      <c r="D91" s="29">
        <f>B91/C91</f>
        <v>0.4176665872801093</v>
      </c>
    </row>
    <row r="92" spans="1:9" ht="15.75" thickBot="1" x14ac:dyDescent="0.3">
      <c r="A92" s="30" t="s">
        <v>50</v>
      </c>
      <c r="B92" s="31">
        <f>SUM(B89:B91)</f>
        <v>57759.209999999788</v>
      </c>
      <c r="C92" s="32"/>
      <c r="D92" s="33"/>
    </row>
    <row r="94" spans="1:9" x14ac:dyDescent="0.25">
      <c r="A94" s="4"/>
      <c r="B94" s="34"/>
    </row>
  </sheetData>
  <pageMargins left="0.7" right="0.7" top="0.75" bottom="0.75" header="0.3" footer="0.3"/>
  <pageSetup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PSC 5-2</vt:lpstr>
      <vt:lpstr>'PSC 5-2'!Print_Area</vt:lpstr>
    </vt:vector>
  </TitlesOfParts>
  <Company>Big Rivers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Shelton, Becky</dc:creator>
  <cp:lastModifiedBy>Daniels, Savannah</cp:lastModifiedBy>
  <cp:lastPrinted>2026-10-05T14:31:33Z</cp:lastPrinted>
  <dcterms:created xsi:type="dcterms:W3CDTF">2026-10-01T19:42:52Z</dcterms:created>
  <dcterms:modified xsi:type="dcterms:W3CDTF">2026-10-07T14:37:48Z</dcterms:modified>
</cp:coreProperties>
</file>