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6AED0A39-B1FB-467C-8713-C90A0F4CF2B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D22" i="9"/>
  <c r="D21" i="9"/>
  <c r="D20" i="9"/>
  <c r="D19" i="9"/>
  <c r="D32" i="9"/>
  <c r="G32" i="9"/>
  <c r="G15" i="9"/>
  <c r="D18" i="9"/>
  <c r="D17" i="9" l="1"/>
  <c r="F17" i="9" s="1"/>
  <c r="D16" i="9"/>
  <c r="F16" i="9" s="1"/>
  <c r="D62" i="9"/>
  <c r="E31" i="9" s="1"/>
  <c r="D31" i="9"/>
  <c r="F23" i="9"/>
  <c r="F22" i="9"/>
  <c r="F21" i="9"/>
  <c r="F20" i="9"/>
  <c r="F19" i="9"/>
  <c r="F18" i="9"/>
  <c r="G41" i="9"/>
  <c r="G48" i="9" l="1"/>
  <c r="G16" i="9"/>
  <c r="G17" i="9" s="1"/>
  <c r="G18" i="9" s="1"/>
  <c r="G19" i="9" s="1"/>
  <c r="G20" i="9" s="1"/>
  <c r="G21" i="9" s="1"/>
  <c r="G31" i="9"/>
  <c r="G33" i="9" l="1"/>
  <c r="G42" i="9" s="1"/>
  <c r="G44" i="9" s="1"/>
  <c r="G35" i="9"/>
  <c r="G46" i="9" s="1"/>
  <c r="G50" i="9" s="1"/>
  <c r="G22" i="9"/>
  <c r="G23" i="9" s="1"/>
  <c r="G37" i="9" l="1"/>
</calcChain>
</file>

<file path=xl/sharedStrings.xml><?xml version="1.0" encoding="utf-8"?>
<sst xmlns="http://schemas.openxmlformats.org/spreadsheetml/2006/main" count="62" uniqueCount="58">
  <si>
    <t>Salt River - Calculation of (Over)/Under Recovery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</si>
  <si>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</si>
  <si>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</si>
  <si>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</si>
  <si>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</si>
  <si>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</si>
  <si>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</si>
  <si>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</si>
  <si>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</si>
  <si>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</si>
  <si>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</si>
  <si>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</si>
  <si>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</si>
  <si>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</si>
  <si>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</si>
  <si>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</si>
  <si>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</si>
  <si>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</si>
  <si>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</si>
  <si>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</si>
  <si>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</si>
  <si>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</si>
  <si>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</si>
  <si>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</si>
  <si>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</si>
  <si>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</si>
  <si>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</si>
  <si>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</si>
  <si>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</si>
  <si>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</si>
  <si>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</si>
  <si>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</si>
  <si>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</si>
  <si>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</si>
  <si>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</si>
  <si>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</si>
  <si>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</si>
  <si>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</si>
  <si>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</si>
  <si>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</si>
  <si>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</si>
  <si>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</si>
  <si>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</si>
  <si>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</si>
  <si>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</si>
  <si>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</si>
  <si>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From Case No. 2025-00013 (Over)/Under-Recovery</t>
  </si>
  <si>
    <t>From Case No. 2025-00013 Recovery</t>
  </si>
  <si>
    <t>2025-00013</t>
  </si>
  <si>
    <t>Monthly recovery (per month for six months)</t>
  </si>
  <si>
    <t>Less Adjustment for Order amounts remaining to be amortized at end of review period December 2025</t>
  </si>
  <si>
    <t>1b</t>
  </si>
  <si>
    <t>1c</t>
  </si>
  <si>
    <t>From Case No. 2025-00266 (Over)/Under-Recovery</t>
  </si>
  <si>
    <t>From Case No. 2025-00266 Recovery</t>
  </si>
  <si>
    <t>8b</t>
  </si>
  <si>
    <t>8c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</si>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</sst>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4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6271-A469-4475-A95F-753944352D29}">
  <dimension ref="A4:J62"/>
  <sheetViews>
    <sheetView tabSelected="1" workbookViewId="0">
      <selection activeCell="A12" sqref="A1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4" spans="1:10" ht="14.25" customHeight="1" x14ac:dyDescent="0.2">
      <c r="B4" s="62" t="s">
        <v>0</v>
      </c>
      <c r="C4" s="63"/>
      <c r="D4" s="63"/>
      <c r="E4" s="63"/>
      <c r="F4" s="63"/>
      <c r="G4" s="64"/>
    </row>
    <row r="5" spans="1:10" ht="14.25" customHeight="1" x14ac:dyDescent="0.2">
      <c r="B5" s="65"/>
      <c r="C5" s="66"/>
      <c r="D5" s="66"/>
      <c r="E5" s="66"/>
      <c r="F5" s="66"/>
      <c r="G5" s="67"/>
    </row>
    <row r="7" spans="1:10" x14ac:dyDescent="0.2">
      <c r="B7" s="1"/>
      <c r="C7" s="1"/>
      <c r="D7" s="1"/>
      <c r="E7" s="2" t="s">
        <v>1</v>
      </c>
      <c r="F7" s="1"/>
      <c r="G7" s="1"/>
    </row>
    <row r="8" spans="1:10" x14ac:dyDescent="0.2">
      <c r="B8" s="3"/>
      <c r="C8" s="3"/>
      <c r="D8" s="4" t="s">
        <v>2</v>
      </c>
      <c r="E8" s="4" t="s">
        <v>3</v>
      </c>
      <c r="F8" s="3"/>
      <c r="G8" s="3"/>
    </row>
    <row r="9" spans="1:10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10" x14ac:dyDescent="0.2">
      <c r="B10" s="5"/>
      <c r="C10" s="50"/>
      <c r="D10" s="5" t="s">
        <v>8</v>
      </c>
      <c r="E10" s="5" t="s">
        <v>8</v>
      </c>
      <c r="F10" s="5" t="s">
        <v>9</v>
      </c>
      <c r="G10" s="5" t="s">
        <v>9</v>
      </c>
    </row>
    <row r="11" spans="1:10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10" x14ac:dyDescent="0.2">
      <c r="B12" s="2">
        <v>1</v>
      </c>
      <c r="C12" s="68" t="s">
        <v>16</v>
      </c>
      <c r="D12" s="69"/>
      <c r="E12" s="69"/>
      <c r="F12" s="69"/>
      <c r="G12" s="70"/>
    </row>
    <row r="13" spans="1:10" x14ac:dyDescent="0.2">
      <c r="B13" s="2" t="s">
        <v>17</v>
      </c>
      <c r="C13" s="8" t="s">
        <v>46</v>
      </c>
      <c r="D13" s="8"/>
      <c r="E13" s="8"/>
      <c r="F13" s="9"/>
      <c r="G13" s="10">
        <v>-614526</v>
      </c>
    </row>
    <row r="14" spans="1:10" x14ac:dyDescent="0.2">
      <c r="B14" s="4" t="s">
        <v>51</v>
      </c>
      <c r="C14" s="8" t="s">
        <v>53</v>
      </c>
      <c r="D14" s="8"/>
      <c r="E14" s="8"/>
      <c r="F14" s="11"/>
      <c r="G14" s="46">
        <v>-146076</v>
      </c>
    </row>
    <row r="15" spans="1:10" x14ac:dyDescent="0.2">
      <c r="A15" s="58"/>
      <c r="B15" s="5" t="s">
        <v>52</v>
      </c>
      <c r="C15" s="8" t="s">
        <v>18</v>
      </c>
      <c r="D15" s="8"/>
      <c r="E15" s="8"/>
      <c r="F15" s="11"/>
      <c r="G15" s="12">
        <f>G13+G14</f>
        <v>-760602</v>
      </c>
      <c r="H15" s="58"/>
    </row>
    <row r="16" spans="1:10" x14ac:dyDescent="0.2">
      <c r="A16" s="32"/>
      <c r="B16" s="4">
        <v>2</v>
      </c>
      <c r="C16" s="13">
        <v>45839</v>
      </c>
      <c r="D16" s="51">
        <f>2390434-0-11073</f>
        <v>2379361</v>
      </c>
      <c r="E16" s="52">
        <v>2029273.64</v>
      </c>
      <c r="F16" s="14">
        <f t="shared" ref="F16:F23" si="0">D16-E16</f>
        <v>350087.3600000001</v>
      </c>
      <c r="G16" s="12">
        <f t="shared" ref="G16:G23" si="1">G15+F16</f>
        <v>-410514.6399999999</v>
      </c>
      <c r="H16" s="32"/>
      <c r="J16" s="33"/>
    </row>
    <row r="17" spans="2:10" x14ac:dyDescent="0.2">
      <c r="B17" s="4">
        <v>3</v>
      </c>
      <c r="C17" s="15">
        <v>45870</v>
      </c>
      <c r="D17" s="53">
        <f>1920077-0-5129</f>
        <v>1914948</v>
      </c>
      <c r="E17" s="59">
        <v>2122787.4500000002</v>
      </c>
      <c r="F17" s="16">
        <f t="shared" si="0"/>
        <v>-207839.45000000019</v>
      </c>
      <c r="G17" s="17">
        <f t="shared" si="1"/>
        <v>-618354.09000000008</v>
      </c>
    </row>
    <row r="18" spans="2:10" x14ac:dyDescent="0.2">
      <c r="B18" s="4">
        <v>4</v>
      </c>
      <c r="C18" s="15">
        <v>45901</v>
      </c>
      <c r="D18" s="53">
        <f>1179465-0-2992</f>
        <v>1176473</v>
      </c>
      <c r="E18" s="59">
        <v>1638690.25</v>
      </c>
      <c r="F18" s="16">
        <f t="shared" si="0"/>
        <v>-462217.25</v>
      </c>
      <c r="G18" s="17">
        <f t="shared" si="1"/>
        <v>-1080571.3400000001</v>
      </c>
      <c r="J18" s="33"/>
    </row>
    <row r="19" spans="2:10" x14ac:dyDescent="0.2">
      <c r="B19" s="4">
        <v>5</v>
      </c>
      <c r="C19" s="15">
        <v>45931</v>
      </c>
      <c r="D19" s="53">
        <f>1186174-859-2900</f>
        <v>1182415</v>
      </c>
      <c r="E19" s="59">
        <v>1076483.6599999999</v>
      </c>
      <c r="F19" s="16">
        <f t="shared" si="0"/>
        <v>105931.34000000008</v>
      </c>
      <c r="G19" s="17">
        <f t="shared" si="1"/>
        <v>-974640</v>
      </c>
    </row>
    <row r="20" spans="2:10" x14ac:dyDescent="0.2">
      <c r="B20" s="4">
        <v>6</v>
      </c>
      <c r="C20" s="15">
        <v>45962</v>
      </c>
      <c r="D20" s="53">
        <f>1588418-951-10482</f>
        <v>1576985</v>
      </c>
      <c r="E20" s="59">
        <v>1344100.04</v>
      </c>
      <c r="F20" s="16">
        <f t="shared" si="0"/>
        <v>232884.95999999996</v>
      </c>
      <c r="G20" s="17">
        <f t="shared" si="1"/>
        <v>-741755.04</v>
      </c>
      <c r="J20" s="33"/>
    </row>
    <row r="21" spans="2:10" x14ac:dyDescent="0.2">
      <c r="B21" s="4">
        <v>7</v>
      </c>
      <c r="C21" s="15">
        <v>45992</v>
      </c>
      <c r="D21" s="53">
        <f>2556090-1091-12396</f>
        <v>2542603</v>
      </c>
      <c r="E21" s="59">
        <v>1773917.62</v>
      </c>
      <c r="F21" s="18">
        <f t="shared" si="0"/>
        <v>768685.37999999989</v>
      </c>
      <c r="G21" s="19">
        <f t="shared" si="1"/>
        <v>26930.339999999851</v>
      </c>
    </row>
    <row r="22" spans="2:10" x14ac:dyDescent="0.2">
      <c r="B22" s="20" t="s">
        <v>19</v>
      </c>
      <c r="C22" s="13">
        <v>46023</v>
      </c>
      <c r="D22" s="51">
        <f>2626792-988-9716</f>
        <v>2616088</v>
      </c>
      <c r="E22" s="52">
        <v>2546107.23</v>
      </c>
      <c r="F22" s="14">
        <f t="shared" si="0"/>
        <v>69980.770000000019</v>
      </c>
      <c r="G22" s="12">
        <f t="shared" si="1"/>
        <v>96911.10999999987</v>
      </c>
    </row>
    <row r="23" spans="2:10" x14ac:dyDescent="0.2">
      <c r="B23" s="21" t="s">
        <v>20</v>
      </c>
      <c r="C23" s="22">
        <v>46054</v>
      </c>
      <c r="D23" s="60">
        <f>1300083-453-4857</f>
        <v>1294773</v>
      </c>
      <c r="E23" s="61">
        <v>2129694.4</v>
      </c>
      <c r="F23" s="18">
        <f t="shared" si="0"/>
        <v>-834921.39999999991</v>
      </c>
      <c r="G23" s="19">
        <f t="shared" si="1"/>
        <v>-738010.29</v>
      </c>
    </row>
    <row r="24" spans="2:10" x14ac:dyDescent="0.2">
      <c r="B24" s="5"/>
      <c r="C24" s="23" t="s">
        <v>50</v>
      </c>
      <c r="D24" s="24"/>
      <c r="E24" s="24"/>
      <c r="F24" s="24"/>
      <c r="G24" s="25"/>
    </row>
    <row r="25" spans="2:10" x14ac:dyDescent="0.2">
      <c r="B25" s="2"/>
      <c r="C25" s="1"/>
      <c r="D25" s="1"/>
      <c r="E25" s="1"/>
      <c r="F25" s="1"/>
      <c r="G25" s="12"/>
    </row>
    <row r="26" spans="2:10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10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10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0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0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0" x14ac:dyDescent="0.2">
      <c r="B31" s="20" t="s">
        <v>34</v>
      </c>
      <c r="C31" s="54" t="s">
        <v>47</v>
      </c>
      <c r="D31" s="35">
        <f>-G13</f>
        <v>614526</v>
      </c>
      <c r="E31" s="35">
        <f>D62</f>
        <v>-614526</v>
      </c>
      <c r="F31" s="54"/>
      <c r="G31" s="35">
        <f t="shared" ref="G31" si="2">D31+E31</f>
        <v>0</v>
      </c>
    </row>
    <row r="32" spans="2:10" x14ac:dyDescent="0.2">
      <c r="B32" s="27" t="s">
        <v>55</v>
      </c>
      <c r="C32" s="54" t="s">
        <v>54</v>
      </c>
      <c r="D32" s="35">
        <f>-G14</f>
        <v>146076</v>
      </c>
      <c r="E32" s="35">
        <v>0</v>
      </c>
      <c r="F32" s="54"/>
      <c r="G32" s="35">
        <f t="shared" ref="G32" si="3">D32+E32</f>
        <v>146076</v>
      </c>
    </row>
    <row r="33" spans="2:7" x14ac:dyDescent="0.2">
      <c r="B33" s="5" t="s">
        <v>56</v>
      </c>
      <c r="C33" s="29"/>
      <c r="D33" s="30"/>
      <c r="E33" s="30"/>
      <c r="F33" s="31" t="s">
        <v>35</v>
      </c>
      <c r="G33" s="19">
        <f>G31+G32</f>
        <v>146076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57</v>
      </c>
      <c r="D35" s="8"/>
      <c r="E35" s="8"/>
      <c r="F35" s="9"/>
      <c r="G35" s="35">
        <f>G21+G33</f>
        <v>173006.33999999985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49</v>
      </c>
      <c r="D37" s="8"/>
      <c r="E37" s="8"/>
      <c r="F37" s="9"/>
      <c r="G37" s="35">
        <f>G35/6</f>
        <v>28834.389999999974</v>
      </c>
    </row>
    <row r="39" spans="2:7" x14ac:dyDescent="0.2">
      <c r="B39" s="1"/>
      <c r="C39" s="36" t="s">
        <v>36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37</v>
      </c>
      <c r="D41" s="40"/>
      <c r="E41" s="40"/>
      <c r="F41" s="40"/>
      <c r="G41" s="41">
        <f>G15</f>
        <v>-760602</v>
      </c>
    </row>
    <row r="42" spans="2:7" x14ac:dyDescent="0.2">
      <c r="B42" s="4">
        <v>12</v>
      </c>
      <c r="C42" s="40" t="s">
        <v>38</v>
      </c>
      <c r="D42" s="40"/>
      <c r="E42" s="40"/>
      <c r="F42" s="40"/>
      <c r="G42" s="42">
        <f>G33</f>
        <v>146076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39</v>
      </c>
      <c r="D44" s="40"/>
      <c r="E44" s="40"/>
      <c r="F44" s="40"/>
      <c r="G44" s="43">
        <f>G41+G42</f>
        <v>-614526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40</v>
      </c>
      <c r="D46" s="40"/>
      <c r="E46" s="40"/>
      <c r="F46" s="40"/>
      <c r="G46" s="41">
        <f>G35</f>
        <v>173006.33999999985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41</v>
      </c>
      <c r="D48" s="40"/>
      <c r="E48" s="40"/>
      <c r="F48" s="40"/>
      <c r="G48" s="42">
        <f>SUM(F16:F21)</f>
        <v>787532.33999999985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42</v>
      </c>
      <c r="D50" s="40"/>
      <c r="E50" s="40"/>
      <c r="F50" s="40"/>
      <c r="G50" s="43">
        <f>G46-G48</f>
        <v>-614526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43</v>
      </c>
    </row>
    <row r="54" spans="2:7" x14ac:dyDescent="0.2">
      <c r="B54" s="32"/>
      <c r="C54" s="1"/>
      <c r="D54" s="2" t="s">
        <v>44</v>
      </c>
      <c r="E54" s="27"/>
      <c r="F54" s="56"/>
      <c r="G54" s="56"/>
    </row>
    <row r="55" spans="2:7" x14ac:dyDescent="0.2">
      <c r="B55" s="32"/>
      <c r="C55" s="5" t="s">
        <v>11</v>
      </c>
      <c r="D55" s="5" t="s">
        <v>48</v>
      </c>
      <c r="E55" s="27"/>
      <c r="F55" s="56"/>
      <c r="G55" s="56"/>
    </row>
    <row r="56" spans="2:7" x14ac:dyDescent="0.2">
      <c r="C56" s="13">
        <v>45839</v>
      </c>
      <c r="D56" s="46">
        <v>-102421</v>
      </c>
      <c r="E56" s="57"/>
      <c r="F56" s="55"/>
      <c r="G56" s="55"/>
    </row>
    <row r="57" spans="2:7" x14ac:dyDescent="0.2">
      <c r="C57" s="15">
        <v>45870</v>
      </c>
      <c r="D57" s="47">
        <v>-102421</v>
      </c>
      <c r="E57" s="57"/>
      <c r="F57" s="55"/>
      <c r="G57" s="55"/>
    </row>
    <row r="58" spans="2:7" x14ac:dyDescent="0.2">
      <c r="C58" s="15">
        <v>45901</v>
      </c>
      <c r="D58" s="47">
        <v>-102421</v>
      </c>
      <c r="E58" s="57"/>
      <c r="F58" s="55"/>
      <c r="G58" s="55"/>
    </row>
    <row r="59" spans="2:7" x14ac:dyDescent="0.2">
      <c r="C59" s="15">
        <v>45931</v>
      </c>
      <c r="D59" s="47">
        <v>-102421</v>
      </c>
      <c r="E59" s="57"/>
      <c r="F59" s="55"/>
      <c r="G59" s="55"/>
    </row>
    <row r="60" spans="2:7" x14ac:dyDescent="0.2">
      <c r="C60" s="15">
        <v>45962</v>
      </c>
      <c r="D60" s="47">
        <v>-102421</v>
      </c>
      <c r="E60" s="57"/>
      <c r="F60" s="55"/>
      <c r="G60" s="55"/>
    </row>
    <row r="61" spans="2:7" x14ac:dyDescent="0.2">
      <c r="C61" s="15">
        <v>45992</v>
      </c>
      <c r="D61" s="48">
        <v>-102421</v>
      </c>
      <c r="E61" s="57"/>
      <c r="F61" s="55"/>
      <c r="G61" s="55"/>
    </row>
    <row r="62" spans="2:7" x14ac:dyDescent="0.2">
      <c r="C62" s="49" t="s">
        <v>45</v>
      </c>
      <c r="D62" s="35">
        <f>SUM(D56:D61)</f>
        <v>-614526</v>
      </c>
      <c r="E62" s="16"/>
      <c r="F62" s="55"/>
      <c r="G62" s="55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2026-05-04T14:14:45Z</dcterms:modified>
</cp:coreProperties>
</file>