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7EAB187C-2849-41F5-A298-FD982F165C3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G33" i="9"/>
  <c r="G32" i="9"/>
  <c r="D32" i="9"/>
  <c r="G15" i="9"/>
  <c r="D22" i="9"/>
  <c r="D21" i="9"/>
  <c r="D20" i="9"/>
  <c r="D19" i="9"/>
  <c r="E18" i="9"/>
  <c r="D18" i="9"/>
  <c r="D17" i="9"/>
  <c r="D16" i="9"/>
  <c r="D62" i="9" l="1"/>
  <c r="E31" i="9" s="1"/>
  <c r="G41" i="9"/>
  <c r="D31" i="9"/>
  <c r="F23" i="9"/>
  <c r="F22" i="9"/>
  <c r="F21" i="9"/>
  <c r="F20" i="9"/>
  <c r="F19" i="9"/>
  <c r="F18" i="9"/>
  <c r="F17" i="9"/>
  <c r="F16" i="9"/>
  <c r="G16" i="9" s="1"/>
  <c r="G17" i="9" s="1"/>
  <c r="G18" i="9" l="1"/>
  <c r="G19" i="9" s="1"/>
  <c r="G20" i="9" s="1"/>
  <c r="G21" i="9" s="1"/>
  <c r="G31" i="9"/>
  <c r="G42" i="9" s="1"/>
  <c r="G44" i="9" s="1"/>
  <c r="G48" i="9"/>
  <c r="G22" i="9" l="1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<sst xmlns="http://schemas.openxmlformats.org/spreadsheetml/2006/main" count="63" uniqueCount="59">
  <si>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</si>
  <si>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</si>
  <si>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</si>
  <si>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</si>
  <si>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</si>
  <si>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</si>
  <si>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</si>
  <si>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</si>
  <si>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</si>
  <si>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</si>
  <si>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</si>
  <si>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</si>
  <si>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</si>
  <si>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</si>
  <si>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</si>
  <si>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</si>
  <si>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</si>
  <si>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</si>
  <si>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</si>
  <si>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</si>
  <si>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</si>
  <si>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</si>
  <si>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</si>
  <si>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</si>
  <si>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</si>
  <si>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</si>
  <si>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</si>
  <si>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</si>
  <si>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</si>
  <si>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</si>
  <si>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</si>
  <si>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</si>
  <si>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</si>
  <si>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</si>
  <si>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</si>
  <si>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</si>
  <si>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</si>
  <si>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</si>
  <si>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</si>
  <si>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</si>
  <si>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</si>
  <si>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</si>
  <si>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</si>
  <si>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</si>
  <si>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</si>
  <si>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</si>
  <si>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</si>
  <si>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Farmers - Calculation of (Over)/Under Recovery</t>
  </si>
  <si>
    <t>From Case No. 2025-00013 (Over)/Under-Recovery</t>
  </si>
  <si>
    <t>From Case No. 2025-00013 Recovery</t>
  </si>
  <si>
    <t>2025-00013</t>
  </si>
  <si>
    <t>Monthly recovery (per month for six months)</t>
  </si>
  <si>
    <t>DR1 Response 2 - Farmers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</si>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</sst>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5" fontId="0" fillId="0" borderId="7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A446-2727-4A8A-9E2E-9AE07053AFAC}">
  <dimension ref="A1:H62"/>
  <sheetViews>
    <sheetView tabSelected="1" workbookViewId="0">
      <selection activeCell="A10" sqref="A10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52</v>
      </c>
    </row>
    <row r="4" spans="1:8" ht="14.25" customHeight="1" x14ac:dyDescent="0.2">
      <c r="B4" s="62" t="s">
        <v>47</v>
      </c>
      <c r="C4" s="63"/>
      <c r="D4" s="63"/>
      <c r="E4" s="63"/>
      <c r="F4" s="63"/>
      <c r="G4" s="64"/>
    </row>
    <row r="5" spans="1:8" ht="14.25" customHeight="1" x14ac:dyDescent="0.2">
      <c r="B5" s="65"/>
      <c r="C5" s="66"/>
      <c r="D5" s="66"/>
      <c r="E5" s="66"/>
      <c r="F5" s="66"/>
      <c r="G5" s="67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49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A12" s="58"/>
      <c r="B12" s="2">
        <v>1</v>
      </c>
      <c r="C12" s="68" t="s">
        <v>15</v>
      </c>
      <c r="D12" s="69"/>
      <c r="E12" s="69"/>
      <c r="F12" s="69"/>
      <c r="G12" s="70"/>
      <c r="H12" s="58"/>
    </row>
    <row r="13" spans="1:8" x14ac:dyDescent="0.2">
      <c r="A13" s="32"/>
      <c r="B13" s="2" t="s">
        <v>16</v>
      </c>
      <c r="C13" s="8" t="s">
        <v>48</v>
      </c>
      <c r="D13" s="8"/>
      <c r="E13" s="8"/>
      <c r="F13" s="9"/>
      <c r="G13" s="10">
        <v>-261666</v>
      </c>
      <c r="H13" s="32"/>
    </row>
    <row r="14" spans="1:8" x14ac:dyDescent="0.2">
      <c r="A14" s="32"/>
      <c r="B14" s="4" t="s">
        <v>17</v>
      </c>
      <c r="C14" s="8" t="s">
        <v>55</v>
      </c>
      <c r="D14" s="8"/>
      <c r="E14" s="8"/>
      <c r="F14" s="11"/>
      <c r="G14" s="61">
        <v>76662</v>
      </c>
      <c r="H14" s="32"/>
    </row>
    <row r="15" spans="1:8" x14ac:dyDescent="0.2">
      <c r="A15" s="58"/>
      <c r="B15" s="5" t="s">
        <v>54</v>
      </c>
      <c r="C15" s="8" t="s">
        <v>18</v>
      </c>
      <c r="D15" s="8"/>
      <c r="E15" s="8"/>
      <c r="F15" s="11"/>
      <c r="G15" s="12">
        <f>G13+G14</f>
        <v>-185004</v>
      </c>
      <c r="H15" s="58"/>
    </row>
    <row r="16" spans="1:8" x14ac:dyDescent="0.2">
      <c r="A16" s="32"/>
      <c r="B16" s="4">
        <v>2</v>
      </c>
      <c r="C16" s="13">
        <v>45839</v>
      </c>
      <c r="D16" s="50">
        <f>892042-0</f>
        <v>892042</v>
      </c>
      <c r="E16" s="51">
        <v>725817.28</v>
      </c>
      <c r="F16" s="14">
        <f t="shared" ref="F16:F23" si="0">D16-E16</f>
        <v>166224.71999999997</v>
      </c>
      <c r="G16" s="12">
        <f t="shared" ref="G16:G23" si="1">G15+F16</f>
        <v>-18779.280000000028</v>
      </c>
      <c r="H16" s="32"/>
    </row>
    <row r="17" spans="1:8" x14ac:dyDescent="0.2">
      <c r="A17" s="32"/>
      <c r="B17" s="4">
        <v>3</v>
      </c>
      <c r="C17" s="15">
        <v>45870</v>
      </c>
      <c r="D17" s="52">
        <f>711277-0</f>
        <v>711277</v>
      </c>
      <c r="E17" s="53">
        <v>838078.32</v>
      </c>
      <c r="F17" s="16">
        <f t="shared" si="0"/>
        <v>-126801.31999999995</v>
      </c>
      <c r="G17" s="17">
        <f t="shared" si="1"/>
        <v>-145580.59999999998</v>
      </c>
      <c r="H17" s="32"/>
    </row>
    <row r="18" spans="1:8" x14ac:dyDescent="0.2">
      <c r="A18" s="32"/>
      <c r="B18" s="4">
        <v>4</v>
      </c>
      <c r="C18" s="15">
        <v>45901</v>
      </c>
      <c r="D18" s="52">
        <f>425551-0</f>
        <v>425551</v>
      </c>
      <c r="E18" s="53">
        <f>628582.42</f>
        <v>628582.42000000004</v>
      </c>
      <c r="F18" s="16">
        <f t="shared" si="0"/>
        <v>-203031.42000000004</v>
      </c>
      <c r="G18" s="17">
        <f t="shared" si="1"/>
        <v>-348612.02</v>
      </c>
      <c r="H18" s="32"/>
    </row>
    <row r="19" spans="1:8" x14ac:dyDescent="0.2">
      <c r="A19" s="32"/>
      <c r="B19" s="4">
        <v>5</v>
      </c>
      <c r="C19" s="15">
        <v>45931</v>
      </c>
      <c r="D19" s="52">
        <f>446557-875</f>
        <v>445682</v>
      </c>
      <c r="E19" s="53">
        <v>418530.15</v>
      </c>
      <c r="F19" s="16">
        <f t="shared" si="0"/>
        <v>27151.849999999977</v>
      </c>
      <c r="G19" s="17">
        <f t="shared" si="1"/>
        <v>-321460.17000000004</v>
      </c>
      <c r="H19" s="32"/>
    </row>
    <row r="20" spans="1:8" x14ac:dyDescent="0.2">
      <c r="A20" s="32"/>
      <c r="B20" s="4">
        <v>6</v>
      </c>
      <c r="C20" s="15">
        <v>45962</v>
      </c>
      <c r="D20" s="52">
        <f>604039-974</f>
        <v>603065</v>
      </c>
      <c r="E20" s="53">
        <v>471249.37</v>
      </c>
      <c r="F20" s="16">
        <f t="shared" si="0"/>
        <v>131815.63</v>
      </c>
      <c r="G20" s="17">
        <f t="shared" si="1"/>
        <v>-189644.54000000004</v>
      </c>
      <c r="H20" s="32"/>
    </row>
    <row r="21" spans="1:8" x14ac:dyDescent="0.2">
      <c r="A21" s="32"/>
      <c r="B21" s="4">
        <v>7</v>
      </c>
      <c r="C21" s="15">
        <v>45992</v>
      </c>
      <c r="D21" s="52">
        <f>978671-1119</f>
        <v>977552</v>
      </c>
      <c r="E21" s="53">
        <v>630471.89</v>
      </c>
      <c r="F21" s="18">
        <f t="shared" si="0"/>
        <v>347080.11</v>
      </c>
      <c r="G21" s="19">
        <f t="shared" si="1"/>
        <v>157435.56999999995</v>
      </c>
      <c r="H21" s="32"/>
    </row>
    <row r="22" spans="1:8" x14ac:dyDescent="0.2">
      <c r="B22" s="20" t="s">
        <v>19</v>
      </c>
      <c r="C22" s="13">
        <v>46023</v>
      </c>
      <c r="D22" s="50">
        <f>1007312-1002</f>
        <v>1006310</v>
      </c>
      <c r="E22" s="51">
        <v>860160.66</v>
      </c>
      <c r="F22" s="14">
        <f t="shared" si="0"/>
        <v>146149.33999999997</v>
      </c>
      <c r="G22" s="12">
        <f t="shared" si="1"/>
        <v>303584.90999999992</v>
      </c>
    </row>
    <row r="23" spans="1:8" x14ac:dyDescent="0.2">
      <c r="B23" s="21" t="s">
        <v>20</v>
      </c>
      <c r="C23" s="22">
        <v>46054</v>
      </c>
      <c r="D23" s="59">
        <f>493828-460</f>
        <v>493368</v>
      </c>
      <c r="E23" s="60">
        <v>987917.69</v>
      </c>
      <c r="F23" s="18">
        <f t="shared" si="0"/>
        <v>-494549.68999999994</v>
      </c>
      <c r="G23" s="19">
        <f t="shared" si="1"/>
        <v>-190964.78000000003</v>
      </c>
    </row>
    <row r="24" spans="1:8" x14ac:dyDescent="0.2">
      <c r="B24" s="5"/>
      <c r="C24" s="23" t="s">
        <v>53</v>
      </c>
      <c r="D24" s="24"/>
      <c r="E24" s="24"/>
      <c r="F24" s="24"/>
      <c r="G24" s="25"/>
    </row>
    <row r="25" spans="1:8" x14ac:dyDescent="0.2">
      <c r="B25" s="2"/>
      <c r="C25" s="1"/>
      <c r="D25" s="1"/>
      <c r="E25" s="1"/>
      <c r="F25" s="1"/>
      <c r="G25" s="12"/>
    </row>
    <row r="26" spans="1:8" x14ac:dyDescent="0.2">
      <c r="B26" s="4"/>
      <c r="C26" s="3"/>
      <c r="D26" s="4" t="s">
        <v>21</v>
      </c>
      <c r="E26" s="4" t="s">
        <v>22</v>
      </c>
      <c r="F26" s="3"/>
      <c r="G26" s="17"/>
    </row>
    <row r="27" spans="1:8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1:8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1:8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1:8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1:8" x14ac:dyDescent="0.2">
      <c r="B31" s="20" t="s">
        <v>34</v>
      </c>
      <c r="C31" s="54" t="s">
        <v>49</v>
      </c>
      <c r="D31" s="35">
        <f>-G13</f>
        <v>261666</v>
      </c>
      <c r="E31" s="35">
        <f>D62</f>
        <v>-261666</v>
      </c>
      <c r="F31" s="54"/>
      <c r="G31" s="35">
        <f t="shared" ref="G31:G32" si="2">D31+E31</f>
        <v>0</v>
      </c>
    </row>
    <row r="32" spans="1:8" x14ac:dyDescent="0.2">
      <c r="B32" s="27" t="s">
        <v>35</v>
      </c>
      <c r="C32" s="54" t="s">
        <v>57</v>
      </c>
      <c r="D32" s="35">
        <f>-G14</f>
        <v>-76662</v>
      </c>
      <c r="E32" s="35">
        <v>0</v>
      </c>
      <c r="F32" s="54"/>
      <c r="G32" s="35">
        <f t="shared" si="2"/>
        <v>-76662</v>
      </c>
    </row>
    <row r="33" spans="2:7" x14ac:dyDescent="0.2">
      <c r="B33" s="5" t="s">
        <v>56</v>
      </c>
      <c r="C33" s="29"/>
      <c r="D33" s="30"/>
      <c r="E33" s="30"/>
      <c r="F33" s="31" t="s">
        <v>36</v>
      </c>
      <c r="G33" s="19">
        <f>G31+G32</f>
        <v>-76662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58</v>
      </c>
      <c r="D35" s="8"/>
      <c r="E35" s="8"/>
      <c r="F35" s="9"/>
      <c r="G35" s="35">
        <f>G21+G33</f>
        <v>80773.569999999949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51</v>
      </c>
      <c r="D37" s="8"/>
      <c r="E37" s="8"/>
      <c r="F37" s="9"/>
      <c r="G37" s="35">
        <f>G35/6</f>
        <v>13462.261666666658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-185004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-76662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-261666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80773.569999999949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342439.56999999995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-261666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56"/>
      <c r="G54" s="56"/>
    </row>
    <row r="55" spans="2:7" x14ac:dyDescent="0.2">
      <c r="B55" s="32"/>
      <c r="C55" s="5" t="s">
        <v>10</v>
      </c>
      <c r="D55" s="5" t="s">
        <v>50</v>
      </c>
      <c r="E55" s="27"/>
      <c r="F55" s="56"/>
      <c r="G55" s="56"/>
    </row>
    <row r="56" spans="2:7" x14ac:dyDescent="0.2">
      <c r="C56" s="13">
        <v>45839</v>
      </c>
      <c r="D56" s="46">
        <v>-43611</v>
      </c>
      <c r="E56" s="57"/>
      <c r="F56" s="55"/>
      <c r="G56" s="55"/>
    </row>
    <row r="57" spans="2:7" x14ac:dyDescent="0.2">
      <c r="C57" s="15">
        <v>45870</v>
      </c>
      <c r="D57" s="46">
        <v>-43611</v>
      </c>
      <c r="E57" s="57"/>
      <c r="F57" s="55"/>
      <c r="G57" s="55"/>
    </row>
    <row r="58" spans="2:7" x14ac:dyDescent="0.2">
      <c r="C58" s="15">
        <v>45901</v>
      </c>
      <c r="D58" s="46">
        <v>-43611</v>
      </c>
      <c r="E58" s="57"/>
      <c r="F58" s="55"/>
      <c r="G58" s="55"/>
    </row>
    <row r="59" spans="2:7" x14ac:dyDescent="0.2">
      <c r="C59" s="15">
        <v>45931</v>
      </c>
      <c r="D59" s="46">
        <v>-43611</v>
      </c>
      <c r="E59" s="57"/>
      <c r="F59" s="55"/>
      <c r="G59" s="55"/>
    </row>
    <row r="60" spans="2:7" x14ac:dyDescent="0.2">
      <c r="C60" s="15">
        <v>45962</v>
      </c>
      <c r="D60" s="46">
        <v>-43611</v>
      </c>
      <c r="E60" s="57"/>
      <c r="F60" s="55"/>
      <c r="G60" s="55"/>
    </row>
    <row r="61" spans="2:7" x14ac:dyDescent="0.2">
      <c r="C61" s="15">
        <v>45992</v>
      </c>
      <c r="D61" s="47">
        <v>-43611</v>
      </c>
      <c r="E61" s="57"/>
      <c r="F61" s="55"/>
      <c r="G61" s="55"/>
    </row>
    <row r="62" spans="2:7" x14ac:dyDescent="0.2">
      <c r="C62" s="48" t="s">
        <v>46</v>
      </c>
      <c r="D62" s="35">
        <f>SUM(D56:D61)</f>
        <v>-261666</v>
      </c>
      <c r="E62" s="16"/>
      <c r="F62" s="55"/>
      <c r="G62" s="55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2026-05-04T14:17:44Z</dcterms:modified>
</cp:coreProperties>
</file>