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Warren County Water District\June 2026 Perm Financing\DR1\"/>
    </mc:Choice>
  </mc:AlternateContent>
  <xr:revisionPtr revIDLastSave="0" documentId="8_{16256ACE-9A0D-4AD1-9A8E-951F4CF6468F}" xr6:coauthVersionLast="47" xr6:coauthVersionMax="47" xr10:uidLastSave="{00000000-0000-0000-0000-000000000000}"/>
  <bookViews>
    <workbookView xWindow="1035" yWindow="3390" windowWidth="19305" windowHeight="11175" activeTab="2" xr2:uid="{9BDAFDB0-A331-4B1A-BCC6-16F1BCF01964}"/>
  </bookViews>
  <sheets>
    <sheet name="Water Division" sheetId="1" r:id="rId1"/>
    <sheet name="Sewer Division" sheetId="2" r:id="rId2"/>
    <sheet name="Combined" sheetId="3" r:id="rId3"/>
  </sheets>
  <definedNames>
    <definedName name="_xlnm.Print_Area" localSheetId="2">Combined!$A$1:$B$95</definedName>
    <definedName name="_xlnm.Print_Titles" localSheetId="2">Combined!$1:$6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3" l="1"/>
  <c r="B69" i="2" l="1"/>
  <c r="B92" i="3" l="1"/>
  <c r="B91" i="3"/>
  <c r="B86" i="3"/>
  <c r="B83" i="3"/>
  <c r="B82" i="3"/>
  <c r="B81" i="3"/>
  <c r="B80" i="3"/>
  <c r="B79" i="3"/>
  <c r="B77" i="3"/>
  <c r="B72" i="3"/>
  <c r="B71" i="3"/>
  <c r="B69" i="3"/>
  <c r="B70" i="3"/>
  <c r="B68" i="3"/>
  <c r="B67" i="3"/>
  <c r="B66" i="3"/>
  <c r="B65" i="3"/>
  <c r="B64" i="3"/>
  <c r="B63" i="3"/>
  <c r="B59" i="3"/>
  <c r="B58" i="3"/>
  <c r="B53" i="3"/>
  <c r="B52" i="3"/>
  <c r="B43" i="3"/>
  <c r="B44" i="3"/>
  <c r="B42" i="3"/>
  <c r="B41" i="3"/>
  <c r="B40" i="3"/>
  <c r="B39" i="3"/>
  <c r="B38" i="3"/>
  <c r="B37" i="3"/>
  <c r="B36" i="3"/>
  <c r="B33" i="3"/>
  <c r="B32" i="3"/>
  <c r="B34" i="3" s="1"/>
  <c r="B26" i="3"/>
  <c r="B25" i="3"/>
  <c r="B24" i="3"/>
  <c r="B23" i="3"/>
  <c r="B22" i="3"/>
  <c r="B19" i="3"/>
  <c r="B17" i="3"/>
  <c r="B12" i="3"/>
  <c r="B11" i="3"/>
  <c r="B10" i="3"/>
  <c r="B93" i="3" l="1"/>
  <c r="B13" i="3"/>
  <c r="C13" i="3" s="1"/>
  <c r="B73" i="3"/>
  <c r="B84" i="3"/>
  <c r="C84" i="3" s="1"/>
  <c r="B54" i="3"/>
  <c r="B60" i="3"/>
  <c r="B27" i="3"/>
  <c r="B28" i="3" s="1"/>
  <c r="C28" i="3" s="1"/>
  <c r="B45" i="3"/>
  <c r="C45" i="3" s="1"/>
  <c r="B74" i="3" l="1"/>
  <c r="B88" i="3"/>
  <c r="C88" i="3" s="1"/>
  <c r="B47" i="3"/>
  <c r="C47" i="3" s="1"/>
  <c r="B95" i="3" l="1"/>
  <c r="C95" i="3" s="1"/>
  <c r="B96" i="3" l="1"/>
</calcChain>
</file>

<file path=xl/sharedStrings.xml><?xml version="1.0" encoding="utf-8"?>
<sst xmlns="http://schemas.openxmlformats.org/spreadsheetml/2006/main" count="239" uniqueCount="145">
  <si>
    <t>WARREN COUNTY WATER DISTRICT</t>
  </si>
  <si>
    <t>Balance Sheet</t>
  </si>
  <si>
    <t>December 31,  2025</t>
  </si>
  <si>
    <t>BALANCE</t>
  </si>
  <si>
    <t>ASSETS AND OTHER DEBITS</t>
  </si>
  <si>
    <t>UTILITY PLANT:</t>
  </si>
  <si>
    <t xml:space="preserve">    Utility Plant in Service</t>
  </si>
  <si>
    <t xml:space="preserve">    Construction Work in Progress</t>
  </si>
  <si>
    <t xml:space="preserve">    Less Accumulated Depreciation</t>
  </si>
  <si>
    <t xml:space="preserve">    TOTAL UTILITY PLANT</t>
  </si>
  <si>
    <t>OTHER PROPERTY AND INVESTMENTS:</t>
  </si>
  <si>
    <t xml:space="preserve">    Depreciation Reserve</t>
  </si>
  <si>
    <t xml:space="preserve">    Sinking Funds &amp; Debt Service:</t>
  </si>
  <si>
    <t xml:space="preserve">        USDA (RD), Series 2005A</t>
  </si>
  <si>
    <t xml:space="preserve">        RWFA Loan, Series 2013B</t>
  </si>
  <si>
    <t xml:space="preserve">        RWFA Loan, Series 2016B</t>
  </si>
  <si>
    <t xml:space="preserve">        KIA Loan, Series 2020</t>
  </si>
  <si>
    <t xml:space="preserve">        RWFA Loan, Series 2021A</t>
  </si>
  <si>
    <t xml:space="preserve">        RWFA Loan, Series 2024D</t>
  </si>
  <si>
    <t xml:space="preserve">        RWFA Loan, Series 2025D</t>
  </si>
  <si>
    <t xml:space="preserve">     Total Sinking Funds</t>
  </si>
  <si>
    <t xml:space="preserve">     Special Funds:</t>
  </si>
  <si>
    <t xml:space="preserve">         Veridian Apts Contribution</t>
  </si>
  <si>
    <t xml:space="preserve">         Transpark II Contibution</t>
  </si>
  <si>
    <t xml:space="preserve">         Construction Accounts</t>
  </si>
  <si>
    <t xml:space="preserve">         Thrive Ventures LLC</t>
  </si>
  <si>
    <t xml:space="preserve">         Customer Deposits</t>
  </si>
  <si>
    <t xml:space="preserve">      Total Special Funds</t>
  </si>
  <si>
    <t xml:space="preserve">      TOTAL OTHER PROPERTY AND INVESTMENTS</t>
  </si>
  <si>
    <t>CURRENT AND ACCRUED ASSETS:</t>
  </si>
  <si>
    <t xml:space="preserve">      Cash and Working Funds:</t>
  </si>
  <si>
    <t xml:space="preserve">         General Operations</t>
  </si>
  <si>
    <t xml:space="preserve">         Payroll Account</t>
  </si>
  <si>
    <t xml:space="preserve">      Total Cash and Working Funds</t>
  </si>
  <si>
    <t xml:space="preserve">      Accounts Receivable - Customer</t>
  </si>
  <si>
    <t xml:space="preserve">      Accounts Receivable - Miscellaneous</t>
  </si>
  <si>
    <t xml:space="preserve">      Accounts Receivable - Rental/Lease Income</t>
  </si>
  <si>
    <t xml:space="preserve">      Warehouse Inventory</t>
  </si>
  <si>
    <t xml:space="preserve">      Prepayments</t>
  </si>
  <si>
    <t xml:space="preserve">      Other Current and Accrued Assets</t>
  </si>
  <si>
    <t xml:space="preserve">      Clearing Accounts</t>
  </si>
  <si>
    <t xml:space="preserve">      Deferred Debits</t>
  </si>
  <si>
    <t xml:space="preserve">      Unamortized Debt</t>
  </si>
  <si>
    <t xml:space="preserve">      TOTAL CURRENT AND ACCRUED ASSETS</t>
  </si>
  <si>
    <t>TOTAL ASSETS AND OTHER DEBITS</t>
  </si>
  <si>
    <t>LIABILITIES AND OTHER CREDITS</t>
  </si>
  <si>
    <t>CAPITAL:</t>
  </si>
  <si>
    <t xml:space="preserve">      Contributions in Aid of Construction</t>
  </si>
  <si>
    <t xml:space="preserve">      Customer Advance for Construction</t>
  </si>
  <si>
    <t xml:space="preserve">      TOTAL CAPITAL</t>
  </si>
  <si>
    <t>LONG TERM DEBT:</t>
  </si>
  <si>
    <t xml:space="preserve">      Bonds Held by Public:</t>
  </si>
  <si>
    <t xml:space="preserve">          USDA (RD), Series 2005A</t>
  </si>
  <si>
    <t xml:space="preserve">      Long Term Loans:</t>
  </si>
  <si>
    <t xml:space="preserve">          RWFA Loan, Series 2013B</t>
  </si>
  <si>
    <t xml:space="preserve">          RWFa Loan, Series 2016B</t>
  </si>
  <si>
    <t xml:space="preserve">          KIA Loan, Series 2020</t>
  </si>
  <si>
    <t xml:space="preserve">          RWFA Loan, Series 2021A</t>
  </si>
  <si>
    <t xml:space="preserve">          RWFA Loan, Series 2025D</t>
  </si>
  <si>
    <t xml:space="preserve">      Total Long Term Loans</t>
  </si>
  <si>
    <t xml:space="preserve">      TOTAL LONG TERM DEBT</t>
  </si>
  <si>
    <t>CURRENT AND ACCRUED LIABILITIES:</t>
  </si>
  <si>
    <t xml:space="preserve">      Accounts Payable - General</t>
  </si>
  <si>
    <t xml:space="preserve">      Customer Deposits</t>
  </si>
  <si>
    <t xml:space="preserve">      Interest - Customer Deposits</t>
  </si>
  <si>
    <t xml:space="preserve">      Taxes and Equivalents </t>
  </si>
  <si>
    <t xml:space="preserve">      Net OPEB Obligation</t>
  </si>
  <si>
    <t xml:space="preserve">      Deferred Credits</t>
  </si>
  <si>
    <t xml:space="preserve">      Lease Liability</t>
  </si>
  <si>
    <t xml:space="preserve">      Other Current Liabilities</t>
  </si>
  <si>
    <t xml:space="preserve">      Total Current Liabilities</t>
  </si>
  <si>
    <t xml:space="preserve">      Interest Accrued - Long Term Debt</t>
  </si>
  <si>
    <t xml:space="preserve">          RWFA Loan, Series 2016B</t>
  </si>
  <si>
    <t xml:space="preserve">          RWFA Loan, Series 2022D (Arbitrage)</t>
  </si>
  <si>
    <t xml:space="preserve">      Total Interest Accrued - Long Term Debt</t>
  </si>
  <si>
    <t xml:space="preserve">      TOTAL CURRENT AND ACCRUED LIABILITIES</t>
  </si>
  <si>
    <t>ACCUMULATED EARNINGS:</t>
  </si>
  <si>
    <t xml:space="preserve">       Beginning of Year</t>
  </si>
  <si>
    <t xml:space="preserve">       Current Year to Date</t>
  </si>
  <si>
    <t xml:space="preserve">       TOTAL ACCUMULATED EARNINGS</t>
  </si>
  <si>
    <t>TOTAL LIABILITIES AND OTHER CREDITS</t>
  </si>
  <si>
    <t xml:space="preserve"> TOTAL UTILITY PLANT</t>
  </si>
  <si>
    <t>OTHER PROPERTY AND INVESTMENTS</t>
  </si>
  <si>
    <t xml:space="preserve">    Sinking Funds:</t>
  </si>
  <si>
    <t xml:space="preserve">      KIA Loan, Buchanon Park</t>
  </si>
  <si>
    <t xml:space="preserve">      KIA Loan, Plum Springs Rehabilitation</t>
  </si>
  <si>
    <t xml:space="preserve">      USDA,  Series 2019</t>
  </si>
  <si>
    <t xml:space="preserve">      RWFA Loan, Series 2021A</t>
  </si>
  <si>
    <t xml:space="preserve">      RWFA Loan, Series 2024D</t>
  </si>
  <si>
    <t xml:space="preserve">      RWFA Loan, Series 2025D</t>
  </si>
  <si>
    <t xml:space="preserve">  Total Sinking Funds</t>
  </si>
  <si>
    <t xml:space="preserve">    Debt Service Reserve</t>
  </si>
  <si>
    <t xml:space="preserve">    Special Funds:</t>
  </si>
  <si>
    <t xml:space="preserve">      Contstruction Accounts</t>
  </si>
  <si>
    <t xml:space="preserve">      Letter of Credit (KEDFA)</t>
  </si>
  <si>
    <t xml:space="preserve">   Total Special Funds</t>
  </si>
  <si>
    <t>TOTAL OTHER PROPERTY AND INVESTMENTS</t>
  </si>
  <si>
    <t xml:space="preserve">     Cash - General Operations</t>
  </si>
  <si>
    <t xml:space="preserve">     Accounts Receivable - Customer</t>
  </si>
  <si>
    <t xml:space="preserve">     Accounts Receivable - Misc</t>
  </si>
  <si>
    <t xml:space="preserve">     Prepayments</t>
  </si>
  <si>
    <t xml:space="preserve">     Deferred Debits</t>
  </si>
  <si>
    <t xml:space="preserve">     Other Current Assets</t>
  </si>
  <si>
    <t xml:space="preserve">  TOTAL CURRENT AND ACCRUED ASSETS</t>
  </si>
  <si>
    <t xml:space="preserve">     Contributions in Aid of Construction</t>
  </si>
  <si>
    <t xml:space="preserve">     Customer Advance for Construction</t>
  </si>
  <si>
    <t xml:space="preserve">  TOTAL CAPITAL</t>
  </si>
  <si>
    <t xml:space="preserve">     Bonds Held by Public:</t>
  </si>
  <si>
    <t xml:space="preserve">        USDA (RD), Series 2019</t>
  </si>
  <si>
    <t xml:space="preserve">     Long Term Loans:</t>
  </si>
  <si>
    <t xml:space="preserve">        KIA Loan, Buchanon Park</t>
  </si>
  <si>
    <t xml:space="preserve">        KIA Loan, Plum Springs Rehabilitation</t>
  </si>
  <si>
    <t xml:space="preserve">     Total Long Term Loans</t>
  </si>
  <si>
    <t xml:space="preserve">     TOTAL LONG TERM DEBT</t>
  </si>
  <si>
    <t xml:space="preserve">     Accounts Payable - General</t>
  </si>
  <si>
    <t xml:space="preserve">     Customer Deposits</t>
  </si>
  <si>
    <t xml:space="preserve">     Interest - Customer Deposits</t>
  </si>
  <si>
    <t xml:space="preserve">     Taxes and Equivalents </t>
  </si>
  <si>
    <t xml:space="preserve">  Total Current Liablities</t>
  </si>
  <si>
    <t xml:space="preserve">     Interest Accrued - Long Term Debt:</t>
  </si>
  <si>
    <t xml:space="preserve">        KRWFC Loan, Series 2013B</t>
  </si>
  <si>
    <t xml:space="preserve">        USDA, Series 2019</t>
  </si>
  <si>
    <t xml:space="preserve">        RWFA Loan, Series 2025D (Arbitrage)</t>
  </si>
  <si>
    <t xml:space="preserve">     Total Interest Accrued - Long Term Debt</t>
  </si>
  <si>
    <t>TOTAL CURRENT AND ACCRUED LIABILITIES</t>
  </si>
  <si>
    <t xml:space="preserve">      Beginning of Year</t>
  </si>
  <si>
    <t xml:space="preserve">      Current Year to Date</t>
  </si>
  <si>
    <t>TOTAL ACCUMULATED EARNINGS</t>
  </si>
  <si>
    <t>Sewer Division</t>
  </si>
  <si>
    <t>Water Division</t>
  </si>
  <si>
    <t xml:space="preserve">          USDA (RD), Series 2005A (Water)</t>
  </si>
  <si>
    <t xml:space="preserve">          USDA (RD), Series 2019 (Sewer)</t>
  </si>
  <si>
    <t xml:space="preserve">      Total Bonds Held by Public:</t>
  </si>
  <si>
    <t xml:space="preserve">          RWFA Loan, Series 2013B (Water)</t>
  </si>
  <si>
    <t xml:space="preserve">          KIA Loan, Series 2020 (Water)</t>
  </si>
  <si>
    <t xml:space="preserve">          RWFA Loan, Series 2021A (Water)</t>
  </si>
  <si>
    <t xml:space="preserve">          RWFA Loan, Series 2025D (Water)</t>
  </si>
  <si>
    <t xml:space="preserve">          KIA Loan, Buchanon Park (Sewer)</t>
  </si>
  <si>
    <t xml:space="preserve">          KIA Loan, Plum Springs Rehabilitation (Sewer)</t>
  </si>
  <si>
    <t xml:space="preserve">          RWFA Loan, Series 2013B (Sewer)</t>
  </si>
  <si>
    <t xml:space="preserve">          RWFA Loan, Series 2021A (Sewer)</t>
  </si>
  <si>
    <t xml:space="preserve">          RWFA Loan, Series 2025D (Sewer)</t>
  </si>
  <si>
    <t>Water &amp; Sewer Division</t>
  </si>
  <si>
    <t xml:space="preserve">         Transpark II Contribution</t>
  </si>
  <si>
    <t xml:space="preserve">          RWFA Loan, Series 2016B (Water)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</si>
</sst>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Border="0" applyAlignment="0"/>
    <xf numFmtId="0" fontId="3" fillId="0" borderId="0"/>
    <xf numFmtId="0" fontId="4" fillId="0" borderId="0" applyNumberFormat="0" applyBorder="0" applyAlignment="0"/>
    <xf numFmtId="0" fontId="5" fillId="0" borderId="0" applyNumberFormat="0" applyBorder="0" applyAlignment="0"/>
    <xf numFmtId="0" fontId="6" fillId="0" borderId="0" applyNumberFormat="0" applyBorder="0" applyAlignment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0" fillId="0" borderId="0" xfId="2" applyNumberFormat="1" applyFont="1"/>
    <xf numFmtId="165" fontId="0" fillId="0" borderId="2" xfId="1" applyNumberFormat="1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165" fontId="0" fillId="0" borderId="0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</cellXfs>
  <cellStyles count="10">
    <cellStyle name="Comma" xfId="1" builtinId="3"/>
    <cellStyle name="Comma 3" xfId="9" xr:uid="{703D1CD6-F51D-4605-9E7C-738A6E7EB422}"/>
    <cellStyle name="Currency" xfId="2" builtinId="4"/>
    <cellStyle name="Currency 2" xfId="8" xr:uid="{DEB77A9C-B563-4B0F-AFB1-3FB35AFCFC6B}"/>
    <cellStyle name="Normal" xfId="0" builtinId="0"/>
    <cellStyle name="Normal 2" xfId="4" xr:uid="{787C33E6-ABC6-4AE4-B664-BDE4A4F39797}"/>
    <cellStyle name="STYLE1 2" xfId="6" xr:uid="{0E6A6F54-A4E0-4DEC-8CA6-B9FDA7D76FD6}"/>
    <cellStyle name="STYLE2 2" xfId="3" xr:uid="{91E6145B-8558-4A9B-9438-E4F392DE540E}"/>
    <cellStyle name="STYLE3 2" xfId="5" xr:uid="{D1B1F249-3081-40E6-A2AD-3A247872F084}"/>
    <cellStyle name="STYLE4 2" xfId="7" xr:uid="{4EEF04FC-CE44-4E38-924F-32C056F92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A8CE-822E-4AF9-90D3-B37533E1941A}">
  <dimension ref="A1:B111"/>
  <sheetViews>
    <sheetView topLeftCell="A80" workbookViewId="0">
      <selection activeCell="B86" sqref="B86"/>
    </sheetView>
  </sheetViews>
  <sheetFormatPr defaultColWidth="36.42578125" defaultRowHeight="15" x14ac:dyDescent="0.25"/>
  <cols>
    <col min="1" max="1" width="47.42578125" style="1" customWidth="1"/>
    <col min="2" max="2" width="22.140625" style="2" customWidth="1"/>
    <col min="3" max="16384" width="36.42578125" style="1"/>
  </cols>
  <sheetData>
    <row r="1" spans="1:2" ht="17.25" x14ac:dyDescent="0.3">
      <c r="A1" s="12" t="s">
        <v>0</v>
      </c>
      <c r="B1" s="12"/>
    </row>
    <row r="2" spans="1:2" ht="18.75" x14ac:dyDescent="0.3">
      <c r="A2" s="13" t="s">
        <v>129</v>
      </c>
      <c r="B2" s="13"/>
    </row>
    <row r="3" spans="1:2" x14ac:dyDescent="0.25">
      <c r="A3" s="14" t="s">
        <v>1</v>
      </c>
      <c r="B3" s="14"/>
    </row>
    <row r="4" spans="1:2" x14ac:dyDescent="0.25">
      <c r="A4" s="14" t="s">
        <v>2</v>
      </c>
      <c r="B4" s="14"/>
    </row>
    <row r="6" spans="1:2" x14ac:dyDescent="0.25">
      <c r="B6" s="1"/>
    </row>
    <row r="7" spans="1:2" x14ac:dyDescent="0.25">
      <c r="B7" s="3" t="s">
        <v>3</v>
      </c>
    </row>
    <row r="8" spans="1:2" x14ac:dyDescent="0.25">
      <c r="A8" s="1" t="s">
        <v>4</v>
      </c>
    </row>
    <row r="10" spans="1:2" x14ac:dyDescent="0.25">
      <c r="A10" s="1" t="s">
        <v>5</v>
      </c>
    </row>
    <row r="11" spans="1:2" x14ac:dyDescent="0.25">
      <c r="A11" s="1" t="s">
        <v>6</v>
      </c>
      <c r="B11" s="5">
        <v>183184047.69999999</v>
      </c>
    </row>
    <row r="12" spans="1:2" x14ac:dyDescent="0.25">
      <c r="A12" s="1" t="s">
        <v>7</v>
      </c>
      <c r="B12" s="2">
        <v>30979006.07</v>
      </c>
    </row>
    <row r="13" spans="1:2" x14ac:dyDescent="0.25">
      <c r="A13" s="1" t="s">
        <v>8</v>
      </c>
      <c r="B13" s="2">
        <v>-63869869.259999998</v>
      </c>
    </row>
    <row r="14" spans="1:2" x14ac:dyDescent="0.25">
      <c r="A14" s="1" t="s">
        <v>9</v>
      </c>
      <c r="B14" s="4">
        <v>150293184.50999999</v>
      </c>
    </row>
    <row r="17" spans="1:2" x14ac:dyDescent="0.25">
      <c r="A17" s="1" t="s">
        <v>10</v>
      </c>
    </row>
    <row r="18" spans="1:2" x14ac:dyDescent="0.25">
      <c r="A18" s="1" t="s">
        <v>11</v>
      </c>
      <c r="B18" s="2">
        <v>2879276.1499999994</v>
      </c>
    </row>
    <row r="20" spans="1:2" x14ac:dyDescent="0.25">
      <c r="A20" s="1" t="s">
        <v>12</v>
      </c>
    </row>
    <row r="21" spans="1:2" x14ac:dyDescent="0.25">
      <c r="A21" s="1" t="s">
        <v>13</v>
      </c>
      <c r="B21" s="2">
        <v>49079.25</v>
      </c>
    </row>
    <row r="22" spans="1:2" x14ac:dyDescent="0.25">
      <c r="A22" s="1" t="s">
        <v>14</v>
      </c>
      <c r="B22" s="2">
        <v>166704.99</v>
      </c>
    </row>
    <row r="23" spans="1:2" x14ac:dyDescent="0.25">
      <c r="A23" s="1" t="s">
        <v>15</v>
      </c>
      <c r="B23" s="2">
        <v>218500.72999999998</v>
      </c>
    </row>
    <row r="24" spans="1:2" x14ac:dyDescent="0.25">
      <c r="A24" s="1" t="s">
        <v>16</v>
      </c>
      <c r="B24" s="2">
        <v>10612.439999999995</v>
      </c>
    </row>
    <row r="25" spans="1:2" x14ac:dyDescent="0.25">
      <c r="A25" s="1" t="s">
        <v>17</v>
      </c>
      <c r="B25" s="2">
        <v>92268.29</v>
      </c>
    </row>
    <row r="26" spans="1:2" x14ac:dyDescent="0.25">
      <c r="A26" s="1" t="s">
        <v>18</v>
      </c>
      <c r="B26" s="2">
        <v>2.9103830456733704E-11</v>
      </c>
    </row>
    <row r="27" spans="1:2" x14ac:dyDescent="0.25">
      <c r="A27" s="1" t="s">
        <v>19</v>
      </c>
      <c r="B27" s="2">
        <v>514343.32</v>
      </c>
    </row>
    <row r="28" spans="1:2" x14ac:dyDescent="0.25">
      <c r="A28" s="1" t="s">
        <v>20</v>
      </c>
      <c r="B28" s="4">
        <v>1051509.02</v>
      </c>
    </row>
    <row r="30" spans="1:2" x14ac:dyDescent="0.25">
      <c r="A30" s="1" t="s">
        <v>21</v>
      </c>
    </row>
    <row r="31" spans="1:2" x14ac:dyDescent="0.25">
      <c r="A31" s="1" t="s">
        <v>22</v>
      </c>
      <c r="B31" s="2">
        <v>401191.66</v>
      </c>
    </row>
    <row r="32" spans="1:2" x14ac:dyDescent="0.25">
      <c r="A32" s="1" t="s">
        <v>23</v>
      </c>
      <c r="B32" s="2">
        <v>493755.62</v>
      </c>
    </row>
    <row r="33" spans="1:2" x14ac:dyDescent="0.25">
      <c r="A33" s="1" t="s">
        <v>24</v>
      </c>
      <c r="B33" s="2">
        <v>3359811.04</v>
      </c>
    </row>
    <row r="34" spans="1:2" x14ac:dyDescent="0.25">
      <c r="A34" s="1" t="s">
        <v>25</v>
      </c>
      <c r="B34" s="2">
        <v>327834.77</v>
      </c>
    </row>
    <row r="35" spans="1:2" x14ac:dyDescent="0.25">
      <c r="A35" s="1" t="s">
        <v>26</v>
      </c>
      <c r="B35" s="2">
        <v>1370000</v>
      </c>
    </row>
    <row r="36" spans="1:2" x14ac:dyDescent="0.25">
      <c r="A36" s="1" t="s">
        <v>27</v>
      </c>
      <c r="B36" s="4">
        <v>5952593.0899999999</v>
      </c>
    </row>
    <row r="37" spans="1:2" x14ac:dyDescent="0.25">
      <c r="A37" s="1" t="s">
        <v>28</v>
      </c>
      <c r="B37" s="4">
        <v>9883378.2599999998</v>
      </c>
    </row>
    <row r="39" spans="1:2" x14ac:dyDescent="0.25">
      <c r="A39" s="1" t="s">
        <v>29</v>
      </c>
    </row>
    <row r="40" spans="1:2" x14ac:dyDescent="0.25">
      <c r="A40" s="1" t="s">
        <v>30</v>
      </c>
    </row>
    <row r="41" spans="1:2" x14ac:dyDescent="0.25">
      <c r="A41" s="1" t="s">
        <v>31</v>
      </c>
      <c r="B41" s="2">
        <v>1356441.7599999998</v>
      </c>
    </row>
    <row r="42" spans="1:2" x14ac:dyDescent="0.25">
      <c r="A42" s="1" t="s">
        <v>32</v>
      </c>
      <c r="B42" s="3">
        <v>217304.61</v>
      </c>
    </row>
    <row r="43" spans="1:2" x14ac:dyDescent="0.25">
      <c r="A43" s="1" t="s">
        <v>33</v>
      </c>
      <c r="B43" s="2">
        <v>1573746.3699999996</v>
      </c>
    </row>
    <row r="45" spans="1:2" x14ac:dyDescent="0.25">
      <c r="A45" s="1" t="s">
        <v>34</v>
      </c>
      <c r="B45" s="2">
        <v>2185769.86</v>
      </c>
    </row>
    <row r="46" spans="1:2" x14ac:dyDescent="0.25">
      <c r="A46" s="1" t="s">
        <v>35</v>
      </c>
      <c r="B46" s="2">
        <v>4548316.5600000005</v>
      </c>
    </row>
    <row r="47" spans="1:2" x14ac:dyDescent="0.25">
      <c r="A47" s="1" t="s">
        <v>36</v>
      </c>
      <c r="B47" s="2">
        <v>391868.34</v>
      </c>
    </row>
    <row r="48" spans="1:2" x14ac:dyDescent="0.25">
      <c r="A48" s="1" t="s">
        <v>37</v>
      </c>
      <c r="B48" s="2">
        <v>3069169.35</v>
      </c>
    </row>
    <row r="49" spans="1:2" x14ac:dyDescent="0.25">
      <c r="A49" s="1" t="s">
        <v>38</v>
      </c>
      <c r="B49" s="2">
        <v>127499.71999999999</v>
      </c>
    </row>
    <row r="50" spans="1:2" x14ac:dyDescent="0.25">
      <c r="A50" s="1" t="s">
        <v>39</v>
      </c>
      <c r="B50" s="2">
        <v>58285.120000000003</v>
      </c>
    </row>
    <row r="51" spans="1:2" x14ac:dyDescent="0.25">
      <c r="A51" s="1" t="s">
        <v>40</v>
      </c>
      <c r="B51" s="2">
        <v>30498.410000000033</v>
      </c>
    </row>
    <row r="52" spans="1:2" x14ac:dyDescent="0.25">
      <c r="A52" s="1" t="s">
        <v>41</v>
      </c>
      <c r="B52" s="2">
        <v>615582.30000000005</v>
      </c>
    </row>
    <row r="53" spans="1:2" x14ac:dyDescent="0.25">
      <c r="A53" s="1" t="s">
        <v>42</v>
      </c>
      <c r="B53" s="2">
        <v>12249.000000000018</v>
      </c>
    </row>
    <row r="54" spans="1:2" x14ac:dyDescent="0.25">
      <c r="A54" s="1" t="s">
        <v>43</v>
      </c>
      <c r="B54" s="4">
        <v>12612985.029999999</v>
      </c>
    </row>
    <row r="56" spans="1:2" ht="15.75" thickBot="1" x14ac:dyDescent="0.3">
      <c r="A56" s="1" t="s">
        <v>44</v>
      </c>
      <c r="B56" s="6">
        <v>172789547.79999998</v>
      </c>
    </row>
    <row r="57" spans="1:2" ht="15.75" thickTop="1" x14ac:dyDescent="0.25"/>
    <row r="59" spans="1:2" x14ac:dyDescent="0.25">
      <c r="A59" s="1" t="s">
        <v>45</v>
      </c>
    </row>
    <row r="61" spans="1:2" x14ac:dyDescent="0.25">
      <c r="A61" s="1" t="s">
        <v>46</v>
      </c>
    </row>
    <row r="63" spans="1:2" x14ac:dyDescent="0.25">
      <c r="A63" s="1" t="s">
        <v>47</v>
      </c>
      <c r="B63" s="5">
        <v>118765566.65000001</v>
      </c>
    </row>
    <row r="64" spans="1:2" x14ac:dyDescent="0.25">
      <c r="A64" s="1" t="s">
        <v>48</v>
      </c>
      <c r="B64" s="2">
        <v>2463841.1</v>
      </c>
    </row>
    <row r="65" spans="1:2" x14ac:dyDescent="0.25">
      <c r="A65" s="1" t="s">
        <v>49</v>
      </c>
      <c r="B65" s="4">
        <v>121229407.75</v>
      </c>
    </row>
    <row r="67" spans="1:2" x14ac:dyDescent="0.25">
      <c r="A67" s="1" t="s">
        <v>50</v>
      </c>
    </row>
    <row r="69" spans="1:2" x14ac:dyDescent="0.25">
      <c r="A69" s="1" t="s">
        <v>51</v>
      </c>
    </row>
    <row r="70" spans="1:2" x14ac:dyDescent="0.25">
      <c r="A70" s="1" t="s">
        <v>52</v>
      </c>
      <c r="B70" s="2">
        <v>873000</v>
      </c>
    </row>
    <row r="72" spans="1:2" x14ac:dyDescent="0.25">
      <c r="A72" s="1" t="s">
        <v>53</v>
      </c>
    </row>
    <row r="73" spans="1:2" x14ac:dyDescent="0.25">
      <c r="A73" s="1" t="s">
        <v>54</v>
      </c>
      <c r="B73" s="2">
        <v>294271</v>
      </c>
    </row>
    <row r="74" spans="1:2" x14ac:dyDescent="0.25">
      <c r="A74" s="1" t="s">
        <v>55</v>
      </c>
      <c r="B74" s="2">
        <v>920000</v>
      </c>
    </row>
    <row r="75" spans="1:2" x14ac:dyDescent="0.25">
      <c r="A75" s="1" t="s">
        <v>56</v>
      </c>
      <c r="B75" s="2">
        <v>1605559.76</v>
      </c>
    </row>
    <row r="76" spans="1:2" x14ac:dyDescent="0.25">
      <c r="A76" s="1" t="s">
        <v>57</v>
      </c>
      <c r="B76" s="2">
        <v>1030000</v>
      </c>
    </row>
    <row r="77" spans="1:2" x14ac:dyDescent="0.25">
      <c r="A77" s="1" t="s">
        <v>58</v>
      </c>
      <c r="B77" s="2">
        <v>7308663.9500000002</v>
      </c>
    </row>
    <row r="78" spans="1:2" x14ac:dyDescent="0.25">
      <c r="A78" s="1" t="s">
        <v>59</v>
      </c>
      <c r="B78" s="2">
        <v>11158494.710000001</v>
      </c>
    </row>
    <row r="79" spans="1:2" x14ac:dyDescent="0.25">
      <c r="A79" s="1" t="s">
        <v>60</v>
      </c>
      <c r="B79" s="4">
        <v>12031494.710000001</v>
      </c>
    </row>
    <row r="81" spans="1:2" x14ac:dyDescent="0.25">
      <c r="A81" s="1" t="s">
        <v>61</v>
      </c>
    </row>
    <row r="83" spans="1:2" x14ac:dyDescent="0.25">
      <c r="A83" s="1" t="s">
        <v>62</v>
      </c>
      <c r="B83" s="2">
        <v>8554390.7299999986</v>
      </c>
    </row>
    <row r="84" spans="1:2" x14ac:dyDescent="0.25">
      <c r="A84" s="1" t="s">
        <v>63</v>
      </c>
      <c r="B84" s="2">
        <v>1339113.68</v>
      </c>
    </row>
    <row r="85" spans="1:2" x14ac:dyDescent="0.25">
      <c r="A85" s="1" t="s">
        <v>64</v>
      </c>
      <c r="B85" s="2">
        <v>1.8189894035458565E-12</v>
      </c>
    </row>
    <row r="86" spans="1:2" x14ac:dyDescent="0.25">
      <c r="A86" s="1" t="s">
        <v>65</v>
      </c>
      <c r="B86" s="2">
        <v>160191.6</v>
      </c>
    </row>
    <row r="87" spans="1:2" x14ac:dyDescent="0.25">
      <c r="A87" s="1" t="s">
        <v>66</v>
      </c>
      <c r="B87" s="2">
        <v>1251850</v>
      </c>
    </row>
    <row r="88" spans="1:2" x14ac:dyDescent="0.25">
      <c r="A88" s="1" t="s">
        <v>67</v>
      </c>
      <c r="B88" s="2">
        <v>536680.46</v>
      </c>
    </row>
    <row r="89" spans="1:2" x14ac:dyDescent="0.25">
      <c r="A89" s="1" t="s">
        <v>68</v>
      </c>
      <c r="B89" s="11">
        <v>32163.200000000001</v>
      </c>
    </row>
    <row r="90" spans="1:2" x14ac:dyDescent="0.25">
      <c r="A90" s="1" t="s">
        <v>69</v>
      </c>
      <c r="B90" s="3">
        <v>720237.72999999986</v>
      </c>
    </row>
    <row r="91" spans="1:2" x14ac:dyDescent="0.25">
      <c r="A91" s="1" t="s">
        <v>70</v>
      </c>
      <c r="B91" s="4">
        <v>12594627.399999999</v>
      </c>
    </row>
    <row r="93" spans="1:2" x14ac:dyDescent="0.25">
      <c r="A93" s="1" t="s">
        <v>71</v>
      </c>
    </row>
    <row r="94" spans="1:2" x14ac:dyDescent="0.25">
      <c r="A94" s="1" t="s">
        <v>52</v>
      </c>
      <c r="B94" s="2">
        <v>18654.07</v>
      </c>
    </row>
    <row r="95" spans="1:2" x14ac:dyDescent="0.25">
      <c r="A95" s="1" t="s">
        <v>54</v>
      </c>
      <c r="B95" s="2">
        <v>3909.9999999999991</v>
      </c>
    </row>
    <row r="96" spans="1:2" x14ac:dyDescent="0.25">
      <c r="A96" s="1" t="s">
        <v>72</v>
      </c>
      <c r="B96" s="2">
        <v>11890.650000000005</v>
      </c>
    </row>
    <row r="97" spans="1:2" x14ac:dyDescent="0.25">
      <c r="A97" s="1" t="s">
        <v>56</v>
      </c>
      <c r="B97" s="2">
        <v>4013.9000000000005</v>
      </c>
    </row>
    <row r="98" spans="1:2" x14ac:dyDescent="0.25">
      <c r="A98" s="1" t="s">
        <v>57</v>
      </c>
      <c r="B98" s="2">
        <v>11940.1</v>
      </c>
    </row>
    <row r="99" spans="1:2" x14ac:dyDescent="0.25">
      <c r="A99" s="1" t="s">
        <v>58</v>
      </c>
      <c r="B99" s="2">
        <v>114054.05</v>
      </c>
    </row>
    <row r="100" spans="1:2" x14ac:dyDescent="0.25">
      <c r="A100" s="1" t="s">
        <v>73</v>
      </c>
      <c r="B100" s="2">
        <v>9388.380000000001</v>
      </c>
    </row>
    <row r="101" spans="1:2" x14ac:dyDescent="0.25">
      <c r="A101" s="1" t="s">
        <v>74</v>
      </c>
      <c r="B101" s="4">
        <v>173851.15000000002</v>
      </c>
    </row>
    <row r="102" spans="1:2" x14ac:dyDescent="0.25">
      <c r="A102" s="1" t="s">
        <v>75</v>
      </c>
      <c r="B102" s="4">
        <v>12768478.549999999</v>
      </c>
    </row>
    <row r="104" spans="1:2" x14ac:dyDescent="0.25">
      <c r="A104" s="1" t="s">
        <v>76</v>
      </c>
    </row>
    <row r="106" spans="1:2" x14ac:dyDescent="0.25">
      <c r="A106" s="1" t="s">
        <v>77</v>
      </c>
      <c r="B106" s="2">
        <v>27250074.640000001</v>
      </c>
    </row>
    <row r="107" spans="1:2" x14ac:dyDescent="0.25">
      <c r="A107" s="1" t="s">
        <v>78</v>
      </c>
      <c r="B107" s="2">
        <v>-489907.8499999966</v>
      </c>
    </row>
    <row r="108" spans="1:2" x14ac:dyDescent="0.25">
      <c r="A108" s="1" t="s">
        <v>79</v>
      </c>
      <c r="B108" s="4">
        <v>26760166.790000003</v>
      </c>
    </row>
    <row r="110" spans="1:2" ht="15.75" thickBot="1" x14ac:dyDescent="0.3">
      <c r="A110" s="1" t="s">
        <v>80</v>
      </c>
      <c r="B110" s="6">
        <v>172789547.80000001</v>
      </c>
    </row>
    <row r="111" spans="1:2" ht="15.75" thickTop="1" x14ac:dyDescent="0.25"/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7F72-1499-4021-8083-861B0503C26B}">
  <dimension ref="A1:B102"/>
  <sheetViews>
    <sheetView topLeftCell="A69" workbookViewId="0">
      <selection activeCell="B69" sqref="B69"/>
    </sheetView>
  </sheetViews>
  <sheetFormatPr defaultRowHeight="15" x14ac:dyDescent="0.25"/>
  <cols>
    <col min="1" max="1" width="45.5703125" style="1" customWidth="1"/>
    <col min="2" max="2" width="20.28515625" style="1" customWidth="1"/>
    <col min="3" max="16384" width="9.140625" style="1"/>
  </cols>
  <sheetData>
    <row r="1" spans="1:2" ht="18.75" x14ac:dyDescent="0.3">
      <c r="A1" s="15" t="s">
        <v>0</v>
      </c>
      <c r="B1" s="15"/>
    </row>
    <row r="2" spans="1:2" ht="18.75" x14ac:dyDescent="0.3">
      <c r="A2" s="13" t="s">
        <v>128</v>
      </c>
      <c r="B2" s="13"/>
    </row>
    <row r="3" spans="1:2" x14ac:dyDescent="0.25">
      <c r="A3" s="14" t="s">
        <v>1</v>
      </c>
      <c r="B3" s="14"/>
    </row>
    <row r="4" spans="1:2" x14ac:dyDescent="0.25">
      <c r="A4" s="14" t="s">
        <v>2</v>
      </c>
      <c r="B4" s="14"/>
    </row>
    <row r="9" spans="1:2" x14ac:dyDescent="0.25">
      <c r="B9" s="3" t="s">
        <v>3</v>
      </c>
    </row>
    <row r="10" spans="1:2" x14ac:dyDescent="0.25">
      <c r="A10" s="1" t="s">
        <v>4</v>
      </c>
    </row>
    <row r="12" spans="1:2" x14ac:dyDescent="0.25">
      <c r="A12" s="1" t="s">
        <v>5</v>
      </c>
    </row>
    <row r="13" spans="1:2" x14ac:dyDescent="0.25">
      <c r="A13" s="1" t="s">
        <v>6</v>
      </c>
      <c r="B13" s="7">
        <v>98930846.23999998</v>
      </c>
    </row>
    <row r="14" spans="1:2" x14ac:dyDescent="0.25">
      <c r="A14" s="1" t="s">
        <v>7</v>
      </c>
      <c r="B14" s="1">
        <v>34910908.769999996</v>
      </c>
    </row>
    <row r="15" spans="1:2" x14ac:dyDescent="0.25">
      <c r="A15" s="1" t="s">
        <v>8</v>
      </c>
      <c r="B15" s="1">
        <v>-25103544.280000005</v>
      </c>
    </row>
    <row r="16" spans="1:2" x14ac:dyDescent="0.25">
      <c r="A16" s="1" t="s">
        <v>81</v>
      </c>
      <c r="B16" s="8">
        <v>108738210.72999997</v>
      </c>
    </row>
    <row r="18" spans="1:2" x14ac:dyDescent="0.25">
      <c r="A18" s="1" t="s">
        <v>82</v>
      </c>
    </row>
    <row r="20" spans="1:2" x14ac:dyDescent="0.25">
      <c r="A20" s="1" t="s">
        <v>11</v>
      </c>
      <c r="B20" s="1">
        <v>9379638.879999999</v>
      </c>
    </row>
    <row r="22" spans="1:2" x14ac:dyDescent="0.25">
      <c r="A22" s="1" t="s">
        <v>83</v>
      </c>
    </row>
    <row r="23" spans="1:2" x14ac:dyDescent="0.25">
      <c r="A23" s="1" t="s">
        <v>84</v>
      </c>
      <c r="B23" s="1">
        <v>3168.18</v>
      </c>
    </row>
    <row r="24" spans="1:2" x14ac:dyDescent="0.25">
      <c r="A24" s="1" t="s">
        <v>85</v>
      </c>
      <c r="B24" s="1">
        <v>2311.8799999999947</v>
      </c>
    </row>
    <row r="25" spans="1:2" x14ac:dyDescent="0.25">
      <c r="A25" s="1" t="s">
        <v>86</v>
      </c>
      <c r="B25" s="1">
        <v>43755.01</v>
      </c>
    </row>
    <row r="26" spans="1:2" x14ac:dyDescent="0.25">
      <c r="A26" s="1" t="s">
        <v>87</v>
      </c>
      <c r="B26" s="1">
        <v>101117.28000000003</v>
      </c>
    </row>
    <row r="27" spans="1:2" x14ac:dyDescent="0.25">
      <c r="A27" s="1" t="s">
        <v>88</v>
      </c>
      <c r="B27" s="1">
        <v>5.8207660913467407E-11</v>
      </c>
    </row>
    <row r="28" spans="1:2" x14ac:dyDescent="0.25">
      <c r="A28" s="1" t="s">
        <v>89</v>
      </c>
      <c r="B28" s="1">
        <v>1103213.76</v>
      </c>
    </row>
    <row r="29" spans="1:2" x14ac:dyDescent="0.25">
      <c r="A29" s="1" t="s">
        <v>90</v>
      </c>
      <c r="B29" s="8">
        <v>1253566.1100000001</v>
      </c>
    </row>
    <row r="31" spans="1:2" x14ac:dyDescent="0.25">
      <c r="A31" s="1" t="s">
        <v>91</v>
      </c>
      <c r="B31" s="1">
        <v>0</v>
      </c>
    </row>
    <row r="33" spans="1:2" x14ac:dyDescent="0.25">
      <c r="A33" s="1" t="s">
        <v>92</v>
      </c>
    </row>
    <row r="34" spans="1:2" x14ac:dyDescent="0.25">
      <c r="A34" s="1" t="s">
        <v>93</v>
      </c>
      <c r="B34" s="1">
        <v>3217465.3500000006</v>
      </c>
    </row>
    <row r="35" spans="1:2" x14ac:dyDescent="0.25">
      <c r="A35" s="1" t="s">
        <v>94</v>
      </c>
      <c r="B35" s="1">
        <v>0</v>
      </c>
    </row>
    <row r="36" spans="1:2" x14ac:dyDescent="0.25">
      <c r="A36" s="1" t="s">
        <v>63</v>
      </c>
      <c r="B36" s="1">
        <v>470121.76</v>
      </c>
    </row>
    <row r="37" spans="1:2" x14ac:dyDescent="0.25">
      <c r="A37" s="1" t="s">
        <v>95</v>
      </c>
      <c r="B37" s="1">
        <v>3687587.1100000003</v>
      </c>
    </row>
    <row r="38" spans="1:2" x14ac:dyDescent="0.25">
      <c r="A38" s="1" t="s">
        <v>96</v>
      </c>
      <c r="B38" s="8">
        <v>14320792.1</v>
      </c>
    </row>
    <row r="40" spans="1:2" x14ac:dyDescent="0.25">
      <c r="A40" s="1" t="s">
        <v>29</v>
      </c>
    </row>
    <row r="42" spans="1:2" x14ac:dyDescent="0.25">
      <c r="A42" s="1" t="s">
        <v>97</v>
      </c>
      <c r="B42" s="1">
        <v>2124531.09</v>
      </c>
    </row>
    <row r="43" spans="1:2" x14ac:dyDescent="0.25">
      <c r="A43" s="1" t="s">
        <v>98</v>
      </c>
      <c r="B43" s="1">
        <v>911318.03</v>
      </c>
    </row>
    <row r="44" spans="1:2" x14ac:dyDescent="0.25">
      <c r="A44" s="1" t="s">
        <v>99</v>
      </c>
      <c r="B44" s="1">
        <v>600747.22</v>
      </c>
    </row>
    <row r="45" spans="1:2" x14ac:dyDescent="0.25">
      <c r="A45" s="1" t="s">
        <v>100</v>
      </c>
      <c r="B45" s="1">
        <v>21907.08</v>
      </c>
    </row>
    <row r="46" spans="1:2" x14ac:dyDescent="0.25">
      <c r="A46" s="1" t="s">
        <v>101</v>
      </c>
      <c r="B46" s="1">
        <v>179547.02</v>
      </c>
    </row>
    <row r="47" spans="1:2" x14ac:dyDescent="0.25">
      <c r="A47" s="1" t="s">
        <v>102</v>
      </c>
      <c r="B47" s="1">
        <v>37518.570000000007</v>
      </c>
    </row>
    <row r="48" spans="1:2" x14ac:dyDescent="0.25">
      <c r="A48" s="1" t="s">
        <v>103</v>
      </c>
      <c r="B48" s="8">
        <v>3875569.01</v>
      </c>
    </row>
    <row r="49" spans="1:2" x14ac:dyDescent="0.25">
      <c r="A49" s="1" t="s">
        <v>44</v>
      </c>
      <c r="B49" s="9">
        <v>126934571.83999997</v>
      </c>
    </row>
    <row r="53" spans="1:2" x14ac:dyDescent="0.25">
      <c r="A53" s="1" t="s">
        <v>45</v>
      </c>
    </row>
    <row r="55" spans="1:2" x14ac:dyDescent="0.25">
      <c r="A55" s="1" t="s">
        <v>46</v>
      </c>
    </row>
    <row r="57" spans="1:2" x14ac:dyDescent="0.25">
      <c r="A57" s="1" t="s">
        <v>104</v>
      </c>
      <c r="B57" s="7">
        <v>97610013.980000004</v>
      </c>
    </row>
    <row r="58" spans="1:2" x14ac:dyDescent="0.25">
      <c r="A58" s="1" t="s">
        <v>105</v>
      </c>
      <c r="B58" s="1">
        <v>1097861.9300000002</v>
      </c>
    </row>
    <row r="59" spans="1:2" x14ac:dyDescent="0.25">
      <c r="A59" s="1" t="s">
        <v>106</v>
      </c>
      <c r="B59" s="8">
        <v>98707875.910000011</v>
      </c>
    </row>
    <row r="61" spans="1:2" x14ac:dyDescent="0.25">
      <c r="A61" s="1" t="s">
        <v>50</v>
      </c>
    </row>
    <row r="63" spans="1:2" x14ac:dyDescent="0.25">
      <c r="A63" s="1" t="s">
        <v>107</v>
      </c>
    </row>
    <row r="64" spans="1:2" x14ac:dyDescent="0.25">
      <c r="A64" s="1" t="s">
        <v>108</v>
      </c>
      <c r="B64" s="1">
        <v>607000</v>
      </c>
    </row>
    <row r="66" spans="1:2" x14ac:dyDescent="0.25">
      <c r="A66" s="1" t="s">
        <v>109</v>
      </c>
    </row>
    <row r="67" spans="1:2" x14ac:dyDescent="0.25">
      <c r="A67" s="1" t="s">
        <v>110</v>
      </c>
      <c r="B67" s="1">
        <v>367848.45</v>
      </c>
    </row>
    <row r="68" spans="1:2" x14ac:dyDescent="0.25">
      <c r="A68" s="1" t="s">
        <v>111</v>
      </c>
      <c r="B68" s="1">
        <v>1571978.33</v>
      </c>
    </row>
    <row r="69" spans="1:2" x14ac:dyDescent="0.25">
      <c r="A69" s="1" t="s">
        <v>14</v>
      </c>
      <c r="B69" s="1">
        <f>20729</f>
        <v>20729</v>
      </c>
    </row>
    <row r="70" spans="1:2" x14ac:dyDescent="0.25">
      <c r="A70" s="1" t="s">
        <v>17</v>
      </c>
      <c r="B70" s="1">
        <v>860000</v>
      </c>
    </row>
    <row r="71" spans="1:2" x14ac:dyDescent="0.25">
      <c r="A71" s="1" t="s">
        <v>19</v>
      </c>
      <c r="B71" s="1">
        <v>15676336.050000001</v>
      </c>
    </row>
    <row r="72" spans="1:2" x14ac:dyDescent="0.25">
      <c r="A72" s="1" t="s">
        <v>112</v>
      </c>
      <c r="B72" s="8">
        <v>18496891.830000002</v>
      </c>
    </row>
    <row r="73" spans="1:2" x14ac:dyDescent="0.25">
      <c r="A73" s="1" t="s">
        <v>113</v>
      </c>
      <c r="B73" s="8">
        <v>19103891.830000002</v>
      </c>
    </row>
    <row r="75" spans="1:2" x14ac:dyDescent="0.25">
      <c r="A75" s="1" t="s">
        <v>61</v>
      </c>
    </row>
    <row r="77" spans="1:2" x14ac:dyDescent="0.25">
      <c r="A77" s="1" t="s">
        <v>114</v>
      </c>
      <c r="B77" s="1">
        <v>3314664.64</v>
      </c>
    </row>
    <row r="78" spans="1:2" x14ac:dyDescent="0.25">
      <c r="A78" s="1" t="s">
        <v>115</v>
      </c>
      <c r="B78" s="1">
        <v>470075.66</v>
      </c>
    </row>
    <row r="79" spans="1:2" x14ac:dyDescent="0.25">
      <c r="A79" s="1" t="s">
        <v>116</v>
      </c>
      <c r="B79" s="1">
        <v>4.5474735088646412E-13</v>
      </c>
    </row>
    <row r="80" spans="1:2" x14ac:dyDescent="0.25">
      <c r="A80" s="1" t="s">
        <v>117</v>
      </c>
      <c r="B80" s="1">
        <v>16615</v>
      </c>
    </row>
    <row r="81" spans="1:2" x14ac:dyDescent="0.25">
      <c r="A81" s="1" t="s">
        <v>67</v>
      </c>
      <c r="B81" s="1">
        <v>47086.999999999985</v>
      </c>
    </row>
    <row r="82" spans="1:2" x14ac:dyDescent="0.25">
      <c r="A82" s="1" t="s">
        <v>118</v>
      </c>
      <c r="B82" s="8">
        <v>3848442.3000000003</v>
      </c>
    </row>
    <row r="84" spans="1:2" x14ac:dyDescent="0.25">
      <c r="A84" s="1" t="s">
        <v>119</v>
      </c>
    </row>
    <row r="85" spans="1:2" x14ac:dyDescent="0.25">
      <c r="A85" s="1" t="s">
        <v>110</v>
      </c>
      <c r="B85" s="1">
        <v>919.61999999999989</v>
      </c>
    </row>
    <row r="86" spans="1:2" x14ac:dyDescent="0.25">
      <c r="A86" s="1" t="s">
        <v>120</v>
      </c>
      <c r="B86" s="1">
        <v>275.45000000000005</v>
      </c>
    </row>
    <row r="87" spans="1:2" x14ac:dyDescent="0.25">
      <c r="A87" s="1" t="s">
        <v>111</v>
      </c>
      <c r="B87" s="1">
        <v>2619.9600000000019</v>
      </c>
    </row>
    <row r="88" spans="1:2" x14ac:dyDescent="0.25">
      <c r="A88" s="1" t="s">
        <v>121</v>
      </c>
      <c r="B88" s="1">
        <v>7246.920000000001</v>
      </c>
    </row>
    <row r="89" spans="1:2" x14ac:dyDescent="0.25">
      <c r="A89" s="1" t="s">
        <v>17</v>
      </c>
      <c r="B89" s="1">
        <v>10770.85</v>
      </c>
    </row>
    <row r="90" spans="1:2" x14ac:dyDescent="0.25">
      <c r="A90" s="1" t="s">
        <v>19</v>
      </c>
      <c r="B90" s="1">
        <v>244634.3</v>
      </c>
    </row>
    <row r="91" spans="1:2" x14ac:dyDescent="0.25">
      <c r="A91" s="1" t="s">
        <v>122</v>
      </c>
      <c r="B91" s="1">
        <v>19836.02</v>
      </c>
    </row>
    <row r="92" spans="1:2" x14ac:dyDescent="0.25">
      <c r="A92" s="1" t="s">
        <v>123</v>
      </c>
      <c r="B92" s="1">
        <v>286303.12</v>
      </c>
    </row>
    <row r="93" spans="1:2" x14ac:dyDescent="0.25">
      <c r="A93" s="1" t="s">
        <v>124</v>
      </c>
      <c r="B93" s="8">
        <v>4134745.4200000004</v>
      </c>
    </row>
    <row r="95" spans="1:2" x14ac:dyDescent="0.25">
      <c r="A95" s="1" t="s">
        <v>76</v>
      </c>
    </row>
    <row r="97" spans="1:2" x14ac:dyDescent="0.25">
      <c r="A97" s="1" t="s">
        <v>125</v>
      </c>
      <c r="B97" s="1">
        <v>5753937.1600000001</v>
      </c>
    </row>
    <row r="98" spans="1:2" x14ac:dyDescent="0.25">
      <c r="A98" s="1" t="s">
        <v>126</v>
      </c>
      <c r="B98" s="1">
        <v>-765878.48000000115</v>
      </c>
    </row>
    <row r="99" spans="1:2" x14ac:dyDescent="0.25">
      <c r="A99" s="1" t="s">
        <v>127</v>
      </c>
      <c r="B99" s="8">
        <v>4988058.6799999988</v>
      </c>
    </row>
    <row r="101" spans="1:2" ht="15.75" thickBot="1" x14ac:dyDescent="0.3">
      <c r="A101" s="1" t="s">
        <v>80</v>
      </c>
      <c r="B101" s="10">
        <v>126934571.83999999</v>
      </c>
    </row>
    <row r="102" spans="1:2" ht="15.75" thickTop="1" x14ac:dyDescent="0.25"/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0404-ACFE-4D70-9AE2-0DC3C037BECE}">
  <dimension ref="A1:C96"/>
  <sheetViews>
    <sheetView tabSelected="1" workbookViewId="0">
      <selection activeCell="A26" sqref="A26"/>
    </sheetView>
  </sheetViews>
  <sheetFormatPr defaultColWidth="36.42578125" defaultRowHeight="15" x14ac:dyDescent="0.25"/>
  <cols>
    <col min="1" max="1" width="47.42578125" style="1" customWidth="1"/>
    <col min="2" max="2" width="22.140625" style="2" customWidth="1"/>
    <col min="3" max="3" width="17.85546875" style="1" customWidth="1"/>
    <col min="4" max="16384" width="36.42578125" style="1"/>
  </cols>
  <sheetData>
    <row r="1" spans="1:3" ht="18.75" x14ac:dyDescent="0.3">
      <c r="A1" s="15" t="s">
        <v>0</v>
      </c>
      <c r="B1" s="15"/>
    </row>
    <row r="2" spans="1:3" ht="18.75" x14ac:dyDescent="0.3">
      <c r="A2" s="13" t="s">
        <v>142</v>
      </c>
      <c r="B2" s="13"/>
    </row>
    <row r="3" spans="1:3" x14ac:dyDescent="0.25">
      <c r="A3" s="14" t="s">
        <v>1</v>
      </c>
      <c r="B3" s="14"/>
    </row>
    <row r="4" spans="1:3" x14ac:dyDescent="0.25">
      <c r="A4" s="14" t="s">
        <v>2</v>
      </c>
      <c r="B4" s="14"/>
    </row>
    <row r="5" spans="1:3" x14ac:dyDescent="0.25">
      <c r="B5" s="1"/>
    </row>
    <row r="6" spans="1:3" x14ac:dyDescent="0.25">
      <c r="B6" s="3" t="s">
        <v>3</v>
      </c>
    </row>
    <row r="7" spans="1:3" x14ac:dyDescent="0.25">
      <c r="A7" s="1" t="s">
        <v>4</v>
      </c>
    </row>
    <row r="9" spans="1:3" x14ac:dyDescent="0.25">
      <c r="A9" s="1" t="s">
        <v>5</v>
      </c>
    </row>
    <row r="10" spans="1:3" x14ac:dyDescent="0.25">
      <c r="A10" s="1" t="s">
        <v>6</v>
      </c>
      <c r="B10" s="5">
        <f>+'Water Division'!B11+'Sewer Division'!B13</f>
        <v>282114893.93999994</v>
      </c>
    </row>
    <row r="11" spans="1:3" x14ac:dyDescent="0.25">
      <c r="A11" s="1" t="s">
        <v>7</v>
      </c>
      <c r="B11" s="2">
        <f>+'Water Division'!B12+'Sewer Division'!B14</f>
        <v>65889914.839999996</v>
      </c>
    </row>
    <row r="12" spans="1:3" x14ac:dyDescent="0.25">
      <c r="A12" s="1" t="s">
        <v>8</v>
      </c>
      <c r="B12" s="2">
        <f>+'Water Division'!B13+'Sewer Division'!B15</f>
        <v>-88973413.540000007</v>
      </c>
    </row>
    <row r="13" spans="1:3" x14ac:dyDescent="0.25">
      <c r="A13" s="1" t="s">
        <v>9</v>
      </c>
      <c r="B13" s="4">
        <f>SUM(B10:B12)</f>
        <v>259031395.23999989</v>
      </c>
      <c r="C13" s="1">
        <f>+B13-'Water Division'!B14-'Sewer Division'!B16</f>
        <v>0</v>
      </c>
    </row>
    <row r="16" spans="1:3" x14ac:dyDescent="0.25">
      <c r="A16" s="1" t="s">
        <v>10</v>
      </c>
    </row>
    <row r="17" spans="1:3" x14ac:dyDescent="0.25">
      <c r="A17" s="1" t="s">
        <v>11</v>
      </c>
      <c r="B17" s="2">
        <f>+'Water Division'!B18++'Sewer Division'!B20</f>
        <v>12258915.029999997</v>
      </c>
    </row>
    <row r="19" spans="1:3" x14ac:dyDescent="0.25">
      <c r="A19" s="1" t="s">
        <v>12</v>
      </c>
      <c r="B19" s="2">
        <f>+'Water Division'!B28+'Sewer Division'!B29</f>
        <v>2305075.13</v>
      </c>
    </row>
    <row r="21" spans="1:3" x14ac:dyDescent="0.25">
      <c r="A21" s="1" t="s">
        <v>21</v>
      </c>
    </row>
    <row r="22" spans="1:3" x14ac:dyDescent="0.25">
      <c r="A22" s="1" t="s">
        <v>22</v>
      </c>
      <c r="B22" s="2">
        <f>+'Water Division'!B31</f>
        <v>401191.66</v>
      </c>
    </row>
    <row r="23" spans="1:3" x14ac:dyDescent="0.25">
      <c r="A23" s="1" t="s">
        <v>143</v>
      </c>
      <c r="B23" s="2">
        <f>+'Water Division'!B32</f>
        <v>493755.62</v>
      </c>
    </row>
    <row r="24" spans="1:3" x14ac:dyDescent="0.25">
      <c r="A24" s="1" t="s">
        <v>24</v>
      </c>
      <c r="B24" s="2">
        <f>+'Water Division'!B33+'Sewer Division'!B34</f>
        <v>6577276.3900000006</v>
      </c>
    </row>
    <row r="25" spans="1:3" x14ac:dyDescent="0.25">
      <c r="A25" s="1" t="s">
        <v>25</v>
      </c>
      <c r="B25" s="2">
        <f>+'Water Division'!B34</f>
        <v>327834.77</v>
      </c>
    </row>
    <row r="26" spans="1:3" x14ac:dyDescent="0.25">
      <c r="A26" s="1" t="s">
        <v>26</v>
      </c>
      <c r="B26" s="2">
        <f>+'Water Division'!B35+'Sewer Division'!B36</f>
        <v>1840121.76</v>
      </c>
    </row>
    <row r="27" spans="1:3" x14ac:dyDescent="0.25">
      <c r="A27" s="1" t="s">
        <v>27</v>
      </c>
      <c r="B27" s="4">
        <f>SUM(B22:B26)</f>
        <v>9640180.2000000011</v>
      </c>
    </row>
    <row r="28" spans="1:3" x14ac:dyDescent="0.25">
      <c r="A28" s="1" t="s">
        <v>28</v>
      </c>
      <c r="B28" s="4">
        <f>+B17+B19+B27</f>
        <v>24204170.359999999</v>
      </c>
      <c r="C28" s="1">
        <f>+B28-'Water Division'!B37-'Sewer Division'!B38</f>
        <v>0</v>
      </c>
    </row>
    <row r="30" spans="1:3" x14ac:dyDescent="0.25">
      <c r="A30" s="1" t="s">
        <v>29</v>
      </c>
    </row>
    <row r="31" spans="1:3" x14ac:dyDescent="0.25">
      <c r="A31" s="1" t="s">
        <v>30</v>
      </c>
    </row>
    <row r="32" spans="1:3" x14ac:dyDescent="0.25">
      <c r="A32" s="1" t="s">
        <v>31</v>
      </c>
      <c r="B32" s="2">
        <f>+'Water Division'!B41+'Sewer Division'!B42</f>
        <v>3480972.8499999996</v>
      </c>
    </row>
    <row r="33" spans="1:3" x14ac:dyDescent="0.25">
      <c r="A33" s="1" t="s">
        <v>32</v>
      </c>
      <c r="B33" s="3">
        <f>+'Water Division'!B42</f>
        <v>217304.61</v>
      </c>
    </row>
    <row r="34" spans="1:3" x14ac:dyDescent="0.25">
      <c r="A34" s="1" t="s">
        <v>33</v>
      </c>
      <c r="B34" s="2">
        <f>SUM(B32:B33)</f>
        <v>3698277.4599999995</v>
      </c>
    </row>
    <row r="36" spans="1:3" x14ac:dyDescent="0.25">
      <c r="A36" s="1" t="s">
        <v>34</v>
      </c>
      <c r="B36" s="2">
        <f>+'Water Division'!B45+'Sewer Division'!B43</f>
        <v>3097087.8899999997</v>
      </c>
    </row>
    <row r="37" spans="1:3" x14ac:dyDescent="0.25">
      <c r="A37" s="1" t="s">
        <v>35</v>
      </c>
      <c r="B37" s="2">
        <f>+'Water Division'!B46+'Sewer Division'!B44</f>
        <v>5149063.78</v>
      </c>
    </row>
    <row r="38" spans="1:3" x14ac:dyDescent="0.25">
      <c r="A38" s="1" t="s">
        <v>36</v>
      </c>
      <c r="B38" s="2">
        <f>+'Water Division'!B47</f>
        <v>391868.34</v>
      </c>
    </row>
    <row r="39" spans="1:3" x14ac:dyDescent="0.25">
      <c r="A39" s="1" t="s">
        <v>37</v>
      </c>
      <c r="B39" s="2">
        <f>+'Water Division'!B48</f>
        <v>3069169.35</v>
      </c>
    </row>
    <row r="40" spans="1:3" x14ac:dyDescent="0.25">
      <c r="A40" s="1" t="s">
        <v>38</v>
      </c>
      <c r="B40" s="2">
        <f>+'Water Division'!B49+'Sewer Division'!B45</f>
        <v>149406.79999999999</v>
      </c>
    </row>
    <row r="41" spans="1:3" x14ac:dyDescent="0.25">
      <c r="A41" s="1" t="s">
        <v>39</v>
      </c>
      <c r="B41" s="2">
        <f>+'Water Division'!B50+'Sewer Division'!B47</f>
        <v>95803.69</v>
      </c>
    </row>
    <row r="42" spans="1:3" x14ac:dyDescent="0.25">
      <c r="A42" s="1" t="s">
        <v>40</v>
      </c>
      <c r="B42" s="2">
        <f>++'Water Division'!B51</f>
        <v>30498.410000000033</v>
      </c>
    </row>
    <row r="43" spans="1:3" x14ac:dyDescent="0.25">
      <c r="A43" s="1" t="s">
        <v>41</v>
      </c>
      <c r="B43" s="2">
        <f>+'Water Division'!B52+'Sewer Division'!B46</f>
        <v>795129.32000000007</v>
      </c>
    </row>
    <row r="44" spans="1:3" x14ac:dyDescent="0.25">
      <c r="A44" s="1" t="s">
        <v>42</v>
      </c>
      <c r="B44" s="2">
        <f>+'Water Division'!B53</f>
        <v>12249.000000000018</v>
      </c>
    </row>
    <row r="45" spans="1:3" x14ac:dyDescent="0.25">
      <c r="A45" s="1" t="s">
        <v>43</v>
      </c>
      <c r="B45" s="4">
        <f>SUM(B34:B44)</f>
        <v>16488554.039999999</v>
      </c>
      <c r="C45" s="1">
        <f>+B45-'Water Division'!B54-'Sewer Division'!B48</f>
        <v>0</v>
      </c>
    </row>
    <row r="47" spans="1:3" ht="15.75" thickBot="1" x14ac:dyDescent="0.3">
      <c r="A47" s="1" t="s">
        <v>44</v>
      </c>
      <c r="B47" s="6">
        <f>+B13+B28+B45</f>
        <v>299724119.63999993</v>
      </c>
      <c r="C47" s="1">
        <f>+B47-'Water Division'!B56-'Sewer Division'!B49</f>
        <v>0</v>
      </c>
    </row>
    <row r="48" spans="1:3" ht="15.75" thickTop="1" x14ac:dyDescent="0.25"/>
    <row r="49" spans="1:2" x14ac:dyDescent="0.25">
      <c r="A49" s="1" t="s">
        <v>45</v>
      </c>
    </row>
    <row r="51" spans="1:2" x14ac:dyDescent="0.25">
      <c r="A51" s="1" t="s">
        <v>46</v>
      </c>
    </row>
    <row r="52" spans="1:2" x14ac:dyDescent="0.25">
      <c r="A52" s="1" t="s">
        <v>47</v>
      </c>
      <c r="B52" s="5">
        <f>+'Water Division'!B63+'Sewer Division'!B57</f>
        <v>216375580.63</v>
      </c>
    </row>
    <row r="53" spans="1:2" x14ac:dyDescent="0.25">
      <c r="A53" s="1" t="s">
        <v>48</v>
      </c>
      <c r="B53" s="2">
        <f>+'Water Division'!B64+'Sewer Division'!B58</f>
        <v>3561703.0300000003</v>
      </c>
    </row>
    <row r="54" spans="1:2" x14ac:dyDescent="0.25">
      <c r="A54" s="1" t="s">
        <v>49</v>
      </c>
      <c r="B54" s="4">
        <f>SUM(B52:B53)</f>
        <v>219937283.66</v>
      </c>
    </row>
    <row r="56" spans="1:2" x14ac:dyDescent="0.25">
      <c r="A56" s="1" t="s">
        <v>50</v>
      </c>
    </row>
    <row r="57" spans="1:2" x14ac:dyDescent="0.25">
      <c r="A57" s="1" t="s">
        <v>51</v>
      </c>
    </row>
    <row r="58" spans="1:2" x14ac:dyDescent="0.25">
      <c r="A58" s="1" t="s">
        <v>130</v>
      </c>
      <c r="B58" s="2">
        <f>+'Water Division'!B70</f>
        <v>873000</v>
      </c>
    </row>
    <row r="59" spans="1:2" x14ac:dyDescent="0.25">
      <c r="A59" s="1" t="s">
        <v>131</v>
      </c>
      <c r="B59" s="2">
        <f>+'Sewer Division'!B64</f>
        <v>607000</v>
      </c>
    </row>
    <row r="60" spans="1:2" x14ac:dyDescent="0.25">
      <c r="A60" s="1" t="s">
        <v>132</v>
      </c>
      <c r="B60" s="4">
        <f>SUM(B58:B59)</f>
        <v>1480000</v>
      </c>
    </row>
    <row r="62" spans="1:2" x14ac:dyDescent="0.25">
      <c r="A62" s="1" t="s">
        <v>53</v>
      </c>
    </row>
    <row r="63" spans="1:2" x14ac:dyDescent="0.25">
      <c r="A63" s="1" t="s">
        <v>133</v>
      </c>
      <c r="B63" s="2">
        <f>+'Water Division'!B73</f>
        <v>294271</v>
      </c>
    </row>
    <row r="64" spans="1:2" x14ac:dyDescent="0.25">
      <c r="A64" s="1" t="s">
        <v>144</v>
      </c>
      <c r="B64" s="2">
        <f>+'Water Division'!B74</f>
        <v>920000</v>
      </c>
    </row>
    <row r="65" spans="1:2" x14ac:dyDescent="0.25">
      <c r="A65" s="1" t="s">
        <v>134</v>
      </c>
      <c r="B65" s="2">
        <f>+'Water Division'!B75</f>
        <v>1605559.76</v>
      </c>
    </row>
    <row r="66" spans="1:2" x14ac:dyDescent="0.25">
      <c r="A66" s="1" t="s">
        <v>135</v>
      </c>
      <c r="B66" s="2">
        <f>+'Water Division'!B76</f>
        <v>1030000</v>
      </c>
    </row>
    <row r="67" spans="1:2" x14ac:dyDescent="0.25">
      <c r="A67" s="1" t="s">
        <v>136</v>
      </c>
      <c r="B67" s="2">
        <f>+'Water Division'!B77</f>
        <v>7308663.9500000002</v>
      </c>
    </row>
    <row r="68" spans="1:2" x14ac:dyDescent="0.25">
      <c r="A68" s="1" t="s">
        <v>137</v>
      </c>
      <c r="B68" s="2">
        <f>+'Sewer Division'!B67</f>
        <v>367848.45</v>
      </c>
    </row>
    <row r="69" spans="1:2" x14ac:dyDescent="0.25">
      <c r="A69" s="1" t="s">
        <v>139</v>
      </c>
      <c r="B69" s="2">
        <f>+'Sewer Division'!B69</f>
        <v>20729</v>
      </c>
    </row>
    <row r="70" spans="1:2" x14ac:dyDescent="0.25">
      <c r="A70" s="1" t="s">
        <v>138</v>
      </c>
      <c r="B70" s="2">
        <f>+'Sewer Division'!B68</f>
        <v>1571978.33</v>
      </c>
    </row>
    <row r="71" spans="1:2" x14ac:dyDescent="0.25">
      <c r="A71" s="1" t="s">
        <v>140</v>
      </c>
      <c r="B71" s="2">
        <f>+'Sewer Division'!B70</f>
        <v>860000</v>
      </c>
    </row>
    <row r="72" spans="1:2" x14ac:dyDescent="0.25">
      <c r="A72" s="1" t="s">
        <v>141</v>
      </c>
      <c r="B72" s="2">
        <f>+'Sewer Division'!B71</f>
        <v>15676336.050000001</v>
      </c>
    </row>
    <row r="73" spans="1:2" x14ac:dyDescent="0.25">
      <c r="A73" s="1" t="s">
        <v>59</v>
      </c>
      <c r="B73" s="4">
        <f>SUM(B63:B72)</f>
        <v>29655386.539999999</v>
      </c>
    </row>
    <row r="74" spans="1:2" x14ac:dyDescent="0.25">
      <c r="A74" s="1" t="s">
        <v>60</v>
      </c>
      <c r="B74" s="4">
        <f>+B60+B73</f>
        <v>31135386.539999999</v>
      </c>
    </row>
    <row r="76" spans="1:2" x14ac:dyDescent="0.25">
      <c r="A76" s="1" t="s">
        <v>61</v>
      </c>
    </row>
    <row r="77" spans="1:2" x14ac:dyDescent="0.25">
      <c r="A77" s="1" t="s">
        <v>62</v>
      </c>
      <c r="B77" s="2">
        <f>+'Water Division'!B83+'Sewer Division'!B77</f>
        <v>11869055.369999999</v>
      </c>
    </row>
    <row r="78" spans="1:2" x14ac:dyDescent="0.25">
      <c r="A78" s="1" t="s">
        <v>63</v>
      </c>
      <c r="B78" s="2">
        <f>+'Water Division'!B84+'Water Division'!B85+'Sewer Division'!B78+'Sewer Division'!B79</f>
        <v>1809189.3399999999</v>
      </c>
    </row>
    <row r="79" spans="1:2" x14ac:dyDescent="0.25">
      <c r="A79" s="1" t="s">
        <v>65</v>
      </c>
      <c r="B79" s="2">
        <f>+'Water Division'!B86+'Sewer Division'!B80</f>
        <v>176806.6</v>
      </c>
    </row>
    <row r="80" spans="1:2" x14ac:dyDescent="0.25">
      <c r="A80" s="1" t="s">
        <v>66</v>
      </c>
      <c r="B80" s="2">
        <f>+'Water Division'!B87</f>
        <v>1251850</v>
      </c>
    </row>
    <row r="81" spans="1:3" x14ac:dyDescent="0.25">
      <c r="A81" s="1" t="s">
        <v>67</v>
      </c>
      <c r="B81" s="2">
        <f>+'Water Division'!B88+'Sewer Division'!B81</f>
        <v>583767.46</v>
      </c>
    </row>
    <row r="82" spans="1:3" x14ac:dyDescent="0.25">
      <c r="A82" s="1" t="s">
        <v>68</v>
      </c>
      <c r="B82" s="11">
        <f>+'Water Division'!B89</f>
        <v>32163.200000000001</v>
      </c>
    </row>
    <row r="83" spans="1:3" x14ac:dyDescent="0.25">
      <c r="A83" s="1" t="s">
        <v>69</v>
      </c>
      <c r="B83" s="3">
        <f>+'Water Division'!B90</f>
        <v>720237.72999999986</v>
      </c>
    </row>
    <row r="84" spans="1:3" x14ac:dyDescent="0.25">
      <c r="A84" s="1" t="s">
        <v>70</v>
      </c>
      <c r="B84" s="4">
        <f>SUM(B77:B83)</f>
        <v>16443069.699999999</v>
      </c>
      <c r="C84" s="1">
        <f>+B84-'Water Division'!B91-'Sewer Division'!B82</f>
        <v>0</v>
      </c>
    </row>
    <row r="86" spans="1:3" x14ac:dyDescent="0.25">
      <c r="A86" s="1" t="s">
        <v>71</v>
      </c>
      <c r="B86" s="2">
        <f>+'Water Division'!B101+'Sewer Division'!B92</f>
        <v>460154.27</v>
      </c>
    </row>
    <row r="87" spans="1:3" x14ac:dyDescent="0.25">
      <c r="B87" s="11"/>
    </row>
    <row r="88" spans="1:3" x14ac:dyDescent="0.25">
      <c r="A88" s="1" t="s">
        <v>75</v>
      </c>
      <c r="B88" s="4">
        <f>+B84+B86</f>
        <v>16903223.969999999</v>
      </c>
      <c r="C88" s="1">
        <f>+B88-'Water Division'!B102-'Sewer Division'!B93</f>
        <v>0</v>
      </c>
    </row>
    <row r="90" spans="1:3" x14ac:dyDescent="0.25">
      <c r="A90" s="1" t="s">
        <v>76</v>
      </c>
    </row>
    <row r="91" spans="1:3" x14ac:dyDescent="0.25">
      <c r="A91" s="1" t="s">
        <v>77</v>
      </c>
      <c r="B91" s="2">
        <f>+'Water Division'!B106+'Sewer Division'!B97</f>
        <v>33004011.800000001</v>
      </c>
    </row>
    <row r="92" spans="1:3" x14ac:dyDescent="0.25">
      <c r="A92" s="1" t="s">
        <v>78</v>
      </c>
      <c r="B92" s="2">
        <f>+'Water Division'!B107+'Sewer Division'!B98</f>
        <v>-1255786.3299999977</v>
      </c>
    </row>
    <row r="93" spans="1:3" x14ac:dyDescent="0.25">
      <c r="A93" s="1" t="s">
        <v>79</v>
      </c>
      <c r="B93" s="4">
        <f>SUM(B91:B92)</f>
        <v>31748225.470000003</v>
      </c>
    </row>
    <row r="95" spans="1:3" ht="15.75" thickBot="1" x14ac:dyDescent="0.3">
      <c r="A95" s="1" t="s">
        <v>80</v>
      </c>
      <c r="B95" s="6">
        <f>+B54+B74+B88+B93</f>
        <v>299724119.63999999</v>
      </c>
      <c r="C95" s="1">
        <f>+B95-'Water Division'!B110-'Sewer Division'!B101</f>
        <v>0</v>
      </c>
    </row>
    <row r="96" spans="1:3" ht="15.75" thickTop="1" x14ac:dyDescent="0.25">
      <c r="B96" s="2">
        <f>+B95-B47</f>
        <v>0</v>
      </c>
    </row>
  </sheetData>
  <mergeCells count="4">
    <mergeCell ref="A1:B1"/>
    <mergeCell ref="A2:B2"/>
    <mergeCell ref="A3:B3"/>
    <mergeCell ref="A4:B4"/>
  </mergeCells>
  <printOptions horizontalCentered="1"/>
  <pageMargins left="0.45" right="0.45" top="0.5" bottom="0.5" header="0.3" footer="0.3"/>
  <pageSetup scale="85" orientation="portrait" r:id="rId1"/>
  <rowBreaks count="1" manualBreakCount="1">
    <brk id="4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Water Division</vt:lpstr>
      <vt:lpstr>Sewer Division</vt:lpstr>
      <vt:lpstr>Combined</vt:lpstr>
      <vt:lpstr>Combined!Print_Area</vt:lpstr>
      <vt:lpstr>Combined!Print_Titles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Peeples</dc:creator>
  <cp:lastModifiedBy>Tina Frederick</cp:lastModifiedBy>
  <cp:lastPrinted>2026-03-27T02:33:23Z</cp:lastPrinted>
  <dcterms:created xsi:type="dcterms:W3CDTF">2026-03-26T21:44:45Z</dcterms:created>
  <dcterms:modified xsi:type="dcterms:W3CDTF">2026-04-17T22:04:18Z</dcterms:modified>
</cp:coreProperties>
</file>