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3\Documents\"/>
    </mc:Choice>
  </mc:AlternateContent>
  <xr:revisionPtr revIDLastSave="0" documentId="13_ncr:1_{4501FF4A-06B2-4025-B652-119A957E1704}" xr6:coauthVersionLast="47" xr6:coauthVersionMax="47" xr10:uidLastSave="{00000000-0000-0000-0000-000000000000}"/>
  <bookViews>
    <workbookView xWindow="90" yWindow="90" windowWidth="28530" windowHeight="153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Sheet1!$A$4:$H$35</definedName>
  </definedNames>
  <calcPr calcId="191029"/>
  <customWorkbookViews>
    <customWorkbookView name="Jay - Personal View" guid="{D17D7CE2-4900-47A6-881D-6AA34DA9EAD3}" mergeInterval="0" personalView="1" maximized="1" xWindow="1" yWindow="1" windowWidth="1676" windowHeight="8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H14" i="1"/>
  <c r="H12" i="1" s="1"/>
  <c r="G14" i="1"/>
  <c r="G12" i="1" s="1"/>
  <c r="F14" i="1"/>
  <c r="F12" i="1" s="1"/>
  <c r="H28" i="1"/>
  <c r="H17" i="1"/>
  <c r="G17" i="1"/>
  <c r="F17" i="1"/>
  <c r="H20" i="1" l="1"/>
  <c r="G20" i="1"/>
  <c r="F20" i="1"/>
  <c r="H16" i="1"/>
  <c r="H19" i="1" s="1"/>
  <c r="G16" i="1"/>
  <c r="G19" i="1" s="1"/>
  <c r="H22" i="1" l="1"/>
  <c r="G22" i="1"/>
  <c r="F16" i="1"/>
  <c r="F19" i="1" s="1"/>
  <c r="F22" i="1" s="1"/>
  <c r="H27" i="1" l="1"/>
  <c r="H30" i="1" s="1"/>
</calcChain>
</file>

<file path=xl/sharedStrings.xml><?xml version="1.0" encoding="utf-8"?>
<sst xmlns="http://schemas.openxmlformats.org/spreadsheetml/2006/main" count="32" uniqueCount="23">
  <si>
    <t>Particulars</t>
  </si>
  <si>
    <t>Total Supply Volumes Purchased</t>
  </si>
  <si>
    <t xml:space="preserve"> / Total Sales</t>
  </si>
  <si>
    <t xml:space="preserve"> = Difference</t>
  </si>
  <si>
    <t xml:space="preserve"> = Monthly Cost Difference</t>
  </si>
  <si>
    <t>Total Cost Difference</t>
  </si>
  <si>
    <t xml:space="preserve">            UNIT</t>
  </si>
  <si>
    <t xml:space="preserve">          MCF</t>
  </si>
  <si>
    <t xml:space="preserve">           $$$</t>
  </si>
  <si>
    <t xml:space="preserve">        $/MCF</t>
  </si>
  <si>
    <t xml:space="preserve"> X Actual Sales During Month</t>
  </si>
  <si>
    <t xml:space="preserve"> - EGC In Effect For Month</t>
  </si>
  <si>
    <t xml:space="preserve"> = Unit Cost Of Gas</t>
  </si>
  <si>
    <t>Total Cost Of Volumes Purchased</t>
  </si>
  <si>
    <t>***May Not Be Less Than 95% Of Supply Volume***</t>
  </si>
  <si>
    <t xml:space="preserve">         Amount</t>
  </si>
  <si>
    <t xml:space="preserve"> = Actual Adjustment For The Reporting Period (SCHEDULE  l, C)</t>
  </si>
  <si>
    <t xml:space="preserve">     For The Twelve Months Ended March, 2026</t>
  </si>
  <si>
    <t xml:space="preserve">   /  For The Twelve Months Ended March, 2026</t>
  </si>
  <si>
    <t xml:space="preserve">    Jan, 2026</t>
  </si>
  <si>
    <t xml:space="preserve">   Feb, 2026</t>
  </si>
  <si>
    <t xml:space="preserve">    Mar, 2026</t>
  </si>
  <si>
    <t>RESPONSE TO QUESTION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</si>
</sst>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.0000"/>
    <numFmt numFmtId="165" formatCode="&quot;$&quot;#,##0"/>
    <numFmt numFmtId="166" formatCode="&quot;$&quot;#,##0.0000_);\(&quot;$&quot;#,##0.0000\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1" fillId="0" borderId="0" xfId="0" applyNumberFormat="1" applyFont="1"/>
    <xf numFmtId="165" fontId="1" fillId="0" borderId="0" xfId="0" applyNumberFormat="1" applyFont="1" applyProtection="1">
      <protection locked="0"/>
    </xf>
    <xf numFmtId="3" fontId="1" fillId="0" borderId="2" xfId="0" applyNumberFormat="1" applyFont="1" applyBorder="1" applyProtection="1">
      <protection locked="0"/>
    </xf>
    <xf numFmtId="164" fontId="1" fillId="0" borderId="0" xfId="0" applyNumberFormat="1" applyFont="1"/>
    <xf numFmtId="164" fontId="1" fillId="0" borderId="2" xfId="0" applyNumberFormat="1" applyFont="1" applyBorder="1" applyProtection="1">
      <protection locked="0"/>
    </xf>
    <xf numFmtId="3" fontId="1" fillId="0" borderId="2" xfId="0" applyNumberFormat="1" applyFont="1" applyBorder="1"/>
    <xf numFmtId="166" fontId="1" fillId="0" borderId="0" xfId="0" applyNumberFormat="1" applyFont="1"/>
    <xf numFmtId="5" fontId="1" fillId="0" borderId="0" xfId="0" applyNumberFormat="1" applyFont="1"/>
    <xf numFmtId="166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2" fillId="2" borderId="0" xfId="0" applyFont="1" applyFill="1" applyProtection="1">
      <protection locked="0"/>
    </xf>
    <xf numFmtId="5" fontId="1" fillId="2" borderId="0" xfId="0" applyNumberFormat="1" applyFont="1" applyFill="1"/>
    <xf numFmtId="0" fontId="2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170"/>
  <sheetViews>
    <sheetView tabSelected="1" workbookViewId="0">
      <selection activeCell="E6" sqref="E6"/>
    </sheetView>
  </sheetViews>
  <sheetFormatPr defaultColWidth="9.140625" defaultRowHeight="15" x14ac:dyDescent="0.25"/>
  <cols>
    <col min="1" max="7" width="15.7109375" style="1" customWidth="1"/>
    <col min="8" max="9" width="17.7109375" style="1" customWidth="1"/>
    <col min="10" max="30" width="15.7109375" style="1" customWidth="1"/>
    <col min="31" max="16384" width="9.140625" style="1"/>
  </cols>
  <sheetData>
    <row r="3" spans="1:27" ht="18.75" x14ac:dyDescent="0.3">
      <c r="A3" s="11"/>
      <c r="B3" s="11"/>
      <c r="C3" s="4"/>
      <c r="D3" s="5"/>
      <c r="E3" s="4"/>
      <c r="F3" s="4"/>
      <c r="G3" s="11"/>
      <c r="H3" s="11"/>
      <c r="I3" s="11"/>
      <c r="J3" s="2"/>
      <c r="K3" s="2"/>
      <c r="L3" s="2"/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8.75" x14ac:dyDescent="0.3">
      <c r="A4" s="11"/>
      <c r="B4" s="11"/>
      <c r="C4" s="4"/>
      <c r="D4" s="4"/>
      <c r="E4" s="4"/>
      <c r="F4" s="4"/>
      <c r="G4" s="11"/>
      <c r="H4" s="11"/>
      <c r="I4" s="11"/>
      <c r="J4" s="2"/>
      <c r="K4" s="2"/>
      <c r="L4" s="2"/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8.75" x14ac:dyDescent="0.3">
      <c r="A5" s="11"/>
      <c r="B5" s="11"/>
      <c r="C5" s="4"/>
      <c r="D5" s="5" t="s">
        <v>22</v>
      </c>
      <c r="E5" s="4"/>
      <c r="F5" s="4"/>
      <c r="G5" s="11"/>
      <c r="H5" s="11"/>
      <c r="I5" s="11"/>
      <c r="J5" s="2"/>
      <c r="K5" s="2"/>
      <c r="L5" s="2"/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8.75" x14ac:dyDescent="0.3">
      <c r="A6" s="2"/>
      <c r="B6" s="2"/>
      <c r="C6" s="4"/>
      <c r="D6" s="4"/>
      <c r="E6" s="4"/>
      <c r="F6" s="4"/>
      <c r="G6" s="2"/>
      <c r="H6" s="2"/>
      <c r="I6" s="2"/>
      <c r="J6" s="2"/>
      <c r="K6" s="2"/>
      <c r="L6" s="2"/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9.5" thickBot="1" x14ac:dyDescent="0.35">
      <c r="A8" s="9" t="s">
        <v>17</v>
      </c>
      <c r="B8" s="8"/>
      <c r="C8" s="7"/>
      <c r="D8" s="7"/>
      <c r="E8" s="2"/>
      <c r="F8" s="2"/>
      <c r="G8" s="2"/>
      <c r="H8" s="2"/>
      <c r="I8" s="2"/>
      <c r="J8" s="2"/>
      <c r="K8" s="2"/>
      <c r="L8" s="2"/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8.75" x14ac:dyDescent="0.3">
      <c r="A9" s="2"/>
      <c r="B9" s="2"/>
      <c r="C9" s="2"/>
      <c r="D9" s="2"/>
      <c r="E9" s="4"/>
      <c r="F9" s="2"/>
      <c r="G9" s="2"/>
      <c r="H9" s="2"/>
      <c r="I9" s="2"/>
      <c r="J9" s="2"/>
      <c r="K9" s="2"/>
      <c r="L9" s="2"/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9.5" thickBot="1" x14ac:dyDescent="0.35">
      <c r="A10" s="12" t="s">
        <v>0</v>
      </c>
      <c r="B10" s="2"/>
      <c r="C10" s="2"/>
      <c r="D10" s="6" t="s">
        <v>6</v>
      </c>
      <c r="E10" s="4"/>
      <c r="F10" s="26" t="s">
        <v>19</v>
      </c>
      <c r="G10" s="26" t="s">
        <v>20</v>
      </c>
      <c r="H10" s="26" t="s">
        <v>21</v>
      </c>
      <c r="I10" s="2"/>
      <c r="J10" s="2"/>
      <c r="K10" s="2"/>
      <c r="L10" s="2"/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8.75" x14ac:dyDescent="0.3">
      <c r="A11" s="2"/>
      <c r="B11" s="2"/>
      <c r="C11" s="2"/>
      <c r="D11" s="2"/>
      <c r="E11" s="4"/>
      <c r="F11" s="2"/>
      <c r="G11" s="2"/>
      <c r="H11" s="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8.75" x14ac:dyDescent="0.3">
      <c r="A12" s="3" t="s">
        <v>1</v>
      </c>
      <c r="B12" s="3"/>
      <c r="C12" s="3"/>
      <c r="D12" s="3" t="s">
        <v>7</v>
      </c>
      <c r="E12" s="5"/>
      <c r="F12" s="14">
        <f>+F14*1.0415</f>
        <v>42447.374000000003</v>
      </c>
      <c r="G12" s="14">
        <f>+G14*1.0415</f>
        <v>40376.872000000003</v>
      </c>
      <c r="H12" s="14">
        <f>+H14*1.0415</f>
        <v>24530.449500000002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8.75" x14ac:dyDescent="0.3">
      <c r="A13" s="3" t="s">
        <v>13</v>
      </c>
      <c r="B13" s="3"/>
      <c r="C13" s="3"/>
      <c r="D13" s="3" t="s">
        <v>8</v>
      </c>
      <c r="E13" s="5"/>
      <c r="F13" s="15">
        <f>309661.22</f>
        <v>309661.21999999997</v>
      </c>
      <c r="G13" s="15">
        <f>198584.06</f>
        <v>198584.06</v>
      </c>
      <c r="H13" s="15">
        <f>65963.16</f>
        <v>65963.16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9.5" thickBot="1" x14ac:dyDescent="0.35">
      <c r="A14" s="9" t="s">
        <v>2</v>
      </c>
      <c r="B14" s="9"/>
      <c r="C14" s="9"/>
      <c r="D14" s="9" t="s">
        <v>7</v>
      </c>
      <c r="E14" s="5"/>
      <c r="F14" s="16">
        <f>3149+30385+2272+4950</f>
        <v>40756</v>
      </c>
      <c r="G14" s="16">
        <f>3551+28639+2376+4202</f>
        <v>38768</v>
      </c>
      <c r="H14" s="16">
        <f>3792+12806+2705+4250</f>
        <v>23553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8.75" x14ac:dyDescent="0.3">
      <c r="A15" s="3"/>
      <c r="B15" s="3"/>
      <c r="C15" s="3"/>
      <c r="D15" s="3"/>
      <c r="E15" s="5"/>
      <c r="F15" s="2"/>
      <c r="G15" s="2"/>
      <c r="H15" s="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8.75" x14ac:dyDescent="0.3">
      <c r="A16" s="3" t="s">
        <v>12</v>
      </c>
      <c r="B16" s="3"/>
      <c r="C16" s="3"/>
      <c r="D16" s="3" t="s">
        <v>9</v>
      </c>
      <c r="E16" s="5"/>
      <c r="F16" s="17">
        <f>+F13/F14</f>
        <v>7.5979296299931294</v>
      </c>
      <c r="G16" s="17">
        <f>+G13/G14</f>
        <v>5.122370511762278</v>
      </c>
      <c r="H16" s="17">
        <f>+H13/H14</f>
        <v>2.8006266717615591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9.5" thickBot="1" x14ac:dyDescent="0.35">
      <c r="A17" s="9" t="s">
        <v>11</v>
      </c>
      <c r="B17" s="9"/>
      <c r="C17" s="9"/>
      <c r="D17" s="9" t="s">
        <v>9</v>
      </c>
      <c r="E17" s="5"/>
      <c r="F17" s="18">
        <f>3.1246</f>
        <v>3.1246</v>
      </c>
      <c r="G17" s="18">
        <f t="shared" ref="G17:H17" si="0">3.1246</f>
        <v>3.1246</v>
      </c>
      <c r="H17" s="18">
        <f t="shared" si="0"/>
        <v>3.1246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8.75" x14ac:dyDescent="0.3">
      <c r="A18" s="3"/>
      <c r="B18" s="3"/>
      <c r="C18" s="3"/>
      <c r="D18" s="3"/>
      <c r="E18" s="5"/>
      <c r="F18" s="2"/>
      <c r="G18" s="2"/>
      <c r="H18" s="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8.75" x14ac:dyDescent="0.3">
      <c r="A19" s="3" t="s">
        <v>3</v>
      </c>
      <c r="B19" s="3"/>
      <c r="C19" s="3"/>
      <c r="D19" s="3" t="s">
        <v>9</v>
      </c>
      <c r="E19" s="5"/>
      <c r="F19" s="20">
        <f>+F16-F17</f>
        <v>4.4733296299931293</v>
      </c>
      <c r="G19" s="20">
        <f>+G16-G17</f>
        <v>1.9977705117622779</v>
      </c>
      <c r="H19" s="20">
        <f>+H16-H17</f>
        <v>-0.32397332823844094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9.5" thickBot="1" x14ac:dyDescent="0.35">
      <c r="A20" s="9" t="s">
        <v>10</v>
      </c>
      <c r="B20" s="9"/>
      <c r="C20" s="9"/>
      <c r="D20" s="9" t="s">
        <v>9</v>
      </c>
      <c r="E20" s="5"/>
      <c r="F20" s="19">
        <f>+F14</f>
        <v>40756</v>
      </c>
      <c r="G20" s="19">
        <f>+G14</f>
        <v>38768</v>
      </c>
      <c r="H20" s="19">
        <f>+H14</f>
        <v>23553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8.75" x14ac:dyDescent="0.3">
      <c r="A21" s="3"/>
      <c r="B21" s="3"/>
      <c r="C21" s="3"/>
      <c r="D21" s="3"/>
      <c r="E21" s="5"/>
      <c r="F21" s="4"/>
      <c r="G21" s="4"/>
      <c r="H21" s="4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8.75" x14ac:dyDescent="0.3">
      <c r="A22" s="24" t="s">
        <v>4</v>
      </c>
      <c r="B22" s="24"/>
      <c r="C22" s="24"/>
      <c r="D22" s="24" t="s">
        <v>8</v>
      </c>
      <c r="E22" s="5"/>
      <c r="F22" s="25">
        <f>+F19*F20</f>
        <v>182315.02239999999</v>
      </c>
      <c r="G22" s="25">
        <f>+G19*G20</f>
        <v>77449.56719999999</v>
      </c>
      <c r="H22" s="25">
        <f>+H19*H20</f>
        <v>-7630.5437999999995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8.75" x14ac:dyDescent="0.3">
      <c r="A23" s="3"/>
      <c r="B23" s="3"/>
      <c r="C23" s="3"/>
      <c r="D23" s="3"/>
      <c r="E23" s="5"/>
      <c r="F23" s="2"/>
      <c r="G23" s="2"/>
      <c r="H23" s="2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8.75" x14ac:dyDescent="0.3">
      <c r="A24" s="3"/>
      <c r="B24" s="3"/>
      <c r="C24" s="3"/>
      <c r="D24" s="3"/>
      <c r="E24" s="5"/>
      <c r="F24" s="2"/>
      <c r="G24" s="2"/>
      <c r="H24" s="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9.5" thickBot="1" x14ac:dyDescent="0.35">
      <c r="A25" s="3"/>
      <c r="B25" s="3"/>
      <c r="C25" s="3"/>
      <c r="D25" s="3"/>
      <c r="E25" s="5"/>
      <c r="F25" s="2"/>
      <c r="G25" s="6" t="s">
        <v>6</v>
      </c>
      <c r="H25" s="6" t="s">
        <v>15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8.75" x14ac:dyDescent="0.3">
      <c r="A26" s="3"/>
      <c r="B26" s="3"/>
      <c r="C26" s="3"/>
      <c r="D26" s="3"/>
      <c r="E26" s="5"/>
      <c r="F26" s="2"/>
      <c r="G26" s="2"/>
      <c r="H26" s="4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8.75" x14ac:dyDescent="0.3">
      <c r="A27" s="3" t="s">
        <v>5</v>
      </c>
      <c r="B27" s="3"/>
      <c r="C27" s="3"/>
      <c r="D27" s="3"/>
      <c r="E27" s="5"/>
      <c r="F27" s="2"/>
      <c r="G27" s="2" t="s">
        <v>8</v>
      </c>
      <c r="H27" s="21">
        <f>+F22+G22+H22</f>
        <v>252134.04579999996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9.5" thickBot="1" x14ac:dyDescent="0.35">
      <c r="A28" s="9" t="s">
        <v>18</v>
      </c>
      <c r="B28" s="9"/>
      <c r="C28" s="9"/>
      <c r="D28" s="9"/>
      <c r="E28" s="5"/>
      <c r="F28" s="8"/>
      <c r="G28" s="8" t="s">
        <v>7</v>
      </c>
      <c r="H28" s="16">
        <f>41023+134844+28895+38375</f>
        <v>243137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8.75" x14ac:dyDescent="0.3">
      <c r="A29" s="3"/>
      <c r="B29" s="3"/>
      <c r="C29" s="3"/>
      <c r="D29" s="3"/>
      <c r="E29" s="5"/>
      <c r="F29" s="2"/>
      <c r="G29" s="2"/>
      <c r="H29" s="2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9.5" thickBot="1" x14ac:dyDescent="0.35">
      <c r="A30" s="3" t="s">
        <v>16</v>
      </c>
      <c r="B30" s="3"/>
      <c r="C30" s="3"/>
      <c r="D30" s="3"/>
      <c r="E30" s="3"/>
      <c r="F30" s="2"/>
      <c r="G30" s="23" t="s">
        <v>8</v>
      </c>
      <c r="H30" s="22">
        <f>+H27/H28</f>
        <v>1.0370040174880828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9.5" thickTop="1" x14ac:dyDescent="0.3">
      <c r="A31" s="3"/>
      <c r="B31" s="3"/>
      <c r="C31" s="3"/>
      <c r="D31" s="3"/>
      <c r="E31" s="3"/>
      <c r="F31" s="4"/>
      <c r="G31" s="2"/>
      <c r="H31" s="2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.75" x14ac:dyDescent="0.25">
      <c r="A32" s="13"/>
      <c r="B32" s="13"/>
      <c r="C32" s="13"/>
      <c r="D32" s="13"/>
      <c r="E32" s="13"/>
      <c r="F32" s="10"/>
      <c r="G32" s="10"/>
      <c r="H32" s="1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x14ac:dyDescent="0.25">
      <c r="A33" s="13"/>
      <c r="B33" s="13"/>
      <c r="C33" s="13"/>
      <c r="D33" s="13"/>
      <c r="E33" s="13"/>
      <c r="F33" s="10"/>
      <c r="G33" s="10"/>
      <c r="H33" s="10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x14ac:dyDescent="0.25">
      <c r="A34" s="13" t="s">
        <v>14</v>
      </c>
      <c r="B34" s="13"/>
      <c r="C34" s="13"/>
      <c r="D34" s="13"/>
      <c r="E34" s="13"/>
      <c r="F34" s="10"/>
      <c r="G34" s="10"/>
      <c r="H34" s="10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27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27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27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27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27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27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27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</sheetData>
  <customSheetViews>
    <customSheetView guid="{D17D7CE2-4900-47A6-881D-6AA34DA9EAD3}">
      <selection activeCell="I169" sqref="I169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scale="70" orientation="portrait" r:id="rId2"/>
  <ignoredErrors>
    <ignoredError sqref="F15:H15 F17:H17 H28 F14:H14 F13:H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97" workbookViewId="0">
      <selection activeCell="A297" sqref="A297"/>
    </sheetView>
  </sheetViews>
  <sheetFormatPr defaultRowHeight="15" x14ac:dyDescent="0.25"/>
  <sheetData/>
  <customSheetViews>
    <customSheetView guid="{D17D7CE2-4900-47A6-881D-6AA34DA9EAD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D17D7CE2-4900-47A6-881D-6AA34DA9EAD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</dc:creator>
  <cp:lastModifiedBy>Mark Baldock</cp:lastModifiedBy>
  <cp:lastPrinted>2026-04-14T17:48:23Z</cp:lastPrinted>
  <dcterms:created xsi:type="dcterms:W3CDTF">2011-11-27T16:09:28Z</dcterms:created>
  <dcterms:modified xsi:type="dcterms:W3CDTF">2026-04-14T17:49:20Z</dcterms:modified>
</cp:coreProperties>
</file>