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eam.duke-energy.com/sites/OHKYRegDiscovery/KY/202600041 DEK ESM Review 6 Months Ending Nov 30 20/Discovery/STAFF's 1st Set of Data Requests/"/>
    </mc:Choice>
  </mc:AlternateContent>
  <xr:revisionPtr revIDLastSave="0" documentId="13_ncr:20000001_{52E30C9D-1928-4E6A-9FFE-DB44FF00516F}" xr6:coauthVersionLast="47" xr6:coauthVersionMax="47" xr10:uidLastSave="{00000000-0000-0000-0000-000000000000}"/>
  <bookViews>
    <workbookView xWindow="-108" yWindow="-108" windowWidth="23256" windowHeight="12456" tabRatio="925" xr2:uid="{00000000-000D-0000-FFFF-FFFF00000000}"/>
  </bookViews>
  <sheets>
    <sheet name="STAFF-DR-01-005"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A5" i="6" l="1"/>
  <c r="A6" i="6" s="1"/>
  <c r="A7" i="6" s="1"/>
  <c r="A8" i="6" s="1"/>
  <c r="A9" i="6" s="1"/>
  <c r="A13" i="6" s="1"/>
  <c r="A14" i="6" s="1"/>
  <c r="A15" i="6" s="1"/>
  <c r="A16" i="6" s="1"/>
  <c r="A17" i="6" s="1"/>
  <c r="A18" i="6" s="1"/>
  <c r="A22" i="6" s="1"/>
  <c r="A23" i="6" s="1"/>
  <c r="A24" i="6" s="1"/>
  <c r="A25" i="6" s="1"/>
  <c r="A26" i="6" s="1"/>
  <c r="A27" i="6" s="1"/>
  <c r="A31" i="6" s="1"/>
  <c r="A32" i="6" s="1"/>
  <c r="A33" i="6" s="1"/>
  <c r="A34" i="6" s="1"/>
  <c r="A35" i="6" s="1"/>
  <c r="A36" i="6" s="1"/>
  <c r="A40" i="6" s="1"/>
  <c r="A41" i="6" s="1"/>
  <c r="A42" i="6" s="1"/>
  <c r="A43" i="6" s="1"/>
  <c r="A44" i="6" s="1"/>
  <c r="A45" i="6" s="1"/>
  <c r="D45" i="6" l="1"/>
  <c r="D36" i="6"/>
  <c r="D27" i="6"/>
  <c r="D18" i="6"/>
  <c r="C40" i="6"/>
  <c r="E40" i="6" s="1"/>
  <c r="C43" i="6"/>
  <c r="C44" i="6"/>
  <c r="C39" i="6"/>
  <c r="C31" i="6"/>
  <c r="C32" i="6"/>
  <c r="C33" i="6"/>
  <c r="C34" i="6"/>
  <c r="C35" i="6"/>
  <c r="E35" i="6" s="1"/>
  <c r="C30" i="6"/>
  <c r="C26" i="6"/>
  <c r="C13" i="6"/>
  <c r="E13" i="6" s="1"/>
  <c r="C14" i="6"/>
  <c r="E14" i="6" s="1"/>
  <c r="C15" i="6"/>
  <c r="E15" i="6" s="1"/>
  <c r="C16" i="6"/>
  <c r="E16" i="6" s="1"/>
  <c r="C17" i="6"/>
  <c r="C18" i="6" s="1"/>
  <c r="C12" i="6"/>
  <c r="C21" i="6"/>
  <c r="E7" i="6"/>
  <c r="E5" i="6"/>
  <c r="E6" i="6"/>
  <c r="E4" i="6"/>
  <c r="D9" i="6"/>
  <c r="C9" i="6"/>
  <c r="C36" i="6" l="1"/>
  <c r="E32" i="6"/>
  <c r="E26" i="6"/>
  <c r="E33" i="6"/>
  <c r="E44" i="6"/>
  <c r="E43" i="6"/>
  <c r="E34" i="6"/>
  <c r="C22" i="6"/>
  <c r="C23" i="6"/>
  <c r="E23" i="6" s="1"/>
  <c r="C25" i="6"/>
  <c r="E25" i="6" s="1"/>
  <c r="E17" i="6"/>
  <c r="E31" i="6"/>
  <c r="C41" i="6"/>
  <c r="E41" i="6" s="1"/>
  <c r="C24" i="6"/>
  <c r="E24" i="6" s="1"/>
  <c r="C42" i="6"/>
  <c r="E42" i="6" s="1"/>
  <c r="E22" i="6" l="1"/>
  <c r="C27" i="6"/>
  <c r="C45" i="6"/>
</calcChain>
</file>

<file path=xl/sharedStrings.xml><?xml version="1.0" encoding="utf-8"?>
<sst xmlns="http://schemas.openxmlformats.org/spreadsheetml/2006/main" count="70" uniqueCount="29">
  <si>
    <t xml:space="preserve"> </t>
  </si>
  <si>
    <t>Total</t>
  </si>
  <si>
    <t>April 25</t>
  </si>
  <si>
    <t>May 25</t>
  </si>
  <si>
    <t>July 25</t>
  </si>
  <si>
    <t>June 25</t>
  </si>
  <si>
    <t>August 25</t>
  </si>
  <si>
    <t>September 25</t>
  </si>
  <si>
    <t>Reagent</t>
  </si>
  <si>
    <t>Ammonia</t>
  </si>
  <si>
    <t>Lime</t>
  </si>
  <si>
    <t>Magnesium Hydroxide</t>
  </si>
  <si>
    <t>pH Control Treatment</t>
  </si>
  <si>
    <t>Variance</t>
  </si>
  <si>
    <t>Hydrated Lime</t>
  </si>
  <si>
    <t>Explanation</t>
  </si>
  <si>
    <t>Decrease due to a planned outage beginning in early September</t>
  </si>
  <si>
    <t xml:space="preserve">Total generation in June was 56% higher than May.  </t>
  </si>
  <si>
    <t xml:space="preserve">Total generation was 10% lower in August than July.  Hydrated lime feed issues resulted in lower injection rates in August. </t>
  </si>
  <si>
    <t xml:space="preserve">Two additional trucks unloaded in May vs April.  Issues with the Ammonia injection system in April that were resolved prior to May. </t>
  </si>
  <si>
    <t xml:space="preserve">Total generation was 45% higher in July than June.  July lime prices reduced 17% compared to June. </t>
  </si>
  <si>
    <t>Total generation was 45% higher in July than June and hydrated lime system was operated ~33% higher feed rate.</t>
  </si>
  <si>
    <t xml:space="preserve">Total generation was 10% lower in August than July.  One barge in August was not charged until October.  </t>
  </si>
  <si>
    <t xml:space="preserve">One barge started unloading in April but was not charged until fully unloaded in May.  Silo level reading at end of April was indicating higher than actual.  This reduced cost in April and increased cost in May. </t>
  </si>
  <si>
    <t>Bills of Lading (BOL) missed in prior months were reconciled in May 2025, causing the increase from April to May.  Usage costs were within 10% variance, not including the reconciled BOLs.</t>
  </si>
  <si>
    <t>BOLs missed in prior months were reconciled in May 2025, causing the decrease from May to June. Without the BOL reconciliation, the June cost would be 40-45% higher than May.  This is due to June generation being 56% higher than May.</t>
  </si>
  <si>
    <t xml:space="preserve">Cost is incurred when chemical tote is purchased.  Tote lasts 2-3 months. </t>
  </si>
  <si>
    <t>Total generation was 45% higher in July than June.  One delivery unaccounted for in July that was charged in September.</t>
  </si>
  <si>
    <t>One delivery unaccounted for in July that was charged to September.  6.6% increase in cost from July to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</si>
</sst>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7" x14ac:knownFonts="1">
    <font>
      <sz val="10"/>
      <color rgb="FF000000"/>
      <name val="Arial"/>
    </font>
    <font>
      <sz val="11"/>
      <color theme="1"/>
      <name val="Aptos Narrow"/>
      <family val="2"/>
      <scheme val="minor"/>
    </font>
    <font>
      <sz val="10"/>
      <color rgb="FF000000"/>
      <name val="Arial"/>
      <family val="2"/>
    </font>
    <font>
      <sz val="10"/>
      <color rgb="FF000000"/>
      <name val="Times New Roman"/>
      <family val="1"/>
    </font>
    <font>
      <u/>
      <sz val="10"/>
      <color rgb="FF000000"/>
      <name val="Times New Roman"/>
      <family val="1"/>
    </font>
    <font>
      <sz val="10"/>
      <name val="Arial"/>
      <family val="2"/>
    </font>
    <font>
      <strike/>
      <sz val="10"/>
      <color rgb="FF000000"/>
      <name val="Times New Roman"/>
      <family val="1"/>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5">
    <xf numFmtId="0" fontId="0" fillId="0" borderId="0"/>
    <xf numFmtId="44" fontId="2" fillId="0" borderId="0" applyFont="0" applyFill="0" applyBorder="0" applyAlignment="0" applyProtection="0"/>
    <xf numFmtId="0" fontId="5" fillId="0" borderId="0"/>
    <xf numFmtId="0" fontId="1" fillId="0" borderId="0"/>
    <xf numFmtId="43" fontId="1" fillId="0" borderId="0" applyFont="0" applyFill="0" applyBorder="0" applyAlignment="0" applyProtection="0"/>
  </cellStyleXfs>
  <cellXfs count="25">
    <xf numFmtId="0" fontId="0" fillId="0" borderId="0" xfId="0"/>
    <xf numFmtId="43" fontId="0" fillId="0" borderId="0" xfId="0" applyNumberFormat="1"/>
    <xf numFmtId="0" fontId="3" fillId="0" borderId="0" xfId="0" applyFont="1"/>
    <xf numFmtId="0" fontId="3" fillId="0" borderId="0" xfId="0" quotePrefix="1" applyFont="1"/>
    <xf numFmtId="10" fontId="3" fillId="0" borderId="0" xfId="0" applyNumberFormat="1" applyFont="1"/>
    <xf numFmtId="0" fontId="4" fillId="0" borderId="0" xfId="0" applyFont="1"/>
    <xf numFmtId="0" fontId="4" fillId="0" borderId="0" xfId="0" quotePrefix="1" applyFont="1"/>
    <xf numFmtId="0" fontId="3" fillId="0" borderId="0" xfId="0" applyFont="1" applyAlignment="1">
      <alignment horizontal="center"/>
    </xf>
    <xf numFmtId="0" fontId="4" fillId="0" borderId="0" xfId="0" quotePrefix="1" applyFont="1" applyAlignment="1">
      <alignment horizontal="center"/>
    </xf>
    <xf numFmtId="0" fontId="0" fillId="0" borderId="0" xfId="0" applyAlignment="1">
      <alignment horizontal="center"/>
    </xf>
    <xf numFmtId="44" fontId="3" fillId="0" borderId="0" xfId="1" applyFont="1" applyBorder="1"/>
    <xf numFmtId="43" fontId="3" fillId="0" borderId="0" xfId="1" applyNumberFormat="1" applyFont="1" applyBorder="1"/>
    <xf numFmtId="164" fontId="3" fillId="0" borderId="0" xfId="1" applyNumberFormat="1" applyFont="1"/>
    <xf numFmtId="164" fontId="3" fillId="0" borderId="1" xfId="1" applyNumberFormat="1" applyFont="1" applyBorder="1"/>
    <xf numFmtId="0" fontId="6" fillId="0" borderId="0" xfId="0" applyFont="1"/>
    <xf numFmtId="164" fontId="3" fillId="0" borderId="0" xfId="1" applyNumberFormat="1" applyFont="1" applyFill="1"/>
    <xf numFmtId="9" fontId="3" fillId="0" borderId="0" xfId="0" applyNumberFormat="1" applyFont="1" applyAlignment="1">
      <alignment horizontal="center"/>
    </xf>
    <xf numFmtId="44" fontId="3" fillId="0" borderId="0" xfId="1" applyFont="1" applyFill="1" applyBorder="1" applyAlignment="1">
      <alignment wrapText="1"/>
    </xf>
    <xf numFmtId="43" fontId="3" fillId="0" borderId="0" xfId="1" applyNumberFormat="1" applyFont="1" applyFill="1" applyBorder="1" applyAlignment="1">
      <alignment wrapText="1"/>
    </xf>
    <xf numFmtId="43" fontId="3" fillId="0" borderId="0" xfId="1" applyNumberFormat="1" applyFont="1" applyFill="1" applyBorder="1"/>
    <xf numFmtId="164" fontId="3" fillId="0" borderId="1" xfId="1" applyNumberFormat="1" applyFont="1" applyFill="1" applyBorder="1"/>
    <xf numFmtId="44" fontId="3" fillId="0" borderId="0" xfId="1" applyFont="1" applyFill="1" applyBorder="1"/>
    <xf numFmtId="43" fontId="0" fillId="0" borderId="0" xfId="0" applyNumberFormat="1" applyAlignment="1">
      <alignment horizontal="center"/>
    </xf>
    <xf numFmtId="164" fontId="3" fillId="0" borderId="0" xfId="1" applyNumberFormat="1" applyFont="1" applyFill="1" applyBorder="1"/>
    <xf numFmtId="0" fontId="4" fillId="0" borderId="0" xfId="0" applyFont="1" applyAlignment="1">
      <alignment horizontal="center"/>
    </xf>
  </cellXfs>
  <cellStyles count="5">
    <cellStyle name="Comma 2" xfId="4" xr:uid="{B1B72F98-83F8-42B2-A78D-AFA2244281BB}"/>
    <cellStyle name="Currency" xfId="1" builtinId="4"/>
    <cellStyle name="Normal" xfId="0" builtinId="0"/>
    <cellStyle name="Normal 2" xfId="2" xr:uid="{C26769B0-0A91-46F1-B28C-59490676FAAF}"/>
    <cellStyle name="Normal 3" xfId="3" xr:uid="{B9452C67-8A27-490C-AA16-BB1A38C182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B61C-F777-432B-B3C8-1741D15EC493}">
  <dimension ref="A1:R53"/>
  <sheetViews>
    <sheetView tabSelected="1" view="pageLayout" zoomScaleNormal="100" workbookViewId="0">
      <selection activeCell="B2" sqref="B2"/>
    </sheetView>
  </sheetViews>
  <sheetFormatPr defaultRowHeight="13.2" x14ac:dyDescent="0.25"/>
  <cols>
    <col min="1" max="1" width="3.77734375" customWidth="1"/>
    <col min="2" max="2" width="19.33203125" customWidth="1"/>
    <col min="3" max="3" width="11.21875" bestFit="1" customWidth="1"/>
    <col min="4" max="4" width="11.5546875" bestFit="1" customWidth="1"/>
    <col min="5" max="5" width="7.5546875" style="9" bestFit="1" customWidth="1"/>
    <col min="6" max="6" width="1.109375" customWidth="1"/>
    <col min="7" max="7" width="74.88671875" customWidth="1"/>
    <col min="8" max="8" width="46.5546875" customWidth="1"/>
    <col min="9" max="9" width="3" customWidth="1"/>
    <col min="10" max="10" width="12.88671875" bestFit="1" customWidth="1"/>
    <col min="11" max="11" width="12.88671875" customWidth="1"/>
    <col min="12" max="12" width="3" customWidth="1"/>
    <col min="13" max="13" width="13.109375" customWidth="1"/>
    <col min="14" max="14" width="11.33203125" customWidth="1"/>
    <col min="15" max="15" width="3" customWidth="1"/>
    <col min="16" max="16" width="14" bestFit="1" customWidth="1"/>
    <col min="18" max="18" width="3" customWidth="1"/>
  </cols>
  <sheetData>
    <row r="1" spans="1:18" x14ac:dyDescent="0.25">
      <c r="A1" s="2"/>
      <c r="B1" s="2"/>
      <c r="C1" s="2"/>
      <c r="D1" s="2"/>
      <c r="E1" s="7"/>
      <c r="F1" s="2"/>
      <c r="G1" s="14"/>
      <c r="H1" s="2"/>
      <c r="I1" s="2"/>
      <c r="J1" s="2"/>
      <c r="K1" s="2"/>
      <c r="L1" s="2"/>
      <c r="M1" s="2"/>
      <c r="N1" s="2"/>
      <c r="O1" s="2"/>
      <c r="P1" s="2"/>
      <c r="R1" s="2"/>
    </row>
    <row r="2" spans="1:18" x14ac:dyDescent="0.25">
      <c r="A2" s="2"/>
      <c r="B2" s="2"/>
      <c r="C2" s="2"/>
      <c r="D2" s="2"/>
      <c r="E2" s="7"/>
      <c r="F2" s="2"/>
      <c r="G2" s="2"/>
      <c r="H2" s="2"/>
      <c r="I2" s="2"/>
      <c r="J2" s="2"/>
      <c r="K2" s="2"/>
      <c r="L2" s="2"/>
      <c r="M2" s="2"/>
      <c r="N2" s="2"/>
      <c r="O2" s="2"/>
      <c r="P2" s="2"/>
      <c r="Q2" s="2"/>
      <c r="R2" s="2"/>
    </row>
    <row r="3" spans="1:18" x14ac:dyDescent="0.25">
      <c r="A3" s="2"/>
      <c r="B3" s="24" t="s">
        <v>8</v>
      </c>
      <c r="C3" s="8" t="s">
        <v>2</v>
      </c>
      <c r="D3" s="8" t="s">
        <v>3</v>
      </c>
      <c r="E3" s="8" t="s">
        <v>13</v>
      </c>
      <c r="F3" s="3"/>
      <c r="G3" s="8" t="s">
        <v>15</v>
      </c>
      <c r="H3" s="6"/>
      <c r="I3" s="3"/>
      <c r="J3" s="3"/>
      <c r="K3" s="6"/>
      <c r="L3" s="3"/>
      <c r="M3" s="6"/>
      <c r="N3" s="6"/>
      <c r="O3" s="3"/>
      <c r="P3" s="6"/>
      <c r="Q3" s="6"/>
      <c r="R3" s="3"/>
    </row>
    <row r="4" spans="1:18" ht="26.4" x14ac:dyDescent="0.25">
      <c r="A4" s="2">
        <v>1</v>
      </c>
      <c r="B4" s="2" t="s">
        <v>9</v>
      </c>
      <c r="C4" s="12">
        <v>33026.050000000003</v>
      </c>
      <c r="D4" s="15">
        <v>42694.78</v>
      </c>
      <c r="E4" s="16">
        <f>(D4-C4)/C4</f>
        <v>0.29276071464798226</v>
      </c>
      <c r="F4" s="4"/>
      <c r="G4" s="17" t="s">
        <v>19</v>
      </c>
      <c r="H4" s="11"/>
      <c r="I4" s="4"/>
      <c r="J4" s="10"/>
      <c r="K4" s="4"/>
      <c r="L4" s="4"/>
      <c r="M4" s="10"/>
      <c r="N4" s="4"/>
      <c r="O4" s="4"/>
      <c r="P4" s="10"/>
      <c r="Q4" s="4"/>
      <c r="R4" s="4"/>
    </row>
    <row r="5" spans="1:18" ht="39.6" x14ac:dyDescent="0.25">
      <c r="A5" s="2">
        <f>A4+1</f>
        <v>2</v>
      </c>
      <c r="B5" s="2" t="s">
        <v>10</v>
      </c>
      <c r="C5" s="12">
        <v>1160095.3700000001</v>
      </c>
      <c r="D5" s="15">
        <v>2230354.42</v>
      </c>
      <c r="E5" s="16">
        <f t="shared" ref="E5:E6" si="0">(D5-C5)/C5</f>
        <v>0.92256126321752296</v>
      </c>
      <c r="F5" s="4"/>
      <c r="G5" s="18" t="s">
        <v>23</v>
      </c>
      <c r="H5" s="11"/>
      <c r="I5" s="4"/>
      <c r="J5" s="11"/>
      <c r="K5" s="4"/>
      <c r="L5" s="4"/>
      <c r="M5" s="11"/>
      <c r="N5" s="4"/>
      <c r="O5" s="4"/>
      <c r="P5" s="11"/>
      <c r="Q5" s="4"/>
      <c r="R5" s="4"/>
    </row>
    <row r="6" spans="1:18" ht="39.6" x14ac:dyDescent="0.25">
      <c r="A6" s="2">
        <f t="shared" ref="A6:A9" si="1">A5+1</f>
        <v>3</v>
      </c>
      <c r="B6" s="2" t="s">
        <v>14</v>
      </c>
      <c r="C6" s="12">
        <v>53441.45</v>
      </c>
      <c r="D6" s="15">
        <v>96857.2</v>
      </c>
      <c r="E6" s="16">
        <f t="shared" si="0"/>
        <v>0.8123984285606024</v>
      </c>
      <c r="F6" s="4"/>
      <c r="G6" s="18" t="s">
        <v>24</v>
      </c>
      <c r="H6" s="11"/>
      <c r="I6" s="4"/>
      <c r="J6" s="11"/>
      <c r="K6" s="4"/>
      <c r="L6" s="4"/>
      <c r="M6" s="11"/>
      <c r="N6" s="4"/>
      <c r="O6" s="4"/>
      <c r="P6" s="11"/>
      <c r="Q6" s="4"/>
      <c r="R6" s="4"/>
    </row>
    <row r="7" spans="1:18" x14ac:dyDescent="0.25">
      <c r="A7" s="2">
        <f t="shared" si="1"/>
        <v>4</v>
      </c>
      <c r="B7" s="2" t="s">
        <v>11</v>
      </c>
      <c r="C7" s="12">
        <v>0</v>
      </c>
      <c r="D7" s="15">
        <v>0</v>
      </c>
      <c r="E7" s="16">
        <f>IFERROR((D7-C7)/C7, 0)</f>
        <v>0</v>
      </c>
      <c r="F7" s="4"/>
      <c r="G7" s="19"/>
      <c r="H7" s="4"/>
      <c r="I7" s="4"/>
      <c r="J7" s="11"/>
      <c r="K7" s="4"/>
      <c r="L7" s="4"/>
      <c r="M7" s="11"/>
      <c r="N7" s="4"/>
      <c r="O7" s="4"/>
      <c r="P7" s="11"/>
      <c r="Q7" s="4"/>
      <c r="R7" s="4"/>
    </row>
    <row r="8" spans="1:18" x14ac:dyDescent="0.25">
      <c r="A8" s="2">
        <f t="shared" si="1"/>
        <v>5</v>
      </c>
      <c r="B8" s="2" t="s">
        <v>12</v>
      </c>
      <c r="C8" s="12">
        <v>0</v>
      </c>
      <c r="D8" s="15">
        <v>28767.77</v>
      </c>
      <c r="E8" s="16">
        <f>IFERROR((D8-C8)/C8, 1)</f>
        <v>1</v>
      </c>
      <c r="F8" s="4"/>
      <c r="G8" s="18" t="s">
        <v>26</v>
      </c>
      <c r="H8" s="4"/>
      <c r="I8" s="4"/>
      <c r="J8" s="11"/>
      <c r="K8" s="4"/>
      <c r="L8" s="4"/>
      <c r="M8" s="11"/>
      <c r="N8" s="4"/>
      <c r="O8" s="4"/>
      <c r="P8" s="11"/>
      <c r="Q8" s="4"/>
      <c r="R8" s="4"/>
    </row>
    <row r="9" spans="1:18" ht="13.8" thickBot="1" x14ac:dyDescent="0.3">
      <c r="A9" s="2">
        <f t="shared" si="1"/>
        <v>6</v>
      </c>
      <c r="B9" s="2" t="s">
        <v>1</v>
      </c>
      <c r="C9" s="13">
        <f>SUM(C4:C8)</f>
        <v>1246562.8700000001</v>
      </c>
      <c r="D9" s="20">
        <f>SUM(D4:D8)</f>
        <v>2398674.17</v>
      </c>
      <c r="E9" s="7"/>
      <c r="F9" s="2"/>
      <c r="G9" s="21"/>
      <c r="H9" s="2"/>
      <c r="I9" s="2"/>
      <c r="J9" s="10"/>
      <c r="K9" s="2"/>
      <c r="L9" s="2"/>
      <c r="M9" s="10"/>
      <c r="N9" s="2"/>
      <c r="O9" s="2"/>
      <c r="P9" s="10"/>
      <c r="R9" s="2"/>
    </row>
    <row r="10" spans="1:18" ht="13.8" thickTop="1" x14ac:dyDescent="0.25">
      <c r="A10" s="2"/>
      <c r="B10" s="2"/>
      <c r="C10" s="2"/>
      <c r="D10" s="2"/>
      <c r="E10" s="7"/>
      <c r="F10" s="2"/>
      <c r="G10" s="2"/>
      <c r="H10" s="2"/>
      <c r="I10" s="2"/>
      <c r="J10" s="2"/>
      <c r="K10" s="2"/>
      <c r="L10" s="2"/>
      <c r="M10" s="2"/>
      <c r="N10" s="2"/>
      <c r="O10" s="2"/>
      <c r="P10" s="2"/>
      <c r="R10" s="2"/>
    </row>
    <row r="11" spans="1:18" x14ac:dyDescent="0.25">
      <c r="A11" s="2"/>
      <c r="B11" s="2"/>
      <c r="C11" s="2"/>
      <c r="D11" s="2"/>
      <c r="E11" s="7"/>
      <c r="F11" s="2"/>
      <c r="G11" s="2"/>
      <c r="H11" s="2"/>
      <c r="I11" s="2"/>
      <c r="J11" s="2"/>
      <c r="K11" s="2"/>
      <c r="L11" s="2"/>
      <c r="M11" s="2"/>
      <c r="N11" s="2"/>
      <c r="O11" s="2"/>
      <c r="P11" s="2"/>
      <c r="R11" s="2"/>
    </row>
    <row r="12" spans="1:18" x14ac:dyDescent="0.25">
      <c r="B12" s="24" t="s">
        <v>8</v>
      </c>
      <c r="C12" s="8" t="str">
        <f t="shared" ref="C12:C17" si="2">D3</f>
        <v>May 25</v>
      </c>
      <c r="D12" s="8" t="s">
        <v>5</v>
      </c>
      <c r="E12" s="8" t="s">
        <v>13</v>
      </c>
      <c r="F12" s="3"/>
      <c r="G12" s="8" t="s">
        <v>15</v>
      </c>
    </row>
    <row r="13" spans="1:18" x14ac:dyDescent="0.25">
      <c r="A13" s="2">
        <f>A9+1</f>
        <v>7</v>
      </c>
      <c r="B13" s="2" t="s">
        <v>9</v>
      </c>
      <c r="C13" s="12">
        <f t="shared" si="2"/>
        <v>42694.78</v>
      </c>
      <c r="D13" s="15">
        <v>61777.51</v>
      </c>
      <c r="E13" s="16">
        <f>(D13-C13)/C13</f>
        <v>0.44695698162632536</v>
      </c>
      <c r="G13" s="18" t="s">
        <v>17</v>
      </c>
    </row>
    <row r="14" spans="1:18" x14ac:dyDescent="0.25">
      <c r="A14" s="2">
        <f>A13+1</f>
        <v>8</v>
      </c>
      <c r="B14" s="2" t="s">
        <v>10</v>
      </c>
      <c r="C14" s="12">
        <f t="shared" si="2"/>
        <v>2230354.42</v>
      </c>
      <c r="D14" s="15">
        <v>2364487.56</v>
      </c>
      <c r="E14" s="16">
        <f t="shared" ref="E14:E15" si="3">(D14-C14)/C14</f>
        <v>6.0139831946529887E-2</v>
      </c>
    </row>
    <row r="15" spans="1:18" ht="39.6" x14ac:dyDescent="0.25">
      <c r="A15" s="2">
        <f t="shared" ref="A15:A18" si="4">A14+1</f>
        <v>9</v>
      </c>
      <c r="B15" s="2" t="s">
        <v>14</v>
      </c>
      <c r="C15" s="15">
        <f t="shared" si="2"/>
        <v>96857.2</v>
      </c>
      <c r="D15" s="15">
        <v>73199.39</v>
      </c>
      <c r="E15" s="16">
        <f t="shared" si="3"/>
        <v>-0.24425453141325579</v>
      </c>
      <c r="G15" s="18" t="s">
        <v>25</v>
      </c>
    </row>
    <row r="16" spans="1:18" x14ac:dyDescent="0.25">
      <c r="A16" s="2">
        <f t="shared" si="4"/>
        <v>10</v>
      </c>
      <c r="B16" s="2" t="s">
        <v>11</v>
      </c>
      <c r="C16" s="15">
        <f t="shared" si="2"/>
        <v>0</v>
      </c>
      <c r="D16" s="15">
        <v>0</v>
      </c>
      <c r="E16" s="16">
        <f>IFERROR((D16-C16)/C16, 0)</f>
        <v>0</v>
      </c>
    </row>
    <row r="17" spans="1:18" x14ac:dyDescent="0.25">
      <c r="A17" s="2">
        <f t="shared" si="4"/>
        <v>11</v>
      </c>
      <c r="B17" s="2" t="s">
        <v>12</v>
      </c>
      <c r="C17" s="15">
        <f t="shared" si="2"/>
        <v>28767.77</v>
      </c>
      <c r="D17" s="15">
        <v>0</v>
      </c>
      <c r="E17" s="16">
        <f>IFERROR((D17-C17)/C17, 0)</f>
        <v>-1</v>
      </c>
      <c r="G17" s="18" t="s">
        <v>26</v>
      </c>
    </row>
    <row r="18" spans="1:18" ht="13.8" thickBot="1" x14ac:dyDescent="0.3">
      <c r="A18" s="2">
        <f t="shared" si="4"/>
        <v>12</v>
      </c>
      <c r="B18" s="2" t="s">
        <v>1</v>
      </c>
      <c r="C18" s="20">
        <f>SUM(C13:C17)</f>
        <v>2398674.17</v>
      </c>
      <c r="D18" s="20">
        <f>SUM(D13:D17)</f>
        <v>2499464.46</v>
      </c>
      <c r="E18" s="7"/>
      <c r="G18" s="2"/>
    </row>
    <row r="19" spans="1:18" ht="13.8" thickTop="1" x14ac:dyDescent="0.25">
      <c r="A19" s="2"/>
      <c r="B19" s="2"/>
      <c r="C19" s="23"/>
      <c r="D19" s="23"/>
      <c r="E19" s="7"/>
      <c r="G19" s="2"/>
    </row>
    <row r="20" spans="1:18" x14ac:dyDescent="0.25">
      <c r="G20" t="s">
        <v>0</v>
      </c>
    </row>
    <row r="21" spans="1:18" x14ac:dyDescent="0.25">
      <c r="B21" s="24" t="s">
        <v>8</v>
      </c>
      <c r="C21" s="8" t="str">
        <f t="shared" ref="C21:C26" si="5">D12</f>
        <v>June 25</v>
      </c>
      <c r="D21" s="8" t="s">
        <v>4</v>
      </c>
      <c r="E21" s="8" t="s">
        <v>13</v>
      </c>
      <c r="F21" s="3"/>
      <c r="G21" s="8" t="s">
        <v>15</v>
      </c>
    </row>
    <row r="22" spans="1:18" ht="26.4" x14ac:dyDescent="0.25">
      <c r="A22" s="2">
        <f>A18+1</f>
        <v>13</v>
      </c>
      <c r="B22" s="2" t="s">
        <v>9</v>
      </c>
      <c r="C22" s="15">
        <f t="shared" si="5"/>
        <v>61777.51</v>
      </c>
      <c r="D22" s="15">
        <v>79521.58</v>
      </c>
      <c r="E22" s="16">
        <f>(D22-C22)/C22</f>
        <v>0.28722539966405247</v>
      </c>
      <c r="G22" s="18" t="s">
        <v>27</v>
      </c>
      <c r="J22" s="2"/>
    </row>
    <row r="23" spans="1:18" ht="26.4" x14ac:dyDescent="0.25">
      <c r="A23" s="2">
        <f>A22+1</f>
        <v>14</v>
      </c>
      <c r="B23" s="2" t="s">
        <v>10</v>
      </c>
      <c r="C23" s="15">
        <f t="shared" si="5"/>
        <v>2364487.56</v>
      </c>
      <c r="D23" s="15">
        <v>2909459.67</v>
      </c>
      <c r="E23" s="16">
        <f t="shared" ref="E23:E24" si="6">(D23-C23)/C23</f>
        <v>0.23048212188521722</v>
      </c>
      <c r="G23" s="18" t="s">
        <v>20</v>
      </c>
    </row>
    <row r="24" spans="1:18" ht="26.4" x14ac:dyDescent="0.25">
      <c r="A24" s="2">
        <f t="shared" ref="A24:A27" si="7">A23+1</f>
        <v>15</v>
      </c>
      <c r="B24" s="2" t="s">
        <v>14</v>
      </c>
      <c r="C24" s="15">
        <f t="shared" si="5"/>
        <v>73199.39</v>
      </c>
      <c r="D24" s="15">
        <v>135983.42000000001</v>
      </c>
      <c r="E24" s="16">
        <f t="shared" si="6"/>
        <v>0.85771247547281493</v>
      </c>
      <c r="G24" s="18" t="s">
        <v>21</v>
      </c>
    </row>
    <row r="25" spans="1:18" x14ac:dyDescent="0.25">
      <c r="A25" s="2">
        <f t="shared" si="7"/>
        <v>16</v>
      </c>
      <c r="B25" s="2" t="s">
        <v>11</v>
      </c>
      <c r="C25" s="15">
        <f t="shared" si="5"/>
        <v>0</v>
      </c>
      <c r="D25" s="15">
        <v>0</v>
      </c>
      <c r="E25" s="16">
        <f>IFERROR((D25-C25)/C25, 0)</f>
        <v>0</v>
      </c>
      <c r="F25" s="1"/>
      <c r="G25" s="1"/>
      <c r="H25" s="1"/>
      <c r="I25" s="1"/>
      <c r="J25" s="1"/>
      <c r="K25" s="1"/>
      <c r="L25" s="1"/>
      <c r="M25" s="1"/>
      <c r="N25" s="1"/>
      <c r="O25" s="1"/>
      <c r="P25" s="1"/>
      <c r="R25" s="1"/>
    </row>
    <row r="26" spans="1:18" x14ac:dyDescent="0.25">
      <c r="A26" s="2">
        <f t="shared" si="7"/>
        <v>17</v>
      </c>
      <c r="B26" s="2" t="s">
        <v>12</v>
      </c>
      <c r="C26" s="15">
        <f t="shared" si="5"/>
        <v>0</v>
      </c>
      <c r="D26" s="15">
        <v>0</v>
      </c>
      <c r="E26" s="16">
        <f>IFERROR((D26-C26)/C26, 0)</f>
        <v>0</v>
      </c>
      <c r="F26" s="1"/>
      <c r="G26" s="1"/>
      <c r="H26" s="1"/>
      <c r="I26" s="1"/>
      <c r="J26" s="1"/>
      <c r="K26" s="1"/>
      <c r="L26" s="1"/>
      <c r="M26" s="1"/>
      <c r="N26" s="1"/>
      <c r="O26" s="1"/>
      <c r="P26" s="1"/>
      <c r="R26" s="1"/>
    </row>
    <row r="27" spans="1:18" ht="13.8" thickBot="1" x14ac:dyDescent="0.3">
      <c r="A27" s="2">
        <f t="shared" si="7"/>
        <v>18</v>
      </c>
      <c r="B27" s="2" t="s">
        <v>1</v>
      </c>
      <c r="C27" s="20">
        <f>SUM(C22:C26)</f>
        <v>2499464.46</v>
      </c>
      <c r="D27" s="20">
        <f>SUM(D22:D26)</f>
        <v>3124964.67</v>
      </c>
      <c r="E27" s="7"/>
      <c r="F27" s="1"/>
      <c r="G27" s="1"/>
      <c r="H27" s="1"/>
      <c r="I27" s="1"/>
      <c r="J27" s="1"/>
      <c r="K27" s="1"/>
      <c r="L27" s="1"/>
      <c r="M27" s="1"/>
      <c r="N27" s="1"/>
      <c r="O27" s="1"/>
      <c r="P27" s="1"/>
      <c r="R27" s="1"/>
    </row>
    <row r="28" spans="1:18" ht="13.8" thickTop="1" x14ac:dyDescent="0.25">
      <c r="A28" s="2"/>
      <c r="B28" s="2"/>
      <c r="C28" s="23"/>
      <c r="D28" s="23"/>
      <c r="E28" s="7"/>
      <c r="F28" s="1"/>
      <c r="G28" s="1"/>
      <c r="H28" s="1"/>
      <c r="I28" s="1"/>
      <c r="J28" s="1"/>
      <c r="K28" s="1"/>
      <c r="L28" s="1"/>
      <c r="M28" s="1"/>
      <c r="N28" s="1"/>
      <c r="O28" s="1"/>
      <c r="P28" s="1"/>
      <c r="R28" s="1"/>
    </row>
    <row r="29" spans="1:18" x14ac:dyDescent="0.25">
      <c r="B29" s="1"/>
      <c r="C29" s="1"/>
      <c r="D29" s="1"/>
      <c r="E29" s="22"/>
      <c r="F29" s="1"/>
      <c r="G29" s="1"/>
      <c r="H29" s="1"/>
      <c r="I29" s="1"/>
      <c r="J29" s="1"/>
      <c r="K29" s="1"/>
      <c r="L29" s="1"/>
      <c r="M29" s="1"/>
      <c r="N29" s="1"/>
      <c r="O29" s="1"/>
      <c r="P29" s="1"/>
      <c r="R29" s="1"/>
    </row>
    <row r="30" spans="1:18" x14ac:dyDescent="0.25">
      <c r="B30" s="24" t="s">
        <v>8</v>
      </c>
      <c r="C30" s="8" t="str">
        <f t="shared" ref="C30:C35" si="8">D21</f>
        <v>July 25</v>
      </c>
      <c r="D30" s="8" t="s">
        <v>6</v>
      </c>
      <c r="E30" s="8" t="s">
        <v>13</v>
      </c>
      <c r="F30" s="3"/>
      <c r="G30" s="8" t="s">
        <v>15</v>
      </c>
      <c r="H30" s="1"/>
      <c r="I30" s="1"/>
      <c r="J30" s="1"/>
      <c r="K30" s="1"/>
      <c r="L30" s="1"/>
      <c r="M30" s="1"/>
      <c r="N30" s="1"/>
      <c r="O30" s="1"/>
      <c r="P30" s="1"/>
      <c r="R30" s="1"/>
    </row>
    <row r="31" spans="1:18" ht="26.4" x14ac:dyDescent="0.25">
      <c r="A31" s="2">
        <f>A27+1</f>
        <v>19</v>
      </c>
      <c r="B31" s="2" t="s">
        <v>9</v>
      </c>
      <c r="C31" s="15">
        <f t="shared" si="8"/>
        <v>79521.58</v>
      </c>
      <c r="D31" s="15">
        <v>94665.5</v>
      </c>
      <c r="E31" s="16">
        <f>(D31-C31)/C31</f>
        <v>0.19043786604843613</v>
      </c>
      <c r="G31" s="18" t="s">
        <v>28</v>
      </c>
    </row>
    <row r="32" spans="1:18" ht="26.4" x14ac:dyDescent="0.25">
      <c r="A32" s="2">
        <f>A31+1</f>
        <v>20</v>
      </c>
      <c r="B32" s="2" t="s">
        <v>10</v>
      </c>
      <c r="C32" s="15">
        <f t="shared" si="8"/>
        <v>2909459.67</v>
      </c>
      <c r="D32" s="15">
        <v>2027646.75</v>
      </c>
      <c r="E32" s="16">
        <f t="shared" ref="E32:E33" si="9">(D32-C32)/C32</f>
        <v>-0.30308477175076293</v>
      </c>
      <c r="G32" s="18" t="s">
        <v>22</v>
      </c>
    </row>
    <row r="33" spans="1:14" ht="26.4" x14ac:dyDescent="0.25">
      <c r="A33" s="2">
        <f t="shared" ref="A33:A36" si="10">A32+1</f>
        <v>21</v>
      </c>
      <c r="B33" s="2" t="s">
        <v>14</v>
      </c>
      <c r="C33" s="15">
        <f t="shared" si="8"/>
        <v>135983.42000000001</v>
      </c>
      <c r="D33" s="15">
        <v>93017.17</v>
      </c>
      <c r="E33" s="16">
        <f t="shared" si="9"/>
        <v>-0.31596682889722888</v>
      </c>
      <c r="G33" s="18" t="s">
        <v>18</v>
      </c>
    </row>
    <row r="34" spans="1:14" x14ac:dyDescent="0.25">
      <c r="A34" s="2">
        <f t="shared" si="10"/>
        <v>22</v>
      </c>
      <c r="B34" s="2" t="s">
        <v>11</v>
      </c>
      <c r="C34" s="15">
        <f t="shared" si="8"/>
        <v>0</v>
      </c>
      <c r="D34" s="15">
        <v>0</v>
      </c>
      <c r="E34" s="16">
        <f>IFERROR((D34-C34)/C34, 0)</f>
        <v>0</v>
      </c>
    </row>
    <row r="35" spans="1:14" x14ac:dyDescent="0.25">
      <c r="A35" s="2">
        <f t="shared" si="10"/>
        <v>23</v>
      </c>
      <c r="B35" s="2" t="s">
        <v>12</v>
      </c>
      <c r="C35" s="15">
        <f t="shared" si="8"/>
        <v>0</v>
      </c>
      <c r="D35" s="15">
        <v>29050.06</v>
      </c>
      <c r="E35" s="16">
        <f>IFERROR((D35-C35)/C35, 1)</f>
        <v>1</v>
      </c>
      <c r="G35" s="18" t="s">
        <v>26</v>
      </c>
    </row>
    <row r="36" spans="1:14" ht="13.8" thickBot="1" x14ac:dyDescent="0.3">
      <c r="A36" s="2">
        <f t="shared" si="10"/>
        <v>24</v>
      </c>
      <c r="B36" s="2" t="s">
        <v>1</v>
      </c>
      <c r="C36" s="20">
        <f>SUM(C31:C35)</f>
        <v>3124964.67</v>
      </c>
      <c r="D36" s="20">
        <f>SUM(D31:D35)</f>
        <v>2244379.48</v>
      </c>
      <c r="E36" s="16"/>
    </row>
    <row r="37" spans="1:14" ht="13.8" thickTop="1" x14ac:dyDescent="0.25">
      <c r="A37" s="2"/>
      <c r="B37" s="2"/>
      <c r="C37" s="23"/>
      <c r="D37" s="23"/>
      <c r="E37" s="16"/>
    </row>
    <row r="39" spans="1:14" x14ac:dyDescent="0.25">
      <c r="B39" s="24" t="s">
        <v>8</v>
      </c>
      <c r="C39" s="8" t="str">
        <f t="shared" ref="C39:C44" si="11">D30</f>
        <v>August 25</v>
      </c>
      <c r="D39" s="8" t="s">
        <v>7</v>
      </c>
      <c r="E39" s="8" t="s">
        <v>13</v>
      </c>
      <c r="F39" s="3"/>
      <c r="G39" s="8" t="s">
        <v>15</v>
      </c>
    </row>
    <row r="40" spans="1:14" x14ac:dyDescent="0.25">
      <c r="A40" s="2">
        <f>A36+1</f>
        <v>25</v>
      </c>
      <c r="B40" s="2" t="s">
        <v>9</v>
      </c>
      <c r="C40" s="15">
        <f t="shared" si="11"/>
        <v>94665.5</v>
      </c>
      <c r="D40" s="15">
        <v>24972.39</v>
      </c>
      <c r="E40" s="16">
        <f>(D40-C40)/C40</f>
        <v>-0.73620389687901089</v>
      </c>
      <c r="G40" s="2" t="s">
        <v>16</v>
      </c>
      <c r="H40" s="2"/>
      <c r="I40" s="2"/>
      <c r="J40" s="2"/>
      <c r="K40" s="2"/>
      <c r="L40" s="2"/>
      <c r="M40" s="2"/>
      <c r="N40" s="2"/>
    </row>
    <row r="41" spans="1:14" x14ac:dyDescent="0.25">
      <c r="A41" s="2">
        <f>A40+1</f>
        <v>26</v>
      </c>
      <c r="B41" s="2" t="s">
        <v>10</v>
      </c>
      <c r="C41" s="15">
        <f t="shared" si="11"/>
        <v>2027646.75</v>
      </c>
      <c r="D41" s="15">
        <v>421406.79</v>
      </c>
      <c r="E41" s="16">
        <f t="shared" ref="E41:E42" si="12">(D41-C41)/C41</f>
        <v>-0.79216952361154624</v>
      </c>
      <c r="G41" s="2" t="s">
        <v>16</v>
      </c>
    </row>
    <row r="42" spans="1:14" x14ac:dyDescent="0.25">
      <c r="A42" s="2">
        <f t="shared" ref="A42:A45" si="13">A41+1</f>
        <v>27</v>
      </c>
      <c r="B42" s="2" t="s">
        <v>14</v>
      </c>
      <c r="C42" s="15">
        <f t="shared" si="11"/>
        <v>93017.17</v>
      </c>
      <c r="D42" s="15">
        <v>14029.94</v>
      </c>
      <c r="E42" s="16">
        <f t="shared" si="12"/>
        <v>-0.84916827721161581</v>
      </c>
      <c r="G42" s="2" t="s">
        <v>16</v>
      </c>
    </row>
    <row r="43" spans="1:14" x14ac:dyDescent="0.25">
      <c r="A43" s="2">
        <f t="shared" si="13"/>
        <v>28</v>
      </c>
      <c r="B43" s="2" t="s">
        <v>11</v>
      </c>
      <c r="C43" s="15">
        <f t="shared" si="11"/>
        <v>0</v>
      </c>
      <c r="D43" s="15">
        <v>0</v>
      </c>
      <c r="E43" s="16">
        <f>IFERROR((D43-C43)/C43, 0)</f>
        <v>0</v>
      </c>
    </row>
    <row r="44" spans="1:14" x14ac:dyDescent="0.25">
      <c r="A44" s="2">
        <f t="shared" si="13"/>
        <v>29</v>
      </c>
      <c r="B44" s="2" t="s">
        <v>12</v>
      </c>
      <c r="C44" s="15">
        <f t="shared" si="11"/>
        <v>29050.06</v>
      </c>
      <c r="D44" s="15">
        <v>0</v>
      </c>
      <c r="E44" s="16">
        <f>IFERROR((D44-C44)/C44, 0)</f>
        <v>-1</v>
      </c>
      <c r="G44" s="18" t="s">
        <v>26</v>
      </c>
    </row>
    <row r="45" spans="1:14" ht="13.8" thickBot="1" x14ac:dyDescent="0.3">
      <c r="A45" s="2">
        <f t="shared" si="13"/>
        <v>30</v>
      </c>
      <c r="B45" s="2" t="s">
        <v>1</v>
      </c>
      <c r="C45" s="20">
        <f>SUM(C40:C44)</f>
        <v>2244379.48</v>
      </c>
      <c r="D45" s="20">
        <f>SUM(D40:D44)</f>
        <v>460409.12</v>
      </c>
      <c r="E45" s="7"/>
      <c r="G45" s="2"/>
    </row>
    <row r="46" spans="1:14" ht="13.8" thickTop="1" x14ac:dyDescent="0.25"/>
    <row r="47" spans="1:14" x14ac:dyDescent="0.25">
      <c r="B47" s="5"/>
    </row>
    <row r="48" spans="1:14" x14ac:dyDescent="0.25">
      <c r="B48" s="2"/>
    </row>
    <row r="49" spans="2:2" x14ac:dyDescent="0.25">
      <c r="B49" s="2"/>
    </row>
    <row r="50" spans="2:2" x14ac:dyDescent="0.25">
      <c r="B50" s="2"/>
    </row>
    <row r="51" spans="2:2" x14ac:dyDescent="0.25">
      <c r="B51" s="2"/>
    </row>
    <row r="52" spans="2:2" x14ac:dyDescent="0.25">
      <c r="B52" s="2"/>
    </row>
    <row r="53" spans="2:2" x14ac:dyDescent="0.25">
      <c r="B53" s="2"/>
    </row>
  </sheetData>
  <pageMargins left="0.17" right="0.17" top="1.04" bottom="0.75" header="0.3" footer="0.3"/>
  <pageSetup scale="80" orientation="portrait" r:id="rId1"/>
  <headerFooter>
    <oddHeader>&amp;C&amp;"Times New Roman,Regular"
Environmental Reagent Expense Variance Explanations
Duke Energy Kentucky
April 25 - September 25&amp;R&amp;"Times New Roman,Bold"KyPSC Case No. 2026-00041
STAFF-DR-01-005 Attachment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A817A66D50944281B39F7EC6EA570C" ma:contentTypeVersion="4" ma:contentTypeDescription="Create a new document." ma:contentTypeScope="" ma:versionID="f8b318a7acf29d66cc22af427460970c">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itness xmlns="2612a682-5ffb-4b9c-9555-017618935178">L.Miller</Witness>
  </documentManagement>
</p:properties>
</file>

<file path=customXml/itemProps1.xml><?xml version="1.0" encoding="utf-8"?>
<ds:datastoreItem xmlns:ds="http://schemas.openxmlformats.org/officeDocument/2006/customXml" ds:itemID="{8310D990-C4F1-4D28-9908-6CF8C2BA8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893EEF-6064-4524-BB8E-D8BDAC28E09D}">
  <ds:schemaRefs>
    <ds:schemaRef ds:uri="http://schemas.microsoft.com/sharepoint/v3/contenttype/forms"/>
  </ds:schemaRefs>
</ds:datastoreItem>
</file>

<file path=customXml/itemProps3.xml><?xml version="1.0" encoding="utf-8"?>
<ds:datastoreItem xmlns:ds="http://schemas.openxmlformats.org/officeDocument/2006/customXml" ds:itemID="{02A902AC-1889-4843-BFE3-A3E95C1FC01C}">
  <ds:schemaRefs>
    <ds:schemaRef ds:uri="http://purl.org/dc/terms/"/>
    <ds:schemaRef ds:uri="http://purl.org/dc/dcmitype/"/>
    <ds:schemaRef ds:uri="http://schemas.microsoft.com/office/2006/metadata/properties"/>
    <ds:schemaRef ds:uri="http://purl.org/dc/elements/1.1/"/>
    <ds:schemaRef ds:uri="http://www.w3.org/XML/1998/namespace"/>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2612a682-5ffb-4b9c-9555-0176189351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STAFF-DR-01-005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Reagent Monthly Variance &gt; 10%</dc:subject>
  <dc:creator>SERVER</dc:creator>
  <cp:lastModifiedBy>Sunderman, Minna</cp:lastModifiedBy>
  <cp:lastPrinted>2026-04-23T19:43:43Z</cp:lastPrinted>
  <dcterms:created xsi:type="dcterms:W3CDTF">2026-04-14T19:30:46Z</dcterms:created>
  <dcterms:modified xsi:type="dcterms:W3CDTF">2026-04-23T19:43:57Z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2cb729-ddbd-42d6-997e-2658e5557404_Enabled">
    <vt:lpwstr>true</vt:lpwstr>
  </property>
  <property fmtid="{D5CDD505-2E9C-101B-9397-08002B2CF9AE}" pid="3" name="MSIP_Label_662cb729-ddbd-42d6-997e-2658e5557404_SetDate">
    <vt:lpwstr>2026-04-14T19:36:04Z</vt:lpwstr>
  </property>
  <property fmtid="{D5CDD505-2E9C-101B-9397-08002B2CF9AE}" pid="4" name="MSIP_Label_662cb729-ddbd-42d6-997e-2658e5557404_Method">
    <vt:lpwstr>Standard</vt:lpwstr>
  </property>
  <property fmtid="{D5CDD505-2E9C-101B-9397-08002B2CF9AE}" pid="5" name="MSIP_Label_662cb729-ddbd-42d6-997e-2658e5557404_Name">
    <vt:lpwstr>INTERNAL – NO MARKING</vt:lpwstr>
  </property>
  <property fmtid="{D5CDD505-2E9C-101B-9397-08002B2CF9AE}" pid="6" name="MSIP_Label_662cb729-ddbd-42d6-997e-2658e5557404_SiteId">
    <vt:lpwstr>2ede383a-7e1f-4357-a846-85886b2c0c4d</vt:lpwstr>
  </property>
  <property fmtid="{D5CDD505-2E9C-101B-9397-08002B2CF9AE}" pid="7" name="MSIP_Label_662cb729-ddbd-42d6-997e-2658e5557404_ActionId">
    <vt:lpwstr>71603e5b-12d2-4d74-9c37-22e4f75cd65d</vt:lpwstr>
  </property>
  <property fmtid="{D5CDD505-2E9C-101B-9397-08002B2CF9AE}" pid="8" name="MSIP_Label_662cb729-ddbd-42d6-997e-2658e5557404_ContentBits">
    <vt:lpwstr>0</vt:lpwstr>
  </property>
  <property fmtid="{D5CDD505-2E9C-101B-9397-08002B2CF9AE}" pid="9" name="MSIP_Label_662cb729-ddbd-42d6-997e-2658e5557404_Tag">
    <vt:lpwstr>10, 3, 0, 1</vt:lpwstr>
  </property>
  <property fmtid="{D5CDD505-2E9C-101B-9397-08002B2CF9AE}" pid="10" name="ContentTypeId">
    <vt:lpwstr>0x01010040A817A66D50944281B39F7EC6EA570C</vt:lpwstr>
  </property>
</Properties>
</file>