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8595\Desktop\KRWA\Black Mountain\Application\"/>
    </mc:Choice>
  </mc:AlternateContent>
  <xr:revisionPtr revIDLastSave="0" documentId="8_{6610148C-4137-43F2-A50C-19AD47D1E7B2}" xr6:coauthVersionLast="47" xr6:coauthVersionMax="47" xr10:uidLastSave="{00000000-0000-0000-0000-000000000000}"/>
  <bookViews>
    <workbookView xWindow="28680" yWindow="270" windowWidth="25440" windowHeight="15270" xr2:uid="{00000000-000D-0000-FFFF-FFFF00000000}"/>
  </bookViews>
  <sheets>
    <sheet name="Sheet1" sheetId="1" r:id="rId1"/>
  </sheets>
  <definedNames>
    <definedName name="_xlnm.Print_Titles" localSheetId="0">Sheet1!$A:$A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15" i="1" l="1"/>
  <c r="BB22" i="1"/>
  <c r="BB12" i="1"/>
  <c r="BB11" i="1"/>
  <c r="BB10" i="1"/>
  <c r="BB9" i="1"/>
  <c r="BB8" i="1"/>
  <c r="BB7" i="1"/>
  <c r="BB5" i="1"/>
  <c r="AV16" i="1"/>
  <c r="AU15" i="1"/>
  <c r="BA22" i="1"/>
  <c r="AZ22" i="1"/>
  <c r="BA11" i="1"/>
  <c r="AZ11" i="1"/>
  <c r="BA10" i="1"/>
  <c r="AZ10" i="1"/>
  <c r="BA9" i="1"/>
  <c r="AZ9" i="1"/>
  <c r="BA8" i="1"/>
  <c r="AZ8" i="1"/>
  <c r="AZ12" i="1" s="1"/>
  <c r="BA7" i="1"/>
  <c r="BA12" i="1" s="1"/>
  <c r="AZ7" i="1"/>
  <c r="BA5" i="1"/>
  <c r="AZ5" i="1"/>
  <c r="F38" i="1"/>
  <c r="K38" i="1"/>
  <c r="P38" i="1"/>
  <c r="U38" i="1"/>
  <c r="Z38" i="1"/>
  <c r="AE38" i="1"/>
  <c r="AJ38" i="1"/>
  <c r="AO38" i="1"/>
  <c r="AT38" i="1"/>
  <c r="AK33" i="1"/>
  <c r="AU25" i="1"/>
  <c r="AI25" i="1"/>
  <c r="AD25" i="1"/>
  <c r="AS33" i="1"/>
  <c r="AR33" i="1"/>
  <c r="AQ33" i="1"/>
  <c r="AP33" i="1"/>
  <c r="AM33" i="1"/>
  <c r="AL33" i="1"/>
  <c r="AI33" i="1"/>
  <c r="AH33" i="1"/>
  <c r="AG33" i="1"/>
  <c r="AF33" i="1"/>
  <c r="AD33" i="1"/>
  <c r="AC33" i="1"/>
  <c r="AB33" i="1"/>
  <c r="AA33" i="1"/>
  <c r="Y33" i="1"/>
  <c r="X33" i="1"/>
  <c r="W33" i="1"/>
  <c r="V33" i="1"/>
  <c r="T33" i="1"/>
  <c r="S33" i="1"/>
  <c r="R33" i="1"/>
  <c r="Q33" i="1"/>
  <c r="O33" i="1"/>
  <c r="N33" i="1"/>
  <c r="M33" i="1"/>
  <c r="L33" i="1"/>
  <c r="J33" i="1"/>
  <c r="I33" i="1"/>
  <c r="H33" i="1"/>
  <c r="G33" i="1"/>
  <c r="E33" i="1"/>
  <c r="D33" i="1"/>
  <c r="C33" i="1"/>
  <c r="B33" i="1"/>
  <c r="AS26" i="1"/>
  <c r="AR26" i="1"/>
  <c r="AQ26" i="1"/>
  <c r="AP26" i="1"/>
  <c r="AM26" i="1"/>
  <c r="AL26" i="1"/>
  <c r="AK26" i="1"/>
  <c r="AH26" i="1"/>
  <c r="AG26" i="1"/>
  <c r="AF26" i="1"/>
  <c r="AC26" i="1"/>
  <c r="AB26" i="1"/>
  <c r="AA26" i="1"/>
  <c r="X26" i="1"/>
  <c r="W26" i="1"/>
  <c r="V26" i="1"/>
  <c r="S26" i="1"/>
  <c r="R26" i="1"/>
  <c r="Q26" i="1"/>
  <c r="N26" i="1"/>
  <c r="M26" i="1"/>
  <c r="L26" i="1"/>
  <c r="I26" i="1"/>
  <c r="H26" i="1"/>
  <c r="G26" i="1"/>
  <c r="D26" i="1"/>
  <c r="C26" i="1"/>
  <c r="B26" i="1"/>
  <c r="AR19" i="1"/>
  <c r="AQ19" i="1"/>
  <c r="AP19" i="1"/>
  <c r="AM19" i="1"/>
  <c r="AL19" i="1"/>
  <c r="AK19" i="1"/>
  <c r="AH19" i="1"/>
  <c r="AG19" i="1"/>
  <c r="AF19" i="1"/>
  <c r="AC19" i="1"/>
  <c r="AB19" i="1"/>
  <c r="AA19" i="1"/>
  <c r="X19" i="1"/>
  <c r="W19" i="1"/>
  <c r="V19" i="1"/>
  <c r="S19" i="1"/>
  <c r="R19" i="1"/>
  <c r="Q19" i="1"/>
  <c r="N19" i="1"/>
  <c r="M19" i="1"/>
  <c r="L19" i="1"/>
  <c r="I19" i="1"/>
  <c r="H19" i="1"/>
  <c r="G19" i="1"/>
  <c r="D19" i="1"/>
  <c r="C19" i="1"/>
  <c r="B19" i="1"/>
  <c r="C12" i="1"/>
  <c r="D12" i="1"/>
  <c r="G12" i="1"/>
  <c r="G38" i="1" s="1"/>
  <c r="H12" i="1"/>
  <c r="I12" i="1"/>
  <c r="I38" i="1" s="1"/>
  <c r="L12" i="1"/>
  <c r="L38" i="1" s="1"/>
  <c r="M12" i="1"/>
  <c r="M38" i="1" s="1"/>
  <c r="N12" i="1"/>
  <c r="Q12" i="1"/>
  <c r="Q38" i="1" s="1"/>
  <c r="R12" i="1"/>
  <c r="S12" i="1"/>
  <c r="V12" i="1"/>
  <c r="W12" i="1"/>
  <c r="X12" i="1"/>
  <c r="X38" i="1" s="1"/>
  <c r="AA12" i="1"/>
  <c r="AA38" i="1" s="1"/>
  <c r="AB12" i="1"/>
  <c r="AC12" i="1"/>
  <c r="AF12" i="1"/>
  <c r="AG12" i="1"/>
  <c r="AG38" i="1" s="1"/>
  <c r="AH12" i="1"/>
  <c r="AH38" i="1" s="1"/>
  <c r="AK12" i="1"/>
  <c r="AL12" i="1"/>
  <c r="AL38" i="1" s="1"/>
  <c r="AM12" i="1"/>
  <c r="AP12" i="1"/>
  <c r="AP38" i="1" s="1"/>
  <c r="AQ12" i="1"/>
  <c r="AR12" i="1"/>
  <c r="B12" i="1"/>
  <c r="B38" i="1" s="1"/>
  <c r="E11" i="1"/>
  <c r="E21" i="1"/>
  <c r="E26" i="1" s="1"/>
  <c r="J21" i="1"/>
  <c r="J26" i="1" s="1"/>
  <c r="O21" i="1"/>
  <c r="O26" i="1" s="1"/>
  <c r="T21" i="1"/>
  <c r="Y21" i="1"/>
  <c r="AD21" i="1"/>
  <c r="AI21" i="1"/>
  <c r="AN21" i="1"/>
  <c r="AU21" i="1"/>
  <c r="AX21" i="1" s="1"/>
  <c r="AV21" i="1"/>
  <c r="AW21" i="1"/>
  <c r="E22" i="1"/>
  <c r="J22" i="1"/>
  <c r="T22" i="1"/>
  <c r="Y22" i="1"/>
  <c r="AD22" i="1"/>
  <c r="AI22" i="1"/>
  <c r="AN22" i="1"/>
  <c r="AU22" i="1"/>
  <c r="AX22" i="1" s="1"/>
  <c r="AV22" i="1"/>
  <c r="AW22" i="1"/>
  <c r="AU31" i="1"/>
  <c r="AV31" i="1"/>
  <c r="AW31" i="1"/>
  <c r="BC22" i="1" l="1"/>
  <c r="AK38" i="1"/>
  <c r="S38" i="1"/>
  <c r="R38" i="1"/>
  <c r="AQ38" i="1"/>
  <c r="C38" i="1"/>
  <c r="H38" i="1"/>
  <c r="V38" i="1"/>
  <c r="AF38" i="1"/>
  <c r="AB38" i="1"/>
  <c r="N38" i="1"/>
  <c r="W38" i="1"/>
  <c r="AM38" i="1"/>
  <c r="AC38" i="1"/>
  <c r="D38" i="1"/>
  <c r="AR38" i="1"/>
  <c r="AX31" i="1"/>
  <c r="AW18" i="1"/>
  <c r="AW17" i="1"/>
  <c r="AW16" i="1"/>
  <c r="AW15" i="1"/>
  <c r="AW14" i="1"/>
  <c r="AW19" i="1" s="1"/>
  <c r="AW11" i="1"/>
  <c r="AW10" i="1"/>
  <c r="AW9" i="1"/>
  <c r="AW8" i="1"/>
  <c r="AW7" i="1"/>
  <c r="AW5" i="1"/>
  <c r="J18" i="1"/>
  <c r="J17" i="1"/>
  <c r="J16" i="1"/>
  <c r="J15" i="1"/>
  <c r="J14" i="1"/>
  <c r="J11" i="1"/>
  <c r="J10" i="1"/>
  <c r="J9" i="1"/>
  <c r="J8" i="1"/>
  <c r="J7" i="1"/>
  <c r="J5" i="1"/>
  <c r="AV30" i="1"/>
  <c r="AU30" i="1"/>
  <c r="AV29" i="1"/>
  <c r="AU29" i="1"/>
  <c r="AV28" i="1"/>
  <c r="AU28" i="1"/>
  <c r="AV25" i="1"/>
  <c r="AV24" i="1"/>
  <c r="AU24" i="1"/>
  <c r="AV23" i="1"/>
  <c r="AU23" i="1"/>
  <c r="AV18" i="1"/>
  <c r="AU18" i="1"/>
  <c r="AV17" i="1"/>
  <c r="AU17" i="1"/>
  <c r="AU16" i="1"/>
  <c r="AV14" i="1"/>
  <c r="AU14" i="1"/>
  <c r="AV11" i="1"/>
  <c r="AU11" i="1"/>
  <c r="AV10" i="1"/>
  <c r="AU10" i="1"/>
  <c r="AV9" i="1"/>
  <c r="AU9" i="1"/>
  <c r="AV8" i="1"/>
  <c r="AU8" i="1"/>
  <c r="AU7" i="1"/>
  <c r="AV5" i="1"/>
  <c r="AU5" i="1"/>
  <c r="Y16" i="1"/>
  <c r="Y15" i="1"/>
  <c r="Y14" i="1"/>
  <c r="Y11" i="1"/>
  <c r="Y10" i="1"/>
  <c r="Y9" i="1"/>
  <c r="Y8" i="1"/>
  <c r="Y7" i="1"/>
  <c r="Y5" i="1"/>
  <c r="O9" i="1"/>
  <c r="O8" i="1"/>
  <c r="O7" i="1"/>
  <c r="O5" i="1"/>
  <c r="E15" i="1"/>
  <c r="E14" i="1"/>
  <c r="E10" i="1"/>
  <c r="E9" i="1"/>
  <c r="E8" i="1"/>
  <c r="E7" i="1"/>
  <c r="E5" i="1"/>
  <c r="J12" i="1" l="1"/>
  <c r="AU33" i="1"/>
  <c r="Y12" i="1"/>
  <c r="AV33" i="1"/>
  <c r="AU19" i="1"/>
  <c r="AV19" i="1"/>
  <c r="AW12" i="1"/>
  <c r="AU12" i="1"/>
  <c r="AU38" i="1" s="1"/>
  <c r="E12" i="1"/>
  <c r="J19" i="1"/>
  <c r="J38" i="1" s="1"/>
  <c r="AV26" i="1"/>
  <c r="AU26" i="1"/>
  <c r="AS35" i="1"/>
  <c r="AR35" i="1"/>
  <c r="AQ35" i="1"/>
  <c r="AP35" i="1"/>
  <c r="AV7" i="1" l="1"/>
  <c r="AV12" i="1" s="1"/>
  <c r="AV38" i="1" s="1"/>
  <c r="AW30" i="1" l="1"/>
  <c r="AW29" i="1"/>
  <c r="AW28" i="1"/>
  <c r="AW25" i="1"/>
  <c r="AW24" i="1"/>
  <c r="AW23" i="1"/>
  <c r="AW26" i="1" s="1"/>
  <c r="AX37" i="1"/>
  <c r="AW37" i="1"/>
  <c r="AV37" i="1"/>
  <c r="AU37" i="1"/>
  <c r="AX8" i="1"/>
  <c r="AX7" i="1"/>
  <c r="AS15" i="1"/>
  <c r="AS14" i="1"/>
  <c r="AS19" i="1" s="1"/>
  <c r="AS11" i="1"/>
  <c r="AS10" i="1"/>
  <c r="AS9" i="1"/>
  <c r="AS8" i="1"/>
  <c r="AS7" i="1"/>
  <c r="AS5" i="1"/>
  <c r="AW38" i="1" l="1"/>
  <c r="AS12" i="1"/>
  <c r="AS38" i="1" s="1"/>
  <c r="AW33" i="1"/>
  <c r="AX16" i="1"/>
  <c r="AX24" i="1"/>
  <c r="AX15" i="1"/>
  <c r="AX30" i="1"/>
  <c r="AX14" i="1"/>
  <c r="AX18" i="1"/>
  <c r="AX11" i="1"/>
  <c r="AX28" i="1"/>
  <c r="AX23" i="1"/>
  <c r="AX10" i="1"/>
  <c r="AX9" i="1"/>
  <c r="AX25" i="1"/>
  <c r="AX29" i="1"/>
  <c r="AX17" i="1"/>
  <c r="AN30" i="1"/>
  <c r="AN29" i="1"/>
  <c r="AN28" i="1"/>
  <c r="AN25" i="1"/>
  <c r="AN24" i="1"/>
  <c r="AN23" i="1"/>
  <c r="AN18" i="1"/>
  <c r="AN17" i="1"/>
  <c r="AN16" i="1"/>
  <c r="AN15" i="1"/>
  <c r="AN14" i="1"/>
  <c r="AN11" i="1"/>
  <c r="AN10" i="1"/>
  <c r="AN9" i="1"/>
  <c r="AN8" i="1"/>
  <c r="AN7" i="1"/>
  <c r="AN5" i="1"/>
  <c r="AI24" i="1"/>
  <c r="AI23" i="1"/>
  <c r="AI26" i="1" s="1"/>
  <c r="AI18" i="1"/>
  <c r="AI17" i="1"/>
  <c r="AI16" i="1"/>
  <c r="AI15" i="1"/>
  <c r="AI14" i="1"/>
  <c r="AI11" i="1"/>
  <c r="AI10" i="1"/>
  <c r="AI9" i="1"/>
  <c r="AI8" i="1"/>
  <c r="AI7" i="1"/>
  <c r="AI5" i="1"/>
  <c r="AD24" i="1"/>
  <c r="AD23" i="1"/>
  <c r="AD18" i="1"/>
  <c r="AD17" i="1"/>
  <c r="AD16" i="1"/>
  <c r="AD15" i="1"/>
  <c r="AD14" i="1"/>
  <c r="AD11" i="1"/>
  <c r="AD10" i="1"/>
  <c r="AD9" i="1"/>
  <c r="AD8" i="1"/>
  <c r="AD7" i="1"/>
  <c r="AD5" i="1"/>
  <c r="AN26" i="1" l="1"/>
  <c r="AD19" i="1"/>
  <c r="AX12" i="1"/>
  <c r="AN19" i="1"/>
  <c r="AN33" i="1"/>
  <c r="AI12" i="1"/>
  <c r="AD12" i="1"/>
  <c r="AD38" i="1" s="1"/>
  <c r="AI19" i="1"/>
  <c r="AX33" i="1"/>
  <c r="AX26" i="1"/>
  <c r="AX19" i="1"/>
  <c r="AD26" i="1"/>
  <c r="AN12" i="1"/>
  <c r="AX5" i="1"/>
  <c r="Y25" i="1"/>
  <c r="Y24" i="1"/>
  <c r="Y23" i="1"/>
  <c r="Y18" i="1"/>
  <c r="Y17" i="1"/>
  <c r="T25" i="1"/>
  <c r="T24" i="1"/>
  <c r="T23" i="1"/>
  <c r="T18" i="1"/>
  <c r="T17" i="1"/>
  <c r="T16" i="1"/>
  <c r="T15" i="1"/>
  <c r="T14" i="1"/>
  <c r="T11" i="1"/>
  <c r="T10" i="1"/>
  <c r="T9" i="1"/>
  <c r="T8" i="1"/>
  <c r="T7" i="1"/>
  <c r="T12" i="1" s="1"/>
  <c r="T5" i="1"/>
  <c r="O18" i="1"/>
  <c r="O17" i="1"/>
  <c r="O16" i="1"/>
  <c r="O15" i="1"/>
  <c r="O14" i="1"/>
  <c r="O11" i="1"/>
  <c r="O10" i="1"/>
  <c r="O12" i="1" s="1"/>
  <c r="AN38" i="1" l="1"/>
  <c r="AI38" i="1"/>
  <c r="T19" i="1"/>
  <c r="Y19" i="1"/>
  <c r="AX38" i="1"/>
  <c r="Y26" i="1"/>
  <c r="O19" i="1"/>
  <c r="O38" i="1" s="1"/>
  <c r="T26" i="1"/>
  <c r="E18" i="1"/>
  <c r="E17" i="1"/>
  <c r="E16" i="1"/>
  <c r="E19" i="1" l="1"/>
  <c r="E38" i="1" s="1"/>
  <c r="T38" i="1"/>
  <c r="Y38" i="1"/>
</calcChain>
</file>

<file path=xl/sharedStrings.xml><?xml version="1.0" encoding="utf-8"?>
<sst xmlns="http://schemas.openxmlformats.org/spreadsheetml/2006/main" count="127" uniqueCount="21">
  <si>
    <t>Black Mountain Utility District</t>
  </si>
  <si>
    <t>Principal</t>
  </si>
  <si>
    <t xml:space="preserve">Interest </t>
  </si>
  <si>
    <t>Total</t>
  </si>
  <si>
    <t xml:space="preserve"> </t>
  </si>
  <si>
    <t>Service fee</t>
  </si>
  <si>
    <t>KIA C04-01</t>
  </si>
  <si>
    <t>KIA F209-10</t>
  </si>
  <si>
    <t>USDA 01</t>
  </si>
  <si>
    <t>USDA 02</t>
  </si>
  <si>
    <t>USDA 05</t>
  </si>
  <si>
    <t>USDA 08</t>
  </si>
  <si>
    <t>USDA 10</t>
  </si>
  <si>
    <t>USDA 12</t>
  </si>
  <si>
    <t>USDA 15</t>
  </si>
  <si>
    <t>4.5% through 1/1/34</t>
  </si>
  <si>
    <t>4.5% through 1/1/38</t>
  </si>
  <si>
    <t>4.5% through 1/1/2035</t>
  </si>
  <si>
    <t>4.5% through 1/1/35</t>
  </si>
  <si>
    <t>5% through  1/1/2032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</si>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</sst>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41" fontId="0" fillId="0" borderId="0" xfId="0" applyNumberFormat="1"/>
    <xf numFmtId="41" fontId="2" fillId="0" borderId="0" xfId="0" applyNumberFormat="1" applyFont="1"/>
    <xf numFmtId="0" fontId="1" fillId="0" borderId="0" xfId="0" applyFont="1"/>
    <xf numFmtId="3" fontId="0" fillId="0" borderId="0" xfId="0" applyNumberFormat="1"/>
    <xf numFmtId="41" fontId="4" fillId="0" borderId="0" xfId="0" applyNumberFormat="1" applyFont="1"/>
    <xf numFmtId="0" fontId="4" fillId="0" borderId="0" xfId="0" applyFont="1"/>
    <xf numFmtId="41" fontId="1" fillId="0" borderId="0" xfId="0" applyNumberFormat="1" applyFont="1"/>
    <xf numFmtId="41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43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41" fontId="0" fillId="3" borderId="0" xfId="0" applyNumberFormat="1" applyFill="1"/>
    <xf numFmtId="0" fontId="0" fillId="3" borderId="0" xfId="0" applyFill="1"/>
    <xf numFmtId="41" fontId="2" fillId="3" borderId="0" xfId="0" applyNumberFormat="1" applyFont="1" applyFill="1"/>
    <xf numFmtId="0" fontId="2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40"/>
  <sheetViews>
    <sheetView tabSelected="1" workbookViewId="0">
      <pane xSplit="1" topLeftCell="B1" activePane="topRight" state="frozen"/>
      <selection pane="topRight" activeCell="BA35" sqref="BA35"/>
    </sheetView>
  </sheetViews>
  <sheetFormatPr defaultRowHeight="14.5" x14ac:dyDescent="0.35"/>
  <cols>
    <col min="1" max="1" width="9.54296875" bestFit="1" customWidth="1"/>
    <col min="2" max="2" width="14.453125" bestFit="1" customWidth="1"/>
    <col min="3" max="3" width="9.36328125" bestFit="1" customWidth="1"/>
    <col min="4" max="4" width="9.90625" customWidth="1"/>
    <col min="5" max="5" width="9.36328125" bestFit="1" customWidth="1"/>
    <col min="6" max="6" width="3.08984375" customWidth="1"/>
    <col min="7" max="7" width="9.36328125" bestFit="1" customWidth="1"/>
    <col min="8" max="8" width="10.90625" customWidth="1"/>
    <col min="9" max="9" width="12.08984375" customWidth="1"/>
    <col min="10" max="10" width="9.36328125" bestFit="1" customWidth="1"/>
    <col min="11" max="11" width="3.90625" customWidth="1"/>
    <col min="12" max="12" width="9.36328125" bestFit="1" customWidth="1"/>
    <col min="13" max="13" width="12" customWidth="1"/>
    <col min="14" max="14" width="1.54296875" customWidth="1"/>
    <col min="15" max="15" width="9.36328125" bestFit="1" customWidth="1"/>
    <col min="16" max="16" width="1.36328125" customWidth="1"/>
    <col min="17" max="17" width="10.54296875" bestFit="1" customWidth="1"/>
    <col min="18" max="18" width="9.90625" customWidth="1"/>
    <col min="19" max="19" width="1" customWidth="1"/>
    <col min="20" max="20" width="10.54296875" bestFit="1" customWidth="1"/>
    <col min="21" max="21" width="2.453125" customWidth="1"/>
    <col min="22" max="22" width="10.54296875" bestFit="1" customWidth="1"/>
    <col min="23" max="23" width="10.08984375" customWidth="1"/>
    <col min="24" max="24" width="1.36328125" customWidth="1"/>
    <col min="25" max="25" width="10.54296875" bestFit="1" customWidth="1"/>
    <col min="26" max="26" width="1.6328125" customWidth="1"/>
    <col min="27" max="27" width="9.36328125" bestFit="1" customWidth="1"/>
    <col min="28" max="28" width="10.6328125" customWidth="1"/>
    <col min="29" max="29" width="2.08984375" customWidth="1"/>
    <col min="30" max="30" width="9.36328125" bestFit="1" customWidth="1"/>
    <col min="31" max="31" width="2.453125" customWidth="1"/>
    <col min="32" max="32" width="9.36328125" bestFit="1" customWidth="1"/>
    <col min="33" max="33" width="10.08984375" customWidth="1"/>
    <col min="34" max="34" width="2.54296875" customWidth="1"/>
    <col min="35" max="35" width="9.36328125" bestFit="1" customWidth="1"/>
    <col min="36" max="36" width="2.36328125" customWidth="1"/>
    <col min="37" max="37" width="10.54296875" bestFit="1" customWidth="1"/>
    <col min="38" max="38" width="9.54296875" bestFit="1" customWidth="1"/>
    <col min="39" max="39" width="1.08984375" customWidth="1"/>
    <col min="40" max="40" width="10.54296875" bestFit="1" customWidth="1"/>
    <col min="41" max="41" width="3.54296875" customWidth="1"/>
    <col min="42" max="43" width="10.6328125" bestFit="1" customWidth="1"/>
    <col min="44" max="44" width="2" customWidth="1"/>
    <col min="45" max="45" width="10.6328125" bestFit="1" customWidth="1"/>
    <col min="46" max="46" width="4.36328125" customWidth="1"/>
    <col min="47" max="47" width="10.6328125" bestFit="1" customWidth="1"/>
    <col min="48" max="48" width="9.54296875" bestFit="1" customWidth="1"/>
    <col min="49" max="49" width="9.36328125" bestFit="1" customWidth="1"/>
    <col min="50" max="50" width="12" customWidth="1"/>
    <col min="54" max="54" width="10.81640625" customWidth="1"/>
  </cols>
  <sheetData>
    <row r="1" spans="1:55" x14ac:dyDescent="0.35">
      <c r="A1" s="4" t="s">
        <v>0</v>
      </c>
      <c r="B1" s="4"/>
    </row>
    <row r="2" spans="1:55" x14ac:dyDescent="0.35">
      <c r="A2" s="4"/>
      <c r="B2" s="4"/>
      <c r="L2" s="18"/>
      <c r="M2" s="16" t="s">
        <v>8</v>
      </c>
      <c r="N2" s="19"/>
      <c r="O2" s="20"/>
      <c r="Q2" s="18"/>
      <c r="R2" s="16" t="s">
        <v>12</v>
      </c>
      <c r="S2" s="19"/>
      <c r="T2" s="20"/>
      <c r="V2" s="18"/>
      <c r="W2" s="16" t="s">
        <v>9</v>
      </c>
      <c r="X2" s="19"/>
      <c r="Y2" s="20"/>
      <c r="AA2" s="18"/>
      <c r="AB2" s="16" t="s">
        <v>10</v>
      </c>
      <c r="AC2" s="19"/>
      <c r="AD2" s="20"/>
      <c r="AF2" s="18"/>
      <c r="AG2" s="16" t="s">
        <v>11</v>
      </c>
      <c r="AH2" s="19"/>
      <c r="AI2" s="20"/>
      <c r="AK2" s="18"/>
      <c r="AL2" s="16" t="s">
        <v>13</v>
      </c>
      <c r="AM2" s="19"/>
      <c r="AN2" s="20"/>
    </row>
    <row r="3" spans="1:55" x14ac:dyDescent="0.35">
      <c r="B3" s="15" t="s">
        <v>4</v>
      </c>
      <c r="C3" s="16" t="s">
        <v>6</v>
      </c>
      <c r="D3" s="16"/>
      <c r="E3" s="17"/>
      <c r="G3" s="15" t="s">
        <v>4</v>
      </c>
      <c r="H3" s="16" t="s">
        <v>7</v>
      </c>
      <c r="I3" s="16"/>
      <c r="J3" s="17"/>
      <c r="L3" s="1" t="s">
        <v>4</v>
      </c>
      <c r="M3" t="s">
        <v>19</v>
      </c>
      <c r="N3" s="1"/>
      <c r="O3" s="1"/>
      <c r="Q3" s="1" t="s">
        <v>4</v>
      </c>
      <c r="R3" t="s">
        <v>18</v>
      </c>
      <c r="S3" s="1"/>
      <c r="T3" s="1"/>
      <c r="V3" s="1" t="s">
        <v>4</v>
      </c>
      <c r="W3" t="s">
        <v>17</v>
      </c>
      <c r="X3" s="1"/>
      <c r="Y3" s="1"/>
      <c r="AA3" s="1" t="s">
        <v>4</v>
      </c>
      <c r="AB3" t="s">
        <v>15</v>
      </c>
      <c r="AC3" s="1"/>
      <c r="AD3" s="1"/>
      <c r="AF3" s="1" t="s">
        <v>4</v>
      </c>
      <c r="AG3" t="s">
        <v>15</v>
      </c>
      <c r="AH3" s="1"/>
      <c r="AI3" s="1"/>
      <c r="AK3" s="1" t="s">
        <v>4</v>
      </c>
      <c r="AL3" t="s">
        <v>16</v>
      </c>
      <c r="AM3" s="1"/>
      <c r="AN3" s="1"/>
      <c r="AP3" s="15" t="s">
        <v>4</v>
      </c>
      <c r="AQ3" s="16" t="s">
        <v>14</v>
      </c>
      <c r="AR3" s="16"/>
      <c r="AS3" s="17"/>
      <c r="AU3" s="18"/>
      <c r="AV3" s="19" t="s">
        <v>3</v>
      </c>
      <c r="AW3" s="19"/>
      <c r="AX3" s="20"/>
    </row>
    <row r="4" spans="1:55" s="10" customFormat="1" x14ac:dyDescent="0.35">
      <c r="B4" s="11" t="s">
        <v>1</v>
      </c>
      <c r="C4" s="11" t="s">
        <v>2</v>
      </c>
      <c r="D4" s="11" t="s">
        <v>5</v>
      </c>
      <c r="E4" s="11" t="s">
        <v>3</v>
      </c>
      <c r="G4" s="11" t="s">
        <v>1</v>
      </c>
      <c r="H4" s="11" t="s">
        <v>2</v>
      </c>
      <c r="I4" s="11" t="s">
        <v>5</v>
      </c>
      <c r="J4" s="11" t="s">
        <v>3</v>
      </c>
      <c r="L4" s="11" t="s">
        <v>1</v>
      </c>
      <c r="M4" s="11" t="s">
        <v>2</v>
      </c>
      <c r="N4" s="11" t="s">
        <v>4</v>
      </c>
      <c r="O4" s="11" t="s">
        <v>3</v>
      </c>
      <c r="Q4" s="11" t="s">
        <v>1</v>
      </c>
      <c r="R4" s="11" t="s">
        <v>2</v>
      </c>
      <c r="S4" s="11" t="s">
        <v>4</v>
      </c>
      <c r="T4" s="11" t="s">
        <v>3</v>
      </c>
      <c r="V4" s="11" t="s">
        <v>1</v>
      </c>
      <c r="W4" s="11" t="s">
        <v>2</v>
      </c>
      <c r="X4" s="11" t="s">
        <v>4</v>
      </c>
      <c r="Y4" s="11" t="s">
        <v>3</v>
      </c>
      <c r="AA4" s="11" t="s">
        <v>1</v>
      </c>
      <c r="AB4" s="11" t="s">
        <v>2</v>
      </c>
      <c r="AC4" s="11" t="s">
        <v>4</v>
      </c>
      <c r="AD4" s="11" t="s">
        <v>3</v>
      </c>
      <c r="AF4" s="11" t="s">
        <v>1</v>
      </c>
      <c r="AG4" s="11" t="s">
        <v>2</v>
      </c>
      <c r="AH4" s="11" t="s">
        <v>4</v>
      </c>
      <c r="AI4" s="11" t="s">
        <v>3</v>
      </c>
      <c r="AK4" s="11" t="s">
        <v>1</v>
      </c>
      <c r="AL4" s="11" t="s">
        <v>2</v>
      </c>
      <c r="AM4" s="11" t="s">
        <v>4</v>
      </c>
      <c r="AN4" s="11" t="s">
        <v>3</v>
      </c>
      <c r="AP4" s="11" t="s">
        <v>1</v>
      </c>
      <c r="AQ4" s="11" t="s">
        <v>2</v>
      </c>
      <c r="AR4" s="11" t="s">
        <v>4</v>
      </c>
      <c r="AS4" s="11" t="s">
        <v>3</v>
      </c>
      <c r="AT4" s="11"/>
      <c r="AU4" s="11" t="s">
        <v>1</v>
      </c>
      <c r="AV4" s="11" t="s">
        <v>2</v>
      </c>
      <c r="AW4" s="11" t="s">
        <v>5</v>
      </c>
      <c r="AX4" s="11" t="s">
        <v>3</v>
      </c>
      <c r="AZ4" s="11" t="s">
        <v>1</v>
      </c>
      <c r="BA4" s="11" t="s">
        <v>2</v>
      </c>
      <c r="BB4" s="11" t="s">
        <v>5</v>
      </c>
    </row>
    <row r="5" spans="1:55" hidden="1" x14ac:dyDescent="0.35">
      <c r="A5">
        <v>2020</v>
      </c>
      <c r="B5" s="2">
        <v>13876</v>
      </c>
      <c r="C5" s="2">
        <v>2838</v>
      </c>
      <c r="D5" s="2">
        <v>189</v>
      </c>
      <c r="E5" s="2">
        <f t="shared" ref="E5:E15" si="0">SUM(B5:D5)</f>
        <v>16903</v>
      </c>
      <c r="G5" s="2">
        <v>10848</v>
      </c>
      <c r="H5" s="2">
        <v>1289</v>
      </c>
      <c r="I5" s="2">
        <v>322</v>
      </c>
      <c r="J5" s="2">
        <f t="shared" ref="J5:J9" si="1">SUM(G5:I5)</f>
        <v>12459</v>
      </c>
      <c r="L5" s="2">
        <v>5000</v>
      </c>
      <c r="M5" s="2">
        <v>3925</v>
      </c>
      <c r="O5" s="2">
        <f t="shared" ref="O5:O9" si="2">SUM(L5:N5)</f>
        <v>8925</v>
      </c>
      <c r="Q5" s="2">
        <v>6000</v>
      </c>
      <c r="R5" s="2">
        <v>5468</v>
      </c>
      <c r="S5" s="2"/>
      <c r="T5" s="2">
        <f t="shared" ref="T5:T25" si="3">SUM(Q5:S5)</f>
        <v>11468</v>
      </c>
      <c r="U5" s="2"/>
      <c r="V5" s="2">
        <v>6500</v>
      </c>
      <c r="W5" s="2">
        <v>6188</v>
      </c>
      <c r="Y5" s="2">
        <f t="shared" ref="Y5:Y9" si="4">SUM(V5:X5)</f>
        <v>12688</v>
      </c>
      <c r="AA5" s="2">
        <v>10500</v>
      </c>
      <c r="AB5">
        <v>9428</v>
      </c>
      <c r="AC5" s="2"/>
      <c r="AD5" s="2">
        <f t="shared" ref="AD5:AD25" si="5">SUM(AA5:AC5)</f>
        <v>19928</v>
      </c>
      <c r="AF5" s="2">
        <v>2900</v>
      </c>
      <c r="AG5" s="2">
        <v>2480</v>
      </c>
      <c r="AH5" s="2"/>
      <c r="AI5" s="2">
        <f t="shared" ref="AI5:AI25" si="6">SUM(AF5:AH5)</f>
        <v>5380</v>
      </c>
      <c r="AJ5" s="2"/>
      <c r="AK5" s="2">
        <v>12000</v>
      </c>
      <c r="AL5" s="2">
        <v>14310</v>
      </c>
      <c r="AM5" s="2"/>
      <c r="AN5" s="2">
        <f t="shared" ref="AN5:AN30" si="7">SUM(AK5:AM5)</f>
        <v>26310</v>
      </c>
      <c r="AP5" s="2">
        <v>13000</v>
      </c>
      <c r="AQ5" s="2">
        <v>4950</v>
      </c>
      <c r="AR5" s="2"/>
      <c r="AS5" s="2">
        <f t="shared" ref="AS5:AS15" si="8">SUM(AP5:AR5)</f>
        <v>17950</v>
      </c>
      <c r="AU5" s="2">
        <f>+B5+G5+L5+Q5+V5+AA5+AF5+AK5+AP5</f>
        <v>80624</v>
      </c>
      <c r="AV5" s="2">
        <f>+C5+H5+M5+R5+W5+AB5+AG5+AL5+AQ5</f>
        <v>50876</v>
      </c>
      <c r="AW5" s="2">
        <f>+D5+I5+N5+S5+X5+AC5+AH5+AM5+AR5</f>
        <v>511</v>
      </c>
      <c r="AX5" s="2">
        <f t="shared" ref="AX5:AX31" si="9">SUM(AU5:AW5)</f>
        <v>132011</v>
      </c>
      <c r="AZ5" s="2">
        <f>+G5+L5+Q5+V5+AA5+AF5+AK5+AP5+AU5</f>
        <v>147372</v>
      </c>
      <c r="BA5" s="2">
        <f>+H5+M5+R5+W5+AB5+AG5+AL5+AQ5+AV5</f>
        <v>98914</v>
      </c>
      <c r="BB5" s="2">
        <f>+I5+N5+S5+X5+AC5+AH5+AM5+AR5+AW5</f>
        <v>833</v>
      </c>
    </row>
    <row r="6" spans="1:55" hidden="1" x14ac:dyDescent="0.35">
      <c r="B6" s="2"/>
      <c r="C6" s="2"/>
      <c r="D6" s="2"/>
      <c r="E6" s="2"/>
      <c r="G6" s="2"/>
      <c r="H6" s="2"/>
      <c r="I6" s="2"/>
      <c r="J6" s="2"/>
      <c r="L6" s="2"/>
      <c r="M6" s="2"/>
      <c r="O6" s="2"/>
      <c r="Q6" s="2"/>
      <c r="R6" s="2"/>
      <c r="S6" s="2"/>
      <c r="T6" s="2"/>
      <c r="U6" s="2"/>
      <c r="V6" s="2"/>
      <c r="W6" s="2"/>
      <c r="Y6" s="2"/>
      <c r="AA6" s="2"/>
      <c r="AC6" s="2"/>
      <c r="AD6" s="2"/>
      <c r="AF6" s="2"/>
      <c r="AG6" s="2"/>
      <c r="AH6" s="2"/>
      <c r="AI6" s="2"/>
      <c r="AJ6" s="2"/>
      <c r="AK6" s="2"/>
      <c r="AL6" s="2"/>
      <c r="AM6" s="2"/>
      <c r="AN6" s="2"/>
      <c r="AP6" s="2"/>
      <c r="AQ6" s="2"/>
      <c r="AR6" s="2"/>
      <c r="AS6" s="2"/>
      <c r="AU6" s="2"/>
      <c r="AV6" s="2"/>
      <c r="AW6" s="2"/>
      <c r="AX6" s="2"/>
      <c r="AZ6" s="2"/>
      <c r="BA6" s="2"/>
      <c r="BB6" s="2"/>
    </row>
    <row r="7" spans="1:55" hidden="1" x14ac:dyDescent="0.35">
      <c r="A7">
        <v>2021</v>
      </c>
      <c r="B7" s="2">
        <v>14295</v>
      </c>
      <c r="C7" s="2">
        <v>2418</v>
      </c>
      <c r="D7" s="2">
        <v>161</v>
      </c>
      <c r="E7" s="2">
        <f t="shared" si="0"/>
        <v>16874</v>
      </c>
      <c r="G7" s="2">
        <v>10957</v>
      </c>
      <c r="H7" s="2">
        <v>1179</v>
      </c>
      <c r="I7" s="2">
        <v>295</v>
      </c>
      <c r="J7" s="2">
        <f t="shared" si="1"/>
        <v>12431</v>
      </c>
      <c r="L7" s="2">
        <v>5000</v>
      </c>
      <c r="M7" s="2">
        <v>3675</v>
      </c>
      <c r="O7" s="2">
        <f t="shared" si="2"/>
        <v>8675</v>
      </c>
      <c r="Q7" s="2">
        <v>6000</v>
      </c>
      <c r="R7" s="2">
        <v>5198</v>
      </c>
      <c r="S7" s="2"/>
      <c r="T7" s="2">
        <f t="shared" si="3"/>
        <v>11198</v>
      </c>
      <c r="U7" s="2"/>
      <c r="V7" s="2">
        <v>7000</v>
      </c>
      <c r="W7" s="2">
        <v>5895</v>
      </c>
      <c r="Y7" s="2">
        <f t="shared" si="4"/>
        <v>12895</v>
      </c>
      <c r="AA7" s="2">
        <v>11000</v>
      </c>
      <c r="AB7">
        <v>8955</v>
      </c>
      <c r="AC7" s="2"/>
      <c r="AD7" s="2">
        <f t="shared" si="5"/>
        <v>19955</v>
      </c>
      <c r="AF7" s="2">
        <v>3100</v>
      </c>
      <c r="AG7" s="2">
        <v>2340</v>
      </c>
      <c r="AH7" s="2"/>
      <c r="AI7" s="2">
        <f t="shared" si="6"/>
        <v>5440</v>
      </c>
      <c r="AJ7" s="2"/>
      <c r="AK7" s="2">
        <v>12000</v>
      </c>
      <c r="AL7" s="2">
        <v>13770</v>
      </c>
      <c r="AM7" s="2"/>
      <c r="AN7" s="2">
        <f t="shared" si="7"/>
        <v>25770</v>
      </c>
      <c r="AP7" s="2">
        <v>13000</v>
      </c>
      <c r="AQ7" s="2">
        <v>4300</v>
      </c>
      <c r="AR7" s="2"/>
      <c r="AS7" s="2">
        <f t="shared" si="8"/>
        <v>17300</v>
      </c>
      <c r="AU7" s="2">
        <f>+B7+G7+L7+Q7+V7+AA7+AF7+AK7+AP7</f>
        <v>82352</v>
      </c>
      <c r="AV7" s="2">
        <f>+C5+H5+M5+R5+W5+AB5+AG5+AL5+AQ5</f>
        <v>50876</v>
      </c>
      <c r="AW7" s="2">
        <f>+D7+I7+N7+S7+X7+AC7+AH7+AM7+AR7</f>
        <v>456</v>
      </c>
      <c r="AX7" s="2">
        <f t="shared" si="9"/>
        <v>133684</v>
      </c>
      <c r="AZ7" s="2">
        <f>+G7+L7+Q7+V7+AA7+AF7+AK7+AP7+AU7</f>
        <v>150409</v>
      </c>
      <c r="BA7" s="2">
        <f>+H5+M5+R5+W5+AB5+AG5+AL5+AQ5+AV5</f>
        <v>98914</v>
      </c>
      <c r="BB7" s="2">
        <f>+I7+N7+S7+X7+AC7+AH7+AM7+AR7+AW7</f>
        <v>751</v>
      </c>
    </row>
    <row r="8" spans="1:55" hidden="1" x14ac:dyDescent="0.35">
      <c r="A8">
        <v>2022</v>
      </c>
      <c r="B8" s="2">
        <v>14727</v>
      </c>
      <c r="C8" s="2">
        <v>1986</v>
      </c>
      <c r="D8" s="2">
        <v>132</v>
      </c>
      <c r="E8" s="2">
        <f t="shared" si="0"/>
        <v>16845</v>
      </c>
      <c r="G8" s="2">
        <v>11067</v>
      </c>
      <c r="H8" s="2">
        <v>1070</v>
      </c>
      <c r="I8" s="2">
        <v>267</v>
      </c>
      <c r="J8" s="2">
        <f t="shared" si="1"/>
        <v>12404</v>
      </c>
      <c r="L8" s="2">
        <v>5500</v>
      </c>
      <c r="M8" s="2">
        <v>3425</v>
      </c>
      <c r="O8" s="2">
        <f t="shared" si="2"/>
        <v>8925</v>
      </c>
      <c r="Q8" s="2">
        <v>6500</v>
      </c>
      <c r="R8" s="2">
        <v>4905</v>
      </c>
      <c r="S8" s="2"/>
      <c r="T8" s="2">
        <f t="shared" si="3"/>
        <v>11405</v>
      </c>
      <c r="U8" s="2"/>
      <c r="V8" s="2">
        <v>7000</v>
      </c>
      <c r="W8" s="2">
        <v>5580</v>
      </c>
      <c r="Y8" s="2">
        <f t="shared" si="4"/>
        <v>12580</v>
      </c>
      <c r="AA8" s="2">
        <v>12000</v>
      </c>
      <c r="AB8">
        <v>8460</v>
      </c>
      <c r="AC8" s="2"/>
      <c r="AD8" s="2">
        <f t="shared" si="5"/>
        <v>20460</v>
      </c>
      <c r="AF8" s="2">
        <v>3200</v>
      </c>
      <c r="AG8" s="2">
        <v>2196</v>
      </c>
      <c r="AH8" s="2"/>
      <c r="AI8" s="2">
        <f t="shared" si="6"/>
        <v>5396</v>
      </c>
      <c r="AJ8" s="2"/>
      <c r="AK8" s="2">
        <v>13000</v>
      </c>
      <c r="AL8" s="2">
        <v>13230</v>
      </c>
      <c r="AM8" s="2"/>
      <c r="AN8" s="2">
        <f t="shared" si="7"/>
        <v>26230</v>
      </c>
      <c r="AP8" s="2">
        <v>13000</v>
      </c>
      <c r="AQ8" s="2">
        <v>3650</v>
      </c>
      <c r="AR8" s="2"/>
      <c r="AS8" s="2">
        <f t="shared" si="8"/>
        <v>16650</v>
      </c>
      <c r="AU8" s="2">
        <f>+B8+G8+L8+Q8+V8+AA8+AF8+AK8+AP8</f>
        <v>85994</v>
      </c>
      <c r="AV8" s="2">
        <f>+C7+H7+M7+R7+W7+AB7+AG7+AL7+AQ7</f>
        <v>47730</v>
      </c>
      <c r="AW8" s="2">
        <f>+D8+I8+N8+S8+X8+AC8+AH8+AM8+AR8</f>
        <v>399</v>
      </c>
      <c r="AX8" s="2">
        <f t="shared" si="9"/>
        <v>134123</v>
      </c>
      <c r="AZ8" s="2">
        <f>+G8+L8+Q8+V8+AA8+AF8+AK8+AP8+AU8</f>
        <v>157261</v>
      </c>
      <c r="BA8" s="2">
        <f>+H7+M7+R7+W7+AB7+AG7+AL7+AQ7+AV7</f>
        <v>96188</v>
      </c>
      <c r="BB8" s="2">
        <f>+I8+N8+S8+X8+AC8+AH8+AM8+AR8+AW8</f>
        <v>666</v>
      </c>
    </row>
    <row r="9" spans="1:55" hidden="1" x14ac:dyDescent="0.35">
      <c r="A9">
        <v>2023</v>
      </c>
      <c r="B9" s="2">
        <v>15172</v>
      </c>
      <c r="C9" s="2">
        <v>1765</v>
      </c>
      <c r="D9" s="2">
        <v>103</v>
      </c>
      <c r="E9" s="2">
        <f t="shared" si="0"/>
        <v>17040</v>
      </c>
      <c r="G9" s="2">
        <v>11178</v>
      </c>
      <c r="H9" s="2">
        <v>958</v>
      </c>
      <c r="I9" s="2">
        <v>239</v>
      </c>
      <c r="J9" s="2">
        <f t="shared" si="1"/>
        <v>12375</v>
      </c>
      <c r="L9" s="2">
        <v>5500</v>
      </c>
      <c r="M9" s="2">
        <v>3150</v>
      </c>
      <c r="O9" s="2">
        <f t="shared" si="2"/>
        <v>8650</v>
      </c>
      <c r="Q9" s="2">
        <v>7000</v>
      </c>
      <c r="R9" s="2">
        <v>4590</v>
      </c>
      <c r="S9" s="2"/>
      <c r="T9" s="2">
        <f>SUM(Q9:S9)</f>
        <v>11590</v>
      </c>
      <c r="U9" s="2"/>
      <c r="V9" s="2">
        <v>7500</v>
      </c>
      <c r="W9" s="2">
        <v>5265</v>
      </c>
      <c r="Y9" s="2">
        <f t="shared" si="4"/>
        <v>12765</v>
      </c>
      <c r="AA9" s="2">
        <v>12000</v>
      </c>
      <c r="AB9">
        <v>7920</v>
      </c>
      <c r="AC9" s="2"/>
      <c r="AD9" s="2">
        <f>SUM(AA9:AC9)</f>
        <v>19920</v>
      </c>
      <c r="AF9" s="2">
        <v>3300</v>
      </c>
      <c r="AG9" s="2">
        <v>2048</v>
      </c>
      <c r="AH9" s="2"/>
      <c r="AI9" s="2">
        <f>SUM(AF9:AH9)</f>
        <v>5348</v>
      </c>
      <c r="AJ9" s="2"/>
      <c r="AK9" s="2">
        <v>13000</v>
      </c>
      <c r="AL9" s="2">
        <v>12645</v>
      </c>
      <c r="AM9" s="2"/>
      <c r="AN9" s="2">
        <f>SUM(AK9:AM9)</f>
        <v>25645</v>
      </c>
      <c r="AP9" s="2">
        <v>14000</v>
      </c>
      <c r="AQ9" s="2">
        <v>3000</v>
      </c>
      <c r="AR9" s="2"/>
      <c r="AS9" s="2">
        <f>SUM(AP9:AR9)</f>
        <v>17000</v>
      </c>
      <c r="AU9" s="2">
        <f>+B9+G9+L9+Q9+V9+AA9+AF9+AK9+AP9</f>
        <v>88650</v>
      </c>
      <c r="AV9" s="2">
        <f>+C8+H8+M8+R8+W8+AB8+AG8+AL8+AQ8</f>
        <v>44502</v>
      </c>
      <c r="AW9" s="2">
        <f>+D9+I9+N9+S9+X9+AC9+AH9+AM9+AR9</f>
        <v>342</v>
      </c>
      <c r="AX9" s="2">
        <f t="shared" si="9"/>
        <v>133494</v>
      </c>
      <c r="AZ9" s="2">
        <f>+G9+L9+Q9+V9+AA9+AF9+AK9+AP9+AU9</f>
        <v>162128</v>
      </c>
      <c r="BA9" s="2">
        <f>+H8+M8+R8+W8+AB8+AG8+AL8+AQ8+AV8</f>
        <v>90246</v>
      </c>
      <c r="BB9" s="2">
        <f>+I9+N9+S9+X9+AC9+AH9+AM9+AR9+AW9</f>
        <v>581</v>
      </c>
    </row>
    <row r="10" spans="1:55" s="7" customFormat="1" ht="16" hidden="1" x14ac:dyDescent="0.5">
      <c r="A10">
        <v>2024</v>
      </c>
      <c r="B10" s="2">
        <v>15631</v>
      </c>
      <c r="C10" s="2">
        <v>1083</v>
      </c>
      <c r="D10" s="2">
        <v>72</v>
      </c>
      <c r="E10" s="2">
        <f t="shared" si="0"/>
        <v>16786</v>
      </c>
      <c r="F10"/>
      <c r="G10" s="2">
        <v>11290</v>
      </c>
      <c r="H10" s="2">
        <v>846</v>
      </c>
      <c r="I10" s="2">
        <v>207</v>
      </c>
      <c r="J10" s="2">
        <f>SUM(G10:I10)</f>
        <v>12343</v>
      </c>
      <c r="K10"/>
      <c r="L10" s="2">
        <v>6000</v>
      </c>
      <c r="M10" s="2">
        <v>2875</v>
      </c>
      <c r="N10"/>
      <c r="O10" s="2">
        <f>SUM(L10:N10)</f>
        <v>8875</v>
      </c>
      <c r="P10"/>
      <c r="Q10" s="2">
        <v>7000</v>
      </c>
      <c r="R10" s="2">
        <v>4388</v>
      </c>
      <c r="S10" s="2"/>
      <c r="T10" s="2">
        <f>SUM(Q10:S10)</f>
        <v>11388</v>
      </c>
      <c r="U10" s="2"/>
      <c r="V10" s="2">
        <v>8000</v>
      </c>
      <c r="W10" s="2">
        <v>4928</v>
      </c>
      <c r="X10"/>
      <c r="Y10" s="2">
        <f>SUM(V10:X10)</f>
        <v>12928</v>
      </c>
      <c r="Z10"/>
      <c r="AA10" s="2">
        <v>13000</v>
      </c>
      <c r="AB10">
        <v>7380</v>
      </c>
      <c r="AC10" s="2"/>
      <c r="AD10" s="2">
        <f>SUM(AA10:AC10)</f>
        <v>20380</v>
      </c>
      <c r="AE10"/>
      <c r="AF10" s="2">
        <v>3500</v>
      </c>
      <c r="AG10" s="2">
        <v>1890</v>
      </c>
      <c r="AH10" s="2"/>
      <c r="AI10" s="2">
        <f>SUM(AF10:AH10)</f>
        <v>5390</v>
      </c>
      <c r="AJ10" s="2"/>
      <c r="AK10" s="2">
        <v>14000</v>
      </c>
      <c r="AL10" s="2">
        <v>12060</v>
      </c>
      <c r="AM10" s="2"/>
      <c r="AN10" s="2">
        <f>SUM(AK10:AM10)</f>
        <v>26060</v>
      </c>
      <c r="AO10"/>
      <c r="AP10" s="2">
        <v>15000</v>
      </c>
      <c r="AQ10" s="2">
        <v>2300</v>
      </c>
      <c r="AR10" s="2"/>
      <c r="AS10" s="2">
        <f>SUM(AP10:AR10)</f>
        <v>17300</v>
      </c>
      <c r="AT10"/>
      <c r="AU10" s="2">
        <f>+B10+G10+L10+Q10+V10+AA10+AF10+AK10+AP10</f>
        <v>93421</v>
      </c>
      <c r="AV10" s="2">
        <f>+C10+H10+M10+R10+W10+AB10+AG10+AL10+AQ10</f>
        <v>37750</v>
      </c>
      <c r="AW10" s="2">
        <f>+D10+I10+N10+S10+X10+AC10+AH10+AM10+AR10</f>
        <v>279</v>
      </c>
      <c r="AX10" s="2">
        <f t="shared" si="9"/>
        <v>131450</v>
      </c>
      <c r="AZ10" s="2">
        <f>+G10+L10+Q10+V10+AA10+AF10+AK10+AP10+AU10</f>
        <v>171211</v>
      </c>
      <c r="BA10" s="2">
        <f>+H10+M10+R10+W10+AB10+AG10+AL10+AQ10+AV10</f>
        <v>74417</v>
      </c>
      <c r="BB10" s="2">
        <f>+I10+N10+S10+X10+AC10+AH10+AM10+AR10+AW10</f>
        <v>486</v>
      </c>
    </row>
    <row r="11" spans="1:55" s="7" customFormat="1" ht="16" hidden="1" x14ac:dyDescent="0.5">
      <c r="A11" s="7">
        <v>2025</v>
      </c>
      <c r="B11" s="6">
        <v>16103</v>
      </c>
      <c r="C11" s="6">
        <v>610</v>
      </c>
      <c r="D11" s="6">
        <v>41</v>
      </c>
      <c r="E11" s="6">
        <f>SUM(B11:D11)</f>
        <v>16754</v>
      </c>
      <c r="G11" s="6">
        <v>11403</v>
      </c>
      <c r="H11" s="6">
        <v>734</v>
      </c>
      <c r="I11" s="6">
        <v>183</v>
      </c>
      <c r="J11" s="6">
        <f t="shared" ref="J11:J16" si="10">SUM(G11:I11)</f>
        <v>12320</v>
      </c>
      <c r="L11" s="6">
        <v>6500</v>
      </c>
      <c r="M11" s="6">
        <v>2575</v>
      </c>
      <c r="O11" s="6">
        <f>SUM(L11:N11)</f>
        <v>9075</v>
      </c>
      <c r="Q11" s="6">
        <v>7500</v>
      </c>
      <c r="R11" s="6">
        <v>4073</v>
      </c>
      <c r="S11" s="6"/>
      <c r="T11" s="6">
        <f t="shared" si="3"/>
        <v>11573</v>
      </c>
      <c r="U11" s="6"/>
      <c r="V11" s="6">
        <v>8000</v>
      </c>
      <c r="W11" s="6">
        <v>4568</v>
      </c>
      <c r="Y11" s="6">
        <f t="shared" ref="Y11:Y16" si="11">SUM(V11:X11)</f>
        <v>12568</v>
      </c>
      <c r="AA11" s="6">
        <v>13500</v>
      </c>
      <c r="AB11" s="7">
        <v>6795</v>
      </c>
      <c r="AC11" s="6"/>
      <c r="AD11" s="6">
        <f t="shared" si="5"/>
        <v>20295</v>
      </c>
      <c r="AF11" s="6">
        <v>3600</v>
      </c>
      <c r="AG11" s="6">
        <v>1728</v>
      </c>
      <c r="AH11" s="6"/>
      <c r="AI11" s="6">
        <f t="shared" si="6"/>
        <v>5328</v>
      </c>
      <c r="AJ11" s="6"/>
      <c r="AK11" s="6">
        <v>15000</v>
      </c>
      <c r="AL11" s="6">
        <v>11430</v>
      </c>
      <c r="AM11" s="6"/>
      <c r="AN11" s="6">
        <f t="shared" si="7"/>
        <v>26430</v>
      </c>
      <c r="AP11" s="6">
        <v>15000</v>
      </c>
      <c r="AQ11" s="6">
        <v>1550</v>
      </c>
      <c r="AR11" s="6"/>
      <c r="AS11" s="6">
        <f t="shared" si="8"/>
        <v>16550</v>
      </c>
      <c r="AU11" s="6">
        <f>+B11+G11+L11+Q11+V11+AA11+AF11+AK11+AP11</f>
        <v>96606</v>
      </c>
      <c r="AV11" s="6">
        <f>+C11+H11+M11+R11+W11+AB11+AG11+AL11+AQ11</f>
        <v>34063</v>
      </c>
      <c r="AW11" s="6">
        <f>+D11+I11+N11+S11+X11+AC11+AH11+AM11+AR11</f>
        <v>224</v>
      </c>
      <c r="AX11" s="6">
        <f t="shared" si="9"/>
        <v>130893</v>
      </c>
      <c r="AZ11" s="6">
        <f>+G11+L11+Q11+V11+AA11+AF11+AK11+AP11+AU11</f>
        <v>177109</v>
      </c>
      <c r="BA11" s="6">
        <f>+H11+M11+R11+W11+AB11+AG11+AL11+AQ11+AV11</f>
        <v>67516</v>
      </c>
      <c r="BB11" s="6">
        <f>+I11+N11+S11+X11+AC11+AH11+AM11+AR11+AW11</f>
        <v>407</v>
      </c>
    </row>
    <row r="12" spans="1:55" s="4" customFormat="1" hidden="1" x14ac:dyDescent="0.35">
      <c r="A12"/>
      <c r="B12" s="8">
        <f>SUM(B7:B11)</f>
        <v>75928</v>
      </c>
      <c r="C12" s="8">
        <f t="shared" ref="C12:AX12" si="12">SUM(C7:C11)</f>
        <v>7862</v>
      </c>
      <c r="D12" s="8">
        <f t="shared" si="12"/>
        <v>509</v>
      </c>
      <c r="E12" s="8">
        <f t="shared" si="12"/>
        <v>84299</v>
      </c>
      <c r="F12" s="8"/>
      <c r="G12" s="8">
        <f t="shared" si="12"/>
        <v>55895</v>
      </c>
      <c r="H12" s="8">
        <f t="shared" si="12"/>
        <v>4787</v>
      </c>
      <c r="I12" s="8">
        <f t="shared" si="12"/>
        <v>1191</v>
      </c>
      <c r="J12" s="8">
        <f t="shared" si="12"/>
        <v>61873</v>
      </c>
      <c r="K12" s="8"/>
      <c r="L12" s="8">
        <f t="shared" si="12"/>
        <v>28500</v>
      </c>
      <c r="M12" s="8">
        <f t="shared" si="12"/>
        <v>15700</v>
      </c>
      <c r="N12" s="8">
        <f t="shared" si="12"/>
        <v>0</v>
      </c>
      <c r="O12" s="8">
        <f t="shared" si="12"/>
        <v>44200</v>
      </c>
      <c r="P12" s="8"/>
      <c r="Q12" s="8">
        <f t="shared" si="12"/>
        <v>34000</v>
      </c>
      <c r="R12" s="8">
        <f t="shared" si="12"/>
        <v>23154</v>
      </c>
      <c r="S12" s="8">
        <f t="shared" si="12"/>
        <v>0</v>
      </c>
      <c r="T12" s="8">
        <f t="shared" si="12"/>
        <v>57154</v>
      </c>
      <c r="U12" s="8"/>
      <c r="V12" s="8">
        <f t="shared" si="12"/>
        <v>37500</v>
      </c>
      <c r="W12" s="8">
        <f t="shared" si="12"/>
        <v>26236</v>
      </c>
      <c r="X12" s="8">
        <f t="shared" si="12"/>
        <v>0</v>
      </c>
      <c r="Y12" s="8">
        <f t="shared" si="12"/>
        <v>63736</v>
      </c>
      <c r="Z12" s="8"/>
      <c r="AA12" s="8">
        <f t="shared" si="12"/>
        <v>61500</v>
      </c>
      <c r="AB12" s="8">
        <f t="shared" si="12"/>
        <v>39510</v>
      </c>
      <c r="AC12" s="8">
        <f t="shared" si="12"/>
        <v>0</v>
      </c>
      <c r="AD12" s="8">
        <f t="shared" si="12"/>
        <v>101010</v>
      </c>
      <c r="AE12" s="8"/>
      <c r="AF12" s="8">
        <f t="shared" si="12"/>
        <v>16700</v>
      </c>
      <c r="AG12" s="8">
        <f t="shared" si="12"/>
        <v>10202</v>
      </c>
      <c r="AH12" s="8">
        <f t="shared" si="12"/>
        <v>0</v>
      </c>
      <c r="AI12" s="8">
        <f t="shared" si="12"/>
        <v>26902</v>
      </c>
      <c r="AJ12" s="8"/>
      <c r="AK12" s="8">
        <f t="shared" si="12"/>
        <v>67000</v>
      </c>
      <c r="AL12" s="8">
        <f t="shared" si="12"/>
        <v>63135</v>
      </c>
      <c r="AM12" s="8">
        <f t="shared" si="12"/>
        <v>0</v>
      </c>
      <c r="AN12" s="8">
        <f t="shared" si="12"/>
        <v>130135</v>
      </c>
      <c r="AO12" s="8"/>
      <c r="AP12" s="8">
        <f t="shared" si="12"/>
        <v>70000</v>
      </c>
      <c r="AQ12" s="8">
        <f t="shared" si="12"/>
        <v>14800</v>
      </c>
      <c r="AR12" s="8">
        <f t="shared" si="12"/>
        <v>0</v>
      </c>
      <c r="AS12" s="8">
        <f t="shared" si="12"/>
        <v>84800</v>
      </c>
      <c r="AT12" s="8"/>
      <c r="AU12" s="8">
        <f>SUM(AU7:AU11)</f>
        <v>447023</v>
      </c>
      <c r="AV12" s="8">
        <f t="shared" si="12"/>
        <v>214921</v>
      </c>
      <c r="AW12" s="8">
        <f t="shared" si="12"/>
        <v>1700</v>
      </c>
      <c r="AX12" s="8">
        <f t="shared" si="12"/>
        <v>663644</v>
      </c>
      <c r="AZ12" s="8">
        <f>SUM(AZ7:AZ11)</f>
        <v>818118</v>
      </c>
      <c r="BA12" s="8">
        <f t="shared" ref="BA12:BB12" si="13">SUM(BA7:BA11)</f>
        <v>427281</v>
      </c>
      <c r="BB12" s="8">
        <f t="shared" si="13"/>
        <v>2891</v>
      </c>
    </row>
    <row r="13" spans="1:55" s="4" customFormat="1" x14ac:dyDescent="0.35">
      <c r="B13" s="8"/>
      <c r="C13" s="8"/>
      <c r="D13" s="8"/>
      <c r="E13" s="8"/>
      <c r="G13" s="8"/>
      <c r="H13" s="8"/>
      <c r="I13" s="8"/>
      <c r="J13" s="8"/>
      <c r="L13" s="8"/>
      <c r="M13" s="8"/>
      <c r="N13" s="8"/>
      <c r="O13" s="8"/>
      <c r="Q13" s="8"/>
      <c r="R13" s="8"/>
      <c r="S13" s="8"/>
      <c r="T13" s="8"/>
      <c r="U13" s="8"/>
      <c r="V13" s="8"/>
      <c r="W13" s="8"/>
      <c r="X13" s="8"/>
      <c r="Y13" s="8"/>
      <c r="AA13" s="8"/>
      <c r="AB13" s="8"/>
      <c r="AC13" s="8"/>
      <c r="AD13" s="8"/>
      <c r="AF13" s="8"/>
      <c r="AG13" s="8"/>
      <c r="AH13" s="8"/>
      <c r="AI13" s="8"/>
      <c r="AJ13" s="8"/>
      <c r="AK13" s="8"/>
      <c r="AL13" s="8"/>
      <c r="AM13" s="8"/>
      <c r="AN13" s="8"/>
      <c r="AP13" s="8"/>
      <c r="AQ13" s="8"/>
      <c r="AR13" s="8"/>
      <c r="AS13" s="8"/>
      <c r="AU13" s="8"/>
      <c r="AV13" s="8"/>
      <c r="AW13" s="8"/>
      <c r="AX13" s="8"/>
      <c r="AZ13" s="8"/>
      <c r="BA13" s="8"/>
      <c r="BB13" s="8"/>
    </row>
    <row r="14" spans="1:55" x14ac:dyDescent="0.35">
      <c r="A14">
        <v>2026</v>
      </c>
      <c r="B14" s="2">
        <v>8234</v>
      </c>
      <c r="C14" s="2">
        <v>124</v>
      </c>
      <c r="D14" s="2">
        <v>8</v>
      </c>
      <c r="E14" s="2">
        <f t="shared" si="0"/>
        <v>8366</v>
      </c>
      <c r="F14" s="21"/>
      <c r="G14" s="2">
        <v>11517</v>
      </c>
      <c r="H14" s="2">
        <v>619</v>
      </c>
      <c r="I14" s="2">
        <v>155</v>
      </c>
      <c r="J14" s="2">
        <f t="shared" si="10"/>
        <v>12291</v>
      </c>
      <c r="L14" s="2">
        <v>6500</v>
      </c>
      <c r="M14" s="2">
        <v>2250</v>
      </c>
      <c r="O14" s="2">
        <f>SUM(L14:N14)</f>
        <v>8750</v>
      </c>
      <c r="Q14" s="2">
        <v>7500</v>
      </c>
      <c r="R14" s="2">
        <v>3735</v>
      </c>
      <c r="S14" s="2"/>
      <c r="T14" s="2">
        <f t="shared" si="3"/>
        <v>11235</v>
      </c>
      <c r="U14" s="2"/>
      <c r="V14" s="2">
        <v>9000</v>
      </c>
      <c r="W14" s="2">
        <v>4208</v>
      </c>
      <c r="Y14" s="2">
        <f t="shared" si="11"/>
        <v>13208</v>
      </c>
      <c r="AA14" s="2">
        <v>14500</v>
      </c>
      <c r="AB14">
        <v>6188</v>
      </c>
      <c r="AC14" s="2"/>
      <c r="AD14" s="2">
        <f t="shared" si="5"/>
        <v>20688</v>
      </c>
      <c r="AF14" s="2">
        <v>3800</v>
      </c>
      <c r="AG14" s="2">
        <v>1557</v>
      </c>
      <c r="AH14" s="2"/>
      <c r="AI14" s="2">
        <f t="shared" si="6"/>
        <v>5357</v>
      </c>
      <c r="AJ14" s="2"/>
      <c r="AK14" s="2">
        <v>15000</v>
      </c>
      <c r="AL14" s="2">
        <v>10755</v>
      </c>
      <c r="AM14" s="2"/>
      <c r="AN14" s="2">
        <f t="shared" si="7"/>
        <v>25755</v>
      </c>
      <c r="AP14" s="2">
        <v>16000</v>
      </c>
      <c r="AQ14" s="2">
        <v>800</v>
      </c>
      <c r="AR14" s="2"/>
      <c r="AS14" s="2">
        <f t="shared" si="8"/>
        <v>16800</v>
      </c>
      <c r="AU14" s="2">
        <f t="shared" ref="AU14:AW18" si="14">+B14+G14+L14+Q14+V14+AA14+AF14+AK14+AP14</f>
        <v>92051</v>
      </c>
      <c r="AV14" s="2">
        <f t="shared" si="14"/>
        <v>30236</v>
      </c>
      <c r="AW14" s="2">
        <f t="shared" si="14"/>
        <v>163</v>
      </c>
      <c r="AX14" s="2">
        <f t="shared" si="9"/>
        <v>122450</v>
      </c>
      <c r="AZ14" s="2"/>
      <c r="BA14" s="2"/>
      <c r="BB14" s="2"/>
      <c r="BC14" s="2"/>
    </row>
    <row r="15" spans="1:55" x14ac:dyDescent="0.35">
      <c r="A15">
        <v>2027</v>
      </c>
      <c r="B15" s="22">
        <v>0</v>
      </c>
      <c r="C15" s="22">
        <v>0</v>
      </c>
      <c r="D15" s="22">
        <v>0</v>
      </c>
      <c r="E15" s="22">
        <f t="shared" si="0"/>
        <v>0</v>
      </c>
      <c r="F15" s="23"/>
      <c r="G15" s="22">
        <v>11633</v>
      </c>
      <c r="H15" s="22">
        <v>504</v>
      </c>
      <c r="I15" s="22">
        <v>126</v>
      </c>
      <c r="J15" s="22">
        <f t="shared" si="10"/>
        <v>12263</v>
      </c>
      <c r="K15" s="23"/>
      <c r="L15" s="22">
        <v>7000</v>
      </c>
      <c r="M15" s="22">
        <v>1925</v>
      </c>
      <c r="N15" s="23"/>
      <c r="O15" s="22">
        <f>SUM(L15:N15)</f>
        <v>8925</v>
      </c>
      <c r="P15" s="23"/>
      <c r="Q15" s="22">
        <v>8000</v>
      </c>
      <c r="R15" s="22">
        <v>3398</v>
      </c>
      <c r="S15" s="22"/>
      <c r="T15" s="22">
        <f t="shared" si="3"/>
        <v>11398</v>
      </c>
      <c r="U15" s="22"/>
      <c r="V15" s="22">
        <v>9000</v>
      </c>
      <c r="W15" s="22">
        <v>3803</v>
      </c>
      <c r="X15" s="23"/>
      <c r="Y15" s="22">
        <f t="shared" si="11"/>
        <v>12803</v>
      </c>
      <c r="Z15" s="23"/>
      <c r="AA15" s="22">
        <v>15000</v>
      </c>
      <c r="AB15" s="23">
        <v>5535</v>
      </c>
      <c r="AC15" s="22"/>
      <c r="AD15" s="22">
        <f t="shared" si="5"/>
        <v>20535</v>
      </c>
      <c r="AE15" s="23"/>
      <c r="AF15" s="22">
        <v>4000</v>
      </c>
      <c r="AG15" s="22">
        <v>1444</v>
      </c>
      <c r="AH15" s="22"/>
      <c r="AI15" s="22">
        <f t="shared" si="6"/>
        <v>5444</v>
      </c>
      <c r="AJ15" s="22"/>
      <c r="AK15" s="22">
        <v>16000</v>
      </c>
      <c r="AL15" s="22">
        <v>10080</v>
      </c>
      <c r="AM15" s="22"/>
      <c r="AN15" s="22">
        <f t="shared" si="7"/>
        <v>26080</v>
      </c>
      <c r="AO15" s="23"/>
      <c r="AP15" s="23"/>
      <c r="AQ15" s="23"/>
      <c r="AR15" s="22"/>
      <c r="AS15" s="22">
        <f t="shared" si="8"/>
        <v>0</v>
      </c>
      <c r="AT15" s="23"/>
      <c r="AU15" s="22">
        <f>+B15+G15+L15+Q15+V15+AA15+AF15+AK15+AP15</f>
        <v>70633</v>
      </c>
      <c r="AV15" s="22">
        <f>+C15+H15+M15+R15+W15+AB15+AG15+AL15+AQ15</f>
        <v>26689</v>
      </c>
      <c r="AW15" s="22">
        <f t="shared" si="14"/>
        <v>126</v>
      </c>
      <c r="AX15" s="22">
        <f t="shared" si="9"/>
        <v>97448</v>
      </c>
      <c r="AZ15" s="22">
        <v>70633</v>
      </c>
      <c r="BA15" s="22">
        <v>26689</v>
      </c>
      <c r="BB15" s="22">
        <v>126</v>
      </c>
      <c r="BC15" s="2"/>
    </row>
    <row r="16" spans="1:55" x14ac:dyDescent="0.35">
      <c r="A16">
        <v>2028</v>
      </c>
      <c r="B16" s="22">
        <v>0</v>
      </c>
      <c r="C16" s="22">
        <v>0</v>
      </c>
      <c r="D16" s="22">
        <v>0</v>
      </c>
      <c r="E16" s="22">
        <f t="shared" ref="E16:E22" si="15">SUM(B16:D16)</f>
        <v>0</v>
      </c>
      <c r="F16" s="23"/>
      <c r="G16" s="22">
        <v>11749</v>
      </c>
      <c r="H16" s="22">
        <v>387</v>
      </c>
      <c r="I16" s="22">
        <v>97</v>
      </c>
      <c r="J16" s="22">
        <f t="shared" si="10"/>
        <v>12233</v>
      </c>
      <c r="K16" s="23"/>
      <c r="L16" s="22">
        <v>7500</v>
      </c>
      <c r="M16" s="22">
        <v>1575</v>
      </c>
      <c r="N16" s="23"/>
      <c r="O16" s="22">
        <f>SUM(L16:N16)</f>
        <v>9075</v>
      </c>
      <c r="P16" s="23"/>
      <c r="Q16" s="22">
        <v>8500</v>
      </c>
      <c r="R16" s="22">
        <v>3038</v>
      </c>
      <c r="S16" s="22"/>
      <c r="T16" s="22">
        <f>SUM(Q16:S16)</f>
        <v>11538</v>
      </c>
      <c r="U16" s="22"/>
      <c r="V16" s="22">
        <v>9500</v>
      </c>
      <c r="W16" s="22">
        <v>3398</v>
      </c>
      <c r="X16" s="23"/>
      <c r="Y16" s="22">
        <f t="shared" si="11"/>
        <v>12898</v>
      </c>
      <c r="Z16" s="23"/>
      <c r="AA16" s="22">
        <v>15500</v>
      </c>
      <c r="AB16" s="23">
        <v>4860</v>
      </c>
      <c r="AC16" s="22"/>
      <c r="AD16" s="22">
        <f>SUM(AA16:AC16)</f>
        <v>20360</v>
      </c>
      <c r="AE16" s="23"/>
      <c r="AF16" s="22">
        <v>4200</v>
      </c>
      <c r="AG16" s="22">
        <v>1265</v>
      </c>
      <c r="AH16" s="22"/>
      <c r="AI16" s="22">
        <f>SUM(AF16:AH16)</f>
        <v>5465</v>
      </c>
      <c r="AJ16" s="22"/>
      <c r="AK16" s="22">
        <v>17000</v>
      </c>
      <c r="AL16" s="22">
        <v>9360</v>
      </c>
      <c r="AM16" s="22"/>
      <c r="AN16" s="22">
        <f>SUM(AK16:AM16)</f>
        <v>26360</v>
      </c>
      <c r="AO16" s="23"/>
      <c r="AP16" s="22">
        <v>0</v>
      </c>
      <c r="AQ16" s="22">
        <v>0</v>
      </c>
      <c r="AR16" s="22"/>
      <c r="AS16" s="22">
        <v>0</v>
      </c>
      <c r="AT16" s="23"/>
      <c r="AU16" s="22">
        <f t="shared" si="14"/>
        <v>73949</v>
      </c>
      <c r="AV16" s="22">
        <f>+C16+H16+M16+R16+W16+AB16+AG16+AL16+AQ16</f>
        <v>23883</v>
      </c>
      <c r="AW16" s="22">
        <f t="shared" si="14"/>
        <v>97</v>
      </c>
      <c r="AX16" s="22">
        <f t="shared" si="9"/>
        <v>97929</v>
      </c>
      <c r="AZ16" s="22">
        <v>73949</v>
      </c>
      <c r="BA16" s="22">
        <v>23883</v>
      </c>
      <c r="BB16" s="22">
        <v>97</v>
      </c>
      <c r="BC16" s="2"/>
    </row>
    <row r="17" spans="1:55" s="10" customFormat="1" x14ac:dyDescent="0.35">
      <c r="A17">
        <v>2029</v>
      </c>
      <c r="B17" s="22">
        <v>0</v>
      </c>
      <c r="C17" s="22">
        <v>0</v>
      </c>
      <c r="D17" s="22">
        <v>0</v>
      </c>
      <c r="E17" s="22">
        <f t="shared" si="15"/>
        <v>0</v>
      </c>
      <c r="F17" s="23"/>
      <c r="G17" s="22">
        <v>11867</v>
      </c>
      <c r="H17" s="22">
        <v>269</v>
      </c>
      <c r="I17" s="22">
        <v>67</v>
      </c>
      <c r="J17" s="22">
        <f>SUM(G17:I17)</f>
        <v>12203</v>
      </c>
      <c r="K17" s="23"/>
      <c r="L17" s="22">
        <v>7500</v>
      </c>
      <c r="M17" s="22">
        <v>1200</v>
      </c>
      <c r="N17" s="23"/>
      <c r="O17" s="22">
        <f>SUM(L17:N17)</f>
        <v>8700</v>
      </c>
      <c r="P17" s="23"/>
      <c r="Q17" s="22">
        <v>9000</v>
      </c>
      <c r="R17" s="22">
        <v>2655</v>
      </c>
      <c r="S17" s="22"/>
      <c r="T17" s="22">
        <f>SUM(Q17:S17)</f>
        <v>11655</v>
      </c>
      <c r="U17" s="22"/>
      <c r="V17" s="22">
        <v>9500</v>
      </c>
      <c r="W17" s="22">
        <v>2970</v>
      </c>
      <c r="X17" s="23"/>
      <c r="Y17" s="22">
        <f>SUM(V17:X17)</f>
        <v>12470</v>
      </c>
      <c r="Z17" s="23"/>
      <c r="AA17" s="22">
        <v>16500</v>
      </c>
      <c r="AB17" s="23">
        <v>4163</v>
      </c>
      <c r="AC17" s="22"/>
      <c r="AD17" s="22">
        <f>SUM(AA17:AC17)</f>
        <v>20663</v>
      </c>
      <c r="AE17" s="23"/>
      <c r="AF17" s="22">
        <v>4300</v>
      </c>
      <c r="AG17" s="22">
        <v>1076</v>
      </c>
      <c r="AH17" s="22"/>
      <c r="AI17" s="22">
        <f>SUM(AF17:AH17)</f>
        <v>5376</v>
      </c>
      <c r="AJ17" s="22"/>
      <c r="AK17" s="22">
        <v>17000</v>
      </c>
      <c r="AL17" s="22">
        <v>8595</v>
      </c>
      <c r="AM17" s="22"/>
      <c r="AN17" s="22">
        <f>SUM(AK17:AM17)</f>
        <v>25595</v>
      </c>
      <c r="AO17" s="23"/>
      <c r="AP17" s="22">
        <v>0</v>
      </c>
      <c r="AQ17" s="22">
        <v>0</v>
      </c>
      <c r="AR17" s="22"/>
      <c r="AS17" s="22">
        <v>0</v>
      </c>
      <c r="AT17" s="23"/>
      <c r="AU17" s="22">
        <f t="shared" si="14"/>
        <v>75667</v>
      </c>
      <c r="AV17" s="22">
        <f t="shared" si="14"/>
        <v>20928</v>
      </c>
      <c r="AW17" s="22">
        <f t="shared" si="14"/>
        <v>67</v>
      </c>
      <c r="AX17" s="22">
        <f t="shared" si="9"/>
        <v>96662</v>
      </c>
      <c r="AZ17" s="22">
        <v>75667</v>
      </c>
      <c r="BA17" s="22">
        <v>20928</v>
      </c>
      <c r="BB17" s="22">
        <v>67</v>
      </c>
      <c r="BC17" s="2"/>
    </row>
    <row r="18" spans="1:55" s="10" customFormat="1" x14ac:dyDescent="0.35">
      <c r="A18" s="10">
        <v>2030</v>
      </c>
      <c r="B18" s="24">
        <v>0</v>
      </c>
      <c r="C18" s="24">
        <v>0</v>
      </c>
      <c r="D18" s="24">
        <v>0</v>
      </c>
      <c r="E18" s="24">
        <f t="shared" si="15"/>
        <v>0</v>
      </c>
      <c r="F18" s="25"/>
      <c r="G18" s="24">
        <v>11986</v>
      </c>
      <c r="H18" s="24">
        <v>150</v>
      </c>
      <c r="I18" s="24">
        <v>38</v>
      </c>
      <c r="J18" s="24">
        <f t="shared" ref="J18:J22" si="16">SUM(G18:I18)</f>
        <v>12174</v>
      </c>
      <c r="K18" s="25"/>
      <c r="L18" s="24">
        <v>8000</v>
      </c>
      <c r="M18" s="24">
        <v>825</v>
      </c>
      <c r="N18" s="25"/>
      <c r="O18" s="24">
        <f>SUM(L18:N18)</f>
        <v>8825</v>
      </c>
      <c r="P18" s="25"/>
      <c r="Q18" s="24">
        <v>9000</v>
      </c>
      <c r="R18" s="24">
        <v>2228</v>
      </c>
      <c r="S18" s="24"/>
      <c r="T18" s="24">
        <f t="shared" si="3"/>
        <v>11228</v>
      </c>
      <c r="U18" s="24"/>
      <c r="V18" s="24">
        <v>10000</v>
      </c>
      <c r="W18" s="24">
        <v>2543</v>
      </c>
      <c r="X18" s="25"/>
      <c r="Y18" s="24">
        <f t="shared" ref="Y18:Y25" si="17">SUM(V18:X18)</f>
        <v>12543</v>
      </c>
      <c r="Z18" s="25"/>
      <c r="AA18" s="24">
        <v>17500</v>
      </c>
      <c r="AB18" s="25">
        <v>3420</v>
      </c>
      <c r="AC18" s="24"/>
      <c r="AD18" s="24">
        <f t="shared" si="5"/>
        <v>20920</v>
      </c>
      <c r="AE18" s="25"/>
      <c r="AF18" s="24">
        <v>4600</v>
      </c>
      <c r="AG18" s="24">
        <v>882</v>
      </c>
      <c r="AH18" s="24"/>
      <c r="AI18" s="24">
        <f t="shared" si="6"/>
        <v>5482</v>
      </c>
      <c r="AJ18" s="24"/>
      <c r="AK18" s="24">
        <v>19000</v>
      </c>
      <c r="AL18" s="24">
        <v>7830</v>
      </c>
      <c r="AM18" s="24"/>
      <c r="AN18" s="24">
        <f t="shared" si="7"/>
        <v>26830</v>
      </c>
      <c r="AO18" s="25"/>
      <c r="AP18" s="24">
        <v>0</v>
      </c>
      <c r="AQ18" s="24">
        <v>0</v>
      </c>
      <c r="AR18" s="24"/>
      <c r="AS18" s="24">
        <v>0</v>
      </c>
      <c r="AT18" s="25"/>
      <c r="AU18" s="24">
        <f t="shared" si="14"/>
        <v>80086</v>
      </c>
      <c r="AV18" s="24">
        <f t="shared" si="14"/>
        <v>17878</v>
      </c>
      <c r="AW18" s="24">
        <f t="shared" si="14"/>
        <v>38</v>
      </c>
      <c r="AX18" s="24">
        <f t="shared" si="9"/>
        <v>98002</v>
      </c>
      <c r="AZ18" s="24">
        <v>80086</v>
      </c>
      <c r="BA18" s="24">
        <v>17878</v>
      </c>
      <c r="BB18" s="24">
        <v>38</v>
      </c>
      <c r="BC18" s="2"/>
    </row>
    <row r="19" spans="1:55" s="4" customFormat="1" x14ac:dyDescent="0.35">
      <c r="A19"/>
      <c r="B19" s="8">
        <f>SUM(B14:B18)</f>
        <v>8234</v>
      </c>
      <c r="C19" s="8">
        <f t="shared" ref="C19" si="18">SUM(C14:C18)</f>
        <v>124</v>
      </c>
      <c r="D19" s="8">
        <f t="shared" ref="D19" si="19">SUM(D14:D18)</f>
        <v>8</v>
      </c>
      <c r="E19" s="8">
        <f t="shared" ref="E19" si="20">SUM(E14:E18)</f>
        <v>8366</v>
      </c>
      <c r="F19" s="8"/>
      <c r="G19" s="8">
        <f t="shared" ref="G19" si="21">SUM(G14:G18)</f>
        <v>58752</v>
      </c>
      <c r="H19" s="8">
        <f t="shared" ref="H19" si="22">SUM(H14:H18)</f>
        <v>1929</v>
      </c>
      <c r="I19" s="8">
        <f t="shared" ref="I19" si="23">SUM(I14:I18)</f>
        <v>483</v>
      </c>
      <c r="J19" s="8">
        <f t="shared" ref="J19" si="24">SUM(J14:J18)</f>
        <v>61164</v>
      </c>
      <c r="K19" s="8"/>
      <c r="L19" s="8">
        <f t="shared" ref="L19" si="25">SUM(L14:L18)</f>
        <v>36500</v>
      </c>
      <c r="M19" s="8">
        <f t="shared" ref="M19" si="26">SUM(M14:M18)</f>
        <v>7775</v>
      </c>
      <c r="N19" s="8">
        <f t="shared" ref="N19" si="27">SUM(N14:N18)</f>
        <v>0</v>
      </c>
      <c r="O19" s="8">
        <f t="shared" ref="O19" si="28">SUM(O14:O18)</f>
        <v>44275</v>
      </c>
      <c r="P19" s="8"/>
      <c r="Q19" s="8">
        <f t="shared" ref="Q19" si="29">SUM(Q14:Q18)</f>
        <v>42000</v>
      </c>
      <c r="R19" s="8">
        <f t="shared" ref="R19" si="30">SUM(R14:R18)</f>
        <v>15054</v>
      </c>
      <c r="S19" s="8">
        <f t="shared" ref="S19" si="31">SUM(S14:S18)</f>
        <v>0</v>
      </c>
      <c r="T19" s="8">
        <f t="shared" ref="T19" si="32">SUM(T14:T18)</f>
        <v>57054</v>
      </c>
      <c r="U19" s="8"/>
      <c r="V19" s="8">
        <f t="shared" ref="V19" si="33">SUM(V14:V18)</f>
        <v>47000</v>
      </c>
      <c r="W19" s="8">
        <f t="shared" ref="W19" si="34">SUM(W14:W18)</f>
        <v>16922</v>
      </c>
      <c r="X19" s="8">
        <f t="shared" ref="X19" si="35">SUM(X14:X18)</f>
        <v>0</v>
      </c>
      <c r="Y19" s="8">
        <f t="shared" ref="Y19" si="36">SUM(Y14:Y18)</f>
        <v>63922</v>
      </c>
      <c r="Z19" s="8"/>
      <c r="AA19" s="8">
        <f t="shared" ref="AA19" si="37">SUM(AA14:AA18)</f>
        <v>79000</v>
      </c>
      <c r="AB19" s="8">
        <f t="shared" ref="AB19" si="38">SUM(AB14:AB18)</f>
        <v>24166</v>
      </c>
      <c r="AC19" s="8">
        <f t="shared" ref="AC19" si="39">SUM(AC14:AC18)</f>
        <v>0</v>
      </c>
      <c r="AD19" s="8">
        <f t="shared" ref="AD19" si="40">SUM(AD14:AD18)</f>
        <v>103166</v>
      </c>
      <c r="AE19" s="8"/>
      <c r="AF19" s="8">
        <f t="shared" ref="AF19" si="41">SUM(AF14:AF18)</f>
        <v>20900</v>
      </c>
      <c r="AG19" s="8">
        <f t="shared" ref="AG19" si="42">SUM(AG14:AG18)</f>
        <v>6224</v>
      </c>
      <c r="AH19" s="8">
        <f t="shared" ref="AH19" si="43">SUM(AH14:AH18)</f>
        <v>0</v>
      </c>
      <c r="AI19" s="8">
        <f t="shared" ref="AI19" si="44">SUM(AI14:AI18)</f>
        <v>27124</v>
      </c>
      <c r="AJ19" s="8"/>
      <c r="AK19" s="8">
        <f t="shared" ref="AK19" si="45">SUM(AK14:AK18)</f>
        <v>84000</v>
      </c>
      <c r="AL19" s="8">
        <f t="shared" ref="AL19" si="46">SUM(AL14:AL18)</f>
        <v>46620</v>
      </c>
      <c r="AM19" s="8">
        <f t="shared" ref="AM19" si="47">SUM(AM14:AM18)</f>
        <v>0</v>
      </c>
      <c r="AN19" s="8">
        <f t="shared" ref="AN19" si="48">SUM(AN14:AN18)</f>
        <v>130620</v>
      </c>
      <c r="AO19" s="8"/>
      <c r="AP19" s="8">
        <f t="shared" ref="AP19" si="49">SUM(AP14:AP18)</f>
        <v>16000</v>
      </c>
      <c r="AQ19" s="8">
        <f t="shared" ref="AQ19" si="50">SUM(AQ14:AQ18)</f>
        <v>800</v>
      </c>
      <c r="AR19" s="8">
        <f t="shared" ref="AR19" si="51">SUM(AR14:AR18)</f>
        <v>0</v>
      </c>
      <c r="AS19" s="8">
        <f t="shared" ref="AS19" si="52">SUM(AS14:AS18)</f>
        <v>16800</v>
      </c>
      <c r="AT19" s="8"/>
      <c r="AU19" s="8">
        <f t="shared" ref="AU19" si="53">SUM(AU14:AU18)</f>
        <v>392386</v>
      </c>
      <c r="AV19" s="8">
        <f t="shared" ref="AV19" si="54">SUM(AV14:AV18)</f>
        <v>119614</v>
      </c>
      <c r="AW19" s="8">
        <f t="shared" ref="AW19" si="55">SUM(AW14:AW18)</f>
        <v>491</v>
      </c>
      <c r="AX19" s="8">
        <f t="shared" ref="AX19" si="56">SUM(AX14:AX18)</f>
        <v>512491</v>
      </c>
      <c r="AZ19" s="8"/>
      <c r="BA19" s="8"/>
      <c r="BB19" s="8"/>
    </row>
    <row r="20" spans="1:55" s="4" customFormat="1" x14ac:dyDescent="0.35">
      <c r="B20" s="8"/>
      <c r="C20" s="8"/>
      <c r="D20" s="8"/>
      <c r="E20" s="8"/>
      <c r="G20" s="8"/>
      <c r="H20" s="8"/>
      <c r="I20" s="8"/>
      <c r="J20" s="8"/>
      <c r="L20" s="8"/>
      <c r="M20" s="8"/>
      <c r="N20" s="8"/>
      <c r="O20" s="8"/>
      <c r="Q20" s="8"/>
      <c r="R20" s="8"/>
      <c r="S20" s="8"/>
      <c r="T20" s="8"/>
      <c r="U20" s="8"/>
      <c r="V20" s="8"/>
      <c r="W20" s="8"/>
      <c r="X20" s="8"/>
      <c r="Y20" s="8"/>
      <c r="AA20" s="8"/>
      <c r="AB20" s="8"/>
      <c r="AC20" s="8"/>
      <c r="AD20" s="8"/>
      <c r="AF20" s="8"/>
      <c r="AG20" s="8"/>
      <c r="AH20" s="8"/>
      <c r="AI20" s="8"/>
      <c r="AJ20" s="8"/>
      <c r="AK20" s="8"/>
      <c r="AL20" s="8"/>
      <c r="AM20" s="8"/>
      <c r="AN20" s="8"/>
      <c r="AP20" s="8"/>
      <c r="AQ20" s="8"/>
      <c r="AR20" s="8"/>
      <c r="AS20" s="8"/>
      <c r="AU20" s="8"/>
      <c r="AV20" s="8"/>
      <c r="AW20" s="8"/>
      <c r="AX20" s="8"/>
      <c r="AZ20" s="8"/>
      <c r="BA20" s="8"/>
      <c r="BB20" s="8"/>
    </row>
    <row r="21" spans="1:55" x14ac:dyDescent="0.35">
      <c r="A21">
        <v>2031</v>
      </c>
      <c r="B21" s="2">
        <v>0</v>
      </c>
      <c r="C21" s="2">
        <v>0</v>
      </c>
      <c r="D21" s="2">
        <v>0</v>
      </c>
      <c r="E21" s="2">
        <f t="shared" si="15"/>
        <v>0</v>
      </c>
      <c r="G21" s="22">
        <v>6038</v>
      </c>
      <c r="H21" s="22">
        <v>30</v>
      </c>
      <c r="I21" s="22">
        <v>8</v>
      </c>
      <c r="J21" s="22">
        <f t="shared" si="16"/>
        <v>6076</v>
      </c>
      <c r="K21" s="23"/>
      <c r="L21" s="22">
        <v>8500</v>
      </c>
      <c r="M21" s="22">
        <v>425</v>
      </c>
      <c r="N21" s="23"/>
      <c r="O21" s="22">
        <f>SUM(L21:N21)</f>
        <v>8925</v>
      </c>
      <c r="P21" s="23"/>
      <c r="Q21" s="22">
        <v>9500</v>
      </c>
      <c r="R21" s="22">
        <v>1823</v>
      </c>
      <c r="S21" s="22"/>
      <c r="T21" s="22">
        <f t="shared" si="3"/>
        <v>11323</v>
      </c>
      <c r="U21" s="22"/>
      <c r="V21" s="22">
        <v>10500</v>
      </c>
      <c r="W21" s="22">
        <v>2093</v>
      </c>
      <c r="X21" s="23"/>
      <c r="Y21" s="22">
        <f t="shared" si="17"/>
        <v>12593</v>
      </c>
      <c r="Z21" s="23"/>
      <c r="AA21" s="22">
        <v>18500</v>
      </c>
      <c r="AB21" s="23">
        <v>2633</v>
      </c>
      <c r="AC21" s="22"/>
      <c r="AD21" s="22">
        <f t="shared" si="5"/>
        <v>21133</v>
      </c>
      <c r="AE21" s="23"/>
      <c r="AF21" s="22">
        <v>4800</v>
      </c>
      <c r="AG21" s="22">
        <v>675</v>
      </c>
      <c r="AH21" s="22"/>
      <c r="AI21" s="22">
        <f t="shared" si="6"/>
        <v>5475</v>
      </c>
      <c r="AJ21" s="22"/>
      <c r="AK21" s="22">
        <v>19000</v>
      </c>
      <c r="AL21" s="22">
        <v>6975</v>
      </c>
      <c r="AM21" s="22"/>
      <c r="AN21" s="22">
        <f t="shared" si="7"/>
        <v>25975</v>
      </c>
      <c r="AO21" s="23"/>
      <c r="AP21" s="22">
        <v>0</v>
      </c>
      <c r="AQ21" s="22">
        <v>0</v>
      </c>
      <c r="AR21" s="22"/>
      <c r="AS21" s="22">
        <v>0</v>
      </c>
      <c r="AT21" s="23"/>
      <c r="AU21" s="22">
        <f t="shared" ref="AU21:AW22" si="57">+B21+G21+L21+Q21+V21+AA21+AF21+AK21+AP21</f>
        <v>76838</v>
      </c>
      <c r="AV21" s="22">
        <f t="shared" si="57"/>
        <v>14654</v>
      </c>
      <c r="AW21" s="22">
        <f t="shared" si="57"/>
        <v>8</v>
      </c>
      <c r="AX21" s="22">
        <f t="shared" si="9"/>
        <v>91500</v>
      </c>
      <c r="AZ21" s="22">
        <v>76838</v>
      </c>
      <c r="BA21" s="22">
        <v>14654</v>
      </c>
      <c r="BB21" s="22">
        <v>8</v>
      </c>
      <c r="BC21" s="2"/>
    </row>
    <row r="22" spans="1:55" x14ac:dyDescent="0.35">
      <c r="A22">
        <v>2032</v>
      </c>
      <c r="B22" s="2">
        <v>0</v>
      </c>
      <c r="C22" s="2">
        <v>0</v>
      </c>
      <c r="D22" s="2">
        <v>0</v>
      </c>
      <c r="E22" s="2">
        <f t="shared" si="15"/>
        <v>0</v>
      </c>
      <c r="G22" s="2">
        <v>7127</v>
      </c>
      <c r="H22" s="2"/>
      <c r="I22" s="2"/>
      <c r="J22" s="2">
        <f t="shared" si="16"/>
        <v>7127</v>
      </c>
      <c r="Q22" s="2">
        <v>10000</v>
      </c>
      <c r="R22" s="2">
        <v>1418</v>
      </c>
      <c r="S22" s="2"/>
      <c r="T22" s="2">
        <f t="shared" si="3"/>
        <v>11418</v>
      </c>
      <c r="U22" s="2"/>
      <c r="V22" s="2">
        <v>11000</v>
      </c>
      <c r="W22" s="2">
        <v>1620</v>
      </c>
      <c r="Y22" s="2">
        <f t="shared" si="17"/>
        <v>12620</v>
      </c>
      <c r="AA22" s="2">
        <v>19500</v>
      </c>
      <c r="AB22">
        <v>1800</v>
      </c>
      <c r="AC22" s="2"/>
      <c r="AD22" s="2">
        <f t="shared" si="5"/>
        <v>21300</v>
      </c>
      <c r="AF22" s="2">
        <v>5000</v>
      </c>
      <c r="AG22" s="2">
        <v>459</v>
      </c>
      <c r="AH22" s="2"/>
      <c r="AI22" s="2">
        <f t="shared" si="6"/>
        <v>5459</v>
      </c>
      <c r="AJ22" s="2"/>
      <c r="AK22" s="2">
        <v>20000</v>
      </c>
      <c r="AL22" s="2">
        <v>6075</v>
      </c>
      <c r="AM22" s="2"/>
      <c r="AN22" s="2">
        <f t="shared" si="7"/>
        <v>26075</v>
      </c>
      <c r="AP22" s="2">
        <v>0</v>
      </c>
      <c r="AQ22" s="2">
        <v>0</v>
      </c>
      <c r="AR22" s="2"/>
      <c r="AS22" s="2">
        <v>0</v>
      </c>
      <c r="AU22" s="2">
        <f t="shared" si="57"/>
        <v>72627</v>
      </c>
      <c r="AV22" s="2">
        <f t="shared" si="57"/>
        <v>11372</v>
      </c>
      <c r="AW22" s="2">
        <f t="shared" si="57"/>
        <v>0</v>
      </c>
      <c r="AX22" s="2">
        <f t="shared" si="9"/>
        <v>83999</v>
      </c>
      <c r="AZ22" s="2">
        <f>SUM(AZ14:AZ21)</f>
        <v>377173</v>
      </c>
      <c r="BA22" s="2">
        <f>SUM(BA14:BA21)</f>
        <v>104032</v>
      </c>
      <c r="BB22" s="2">
        <f>SUM(BB14:BB21)</f>
        <v>336</v>
      </c>
      <c r="BC22" s="2">
        <f>SUM(AZ22:BB22)</f>
        <v>481541</v>
      </c>
    </row>
    <row r="23" spans="1:55" x14ac:dyDescent="0.35">
      <c r="A23">
        <v>2033</v>
      </c>
      <c r="B23" s="2"/>
      <c r="C23" s="2"/>
      <c r="D23" s="2"/>
      <c r="E23" s="2"/>
      <c r="J23" s="2"/>
      <c r="Q23" s="2">
        <v>10500</v>
      </c>
      <c r="R23" s="2">
        <v>968</v>
      </c>
      <c r="S23" s="2"/>
      <c r="T23" s="2">
        <f>SUM(Q23:S23)</f>
        <v>11468</v>
      </c>
      <c r="U23" s="2"/>
      <c r="V23" s="2">
        <v>12000</v>
      </c>
      <c r="W23" s="2">
        <v>1125</v>
      </c>
      <c r="Y23" s="2">
        <f>SUM(V23:X23)</f>
        <v>13125</v>
      </c>
      <c r="AA23" s="2">
        <v>20500</v>
      </c>
      <c r="AB23">
        <v>923</v>
      </c>
      <c r="AC23" s="2"/>
      <c r="AD23" s="2">
        <f>SUM(AA23:AC23)</f>
        <v>21423</v>
      </c>
      <c r="AF23" s="2">
        <v>5200</v>
      </c>
      <c r="AG23" s="2">
        <v>234</v>
      </c>
      <c r="AH23" s="2"/>
      <c r="AI23" s="2">
        <f>SUM(AF23:AH23)</f>
        <v>5434</v>
      </c>
      <c r="AJ23" s="2"/>
      <c r="AK23" s="2">
        <v>21000</v>
      </c>
      <c r="AL23" s="2">
        <v>5220</v>
      </c>
      <c r="AM23" s="2"/>
      <c r="AN23" s="2">
        <f>SUM(AK23:AM23)</f>
        <v>26220</v>
      </c>
      <c r="AP23" s="2">
        <v>0</v>
      </c>
      <c r="AQ23" s="2">
        <v>0</v>
      </c>
      <c r="AR23" s="2"/>
      <c r="AS23" s="2">
        <v>0</v>
      </c>
      <c r="AU23" s="2">
        <f t="shared" ref="AU23:AV25" si="58">+B23+G23+L23+Q23+V23+AA23+AF23+AK23+AP23</f>
        <v>69200</v>
      </c>
      <c r="AV23" s="2">
        <f t="shared" si="58"/>
        <v>8470</v>
      </c>
      <c r="AW23" s="2">
        <f>+D23+I22+N23+S23+X23+AC23+AH23+AM23+AR23</f>
        <v>0</v>
      </c>
      <c r="AX23" s="2">
        <f t="shared" si="9"/>
        <v>77670</v>
      </c>
    </row>
    <row r="24" spans="1:55" s="13" customFormat="1" x14ac:dyDescent="0.35">
      <c r="A24">
        <v>2034</v>
      </c>
      <c r="B24" s="12">
        <v>0</v>
      </c>
      <c r="C24" s="12">
        <v>0</v>
      </c>
      <c r="D24" s="12">
        <v>0</v>
      </c>
      <c r="E24" s="12">
        <v>0</v>
      </c>
      <c r="F24" s="12"/>
      <c r="G24" s="12">
        <v>0</v>
      </c>
      <c r="H24" s="12">
        <v>0</v>
      </c>
      <c r="I24" s="12">
        <v>0</v>
      </c>
      <c r="J24" s="12">
        <v>0</v>
      </c>
      <c r="K24" s="12"/>
      <c r="L24" s="12">
        <v>0</v>
      </c>
      <c r="M24" s="12">
        <v>0</v>
      </c>
      <c r="N24" s="12">
        <v>0</v>
      </c>
      <c r="O24" s="12">
        <v>0</v>
      </c>
      <c r="P24" s="12"/>
      <c r="Q24" s="12">
        <v>11000</v>
      </c>
      <c r="R24" s="12">
        <v>495</v>
      </c>
      <c r="S24" s="12"/>
      <c r="T24" s="12">
        <f>SUM(Q24:S24)</f>
        <v>11495</v>
      </c>
      <c r="U24" s="12"/>
      <c r="V24" s="12">
        <v>13000</v>
      </c>
      <c r="W24" s="12">
        <v>585</v>
      </c>
      <c r="X24" s="12"/>
      <c r="Y24" s="12">
        <f>SUM(V24:X24)</f>
        <v>13585</v>
      </c>
      <c r="Z24" s="12"/>
      <c r="AA24" s="12">
        <v>0</v>
      </c>
      <c r="AB24" s="12">
        <v>0</v>
      </c>
      <c r="AC24" s="12"/>
      <c r="AD24" s="12">
        <f t="shared" si="5"/>
        <v>0</v>
      </c>
      <c r="AE24" s="12"/>
      <c r="AF24" s="12">
        <v>0</v>
      </c>
      <c r="AG24" s="12">
        <v>0</v>
      </c>
      <c r="AH24" s="12"/>
      <c r="AI24" s="12">
        <f t="shared" si="6"/>
        <v>0</v>
      </c>
      <c r="AJ24" s="12"/>
      <c r="AK24" s="12">
        <v>22000</v>
      </c>
      <c r="AL24" s="12">
        <v>4275</v>
      </c>
      <c r="AM24" s="12"/>
      <c r="AN24" s="12">
        <f>SUM(AK24:AM24)</f>
        <v>26275</v>
      </c>
      <c r="AO24" s="12"/>
      <c r="AP24" s="12">
        <v>0</v>
      </c>
      <c r="AQ24" s="12">
        <v>0</v>
      </c>
      <c r="AR24" s="12"/>
      <c r="AS24" s="12">
        <v>0</v>
      </c>
      <c r="AT24" s="12"/>
      <c r="AU24" s="12">
        <f t="shared" si="58"/>
        <v>46000</v>
      </c>
      <c r="AV24" s="12">
        <f t="shared" si="58"/>
        <v>5355</v>
      </c>
      <c r="AW24" s="12">
        <f>+D24+I24+N24+S24+X24+AC24+AH24+AM24+AR24</f>
        <v>0</v>
      </c>
      <c r="AX24" s="12">
        <f t="shared" si="9"/>
        <v>51355</v>
      </c>
    </row>
    <row r="25" spans="1:55" s="10" customFormat="1" x14ac:dyDescent="0.35">
      <c r="A25" s="10">
        <v>2035</v>
      </c>
      <c r="B25" s="3">
        <v>0</v>
      </c>
      <c r="C25" s="3">
        <v>0</v>
      </c>
      <c r="D25" s="3">
        <v>0</v>
      </c>
      <c r="E25" s="3">
        <v>0</v>
      </c>
      <c r="G25" s="3">
        <v>0</v>
      </c>
      <c r="H25" s="3">
        <v>0</v>
      </c>
      <c r="I25" s="3">
        <v>0</v>
      </c>
      <c r="J25" s="3">
        <v>0</v>
      </c>
      <c r="K25" s="3"/>
      <c r="L25" s="3">
        <v>0</v>
      </c>
      <c r="M25" s="3">
        <v>0</v>
      </c>
      <c r="N25" s="3"/>
      <c r="O25" s="3">
        <v>0</v>
      </c>
      <c r="P25" s="3"/>
      <c r="Q25" s="3">
        <v>0</v>
      </c>
      <c r="R25" s="3">
        <v>0</v>
      </c>
      <c r="S25" s="3"/>
      <c r="T25" s="3">
        <f t="shared" si="3"/>
        <v>0</v>
      </c>
      <c r="U25" s="3"/>
      <c r="V25" s="3">
        <v>0</v>
      </c>
      <c r="W25" s="3">
        <v>0</v>
      </c>
      <c r="X25" s="3">
        <v>0</v>
      </c>
      <c r="Y25" s="3">
        <f t="shared" si="17"/>
        <v>0</v>
      </c>
      <c r="AA25" s="3">
        <v>0</v>
      </c>
      <c r="AB25" s="3">
        <v>0</v>
      </c>
      <c r="AC25" s="3"/>
      <c r="AD25" s="3">
        <f t="shared" si="5"/>
        <v>0</v>
      </c>
      <c r="AF25" s="3">
        <v>0</v>
      </c>
      <c r="AG25" s="3">
        <v>0</v>
      </c>
      <c r="AH25" s="3"/>
      <c r="AI25" s="3">
        <f t="shared" si="6"/>
        <v>0</v>
      </c>
      <c r="AJ25" s="3"/>
      <c r="AK25" s="3">
        <v>23000</v>
      </c>
      <c r="AL25" s="3">
        <v>3285</v>
      </c>
      <c r="AM25" s="3"/>
      <c r="AN25" s="3">
        <f t="shared" si="7"/>
        <v>26285</v>
      </c>
      <c r="AP25" s="3">
        <v>0</v>
      </c>
      <c r="AQ25" s="3">
        <v>0</v>
      </c>
      <c r="AR25" s="3"/>
      <c r="AS25" s="3">
        <v>0</v>
      </c>
      <c r="AU25" s="3">
        <f t="shared" si="58"/>
        <v>23000</v>
      </c>
      <c r="AV25" s="3">
        <f t="shared" si="58"/>
        <v>3285</v>
      </c>
      <c r="AW25" s="3">
        <f>+D25+I25+N25+S25+X25+AC25+AH25+AM25</f>
        <v>0</v>
      </c>
      <c r="AX25" s="3">
        <f t="shared" si="9"/>
        <v>26285</v>
      </c>
    </row>
    <row r="26" spans="1:55" s="4" customFormat="1" x14ac:dyDescent="0.35">
      <c r="A26"/>
      <c r="B26" s="8">
        <f>SUM(B21:B25)</f>
        <v>0</v>
      </c>
      <c r="C26" s="8">
        <f t="shared" ref="C26" si="59">SUM(C21:C25)</f>
        <v>0</v>
      </c>
      <c r="D26" s="8">
        <f t="shared" ref="D26" si="60">SUM(D21:D25)</f>
        <v>0</v>
      </c>
      <c r="E26" s="8">
        <f t="shared" ref="E26" si="61">SUM(E21:E25)</f>
        <v>0</v>
      </c>
      <c r="F26" s="8"/>
      <c r="G26" s="8">
        <f t="shared" ref="G26" si="62">SUM(G21:G25)</f>
        <v>13165</v>
      </c>
      <c r="H26" s="8">
        <f t="shared" ref="H26" si="63">SUM(H21:H25)</f>
        <v>30</v>
      </c>
      <c r="I26" s="8">
        <f t="shared" ref="I26" si="64">SUM(I21:I25)</f>
        <v>8</v>
      </c>
      <c r="J26" s="8">
        <f t="shared" ref="J26" si="65">SUM(J21:J25)</f>
        <v>13203</v>
      </c>
      <c r="K26" s="8"/>
      <c r="L26" s="8">
        <f t="shared" ref="L26" si="66">SUM(L21:L25)</f>
        <v>8500</v>
      </c>
      <c r="M26" s="8">
        <f t="shared" ref="M26" si="67">SUM(M21:M25)</f>
        <v>425</v>
      </c>
      <c r="N26" s="8">
        <f t="shared" ref="N26" si="68">SUM(N21:N25)</f>
        <v>0</v>
      </c>
      <c r="O26" s="8">
        <f t="shared" ref="O26" si="69">SUM(O21:O25)</f>
        <v>8925</v>
      </c>
      <c r="P26" s="8"/>
      <c r="Q26" s="8">
        <f t="shared" ref="Q26" si="70">SUM(Q21:Q25)</f>
        <v>41000</v>
      </c>
      <c r="R26" s="8">
        <f t="shared" ref="R26" si="71">SUM(R21:R25)</f>
        <v>4704</v>
      </c>
      <c r="S26" s="8">
        <f t="shared" ref="S26" si="72">SUM(S21:S25)</f>
        <v>0</v>
      </c>
      <c r="T26" s="8">
        <f t="shared" ref="T26" si="73">SUM(T21:T25)</f>
        <v>45704</v>
      </c>
      <c r="U26" s="8"/>
      <c r="V26" s="8">
        <f t="shared" ref="V26" si="74">SUM(V21:V25)</f>
        <v>46500</v>
      </c>
      <c r="W26" s="8">
        <f t="shared" ref="W26" si="75">SUM(W21:W25)</f>
        <v>5423</v>
      </c>
      <c r="X26" s="8">
        <f t="shared" ref="X26" si="76">SUM(X21:X25)</f>
        <v>0</v>
      </c>
      <c r="Y26" s="8">
        <f t="shared" ref="Y26" si="77">SUM(Y21:Y25)</f>
        <v>51923</v>
      </c>
      <c r="Z26" s="8"/>
      <c r="AA26" s="8">
        <f t="shared" ref="AA26" si="78">SUM(AA21:AA25)</f>
        <v>58500</v>
      </c>
      <c r="AB26" s="8">
        <f t="shared" ref="AB26" si="79">SUM(AB21:AB25)</f>
        <v>5356</v>
      </c>
      <c r="AC26" s="8">
        <f t="shared" ref="AC26" si="80">SUM(AC21:AC25)</f>
        <v>0</v>
      </c>
      <c r="AD26" s="8">
        <f t="shared" ref="AD26" si="81">SUM(AD21:AD25)</f>
        <v>63856</v>
      </c>
      <c r="AE26" s="8"/>
      <c r="AF26" s="8">
        <f t="shared" ref="AF26" si="82">SUM(AF21:AF25)</f>
        <v>15000</v>
      </c>
      <c r="AG26" s="8">
        <f t="shared" ref="AG26" si="83">SUM(AG21:AG25)</f>
        <v>1368</v>
      </c>
      <c r="AH26" s="8">
        <f t="shared" ref="AH26" si="84">SUM(AH21:AH25)</f>
        <v>0</v>
      </c>
      <c r="AI26" s="8">
        <f t="shared" ref="AI26" si="85">SUM(AI21:AI25)</f>
        <v>16368</v>
      </c>
      <c r="AJ26" s="8"/>
      <c r="AK26" s="8">
        <f t="shared" ref="AK26" si="86">SUM(AK21:AK25)</f>
        <v>105000</v>
      </c>
      <c r="AL26" s="8">
        <f t="shared" ref="AL26" si="87">SUM(AL21:AL25)</f>
        <v>25830</v>
      </c>
      <c r="AM26" s="8">
        <f t="shared" ref="AM26" si="88">SUM(AM21:AM25)</f>
        <v>0</v>
      </c>
      <c r="AN26" s="8">
        <f t="shared" ref="AN26" si="89">SUM(AN21:AN25)</f>
        <v>130830</v>
      </c>
      <c r="AO26" s="8"/>
      <c r="AP26" s="8">
        <f t="shared" ref="AP26" si="90">SUM(AP21:AP25)</f>
        <v>0</v>
      </c>
      <c r="AQ26" s="8">
        <f t="shared" ref="AQ26" si="91">SUM(AQ21:AQ25)</f>
        <v>0</v>
      </c>
      <c r="AR26" s="8">
        <f t="shared" ref="AR26" si="92">SUM(AR21:AR25)</f>
        <v>0</v>
      </c>
      <c r="AS26" s="8">
        <f t="shared" ref="AS26" si="93">SUM(AS21:AS25)</f>
        <v>0</v>
      </c>
      <c r="AT26" s="8"/>
      <c r="AU26" s="8">
        <f t="shared" ref="AU26" si="94">SUM(AU21:AU25)</f>
        <v>287665</v>
      </c>
      <c r="AV26" s="8">
        <f t="shared" ref="AV26" si="95">SUM(AV21:AV25)</f>
        <v>43136</v>
      </c>
      <c r="AW26" s="8">
        <f t="shared" ref="AW26" si="96">SUM(AW21:AW25)</f>
        <v>8</v>
      </c>
      <c r="AX26" s="8">
        <f t="shared" ref="AX26" si="97">SUM(AX21:AX25)</f>
        <v>330809</v>
      </c>
    </row>
    <row r="27" spans="1:55" s="4" customFormat="1" x14ac:dyDescent="0.35">
      <c r="B27" s="8"/>
      <c r="C27" s="8"/>
      <c r="D27" s="8"/>
      <c r="E27" s="8"/>
      <c r="G27" s="8"/>
      <c r="H27" s="8"/>
      <c r="I27" s="8"/>
      <c r="J27" s="8"/>
      <c r="L27" s="8"/>
      <c r="M27" s="8"/>
      <c r="N27" s="8"/>
      <c r="O27" s="8"/>
      <c r="Q27" s="8"/>
      <c r="R27" s="8"/>
      <c r="S27" s="8"/>
      <c r="T27" s="8"/>
      <c r="U27" s="8"/>
      <c r="V27" s="8"/>
      <c r="W27" s="8"/>
      <c r="X27" s="8"/>
      <c r="Y27" s="8"/>
      <c r="AA27" s="8"/>
      <c r="AB27" s="8"/>
      <c r="AC27" s="8"/>
      <c r="AD27" s="8"/>
      <c r="AF27" s="8"/>
      <c r="AG27" s="8"/>
      <c r="AH27" s="8"/>
      <c r="AI27" s="8"/>
      <c r="AJ27" s="8"/>
      <c r="AK27" s="8"/>
      <c r="AL27" s="8"/>
      <c r="AM27" s="8"/>
      <c r="AN27" s="8"/>
      <c r="AP27" s="8"/>
      <c r="AQ27" s="8"/>
      <c r="AR27" s="8"/>
      <c r="AS27" s="8"/>
      <c r="AU27" s="8"/>
      <c r="AV27" s="8"/>
      <c r="AW27" s="8"/>
      <c r="AX27" s="8"/>
    </row>
    <row r="28" spans="1:55" x14ac:dyDescent="0.35">
      <c r="A28">
        <v>2036</v>
      </c>
      <c r="B28" s="2"/>
      <c r="C28" s="2"/>
      <c r="D28" s="2"/>
      <c r="E28" s="2"/>
      <c r="G28" s="2"/>
      <c r="H28" s="2"/>
      <c r="I28" s="2"/>
      <c r="J28" s="2"/>
      <c r="Q28" s="2">
        <v>0</v>
      </c>
      <c r="R28" s="2">
        <v>0</v>
      </c>
      <c r="S28" s="2"/>
      <c r="T28" s="2">
        <v>0</v>
      </c>
      <c r="U28" s="2"/>
      <c r="V28" s="2">
        <v>0</v>
      </c>
      <c r="W28" s="2">
        <v>0</v>
      </c>
      <c r="Y28" s="2">
        <v>0</v>
      </c>
      <c r="AA28" s="2">
        <v>0</v>
      </c>
      <c r="AC28" s="2">
        <v>0</v>
      </c>
      <c r="AD28" s="2">
        <v>0</v>
      </c>
      <c r="AF28" s="2">
        <v>0</v>
      </c>
      <c r="AG28" s="2">
        <v>0</v>
      </c>
      <c r="AH28" s="2"/>
      <c r="AI28" s="2">
        <v>0</v>
      </c>
      <c r="AJ28" s="2"/>
      <c r="AK28" s="2">
        <v>24000</v>
      </c>
      <c r="AL28" s="2">
        <v>2250</v>
      </c>
      <c r="AM28" s="2"/>
      <c r="AN28" s="2">
        <f t="shared" si="7"/>
        <v>26250</v>
      </c>
      <c r="AP28" s="2">
        <v>0</v>
      </c>
      <c r="AQ28" s="2">
        <v>0</v>
      </c>
      <c r="AR28" s="2"/>
      <c r="AS28" s="2">
        <v>0</v>
      </c>
      <c r="AU28" s="2">
        <f t="shared" ref="AU28:AV30" si="98">+B28+G28+L28+Q28+V28+AA28+AF28+AK28+AP28</f>
        <v>24000</v>
      </c>
      <c r="AV28" s="2">
        <f t="shared" si="98"/>
        <v>2250</v>
      </c>
      <c r="AW28" s="2">
        <f>+D28+I28+N28+S28+X28+AC28+AH28+AM28</f>
        <v>0</v>
      </c>
      <c r="AX28" s="2">
        <f t="shared" si="9"/>
        <v>26250</v>
      </c>
    </row>
    <row r="29" spans="1:55" x14ac:dyDescent="0.35">
      <c r="A29">
        <v>2037</v>
      </c>
      <c r="B29" s="2"/>
      <c r="C29" s="2"/>
      <c r="D29" s="2"/>
      <c r="E29" s="2"/>
      <c r="G29" s="2"/>
      <c r="H29" s="2"/>
      <c r="I29" s="2"/>
      <c r="J29" s="2"/>
      <c r="Q29" s="2">
        <v>0</v>
      </c>
      <c r="R29" s="2"/>
      <c r="S29" s="2"/>
      <c r="T29" s="2"/>
      <c r="U29" s="2"/>
      <c r="V29" s="2"/>
      <c r="W29" s="2"/>
      <c r="AA29" s="2"/>
      <c r="AC29" s="2"/>
      <c r="AD29" s="2"/>
      <c r="AF29" s="2"/>
      <c r="AG29" s="2"/>
      <c r="AH29" s="2"/>
      <c r="AI29" s="2"/>
      <c r="AJ29" s="2"/>
      <c r="AK29" s="2">
        <v>26000</v>
      </c>
      <c r="AL29" s="2">
        <v>1170</v>
      </c>
      <c r="AM29" s="2"/>
      <c r="AN29" s="2">
        <f t="shared" si="7"/>
        <v>27170</v>
      </c>
      <c r="AP29" s="14"/>
      <c r="AQ29" s="14"/>
      <c r="AR29" s="14"/>
      <c r="AS29" s="14"/>
      <c r="AU29" s="2">
        <f t="shared" si="98"/>
        <v>26000</v>
      </c>
      <c r="AV29" s="2">
        <f t="shared" si="98"/>
        <v>1170</v>
      </c>
      <c r="AW29" s="2">
        <f>+D29+I29+N29+S29+X29+AC29+AH29+AM29</f>
        <v>0</v>
      </c>
      <c r="AX29" s="2">
        <f t="shared" si="9"/>
        <v>27170</v>
      </c>
    </row>
    <row r="30" spans="1:55" x14ac:dyDescent="0.35">
      <c r="A30">
        <v>2038</v>
      </c>
      <c r="B30" s="2"/>
      <c r="C30" s="2"/>
      <c r="D30" s="2"/>
      <c r="E30" s="2"/>
      <c r="G30" s="2"/>
      <c r="H30" s="2"/>
      <c r="I30" s="2"/>
      <c r="J30" s="2"/>
      <c r="Q30" s="2">
        <v>0</v>
      </c>
      <c r="R30" s="2"/>
      <c r="S30" s="2"/>
      <c r="T30" s="2"/>
      <c r="U30" s="2"/>
      <c r="V30" s="2"/>
      <c r="W30" s="2"/>
      <c r="AA30" s="2"/>
      <c r="AC30" s="2"/>
      <c r="AD30" s="2"/>
      <c r="AF30" s="2"/>
      <c r="AG30" s="2"/>
      <c r="AH30" s="2"/>
      <c r="AI30" s="2"/>
      <c r="AJ30" s="2"/>
      <c r="AM30" s="2"/>
      <c r="AN30" s="2">
        <f t="shared" si="7"/>
        <v>0</v>
      </c>
      <c r="AP30" s="14"/>
      <c r="AQ30" s="14"/>
      <c r="AR30" s="14"/>
      <c r="AS30" s="14"/>
      <c r="AU30" s="2">
        <f t="shared" si="98"/>
        <v>0</v>
      </c>
      <c r="AV30" s="2">
        <f t="shared" si="98"/>
        <v>0</v>
      </c>
      <c r="AW30" s="2">
        <f>+D30+I30+N30+S30+X30+AC30+AH30+AM30</f>
        <v>0</v>
      </c>
      <c r="AX30" s="2">
        <f t="shared" si="9"/>
        <v>0</v>
      </c>
    </row>
    <row r="31" spans="1:55" s="13" customFormat="1" x14ac:dyDescent="0.35">
      <c r="A31">
        <v>2039</v>
      </c>
      <c r="B31" s="12">
        <v>0</v>
      </c>
      <c r="C31" s="12">
        <v>0</v>
      </c>
      <c r="D31" s="12">
        <v>0</v>
      </c>
      <c r="E31" s="12">
        <v>0</v>
      </c>
      <c r="F31" s="12"/>
      <c r="G31" s="12">
        <v>0</v>
      </c>
      <c r="H31" s="12">
        <v>0</v>
      </c>
      <c r="I31" s="12">
        <v>0</v>
      </c>
      <c r="J31" s="12">
        <v>0</v>
      </c>
      <c r="K31" s="12"/>
      <c r="L31" s="12">
        <v>0</v>
      </c>
      <c r="M31" s="12">
        <v>0</v>
      </c>
      <c r="N31" s="12"/>
      <c r="O31" s="12">
        <v>0</v>
      </c>
      <c r="P31" s="12"/>
      <c r="Q31" s="12">
        <v>0</v>
      </c>
      <c r="R31" s="12">
        <v>0</v>
      </c>
      <c r="S31" s="12"/>
      <c r="T31" s="12">
        <v>0</v>
      </c>
      <c r="U31" s="12"/>
      <c r="V31" s="12">
        <v>0</v>
      </c>
      <c r="W31" s="12">
        <v>0</v>
      </c>
      <c r="X31" s="12"/>
      <c r="Y31" s="12">
        <v>0</v>
      </c>
      <c r="Z31" s="12"/>
      <c r="AA31" s="12">
        <v>0</v>
      </c>
      <c r="AB31" s="12">
        <v>0</v>
      </c>
      <c r="AC31" s="12"/>
      <c r="AD31" s="12">
        <v>0</v>
      </c>
      <c r="AE31" s="12"/>
      <c r="AF31" s="12">
        <v>0</v>
      </c>
      <c r="AG31" s="12">
        <v>0</v>
      </c>
      <c r="AH31" s="12"/>
      <c r="AI31" s="12">
        <v>0</v>
      </c>
      <c r="AJ31" s="12"/>
      <c r="AK31" s="12">
        <v>0</v>
      </c>
      <c r="AL31" s="12">
        <v>0</v>
      </c>
      <c r="AM31" s="12">
        <v>0</v>
      </c>
      <c r="AN31" s="12">
        <v>0</v>
      </c>
      <c r="AO31" s="12"/>
      <c r="AP31" s="12"/>
      <c r="AQ31" s="12"/>
      <c r="AR31" s="12"/>
      <c r="AS31" s="12"/>
      <c r="AT31" s="12"/>
      <c r="AU31" s="12">
        <f>+B31+G31+L31+Q31+V39+AA39+AF39+AK39+AP39</f>
        <v>0</v>
      </c>
      <c r="AV31" s="12">
        <f>+C31+H31+M31+R31+W39+AB39+AG39+AL39+AQ39</f>
        <v>0</v>
      </c>
      <c r="AW31" s="12">
        <f>+D31+I31+N31+S31+X39+AC39+AH39+AM39+AR39</f>
        <v>0</v>
      </c>
      <c r="AX31" s="12">
        <f t="shared" si="9"/>
        <v>0</v>
      </c>
    </row>
    <row r="32" spans="1:55" s="13" customFormat="1" x14ac:dyDescent="0.35">
      <c r="A32" s="10">
        <v>2040</v>
      </c>
      <c r="B32" s="13">
        <v>0</v>
      </c>
      <c r="C32" s="13">
        <v>0</v>
      </c>
      <c r="D32" s="13">
        <v>0</v>
      </c>
      <c r="E32" s="13">
        <v>0</v>
      </c>
      <c r="G32" s="13">
        <v>0</v>
      </c>
      <c r="H32" s="13">
        <v>0</v>
      </c>
    </row>
    <row r="33" spans="1:51" s="4" customFormat="1" x14ac:dyDescent="0.35">
      <c r="A33"/>
      <c r="B33" s="8">
        <f>SUM(B28:B32)</f>
        <v>0</v>
      </c>
      <c r="C33" s="8">
        <f t="shared" ref="C33" si="99">SUM(C28:C32)</f>
        <v>0</v>
      </c>
      <c r="D33" s="8">
        <f t="shared" ref="D33" si="100">SUM(D28:D32)</f>
        <v>0</v>
      </c>
      <c r="E33" s="8">
        <f t="shared" ref="E33" si="101">SUM(E28:E32)</f>
        <v>0</v>
      </c>
      <c r="F33" s="8"/>
      <c r="G33" s="8">
        <f t="shared" ref="G33" si="102">SUM(G28:G32)</f>
        <v>0</v>
      </c>
      <c r="H33" s="8">
        <f t="shared" ref="H33" si="103">SUM(H28:H32)</f>
        <v>0</v>
      </c>
      <c r="I33" s="8">
        <f t="shared" ref="I33" si="104">SUM(I28:I32)</f>
        <v>0</v>
      </c>
      <c r="J33" s="8">
        <f t="shared" ref="J33" si="105">SUM(J28:J32)</f>
        <v>0</v>
      </c>
      <c r="K33" s="8"/>
      <c r="L33" s="8">
        <f t="shared" ref="L33" si="106">SUM(L28:L32)</f>
        <v>0</v>
      </c>
      <c r="M33" s="8">
        <f t="shared" ref="M33" si="107">SUM(M28:M32)</f>
        <v>0</v>
      </c>
      <c r="N33" s="8">
        <f t="shared" ref="N33" si="108">SUM(N28:N32)</f>
        <v>0</v>
      </c>
      <c r="O33" s="8">
        <f t="shared" ref="O33" si="109">SUM(O28:O32)</f>
        <v>0</v>
      </c>
      <c r="P33" s="8"/>
      <c r="Q33" s="8">
        <f t="shared" ref="Q33" si="110">SUM(Q28:Q32)</f>
        <v>0</v>
      </c>
      <c r="R33" s="8">
        <f t="shared" ref="R33" si="111">SUM(R28:R32)</f>
        <v>0</v>
      </c>
      <c r="S33" s="8">
        <f t="shared" ref="S33" si="112">SUM(S28:S32)</f>
        <v>0</v>
      </c>
      <c r="T33" s="8">
        <f t="shared" ref="T33" si="113">SUM(T28:T32)</f>
        <v>0</v>
      </c>
      <c r="U33" s="8"/>
      <c r="V33" s="8">
        <f t="shared" ref="V33" si="114">SUM(V28:V32)</f>
        <v>0</v>
      </c>
      <c r="W33" s="8">
        <f t="shared" ref="W33" si="115">SUM(W28:W32)</f>
        <v>0</v>
      </c>
      <c r="X33" s="8">
        <f t="shared" ref="X33" si="116">SUM(X28:X32)</f>
        <v>0</v>
      </c>
      <c r="Y33" s="8">
        <f t="shared" ref="Y33" si="117">SUM(Y28:Y32)</f>
        <v>0</v>
      </c>
      <c r="Z33" s="8"/>
      <c r="AA33" s="8">
        <f t="shared" ref="AA33" si="118">SUM(AA28:AA32)</f>
        <v>0</v>
      </c>
      <c r="AB33" s="8">
        <f t="shared" ref="AB33" si="119">SUM(AB28:AB32)</f>
        <v>0</v>
      </c>
      <c r="AC33" s="8">
        <f t="shared" ref="AC33" si="120">SUM(AC28:AC32)</f>
        <v>0</v>
      </c>
      <c r="AD33" s="8">
        <f t="shared" ref="AD33" si="121">SUM(AD28:AD32)</f>
        <v>0</v>
      </c>
      <c r="AE33" s="8"/>
      <c r="AF33" s="8">
        <f t="shared" ref="AF33" si="122">SUM(AF28:AF32)</f>
        <v>0</v>
      </c>
      <c r="AG33" s="8">
        <f t="shared" ref="AG33" si="123">SUM(AG28:AG32)</f>
        <v>0</v>
      </c>
      <c r="AH33" s="8">
        <f t="shared" ref="AH33" si="124">SUM(AH28:AH32)</f>
        <v>0</v>
      </c>
      <c r="AI33" s="8">
        <f t="shared" ref="AI33" si="125">SUM(AI28:AI32)</f>
        <v>0</v>
      </c>
      <c r="AJ33" s="8"/>
      <c r="AK33" s="8">
        <f>SUM(AK28:AK32)</f>
        <v>50000</v>
      </c>
      <c r="AL33" s="8">
        <f t="shared" ref="AL33" si="126">SUM(AL28:AL32)</f>
        <v>3420</v>
      </c>
      <c r="AM33" s="8">
        <f t="shared" ref="AM33" si="127">SUM(AM28:AM32)</f>
        <v>0</v>
      </c>
      <c r="AN33" s="8">
        <f t="shared" ref="AN33" si="128">SUM(AN28:AN32)</f>
        <v>53420</v>
      </c>
      <c r="AO33" s="8"/>
      <c r="AP33" s="8">
        <f t="shared" ref="AP33" si="129">SUM(AP28:AP32)</f>
        <v>0</v>
      </c>
      <c r="AQ33" s="8">
        <f t="shared" ref="AQ33" si="130">SUM(AQ28:AQ32)</f>
        <v>0</v>
      </c>
      <c r="AR33" s="8">
        <f t="shared" ref="AR33" si="131">SUM(AR28:AR32)</f>
        <v>0</v>
      </c>
      <c r="AS33" s="8">
        <f t="shared" ref="AS33" si="132">SUM(AS28:AS32)</f>
        <v>0</v>
      </c>
      <c r="AT33" s="8"/>
      <c r="AU33" s="8">
        <f t="shared" ref="AU33" si="133">SUM(AU28:AU32)</f>
        <v>50000</v>
      </c>
      <c r="AV33" s="8">
        <f t="shared" ref="AV33" si="134">SUM(AV28:AV32)</f>
        <v>3420</v>
      </c>
      <c r="AW33" s="8">
        <f t="shared" ref="AW33" si="135">SUM(AW28:AW32)</f>
        <v>0</v>
      </c>
      <c r="AX33" s="8">
        <f t="shared" ref="AX33" si="136">SUM(AX28:AX32)</f>
        <v>53420</v>
      </c>
    </row>
    <row r="34" spans="1:51" s="4" customFormat="1" x14ac:dyDescent="0.35">
      <c r="B34" s="8"/>
      <c r="C34" s="8"/>
      <c r="D34" s="8"/>
      <c r="E34" s="8"/>
      <c r="G34" s="8"/>
      <c r="H34" s="8"/>
      <c r="I34" s="8"/>
      <c r="J34" s="8"/>
      <c r="L34" s="8"/>
      <c r="M34" s="8"/>
      <c r="N34" s="8"/>
      <c r="O34" s="8"/>
      <c r="Q34" s="8"/>
      <c r="R34" s="8"/>
      <c r="S34" s="8"/>
      <c r="T34" s="8"/>
      <c r="U34" s="8"/>
      <c r="V34" s="8"/>
      <c r="W34" s="8"/>
      <c r="X34" s="8"/>
      <c r="Y34" s="8"/>
      <c r="AA34" s="8"/>
      <c r="AB34" s="8"/>
      <c r="AC34" s="8"/>
      <c r="AD34" s="8"/>
      <c r="AF34" s="8"/>
      <c r="AG34" s="8"/>
      <c r="AH34" s="8"/>
      <c r="AI34" s="8"/>
      <c r="AJ34" s="8"/>
      <c r="AK34" s="8"/>
      <c r="AL34" s="8"/>
      <c r="AM34" s="8"/>
      <c r="AN34" s="8"/>
      <c r="AP34" s="8"/>
      <c r="AQ34" s="8"/>
      <c r="AR34" s="8"/>
      <c r="AS34" s="8"/>
      <c r="AU34" s="8"/>
      <c r="AV34" s="8"/>
      <c r="AW34" s="8"/>
      <c r="AX34" s="8"/>
    </row>
    <row r="35" spans="1:51" x14ac:dyDescent="0.35">
      <c r="B35" s="3"/>
      <c r="C35" s="3"/>
      <c r="D35" s="3"/>
      <c r="E35" s="3"/>
      <c r="G35" s="3"/>
      <c r="H35" s="3"/>
      <c r="I35" s="3"/>
      <c r="J35" s="3"/>
      <c r="Q35" s="8" t="s">
        <v>4</v>
      </c>
      <c r="R35" s="8" t="s">
        <v>4</v>
      </c>
      <c r="S35" s="8" t="s">
        <v>4</v>
      </c>
      <c r="T35" s="8" t="s">
        <v>4</v>
      </c>
      <c r="U35" s="8"/>
      <c r="V35" s="8" t="s">
        <v>4</v>
      </c>
      <c r="W35" s="8" t="s">
        <v>20</v>
      </c>
      <c r="X35" s="8" t="s">
        <v>4</v>
      </c>
      <c r="Y35" s="8" t="s">
        <v>4</v>
      </c>
      <c r="Z35" s="4"/>
      <c r="AA35" s="8"/>
      <c r="AB35" s="4"/>
      <c r="AC35" s="8"/>
      <c r="AD35" s="8"/>
      <c r="AE35" s="4"/>
      <c r="AF35" s="8"/>
      <c r="AG35" s="8"/>
      <c r="AH35" s="8"/>
      <c r="AI35" s="8"/>
      <c r="AJ35" s="8"/>
      <c r="AK35" s="8" t="s">
        <v>4</v>
      </c>
      <c r="AL35" s="8" t="s">
        <v>4</v>
      </c>
      <c r="AM35" s="8" t="s">
        <v>4</v>
      </c>
      <c r="AN35" s="8" t="s">
        <v>4</v>
      </c>
      <c r="AO35" s="8"/>
      <c r="AP35" s="8">
        <f>SUM(AP30:AP31)</f>
        <v>0</v>
      </c>
      <c r="AQ35" s="8">
        <f>SUM(AQ30:AQ31)</f>
        <v>0</v>
      </c>
      <c r="AR35" s="8">
        <f>SUM(AR30:AR31)</f>
        <v>0</v>
      </c>
      <c r="AS35" s="8">
        <f>SUM(AS30:AS31)</f>
        <v>0</v>
      </c>
      <c r="AT35" s="8"/>
      <c r="AU35" s="8" t="s">
        <v>4</v>
      </c>
      <c r="AV35" s="8" t="s">
        <v>4</v>
      </c>
      <c r="AW35" s="8" t="s">
        <v>4</v>
      </c>
      <c r="AX35" s="8" t="s">
        <v>4</v>
      </c>
    </row>
    <row r="36" spans="1:51" ht="16" x14ac:dyDescent="0.5">
      <c r="B36" s="6" t="s">
        <v>4</v>
      </c>
      <c r="C36" s="6" t="s">
        <v>4</v>
      </c>
      <c r="D36" s="6" t="s">
        <v>4</v>
      </c>
      <c r="E36" s="6" t="s">
        <v>4</v>
      </c>
      <c r="F36" s="6"/>
      <c r="G36" s="6" t="s">
        <v>4</v>
      </c>
      <c r="H36" s="6" t="s">
        <v>4</v>
      </c>
      <c r="I36" s="6" t="s">
        <v>4</v>
      </c>
      <c r="J36" s="6" t="s">
        <v>4</v>
      </c>
      <c r="K36" s="6"/>
      <c r="L36" s="6" t="s">
        <v>4</v>
      </c>
      <c r="M36" s="6" t="s">
        <v>4</v>
      </c>
      <c r="N36" s="6" t="s">
        <v>4</v>
      </c>
      <c r="O36" s="6" t="s">
        <v>4</v>
      </c>
      <c r="Q36" s="6" t="s">
        <v>4</v>
      </c>
      <c r="R36" s="6" t="s">
        <v>4</v>
      </c>
      <c r="S36" s="6" t="s">
        <v>4</v>
      </c>
      <c r="T36" s="6" t="s">
        <v>4</v>
      </c>
      <c r="U36" s="6"/>
      <c r="V36" s="6" t="s">
        <v>4</v>
      </c>
      <c r="W36" s="6" t="s">
        <v>4</v>
      </c>
      <c r="X36" s="6" t="s">
        <v>4</v>
      </c>
      <c r="Y36" s="6" t="s">
        <v>4</v>
      </c>
      <c r="Z36" s="6"/>
      <c r="AA36" s="6" t="s">
        <v>4</v>
      </c>
      <c r="AB36" s="6" t="s">
        <v>4</v>
      </c>
      <c r="AC36" s="6" t="s">
        <v>4</v>
      </c>
      <c r="AD36" s="6" t="s">
        <v>4</v>
      </c>
      <c r="AE36" s="6"/>
      <c r="AF36" s="6" t="s">
        <v>4</v>
      </c>
      <c r="AG36" s="6" t="s">
        <v>4</v>
      </c>
      <c r="AH36" s="6" t="s">
        <v>4</v>
      </c>
      <c r="AI36" s="6" t="s">
        <v>4</v>
      </c>
      <c r="AJ36" s="6"/>
      <c r="AK36" s="6" t="s">
        <v>4</v>
      </c>
      <c r="AL36" s="6" t="s">
        <v>4</v>
      </c>
      <c r="AM36" s="6" t="s">
        <v>4</v>
      </c>
      <c r="AN36" s="6" t="s">
        <v>4</v>
      </c>
      <c r="AP36" s="6" t="s">
        <v>4</v>
      </c>
      <c r="AQ36" s="6" t="s">
        <v>4</v>
      </c>
      <c r="AR36" s="6" t="s">
        <v>4</v>
      </c>
      <c r="AS36" s="6" t="s">
        <v>4</v>
      </c>
      <c r="AU36" s="6" t="s">
        <v>4</v>
      </c>
      <c r="AV36" s="6" t="s">
        <v>4</v>
      </c>
      <c r="AW36" s="6" t="s">
        <v>4</v>
      </c>
      <c r="AX36" s="6" t="s">
        <v>4</v>
      </c>
      <c r="AY36" s="2" t="s">
        <v>4</v>
      </c>
    </row>
    <row r="37" spans="1:51" x14ac:dyDescent="0.35">
      <c r="B37" s="2"/>
      <c r="C37" s="2"/>
      <c r="D37" s="2"/>
      <c r="E37" s="2"/>
      <c r="G37" s="2"/>
      <c r="H37" s="2"/>
      <c r="I37" s="2"/>
      <c r="J37" s="2"/>
      <c r="Q37" s="2"/>
      <c r="R37" s="2"/>
      <c r="S37" s="2"/>
      <c r="T37" s="2"/>
      <c r="U37" s="2"/>
      <c r="V37" s="2"/>
      <c r="W37" s="2"/>
      <c r="AA37" s="2"/>
      <c r="AC37" s="2"/>
      <c r="AD37" s="2"/>
      <c r="AF37" s="2"/>
      <c r="AG37" s="2"/>
      <c r="AH37" s="2"/>
      <c r="AI37" s="2"/>
      <c r="AJ37" s="2"/>
      <c r="AK37" s="2"/>
      <c r="AL37" s="2"/>
      <c r="AM37" s="2"/>
      <c r="AN37" s="2"/>
      <c r="AU37" s="2">
        <f>+B37+G37+L37+Q37+V42+AA42+AF42+AK42+AP42</f>
        <v>0</v>
      </c>
      <c r="AV37" s="2">
        <f>+C37+H37+M37+R37+W42+AB42+AG42+AL42+AQ42</f>
        <v>0</v>
      </c>
      <c r="AW37" s="2">
        <f>+D37+I37+N37+S37+X42+AC42+AH42+AM42+AR42</f>
        <v>0</v>
      </c>
      <c r="AX37" s="2">
        <f>+E37+J37+O37+T37+Y42+AD42+AI42+AN42+AS42</f>
        <v>0</v>
      </c>
    </row>
    <row r="38" spans="1:51" ht="16" x14ac:dyDescent="0.5">
      <c r="B38" s="9">
        <f t="shared" ref="B38:AT38" si="137">B12+B19+B26+B33</f>
        <v>84162</v>
      </c>
      <c r="C38" s="9">
        <f t="shared" si="137"/>
        <v>7986</v>
      </c>
      <c r="D38" s="9">
        <f t="shared" si="137"/>
        <v>517</v>
      </c>
      <c r="E38" s="9">
        <f t="shared" si="137"/>
        <v>92665</v>
      </c>
      <c r="F38" s="9">
        <f t="shared" si="137"/>
        <v>0</v>
      </c>
      <c r="G38" s="9">
        <f t="shared" si="137"/>
        <v>127812</v>
      </c>
      <c r="H38" s="9">
        <f t="shared" si="137"/>
        <v>6746</v>
      </c>
      <c r="I38" s="9">
        <f t="shared" si="137"/>
        <v>1682</v>
      </c>
      <c r="J38" s="9">
        <f t="shared" si="137"/>
        <v>136240</v>
      </c>
      <c r="K38" s="9">
        <f t="shared" si="137"/>
        <v>0</v>
      </c>
      <c r="L38" s="9">
        <f t="shared" si="137"/>
        <v>73500</v>
      </c>
      <c r="M38" s="9">
        <f t="shared" si="137"/>
        <v>23900</v>
      </c>
      <c r="N38" s="9">
        <f t="shared" si="137"/>
        <v>0</v>
      </c>
      <c r="O38" s="9">
        <f t="shared" si="137"/>
        <v>97400</v>
      </c>
      <c r="P38" s="9">
        <f t="shared" si="137"/>
        <v>0</v>
      </c>
      <c r="Q38" s="9">
        <f t="shared" si="137"/>
        <v>117000</v>
      </c>
      <c r="R38" s="9">
        <f t="shared" si="137"/>
        <v>42912</v>
      </c>
      <c r="S38" s="9">
        <f t="shared" si="137"/>
        <v>0</v>
      </c>
      <c r="T38" s="9">
        <f t="shared" si="137"/>
        <v>159912</v>
      </c>
      <c r="U38" s="9">
        <f t="shared" si="137"/>
        <v>0</v>
      </c>
      <c r="V38" s="9">
        <f t="shared" si="137"/>
        <v>131000</v>
      </c>
      <c r="W38" s="9">
        <f t="shared" si="137"/>
        <v>48581</v>
      </c>
      <c r="X38" s="9">
        <f t="shared" si="137"/>
        <v>0</v>
      </c>
      <c r="Y38" s="9">
        <f t="shared" si="137"/>
        <v>179581</v>
      </c>
      <c r="Z38" s="9">
        <f t="shared" si="137"/>
        <v>0</v>
      </c>
      <c r="AA38" s="9">
        <f t="shared" si="137"/>
        <v>199000</v>
      </c>
      <c r="AB38" s="9">
        <f t="shared" si="137"/>
        <v>69032</v>
      </c>
      <c r="AC38" s="9">
        <f t="shared" si="137"/>
        <v>0</v>
      </c>
      <c r="AD38" s="9">
        <f t="shared" si="137"/>
        <v>268032</v>
      </c>
      <c r="AE38" s="9">
        <f t="shared" si="137"/>
        <v>0</v>
      </c>
      <c r="AF38" s="9">
        <f t="shared" si="137"/>
        <v>52600</v>
      </c>
      <c r="AG38" s="9">
        <f t="shared" si="137"/>
        <v>17794</v>
      </c>
      <c r="AH38" s="9">
        <f t="shared" si="137"/>
        <v>0</v>
      </c>
      <c r="AI38" s="9">
        <f t="shared" si="137"/>
        <v>70394</v>
      </c>
      <c r="AJ38" s="9">
        <f t="shared" si="137"/>
        <v>0</v>
      </c>
      <c r="AK38" s="9">
        <f t="shared" si="137"/>
        <v>306000</v>
      </c>
      <c r="AL38" s="9">
        <f t="shared" si="137"/>
        <v>139005</v>
      </c>
      <c r="AM38" s="9">
        <f t="shared" si="137"/>
        <v>0</v>
      </c>
      <c r="AN38" s="9">
        <f t="shared" si="137"/>
        <v>445005</v>
      </c>
      <c r="AO38" s="9">
        <f t="shared" si="137"/>
        <v>0</v>
      </c>
      <c r="AP38" s="9">
        <f t="shared" si="137"/>
        <v>86000</v>
      </c>
      <c r="AQ38" s="9">
        <f t="shared" si="137"/>
        <v>15600</v>
      </c>
      <c r="AR38" s="9">
        <f t="shared" si="137"/>
        <v>0</v>
      </c>
      <c r="AS38" s="9">
        <f t="shared" si="137"/>
        <v>101600</v>
      </c>
      <c r="AT38" s="9">
        <f t="shared" si="137"/>
        <v>0</v>
      </c>
      <c r="AU38" s="9">
        <f>AU12+AU19+AU26+AU33</f>
        <v>1177074</v>
      </c>
      <c r="AV38" s="9">
        <f t="shared" ref="AV38:AX38" si="138">AV12+AV19+AV26+AV33</f>
        <v>381091</v>
      </c>
      <c r="AW38" s="9">
        <f t="shared" si="138"/>
        <v>2199</v>
      </c>
      <c r="AX38" s="9">
        <f t="shared" si="138"/>
        <v>1560364</v>
      </c>
    </row>
    <row r="39" spans="1:51" x14ac:dyDescent="0.35">
      <c r="B39" s="2"/>
      <c r="C39" s="2"/>
      <c r="D39" s="2"/>
      <c r="E39" s="2"/>
      <c r="G39" s="5"/>
      <c r="H39" s="5"/>
      <c r="I39" s="5"/>
      <c r="J39" s="5"/>
      <c r="Q39" s="2"/>
      <c r="R39" s="2"/>
      <c r="S39" s="2"/>
      <c r="T39" s="2"/>
      <c r="U39" s="2"/>
      <c r="V39" s="2"/>
      <c r="W39" s="2"/>
      <c r="AA39" s="2"/>
      <c r="AB39" s="2"/>
      <c r="AC39" s="2"/>
      <c r="AD39" s="2"/>
      <c r="AF39" s="2"/>
      <c r="AG39" s="2"/>
      <c r="AH39" s="2"/>
      <c r="AI39" s="2"/>
      <c r="AJ39" s="2"/>
      <c r="AX39" s="2" t="s">
        <v>4</v>
      </c>
    </row>
    <row r="40" spans="1:51" x14ac:dyDescent="0.35">
      <c r="AA40" s="2"/>
      <c r="AB40" s="2"/>
      <c r="AC40" s="2"/>
      <c r="AD40" s="2"/>
    </row>
  </sheetData>
  <pageMargins left="0.25" right="0.25" top="0.5" bottom="0.25" header="0.3" footer="0.3"/>
  <pageSetup scale="97" fitToWidth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14ddff-af6c-4b07-a702-7d29686d61cf">
      <Terms xmlns="http://schemas.microsoft.com/office/infopath/2007/PartnerControls"/>
    </lcf76f155ced4ddcb4097134ff3c332f>
    <TaxCatchAll xmlns="3dd028d8-45ed-4686-9ffc-f9a17e05d9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A6428C4DDDD4B97A83855C132F4BD" ma:contentTypeVersion="17" ma:contentTypeDescription="Create a new document." ma:contentTypeScope="" ma:versionID="6d866eb444a81343c8e1f194872ec533">
  <xsd:schema xmlns:xsd="http://www.w3.org/2001/XMLSchema" xmlns:xs="http://www.w3.org/2001/XMLSchema" xmlns:p="http://schemas.microsoft.com/office/2006/metadata/properties" xmlns:ns2="6714ddff-af6c-4b07-a702-7d29686d61cf" xmlns:ns3="3dd028d8-45ed-4686-9ffc-f9a17e05d902" targetNamespace="http://schemas.microsoft.com/office/2006/metadata/properties" ma:root="true" ma:fieldsID="06578b11f561e14d8717b615600f5132" ns2:_="" ns3:_="">
    <xsd:import namespace="6714ddff-af6c-4b07-a702-7d29686d61cf"/>
    <xsd:import namespace="3dd028d8-45ed-4686-9ffc-f9a17e05d9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4ddff-af6c-4b07-a702-7d29686d6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f0b598d-34ba-428a-b23e-2a34cdb87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028d8-45ed-4686-9ffc-f9a17e05d90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e6fd08-b116-415a-b2d4-4015d8db52bc}" ma:internalName="TaxCatchAll" ma:showField="CatchAllData" ma:web="3dd028d8-45ed-4686-9ffc-f9a17e05d9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FD9E5-D21B-40E6-8406-CDD4C2861E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16511-EC81-464D-AA5F-50912B2E0502}">
  <ds:schemaRefs>
    <ds:schemaRef ds:uri="http://schemas.microsoft.com/office/2006/metadata/properties"/>
    <ds:schemaRef ds:uri="http://schemas.microsoft.com/office/infopath/2007/PartnerControls"/>
    <ds:schemaRef ds:uri="6714ddff-af6c-4b07-a702-7d29686d61cf"/>
    <ds:schemaRef ds:uri="3dd028d8-45ed-4686-9ffc-f9a17e05d902"/>
  </ds:schemaRefs>
</ds:datastoreItem>
</file>

<file path=customXml/itemProps3.xml><?xml version="1.0" encoding="utf-8"?>
<ds:datastoreItem xmlns:ds="http://schemas.openxmlformats.org/officeDocument/2006/customXml" ds:itemID="{CC7D7B09-9511-47F1-9F4E-3AA3FDE69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4ddff-af6c-4b07-a702-7d29686d61cf"/>
    <ds:schemaRef ds:uri="3dd028d8-45ed-4686-9ffc-f9a17e05d9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Abner</dc:creator>
  <cp:lastModifiedBy>Janet Reid</cp:lastModifiedBy>
  <cp:lastPrinted>2022-03-09T13:41:51Z</cp:lastPrinted>
  <dcterms:created xsi:type="dcterms:W3CDTF">2014-04-28T20:12:38Z</dcterms:created>
  <dcterms:modified xsi:type="dcterms:W3CDTF">2026-02-22T19:20:19Z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Black Mountain Utility District</vt:lpwstr>
  </property>
  <property fmtid="{D5CDD505-2E9C-101B-9397-08002B2CF9AE}" pid="4" name="PPC_Template_Engagement_Date">
    <vt:lpwstr>12/31/2013</vt:lpwstr>
  </property>
  <property fmtid="{D5CDD505-2E9C-101B-9397-08002B2CF9AE}" pid="5" name="WPCSUniqueID">
    <vt:lpwstr>a12948fe-3af4-433f-9ef8-f2cbec61fa68</vt:lpwstr>
  </property>
  <property fmtid="{D5CDD505-2E9C-101B-9397-08002B2CF9AE}" pid="6" name="ContentTypeId">
    <vt:lpwstr>0x010100153A6428C4DDDD4B97A83855C132F4BD</vt:lpwstr>
  </property>
  <property fmtid="{D5CDD505-2E9C-101B-9397-08002B2CF9AE}" pid="7" name="MediaServiceImageTags">
    <vt:lpwstr/>
  </property>
</Properties>
</file>