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U:\PSC\Financing Application 2026\"/>
    </mc:Choice>
  </mc:AlternateContent>
  <xr:revisionPtr revIDLastSave="0" documentId="13_ncr:1_{B252434E-F099-4375-91C7-65A238B982F1}" xr6:coauthVersionLast="47" xr6:coauthVersionMax="47" xr10:uidLastSave="{00000000-0000-0000-0000-000000000000}"/>
  <bookViews>
    <workbookView xWindow="28680" yWindow="-120" windowWidth="29040" windowHeight="15720" xr2:uid="{7BC7AC82-DF0B-42B1-8E5A-15E2E67C243F}"/>
  </bookViews>
  <sheets>
    <sheet name="Exhibit 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7" i="1" l="1"/>
  <c r="K54" i="1"/>
  <c r="K35" i="1"/>
  <c r="K28" i="1"/>
  <c r="A37" i="1"/>
  <c r="E28" i="1"/>
  <c r="G27" i="1"/>
  <c r="H27" i="1" s="1"/>
  <c r="K27" i="1" s="1"/>
  <c r="G26" i="1"/>
  <c r="H26" i="1" s="1"/>
  <c r="K26" i="1" s="1"/>
  <c r="K13" i="1"/>
  <c r="K24" i="1"/>
  <c r="K14" i="1"/>
  <c r="K16" i="1"/>
  <c r="K34" i="1"/>
  <c r="K30" i="1"/>
  <c r="E35" i="1"/>
  <c r="K58" i="1" l="1"/>
  <c r="K21" i="1"/>
  <c r="K22" i="1"/>
  <c r="K23" i="1"/>
  <c r="K25" i="1"/>
  <c r="K20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l="1"/>
  <c r="A30" i="1" s="1"/>
  <c r="A31" i="1" s="1"/>
  <c r="A32" i="1" l="1"/>
  <c r="A33" i="1" s="1"/>
  <c r="A34" i="1" s="1"/>
  <c r="A35" i="1" s="1"/>
  <c r="A36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E54" i="1"/>
  <c r="E57" i="1" s="1"/>
  <c r="K32" i="1"/>
  <c r="K33" i="1"/>
  <c r="K31" i="1"/>
  <c r="K15" i="1"/>
  <c r="K17" i="1"/>
  <c r="K18" i="1"/>
  <c r="K19" i="1"/>
</calcChain>
</file>

<file path=xl/sharedStrings.xml><?xml version="1.0" encoding="utf-8"?>
<sst xmlns="http://schemas.openxmlformats.org/spreadsheetml/2006/main" count="160" uniqueCount="45">
  <si>
    <t>Jackson Purchase Energy Corporation</t>
  </si>
  <si>
    <t>Line No.</t>
  </si>
  <si>
    <t xml:space="preserve">Type </t>
  </si>
  <si>
    <t>of Debt</t>
  </si>
  <si>
    <t>Issue</t>
  </si>
  <si>
    <t>(a)</t>
  </si>
  <si>
    <t>Date</t>
  </si>
  <si>
    <t>of</t>
  </si>
  <si>
    <t>(b)</t>
  </si>
  <si>
    <t>Maturity</t>
  </si>
  <si>
    <t>(c)</t>
  </si>
  <si>
    <t>Amount</t>
  </si>
  <si>
    <t>Outstanding</t>
  </si>
  <si>
    <t>(d)</t>
  </si>
  <si>
    <t>Interest</t>
  </si>
  <si>
    <t>Rate</t>
  </si>
  <si>
    <t>(e)</t>
  </si>
  <si>
    <t>Cost</t>
  </si>
  <si>
    <t>Rate at</t>
  </si>
  <si>
    <t>(f)</t>
  </si>
  <si>
    <t>Bond</t>
  </si>
  <si>
    <t>Rating</t>
  </si>
  <si>
    <t>at Time</t>
  </si>
  <si>
    <t>of Issue</t>
  </si>
  <si>
    <t>Type of</t>
  </si>
  <si>
    <t>Obligation</t>
  </si>
  <si>
    <t>(g)</t>
  </si>
  <si>
    <t>(h)</t>
  </si>
  <si>
    <t>(i)</t>
  </si>
  <si>
    <t>Annualized</t>
  </si>
  <si>
    <t>Col. (d) x</t>
  </si>
  <si>
    <t>Col. (g)</t>
  </si>
  <si>
    <t>(j)</t>
  </si>
  <si>
    <t>RUS/FFB</t>
  </si>
  <si>
    <t>n/a</t>
  </si>
  <si>
    <t>CoBank</t>
  </si>
  <si>
    <t>CFC</t>
  </si>
  <si>
    <t>RUS Subtotal</t>
  </si>
  <si>
    <t>CoBank Subtotal</t>
  </si>
  <si>
    <t>CFC Subtotal</t>
  </si>
  <si>
    <t>Total LTD and Annualized Cost</t>
  </si>
  <si>
    <t>Annualized Cost Rate</t>
  </si>
  <si>
    <t>Coupon</t>
  </si>
  <si>
    <t>Exhibit 4 - Schedule of Long Term Debt as of November 30, 2025</t>
  </si>
  <si>
    <t>Case No. 2026-000XX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</si>
</sst>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0" xfId="1" applyNumberFormat="1" applyFont="1" applyBorder="1" applyAlignment="1">
      <alignment horizontal="center"/>
    </xf>
    <xf numFmtId="43" fontId="0" fillId="0" borderId="0" xfId="1" applyFont="1"/>
    <xf numFmtId="165" fontId="1" fillId="0" borderId="0" xfId="3" applyNumberFormat="1" applyFont="1" applyBorder="1" applyAlignment="1">
      <alignment horizontal="center"/>
    </xf>
    <xf numFmtId="165" fontId="0" fillId="0" borderId="0" xfId="0" applyNumberFormat="1"/>
    <xf numFmtId="165" fontId="0" fillId="0" borderId="0" xfId="3" applyNumberFormat="1" applyFont="1"/>
    <xf numFmtId="165" fontId="0" fillId="0" borderId="0" xfId="1" applyNumberFormat="1" applyFont="1"/>
    <xf numFmtId="43" fontId="1" fillId="0" borderId="0" xfId="1" applyFont="1" applyFill="1" applyBorder="1" applyAlignment="1">
      <alignment horizontal="center"/>
    </xf>
    <xf numFmtId="43" fontId="1" fillId="0" borderId="3" xfId="1" applyFont="1" applyFill="1" applyBorder="1" applyAlignment="1">
      <alignment horizontal="center"/>
    </xf>
    <xf numFmtId="43" fontId="1" fillId="0" borderId="0" xfId="1" applyFont="1" applyFill="1" applyBorder="1" applyAlignment="1">
      <alignment horizontal="left"/>
    </xf>
    <xf numFmtId="44" fontId="0" fillId="0" borderId="0" xfId="0" applyNumberFormat="1"/>
    <xf numFmtId="165" fontId="1" fillId="0" borderId="0" xfId="3" applyNumberFormat="1" applyFont="1" applyFill="1" applyBorder="1" applyAlignment="1">
      <alignment horizontal="center"/>
    </xf>
    <xf numFmtId="44" fontId="1" fillId="0" borderId="9" xfId="2" applyFont="1" applyBorder="1"/>
    <xf numFmtId="44" fontId="0" fillId="0" borderId="9" xfId="0" applyNumberFormat="1" applyBorder="1"/>
    <xf numFmtId="0" fontId="1" fillId="0" borderId="0" xfId="1" applyNumberFormat="1" applyFont="1" applyFill="1" applyBorder="1" applyAlignment="1">
      <alignment horizontal="center"/>
    </xf>
    <xf numFmtId="43" fontId="1" fillId="0" borderId="0" xfId="1" applyFont="1" applyFill="1" applyBorder="1"/>
    <xf numFmtId="43" fontId="0" fillId="0" borderId="0" xfId="1" applyFont="1" applyFill="1" applyBorder="1" applyAlignment="1">
      <alignment horizontal="center"/>
    </xf>
    <xf numFmtId="0" fontId="1" fillId="0" borderId="3" xfId="1" applyNumberFormat="1" applyFont="1" applyFill="1" applyBorder="1" applyAlignment="1">
      <alignment horizontal="center"/>
    </xf>
    <xf numFmtId="43" fontId="1" fillId="0" borderId="3" xfId="1" applyFont="1" applyFill="1" applyBorder="1"/>
    <xf numFmtId="165" fontId="1" fillId="0" borderId="3" xfId="3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43" fontId="0" fillId="0" borderId="3" xfId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44" fontId="1" fillId="0" borderId="0" xfId="2" applyFont="1" applyFill="1" applyBorder="1" applyAlignment="1">
      <alignment horizontal="center"/>
    </xf>
    <xf numFmtId="44" fontId="0" fillId="0" borderId="0" xfId="0" applyNumberFormat="1" applyAlignment="1">
      <alignment horizontal="center"/>
    </xf>
    <xf numFmtId="44" fontId="1" fillId="0" borderId="0" xfId="2" applyFont="1" applyFill="1"/>
    <xf numFmtId="43" fontId="1" fillId="0" borderId="0" xfId="1" applyFont="1" applyFill="1"/>
    <xf numFmtId="44" fontId="1" fillId="0" borderId="0" xfId="2" applyFont="1" applyFill="1" applyBorder="1"/>
    <xf numFmtId="43" fontId="0" fillId="0" borderId="3" xfId="1" applyFont="1" applyFill="1" applyBorder="1"/>
    <xf numFmtId="44" fontId="0" fillId="0" borderId="3" xfId="0" applyNumberFormat="1" applyBorder="1" applyAlignment="1">
      <alignment horizontal="center"/>
    </xf>
    <xf numFmtId="44" fontId="0" fillId="0" borderId="0" xfId="2" applyFont="1" applyFill="1"/>
    <xf numFmtId="165" fontId="0" fillId="0" borderId="0" xfId="0" applyNumberFormat="1" applyAlignment="1">
      <alignment horizontal="center"/>
    </xf>
    <xf numFmtId="165" fontId="0" fillId="0" borderId="3" xfId="0" applyNumberFormat="1" applyBorder="1" applyAlignment="1">
      <alignment horizontal="center"/>
    </xf>
    <xf numFmtId="0" fontId="2" fillId="2" borderId="0" xfId="0" applyFont="1" applyFill="1"/>
    <xf numFmtId="0" fontId="0" fillId="2" borderId="0" xfId="0" applyFill="1"/>
    <xf numFmtId="0" fontId="2" fillId="0" borderId="0" xfId="0" applyFont="1" applyAlignment="1"/>
    <xf numFmtId="0" fontId="0" fillId="0" borderId="0" xfId="0" applyBorder="1" applyAlignment="1">
      <alignment horizontal="center"/>
    </xf>
    <xf numFmtId="43" fontId="0" fillId="0" borderId="0" xfId="0" applyNumberForma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9178D-4310-41EE-8825-07267E8C38B8}">
  <dimension ref="A1:S85"/>
  <sheetViews>
    <sheetView tabSelected="1" zoomScaleNormal="100" workbookViewId="0">
      <pane ySplit="12" topLeftCell="A13" activePane="bottomLeft" state="frozen"/>
      <selection pane="bottomLeft" activeCell="M55" sqref="M55"/>
    </sheetView>
  </sheetViews>
  <sheetFormatPr defaultRowHeight="15" x14ac:dyDescent="0.25"/>
  <cols>
    <col min="2" max="4" width="13.28515625" customWidth="1"/>
    <col min="5" max="5" width="14.85546875" customWidth="1"/>
    <col min="6" max="10" width="13.28515625" customWidth="1"/>
    <col min="11" max="11" width="14.28515625" bestFit="1" customWidth="1"/>
    <col min="19" max="19" width="14.28515625" bestFit="1" customWidth="1"/>
  </cols>
  <sheetData>
    <row r="1" spans="1:16" x14ac:dyDescent="0.25">
      <c r="A1" s="1" t="s">
        <v>0</v>
      </c>
    </row>
    <row r="2" spans="1:16" x14ac:dyDescent="0.25">
      <c r="A2" s="46" t="s">
        <v>44</v>
      </c>
      <c r="B2" s="47"/>
    </row>
    <row r="3" spans="1:16" x14ac:dyDescent="0.25">
      <c r="A3" s="1" t="s">
        <v>43</v>
      </c>
      <c r="J3" s="48"/>
      <c r="K3" s="48"/>
    </row>
    <row r="4" spans="1:16" x14ac:dyDescent="0.25">
      <c r="A4" s="1"/>
    </row>
    <row r="7" spans="1:16" x14ac:dyDescent="0.25">
      <c r="A7" s="7"/>
      <c r="B7" s="8"/>
      <c r="C7" s="9"/>
      <c r="D7" s="8"/>
      <c r="E7" s="9"/>
      <c r="F7" s="8"/>
      <c r="G7" s="9"/>
      <c r="H7" s="8"/>
      <c r="I7" s="9"/>
      <c r="J7" s="8"/>
      <c r="K7" s="8"/>
    </row>
    <row r="8" spans="1:16" x14ac:dyDescent="0.25">
      <c r="A8" s="10"/>
      <c r="B8" s="11"/>
      <c r="C8" s="12"/>
      <c r="D8" s="11"/>
      <c r="E8" s="12"/>
      <c r="F8" s="11"/>
      <c r="G8" s="12"/>
      <c r="H8" s="11"/>
      <c r="I8" s="12" t="s">
        <v>20</v>
      </c>
      <c r="J8" s="11"/>
      <c r="K8" s="11" t="s">
        <v>29</v>
      </c>
    </row>
    <row r="9" spans="1:16" x14ac:dyDescent="0.25">
      <c r="A9" s="10"/>
      <c r="B9" s="11" t="s">
        <v>2</v>
      </c>
      <c r="C9" s="12" t="s">
        <v>6</v>
      </c>
      <c r="D9" s="11" t="s">
        <v>6</v>
      </c>
      <c r="E9" s="12"/>
      <c r="F9" s="11" t="s">
        <v>42</v>
      </c>
      <c r="G9" s="12" t="s">
        <v>17</v>
      </c>
      <c r="H9" s="11" t="s">
        <v>17</v>
      </c>
      <c r="I9" s="12" t="s">
        <v>21</v>
      </c>
      <c r="J9" s="11"/>
      <c r="K9" s="11" t="s">
        <v>17</v>
      </c>
    </row>
    <row r="10" spans="1:16" x14ac:dyDescent="0.25">
      <c r="A10" s="10"/>
      <c r="B10" s="11" t="s">
        <v>3</v>
      </c>
      <c r="C10" s="12" t="s">
        <v>7</v>
      </c>
      <c r="D10" s="11" t="s">
        <v>7</v>
      </c>
      <c r="E10" s="12" t="s">
        <v>11</v>
      </c>
      <c r="F10" s="11" t="s">
        <v>14</v>
      </c>
      <c r="G10" s="12" t="s">
        <v>18</v>
      </c>
      <c r="H10" s="11" t="s">
        <v>18</v>
      </c>
      <c r="I10" s="12" t="s">
        <v>22</v>
      </c>
      <c r="J10" s="11" t="s">
        <v>24</v>
      </c>
      <c r="K10" s="11" t="s">
        <v>30</v>
      </c>
    </row>
    <row r="11" spans="1:16" x14ac:dyDescent="0.25">
      <c r="A11" s="10" t="s">
        <v>1</v>
      </c>
      <c r="B11" s="11" t="s">
        <v>4</v>
      </c>
      <c r="C11" s="12" t="s">
        <v>4</v>
      </c>
      <c r="D11" s="11" t="s">
        <v>9</v>
      </c>
      <c r="E11" s="12" t="s">
        <v>12</v>
      </c>
      <c r="F11" s="11" t="s">
        <v>15</v>
      </c>
      <c r="G11" s="12" t="s">
        <v>4</v>
      </c>
      <c r="H11" s="11" t="s">
        <v>9</v>
      </c>
      <c r="I11" s="12" t="s">
        <v>23</v>
      </c>
      <c r="J11" s="11" t="s">
        <v>25</v>
      </c>
      <c r="K11" s="11" t="s">
        <v>31</v>
      </c>
    </row>
    <row r="12" spans="1:16" x14ac:dyDescent="0.25">
      <c r="A12" s="5"/>
      <c r="B12" s="13" t="s">
        <v>5</v>
      </c>
      <c r="C12" s="6" t="s">
        <v>8</v>
      </c>
      <c r="D12" s="13" t="s">
        <v>10</v>
      </c>
      <c r="E12" s="6" t="s">
        <v>13</v>
      </c>
      <c r="F12" s="13" t="s">
        <v>16</v>
      </c>
      <c r="G12" s="6" t="s">
        <v>19</v>
      </c>
      <c r="H12" s="13" t="s">
        <v>26</v>
      </c>
      <c r="I12" s="6" t="s">
        <v>27</v>
      </c>
      <c r="J12" s="13" t="s">
        <v>28</v>
      </c>
      <c r="K12" s="13" t="s">
        <v>32</v>
      </c>
    </row>
    <row r="13" spans="1:16" x14ac:dyDescent="0.25">
      <c r="A13" s="3">
        <v>1</v>
      </c>
      <c r="B13" s="20" t="s">
        <v>33</v>
      </c>
      <c r="C13" s="27">
        <v>2003</v>
      </c>
      <c r="D13" s="27">
        <v>2035</v>
      </c>
      <c r="E13" s="36">
        <v>841445.88</v>
      </c>
      <c r="F13" s="24">
        <v>2.4570000000000002E-2</v>
      </c>
      <c r="G13" s="24">
        <v>2.4570000000000002E-2</v>
      </c>
      <c r="H13" s="24">
        <v>2.4570000000000002E-2</v>
      </c>
      <c r="I13" s="3" t="s">
        <v>34</v>
      </c>
      <c r="J13" s="3" t="s">
        <v>33</v>
      </c>
      <c r="K13" s="37">
        <f>+H13*E13</f>
        <v>20674.325271600002</v>
      </c>
      <c r="P13" s="17"/>
    </row>
    <row r="14" spans="1:16" x14ac:dyDescent="0.25">
      <c r="A14" s="3">
        <f>A13+1</f>
        <v>2</v>
      </c>
      <c r="B14" s="20" t="s">
        <v>33</v>
      </c>
      <c r="C14" s="27">
        <v>2004</v>
      </c>
      <c r="D14" s="27">
        <v>2035</v>
      </c>
      <c r="E14" s="28">
        <v>732143.1</v>
      </c>
      <c r="F14" s="24">
        <v>2.4570000000000002E-2</v>
      </c>
      <c r="G14" s="24">
        <v>2.4570000000000002E-2</v>
      </c>
      <c r="H14" s="24">
        <v>2.4570000000000002E-2</v>
      </c>
      <c r="I14" s="3" t="s">
        <v>34</v>
      </c>
      <c r="J14" s="3" t="s">
        <v>33</v>
      </c>
      <c r="K14" s="35">
        <f>+H14*E14</f>
        <v>17988.755967000001</v>
      </c>
      <c r="P14" s="17"/>
    </row>
    <row r="15" spans="1:16" x14ac:dyDescent="0.25">
      <c r="A15" s="3">
        <f t="shared" ref="A15:A58" si="0">+A14+1</f>
        <v>3</v>
      </c>
      <c r="B15" s="20" t="s">
        <v>33</v>
      </c>
      <c r="C15" s="27">
        <v>2011</v>
      </c>
      <c r="D15" s="27">
        <v>2045</v>
      </c>
      <c r="E15" s="28">
        <v>2369230.81</v>
      </c>
      <c r="F15" s="24">
        <v>4.2639999999999997E-2</v>
      </c>
      <c r="G15" s="24">
        <v>4.2639999999999997E-2</v>
      </c>
      <c r="H15" s="24">
        <v>4.2639999999999997E-2</v>
      </c>
      <c r="I15" s="3" t="s">
        <v>34</v>
      </c>
      <c r="J15" s="3" t="s">
        <v>33</v>
      </c>
      <c r="K15" s="35">
        <f t="shared" ref="K15:K26" si="1">+H15*E15</f>
        <v>101024.00173839999</v>
      </c>
      <c r="P15" s="17"/>
    </row>
    <row r="16" spans="1:16" x14ac:dyDescent="0.25">
      <c r="A16" s="3">
        <f t="shared" si="0"/>
        <v>4</v>
      </c>
      <c r="B16" s="20" t="s">
        <v>33</v>
      </c>
      <c r="C16" s="27">
        <v>2011</v>
      </c>
      <c r="D16" s="27">
        <v>2045</v>
      </c>
      <c r="E16" s="28">
        <v>2369230.81</v>
      </c>
      <c r="F16" s="24">
        <v>4.1570000000000003E-2</v>
      </c>
      <c r="G16" s="24">
        <v>4.1570000000000003E-2</v>
      </c>
      <c r="H16" s="24">
        <v>4.1570000000000003E-2</v>
      </c>
      <c r="I16" s="3" t="s">
        <v>34</v>
      </c>
      <c r="J16" s="3" t="s">
        <v>33</v>
      </c>
      <c r="K16" s="35">
        <f>+H16*E16</f>
        <v>98488.924771700011</v>
      </c>
      <c r="P16" s="17"/>
    </row>
    <row r="17" spans="1:19" x14ac:dyDescent="0.25">
      <c r="A17" s="3">
        <f t="shared" si="0"/>
        <v>5</v>
      </c>
      <c r="B17" s="20" t="s">
        <v>33</v>
      </c>
      <c r="C17" s="27">
        <v>2012</v>
      </c>
      <c r="D17" s="27">
        <v>2045</v>
      </c>
      <c r="E17" s="28">
        <v>3137086.08</v>
      </c>
      <c r="F17" s="24">
        <v>2.5170000000000001E-2</v>
      </c>
      <c r="G17" s="24">
        <v>8.5800000000000008E-3</v>
      </c>
      <c r="H17" s="24">
        <v>2.1440000000000001E-2</v>
      </c>
      <c r="I17" s="3" t="s">
        <v>34</v>
      </c>
      <c r="J17" s="3" t="s">
        <v>33</v>
      </c>
      <c r="K17" s="35">
        <f t="shared" si="1"/>
        <v>67259.125555200008</v>
      </c>
      <c r="N17" s="17"/>
      <c r="P17" s="17"/>
    </row>
    <row r="18" spans="1:19" x14ac:dyDescent="0.25">
      <c r="A18" s="3">
        <f t="shared" si="0"/>
        <v>6</v>
      </c>
      <c r="B18" s="20" t="s">
        <v>33</v>
      </c>
      <c r="C18" s="27">
        <v>2020</v>
      </c>
      <c r="D18" s="27">
        <v>2054</v>
      </c>
      <c r="E18" s="28">
        <v>16453916.18</v>
      </c>
      <c r="F18" s="24">
        <v>1.537E-2</v>
      </c>
      <c r="G18" s="24">
        <v>1.537E-2</v>
      </c>
      <c r="H18" s="24">
        <v>1.537E-2</v>
      </c>
      <c r="I18" s="3" t="s">
        <v>34</v>
      </c>
      <c r="J18" s="3" t="s">
        <v>33</v>
      </c>
      <c r="K18" s="35">
        <f t="shared" si="1"/>
        <v>252896.69168659998</v>
      </c>
      <c r="P18" s="17"/>
      <c r="S18" s="15"/>
    </row>
    <row r="19" spans="1:19" x14ac:dyDescent="0.25">
      <c r="A19" s="3">
        <f t="shared" si="0"/>
        <v>7</v>
      </c>
      <c r="B19" s="20" t="s">
        <v>33</v>
      </c>
      <c r="C19" s="27">
        <v>2020</v>
      </c>
      <c r="D19" s="27">
        <v>2054</v>
      </c>
      <c r="E19" s="28">
        <v>2768015.6</v>
      </c>
      <c r="F19" s="24">
        <v>1.5520000000000001E-2</v>
      </c>
      <c r="G19" s="24">
        <v>1.5520000000000001E-2</v>
      </c>
      <c r="H19" s="24">
        <v>1.5520000000000001E-2</v>
      </c>
      <c r="I19" s="3" t="s">
        <v>34</v>
      </c>
      <c r="J19" s="3" t="s">
        <v>33</v>
      </c>
      <c r="K19" s="29">
        <f t="shared" si="1"/>
        <v>42959.602112</v>
      </c>
      <c r="P19" s="17"/>
    </row>
    <row r="20" spans="1:19" x14ac:dyDescent="0.25">
      <c r="A20" s="3">
        <f t="shared" si="0"/>
        <v>8</v>
      </c>
      <c r="B20" s="20" t="s">
        <v>33</v>
      </c>
      <c r="C20" s="27">
        <v>2021</v>
      </c>
      <c r="D20" s="27">
        <v>2054</v>
      </c>
      <c r="E20" s="28">
        <v>20281086.620000001</v>
      </c>
      <c r="F20" s="24">
        <v>1.9879999999999998E-2</v>
      </c>
      <c r="G20" s="24">
        <v>1.9879999999999998E-2</v>
      </c>
      <c r="H20" s="24">
        <v>1.9879999999999998E-2</v>
      </c>
      <c r="I20" s="3" t="s">
        <v>34</v>
      </c>
      <c r="J20" s="3" t="s">
        <v>33</v>
      </c>
      <c r="K20" s="29">
        <f t="shared" si="1"/>
        <v>403188.00200559996</v>
      </c>
      <c r="P20" s="17"/>
    </row>
    <row r="21" spans="1:19" x14ac:dyDescent="0.25">
      <c r="A21" s="3">
        <f t="shared" si="0"/>
        <v>9</v>
      </c>
      <c r="B21" s="20" t="s">
        <v>33</v>
      </c>
      <c r="C21" s="27">
        <v>2022</v>
      </c>
      <c r="D21" s="27">
        <v>2054</v>
      </c>
      <c r="E21" s="28">
        <v>4709864.43</v>
      </c>
      <c r="F21" s="24">
        <v>3.2620000000000003E-2</v>
      </c>
      <c r="G21" s="24">
        <v>3.2620000000000003E-2</v>
      </c>
      <c r="H21" s="24">
        <v>3.2620000000000003E-2</v>
      </c>
      <c r="I21" s="3" t="s">
        <v>34</v>
      </c>
      <c r="J21" s="3" t="s">
        <v>33</v>
      </c>
      <c r="K21" s="29">
        <f t="shared" si="1"/>
        <v>153635.7777066</v>
      </c>
      <c r="P21" s="17"/>
      <c r="S21" s="50"/>
    </row>
    <row r="22" spans="1:19" x14ac:dyDescent="0.25">
      <c r="A22" s="3">
        <f t="shared" si="0"/>
        <v>10</v>
      </c>
      <c r="B22" s="20" t="s">
        <v>33</v>
      </c>
      <c r="C22" s="27">
        <v>2022</v>
      </c>
      <c r="D22" s="27">
        <v>2054</v>
      </c>
      <c r="E22" s="28">
        <v>1923313.32</v>
      </c>
      <c r="F22" s="24">
        <v>3.5839999999999997E-2</v>
      </c>
      <c r="G22" s="24">
        <v>3.5839999999999997E-2</v>
      </c>
      <c r="H22" s="24">
        <v>3.5839999999999997E-2</v>
      </c>
      <c r="I22" s="3" t="s">
        <v>34</v>
      </c>
      <c r="J22" s="3" t="s">
        <v>33</v>
      </c>
      <c r="K22" s="29">
        <f t="shared" si="1"/>
        <v>68931.549388799991</v>
      </c>
      <c r="P22" s="17"/>
    </row>
    <row r="23" spans="1:19" x14ac:dyDescent="0.25">
      <c r="A23" s="3">
        <f t="shared" si="0"/>
        <v>11</v>
      </c>
      <c r="B23" s="20" t="s">
        <v>33</v>
      </c>
      <c r="C23" s="27">
        <v>2022</v>
      </c>
      <c r="D23" s="27">
        <v>2054</v>
      </c>
      <c r="E23" s="28">
        <v>2595508.92</v>
      </c>
      <c r="F23" s="24">
        <v>3.8089999999999999E-2</v>
      </c>
      <c r="G23" s="24">
        <v>3.8089999999999999E-2</v>
      </c>
      <c r="H23" s="24">
        <v>3.8089999999999999E-2</v>
      </c>
      <c r="I23" s="3" t="s">
        <v>34</v>
      </c>
      <c r="J23" s="3" t="s">
        <v>33</v>
      </c>
      <c r="K23" s="29">
        <f t="shared" si="1"/>
        <v>98862.934762799996</v>
      </c>
      <c r="P23" s="17"/>
    </row>
    <row r="24" spans="1:19" x14ac:dyDescent="0.25">
      <c r="A24" s="3">
        <f t="shared" si="0"/>
        <v>12</v>
      </c>
      <c r="B24" s="20" t="s">
        <v>33</v>
      </c>
      <c r="C24" s="27">
        <v>2023</v>
      </c>
      <c r="D24" s="27">
        <v>2054</v>
      </c>
      <c r="E24" s="28">
        <v>3853578.25</v>
      </c>
      <c r="F24" s="24">
        <v>4.0219999999999999E-2</v>
      </c>
      <c r="G24" s="24">
        <v>4.0219999999999999E-2</v>
      </c>
      <c r="H24" s="24">
        <v>4.0219999999999999E-2</v>
      </c>
      <c r="I24" s="3" t="s">
        <v>34</v>
      </c>
      <c r="J24" s="3" t="s">
        <v>33</v>
      </c>
      <c r="K24" s="29">
        <f>+H24*E24</f>
        <v>154990.91721499999</v>
      </c>
      <c r="P24" s="17"/>
    </row>
    <row r="25" spans="1:19" x14ac:dyDescent="0.25">
      <c r="A25" s="3">
        <f t="shared" si="0"/>
        <v>13</v>
      </c>
      <c r="B25" s="20" t="s">
        <v>33</v>
      </c>
      <c r="C25" s="27">
        <v>2023</v>
      </c>
      <c r="D25" s="27">
        <v>2054</v>
      </c>
      <c r="E25" s="28">
        <v>4680152.58</v>
      </c>
      <c r="F25" s="24">
        <v>4.9279999999999997E-2</v>
      </c>
      <c r="G25" s="24">
        <v>4.9279999999999997E-2</v>
      </c>
      <c r="H25" s="24">
        <v>4.9279999999999997E-2</v>
      </c>
      <c r="I25" s="49" t="s">
        <v>34</v>
      </c>
      <c r="J25" s="49" t="s">
        <v>33</v>
      </c>
      <c r="K25" s="29">
        <f t="shared" si="1"/>
        <v>230637.9191424</v>
      </c>
      <c r="P25" s="17"/>
    </row>
    <row r="26" spans="1:19" x14ac:dyDescent="0.25">
      <c r="A26" s="3">
        <f t="shared" si="0"/>
        <v>14</v>
      </c>
      <c r="B26" s="20" t="s">
        <v>33</v>
      </c>
      <c r="C26" s="27">
        <v>2025</v>
      </c>
      <c r="D26" s="27">
        <v>2059</v>
      </c>
      <c r="E26" s="28">
        <v>4762466.3499999996</v>
      </c>
      <c r="F26" s="24">
        <v>4.7100000000000003E-2</v>
      </c>
      <c r="G26" s="24">
        <f>+F26</f>
        <v>4.7100000000000003E-2</v>
      </c>
      <c r="H26" s="24">
        <f>+G26</f>
        <v>4.7100000000000003E-2</v>
      </c>
      <c r="I26" s="49" t="s">
        <v>34</v>
      </c>
      <c r="J26" s="49" t="s">
        <v>33</v>
      </c>
      <c r="K26" s="29">
        <f t="shared" si="1"/>
        <v>224312.16508499999</v>
      </c>
    </row>
    <row r="27" spans="1:19" x14ac:dyDescent="0.25">
      <c r="A27" s="3">
        <f t="shared" si="0"/>
        <v>15</v>
      </c>
      <c r="B27" s="21" t="s">
        <v>33</v>
      </c>
      <c r="C27" s="30">
        <v>2025</v>
      </c>
      <c r="D27" s="30">
        <v>2059</v>
      </c>
      <c r="E27" s="31">
        <v>4715312.3099999996</v>
      </c>
      <c r="F27" s="32">
        <v>4.9399999999999999E-2</v>
      </c>
      <c r="G27" s="32">
        <f>+F27</f>
        <v>4.9399999999999999E-2</v>
      </c>
      <c r="H27" s="32">
        <f>+G27</f>
        <v>4.9399999999999999E-2</v>
      </c>
      <c r="I27" s="33" t="s">
        <v>34</v>
      </c>
      <c r="J27" s="33" t="s">
        <v>33</v>
      </c>
      <c r="K27" s="34">
        <f>+H27*E27</f>
        <v>232936.42811399998</v>
      </c>
    </row>
    <row r="28" spans="1:19" x14ac:dyDescent="0.25">
      <c r="A28" s="3">
        <f t="shared" si="0"/>
        <v>16</v>
      </c>
      <c r="B28" s="22" t="s">
        <v>37</v>
      </c>
      <c r="C28" s="27"/>
      <c r="D28" s="27"/>
      <c r="E28" s="38">
        <f>SUM(E13:E27)</f>
        <v>76192351.239999995</v>
      </c>
      <c r="F28" s="24"/>
      <c r="G28" s="24"/>
      <c r="J28" s="3"/>
      <c r="K28" s="37">
        <f>SUM(K13:K27)</f>
        <v>2168787.1205226998</v>
      </c>
    </row>
    <row r="29" spans="1:19" x14ac:dyDescent="0.25">
      <c r="A29" s="3">
        <f t="shared" si="0"/>
        <v>17</v>
      </c>
      <c r="C29" s="27"/>
      <c r="D29" s="27"/>
      <c r="E29" s="39"/>
      <c r="F29" s="24"/>
      <c r="G29" s="24"/>
      <c r="J29" s="3"/>
      <c r="K29" s="3"/>
    </row>
    <row r="30" spans="1:19" x14ac:dyDescent="0.25">
      <c r="A30" s="3">
        <f t="shared" si="0"/>
        <v>18</v>
      </c>
      <c r="B30" s="20" t="s">
        <v>35</v>
      </c>
      <c r="C30" s="27">
        <v>1994</v>
      </c>
      <c r="D30" s="27">
        <v>2029</v>
      </c>
      <c r="E30" s="38">
        <v>394274.2</v>
      </c>
      <c r="F30" s="24">
        <v>3.7600000000000001E-2</v>
      </c>
      <c r="G30" s="24">
        <v>3.7600000000000001E-2</v>
      </c>
      <c r="H30" s="24">
        <v>3.7600000000000001E-2</v>
      </c>
      <c r="I30" s="3" t="s">
        <v>34</v>
      </c>
      <c r="J30" s="3" t="s">
        <v>35</v>
      </c>
      <c r="K30" s="37">
        <f>+H30*E30</f>
        <v>14824.709920000001</v>
      </c>
    </row>
    <row r="31" spans="1:19" x14ac:dyDescent="0.25">
      <c r="A31" s="3">
        <f t="shared" si="0"/>
        <v>19</v>
      </c>
      <c r="B31" s="20" t="s">
        <v>35</v>
      </c>
      <c r="C31" s="27">
        <v>1991</v>
      </c>
      <c r="D31" s="27">
        <v>2026</v>
      </c>
      <c r="E31" s="39">
        <v>69660</v>
      </c>
      <c r="F31" s="24">
        <v>3.5099999999999999E-2</v>
      </c>
      <c r="G31" s="24">
        <v>3.5099999999999999E-2</v>
      </c>
      <c r="H31" s="24">
        <v>3.5099999999999999E-2</v>
      </c>
      <c r="I31" s="3" t="s">
        <v>34</v>
      </c>
      <c r="J31" s="3" t="s">
        <v>35</v>
      </c>
      <c r="K31" s="35">
        <f t="shared" ref="K31:K33" si="2">+H31*E31</f>
        <v>2445.0659999999998</v>
      </c>
    </row>
    <row r="32" spans="1:19" x14ac:dyDescent="0.25">
      <c r="A32" s="3">
        <f t="shared" si="0"/>
        <v>20</v>
      </c>
      <c r="B32" s="20" t="s">
        <v>35</v>
      </c>
      <c r="C32" s="27">
        <v>2010</v>
      </c>
      <c r="D32" s="27">
        <v>2026</v>
      </c>
      <c r="E32" s="28">
        <v>151265.66</v>
      </c>
      <c r="F32" s="24">
        <v>4.6899999999999997E-2</v>
      </c>
      <c r="G32" s="24">
        <v>4.6899999999999997E-2</v>
      </c>
      <c r="H32" s="24">
        <v>4.6899999999999997E-2</v>
      </c>
      <c r="I32" s="3" t="s">
        <v>34</v>
      </c>
      <c r="J32" s="3" t="s">
        <v>35</v>
      </c>
      <c r="K32" s="35">
        <f t="shared" si="2"/>
        <v>7094.3594539999995</v>
      </c>
    </row>
    <row r="33" spans="1:11" x14ac:dyDescent="0.25">
      <c r="A33" s="3">
        <f t="shared" si="0"/>
        <v>21</v>
      </c>
      <c r="B33" s="20" t="s">
        <v>35</v>
      </c>
      <c r="C33" s="27">
        <v>2010</v>
      </c>
      <c r="D33" s="27">
        <v>2028</v>
      </c>
      <c r="E33" s="28">
        <v>777973.87</v>
      </c>
      <c r="F33" s="24">
        <v>4.9000000000000002E-2</v>
      </c>
      <c r="G33" s="24">
        <v>4.9000000000000002E-2</v>
      </c>
      <c r="H33" s="24">
        <v>4.9000000000000002E-2</v>
      </c>
      <c r="I33" s="3" t="s">
        <v>34</v>
      </c>
      <c r="J33" s="3" t="s">
        <v>35</v>
      </c>
      <c r="K33" s="35">
        <f t="shared" si="2"/>
        <v>38120.71963</v>
      </c>
    </row>
    <row r="34" spans="1:11" x14ac:dyDescent="0.25">
      <c r="A34" s="3">
        <f t="shared" si="0"/>
        <v>22</v>
      </c>
      <c r="B34" s="21" t="s">
        <v>35</v>
      </c>
      <c r="C34" s="30">
        <v>2012</v>
      </c>
      <c r="D34" s="30">
        <v>2034</v>
      </c>
      <c r="E34" s="31">
        <v>4373449.75</v>
      </c>
      <c r="F34" s="32">
        <v>4.4999999999999998E-2</v>
      </c>
      <c r="G34" s="32">
        <v>4.4999999999999998E-2</v>
      </c>
      <c r="H34" s="32">
        <v>4.4999999999999998E-2</v>
      </c>
      <c r="I34" s="33" t="s">
        <v>34</v>
      </c>
      <c r="J34" s="33" t="s">
        <v>35</v>
      </c>
      <c r="K34" s="34">
        <f>+H34*E34</f>
        <v>196805.23874999999</v>
      </c>
    </row>
    <row r="35" spans="1:11" x14ac:dyDescent="0.25">
      <c r="A35" s="3">
        <f t="shared" si="0"/>
        <v>23</v>
      </c>
      <c r="B35" s="22" t="s">
        <v>38</v>
      </c>
      <c r="C35" s="27"/>
      <c r="D35" s="27"/>
      <c r="E35" s="40">
        <f>SUM(E30:E34)</f>
        <v>5766623.4800000004</v>
      </c>
      <c r="F35" s="24"/>
      <c r="G35" s="24"/>
      <c r="J35" s="3"/>
      <c r="K35" s="37">
        <f>SUM(K30:K34)</f>
        <v>259290.09375399997</v>
      </c>
    </row>
    <row r="36" spans="1:11" x14ac:dyDescent="0.25">
      <c r="A36" s="3">
        <f t="shared" si="0"/>
        <v>24</v>
      </c>
      <c r="C36" s="27"/>
      <c r="D36" s="27"/>
      <c r="E36" s="28"/>
      <c r="F36" s="24"/>
      <c r="G36" s="24"/>
      <c r="J36" s="3"/>
      <c r="K36" s="3"/>
    </row>
    <row r="37" spans="1:11" x14ac:dyDescent="0.25">
      <c r="A37" s="3">
        <f t="shared" si="0"/>
        <v>25</v>
      </c>
      <c r="B37" s="3" t="s">
        <v>36</v>
      </c>
      <c r="C37" s="27">
        <v>2017</v>
      </c>
      <c r="D37" s="27">
        <v>2026</v>
      </c>
      <c r="E37" s="39">
        <v>552915.68000000005</v>
      </c>
      <c r="F37" s="24">
        <v>3.15E-2</v>
      </c>
      <c r="G37" s="44">
        <v>3.15E-2</v>
      </c>
      <c r="H37" s="44">
        <v>3.15E-2</v>
      </c>
      <c r="I37" s="3" t="s">
        <v>34</v>
      </c>
      <c r="J37" s="3" t="s">
        <v>36</v>
      </c>
      <c r="K37" s="37">
        <f t="shared" ref="K37:K53" si="3">+H37*E37</f>
        <v>17416.843920000003</v>
      </c>
    </row>
    <row r="38" spans="1:11" x14ac:dyDescent="0.25">
      <c r="A38" s="3">
        <f t="shared" si="0"/>
        <v>26</v>
      </c>
      <c r="B38" s="3" t="s">
        <v>36</v>
      </c>
      <c r="C38" s="27">
        <v>2017</v>
      </c>
      <c r="D38" s="27">
        <v>2027</v>
      </c>
      <c r="E38" s="39">
        <v>765018.3</v>
      </c>
      <c r="F38" s="24">
        <v>3.2000000000000001E-2</v>
      </c>
      <c r="G38" s="44">
        <v>3.2000000000000001E-2</v>
      </c>
      <c r="H38" s="44">
        <v>3.2000000000000001E-2</v>
      </c>
      <c r="I38" s="3" t="s">
        <v>34</v>
      </c>
      <c r="J38" s="3" t="s">
        <v>36</v>
      </c>
      <c r="K38" s="37">
        <f t="shared" si="3"/>
        <v>24480.585600000002</v>
      </c>
    </row>
    <row r="39" spans="1:11" x14ac:dyDescent="0.25">
      <c r="A39" s="3">
        <f t="shared" si="0"/>
        <v>27</v>
      </c>
      <c r="B39" s="3" t="s">
        <v>36</v>
      </c>
      <c r="C39" s="27">
        <v>2017</v>
      </c>
      <c r="D39" s="27">
        <v>2028</v>
      </c>
      <c r="E39" s="39">
        <v>796585.49</v>
      </c>
      <c r="F39" s="24">
        <v>3.2500000000000001E-2</v>
      </c>
      <c r="G39" s="44">
        <v>3.2500000000000001E-2</v>
      </c>
      <c r="H39" s="44">
        <v>3.2500000000000001E-2</v>
      </c>
      <c r="I39" s="3" t="s">
        <v>34</v>
      </c>
      <c r="J39" s="3" t="s">
        <v>36</v>
      </c>
      <c r="K39" s="37">
        <f t="shared" si="3"/>
        <v>25889.028425</v>
      </c>
    </row>
    <row r="40" spans="1:11" x14ac:dyDescent="0.25">
      <c r="A40" s="3">
        <f t="shared" si="0"/>
        <v>28</v>
      </c>
      <c r="B40" s="3" t="s">
        <v>36</v>
      </c>
      <c r="C40" s="27">
        <v>2017</v>
      </c>
      <c r="D40" s="27">
        <v>2029</v>
      </c>
      <c r="E40" s="39">
        <v>830928.7</v>
      </c>
      <c r="F40" s="24">
        <v>3.3000000000000002E-2</v>
      </c>
      <c r="G40" s="44">
        <v>3.3000000000000002E-2</v>
      </c>
      <c r="H40" s="44">
        <v>3.3000000000000002E-2</v>
      </c>
      <c r="I40" s="3" t="s">
        <v>34</v>
      </c>
      <c r="J40" s="3" t="s">
        <v>36</v>
      </c>
      <c r="K40" s="37">
        <f t="shared" si="3"/>
        <v>27420.647099999998</v>
      </c>
    </row>
    <row r="41" spans="1:11" x14ac:dyDescent="0.25">
      <c r="A41" s="3">
        <f t="shared" si="0"/>
        <v>29</v>
      </c>
      <c r="B41" s="3" t="s">
        <v>36</v>
      </c>
      <c r="C41" s="27">
        <v>2017</v>
      </c>
      <c r="D41" s="27">
        <v>2030</v>
      </c>
      <c r="E41" s="39">
        <v>865464.66</v>
      </c>
      <c r="F41" s="24">
        <v>3.3000000000000002E-2</v>
      </c>
      <c r="G41" s="44">
        <v>3.3000000000000002E-2</v>
      </c>
      <c r="H41" s="44">
        <v>3.3000000000000002E-2</v>
      </c>
      <c r="I41" s="3" t="s">
        <v>34</v>
      </c>
      <c r="J41" s="3" t="s">
        <v>36</v>
      </c>
      <c r="K41" s="37">
        <f t="shared" si="3"/>
        <v>28560.333780000001</v>
      </c>
    </row>
    <row r="42" spans="1:11" x14ac:dyDescent="0.25">
      <c r="A42" s="3">
        <f t="shared" si="0"/>
        <v>30</v>
      </c>
      <c r="B42" s="3" t="s">
        <v>36</v>
      </c>
      <c r="C42" s="27">
        <v>2017</v>
      </c>
      <c r="D42" s="27">
        <v>2031</v>
      </c>
      <c r="E42" s="39">
        <v>901974.87</v>
      </c>
      <c r="F42" s="24">
        <v>3.3500000000000002E-2</v>
      </c>
      <c r="G42" s="44">
        <v>3.3500000000000002E-2</v>
      </c>
      <c r="H42" s="44">
        <v>3.3500000000000002E-2</v>
      </c>
      <c r="I42" s="3" t="s">
        <v>34</v>
      </c>
      <c r="J42" s="3" t="s">
        <v>36</v>
      </c>
      <c r="K42" s="37">
        <f t="shared" si="3"/>
        <v>30216.158145000001</v>
      </c>
    </row>
    <row r="43" spans="1:11" x14ac:dyDescent="0.25">
      <c r="A43" s="3">
        <f t="shared" si="0"/>
        <v>31</v>
      </c>
      <c r="B43" s="3" t="s">
        <v>36</v>
      </c>
      <c r="C43" s="27">
        <v>2017</v>
      </c>
      <c r="D43" s="27">
        <v>2032</v>
      </c>
      <c r="E43" s="39">
        <v>939780.89</v>
      </c>
      <c r="F43" s="24">
        <v>3.4000000000000002E-2</v>
      </c>
      <c r="G43" s="44">
        <v>3.4000000000000002E-2</v>
      </c>
      <c r="H43" s="44">
        <v>3.4000000000000002E-2</v>
      </c>
      <c r="I43" s="3" t="s">
        <v>34</v>
      </c>
      <c r="J43" s="3" t="s">
        <v>36</v>
      </c>
      <c r="K43" s="37">
        <f t="shared" si="3"/>
        <v>31952.550260000004</v>
      </c>
    </row>
    <row r="44" spans="1:11" x14ac:dyDescent="0.25">
      <c r="A44" s="3">
        <f t="shared" si="0"/>
        <v>32</v>
      </c>
      <c r="B44" s="3" t="s">
        <v>36</v>
      </c>
      <c r="C44" s="27">
        <v>2017</v>
      </c>
      <c r="D44" s="27">
        <v>2033</v>
      </c>
      <c r="E44" s="39">
        <v>980248.9</v>
      </c>
      <c r="F44" s="24">
        <v>3.4000000000000002E-2</v>
      </c>
      <c r="G44" s="44">
        <v>3.4000000000000002E-2</v>
      </c>
      <c r="H44" s="44">
        <v>3.4000000000000002E-2</v>
      </c>
      <c r="I44" s="3" t="s">
        <v>34</v>
      </c>
      <c r="J44" s="3" t="s">
        <v>36</v>
      </c>
      <c r="K44" s="37">
        <f t="shared" si="3"/>
        <v>33328.462600000006</v>
      </c>
    </row>
    <row r="45" spans="1:11" x14ac:dyDescent="0.25">
      <c r="A45" s="3">
        <f t="shared" si="0"/>
        <v>33</v>
      </c>
      <c r="B45" s="3" t="s">
        <v>36</v>
      </c>
      <c r="C45" s="27">
        <v>2017</v>
      </c>
      <c r="D45" s="27">
        <v>2034</v>
      </c>
      <c r="E45" s="39">
        <v>1021609.58</v>
      </c>
      <c r="F45" s="24">
        <v>3.4500000000000003E-2</v>
      </c>
      <c r="G45" s="44">
        <v>3.4500000000000003E-2</v>
      </c>
      <c r="H45" s="44">
        <v>3.4500000000000003E-2</v>
      </c>
      <c r="I45" s="3" t="s">
        <v>34</v>
      </c>
      <c r="J45" s="3" t="s">
        <v>36</v>
      </c>
      <c r="K45" s="37">
        <f t="shared" si="3"/>
        <v>35245.530510000004</v>
      </c>
    </row>
    <row r="46" spans="1:11" x14ac:dyDescent="0.25">
      <c r="A46" s="3">
        <f t="shared" si="0"/>
        <v>34</v>
      </c>
      <c r="B46" s="3" t="s">
        <v>36</v>
      </c>
      <c r="C46" s="27">
        <v>2017</v>
      </c>
      <c r="D46" s="27">
        <v>2035</v>
      </c>
      <c r="E46" s="39">
        <v>1065125.76</v>
      </c>
      <c r="F46" s="24">
        <v>3.5000000000000003E-2</v>
      </c>
      <c r="G46" s="44">
        <v>3.5000000000000003E-2</v>
      </c>
      <c r="H46" s="44">
        <v>3.5000000000000003E-2</v>
      </c>
      <c r="I46" s="3" t="s">
        <v>34</v>
      </c>
      <c r="J46" s="3" t="s">
        <v>36</v>
      </c>
      <c r="K46" s="37">
        <f t="shared" si="3"/>
        <v>37279.401600000005</v>
      </c>
    </row>
    <row r="47" spans="1:11" x14ac:dyDescent="0.25">
      <c r="A47" s="3">
        <f t="shared" si="0"/>
        <v>35</v>
      </c>
      <c r="B47" s="3" t="s">
        <v>36</v>
      </c>
      <c r="C47" s="27">
        <v>2017</v>
      </c>
      <c r="D47" s="27">
        <v>2036</v>
      </c>
      <c r="E47" s="39">
        <v>954876.11</v>
      </c>
      <c r="F47" s="24">
        <v>3.5499999999999997E-2</v>
      </c>
      <c r="G47" s="44">
        <v>3.5499999999999997E-2</v>
      </c>
      <c r="H47" s="44">
        <v>3.5499999999999997E-2</v>
      </c>
      <c r="I47" s="3" t="s">
        <v>34</v>
      </c>
      <c r="J47" s="3" t="s">
        <v>36</v>
      </c>
      <c r="K47" s="37">
        <f t="shared" si="3"/>
        <v>33898.101904999996</v>
      </c>
    </row>
    <row r="48" spans="1:11" x14ac:dyDescent="0.25">
      <c r="A48" s="3">
        <f t="shared" si="0"/>
        <v>36</v>
      </c>
      <c r="B48" s="3" t="s">
        <v>36</v>
      </c>
      <c r="C48" s="27">
        <v>2017</v>
      </c>
      <c r="D48" s="27">
        <v>2037</v>
      </c>
      <c r="E48" s="39">
        <v>694347.68</v>
      </c>
      <c r="F48" s="24">
        <v>3.5499999999999997E-2</v>
      </c>
      <c r="G48" s="44">
        <v>3.5499999999999997E-2</v>
      </c>
      <c r="H48" s="44">
        <v>3.5499999999999997E-2</v>
      </c>
      <c r="I48" s="3" t="s">
        <v>34</v>
      </c>
      <c r="J48" s="3" t="s">
        <v>36</v>
      </c>
      <c r="K48" s="37">
        <f t="shared" si="3"/>
        <v>24649.342639999999</v>
      </c>
    </row>
    <row r="49" spans="1:11" x14ac:dyDescent="0.25">
      <c r="A49" s="3">
        <f t="shared" si="0"/>
        <v>37</v>
      </c>
      <c r="B49" s="3" t="s">
        <v>36</v>
      </c>
      <c r="C49" s="27">
        <v>2017</v>
      </c>
      <c r="D49" s="27">
        <v>2038</v>
      </c>
      <c r="E49" s="39">
        <v>722411.23</v>
      </c>
      <c r="F49" s="24">
        <v>3.6000000000000004E-2</v>
      </c>
      <c r="G49" s="44">
        <v>3.6000000000000004E-2</v>
      </c>
      <c r="H49" s="44">
        <v>3.6000000000000004E-2</v>
      </c>
      <c r="I49" s="3" t="s">
        <v>34</v>
      </c>
      <c r="J49" s="3" t="s">
        <v>36</v>
      </c>
      <c r="K49" s="37">
        <f t="shared" si="3"/>
        <v>26006.804280000004</v>
      </c>
    </row>
    <row r="50" spans="1:11" x14ac:dyDescent="0.25">
      <c r="A50" s="3">
        <f t="shared" si="0"/>
        <v>38</v>
      </c>
      <c r="B50" s="3" t="s">
        <v>36</v>
      </c>
      <c r="C50" s="27">
        <v>2017</v>
      </c>
      <c r="D50" s="27">
        <v>2039</v>
      </c>
      <c r="E50" s="39">
        <v>751763.92</v>
      </c>
      <c r="F50" s="24">
        <v>3.6499999999999998E-2</v>
      </c>
      <c r="G50" s="44">
        <v>3.6499999999999998E-2</v>
      </c>
      <c r="H50" s="44">
        <v>3.6499999999999998E-2</v>
      </c>
      <c r="I50" s="3" t="s">
        <v>34</v>
      </c>
      <c r="J50" s="3" t="s">
        <v>36</v>
      </c>
      <c r="K50" s="37">
        <f t="shared" si="3"/>
        <v>27439.38308</v>
      </c>
    </row>
    <row r="51" spans="1:11" x14ac:dyDescent="0.25">
      <c r="A51" s="3">
        <f t="shared" si="0"/>
        <v>39</v>
      </c>
      <c r="B51" s="3" t="s">
        <v>36</v>
      </c>
      <c r="C51" s="27">
        <v>2017</v>
      </c>
      <c r="D51" s="27">
        <v>2040</v>
      </c>
      <c r="E51" s="39">
        <v>782264.38</v>
      </c>
      <c r="F51" s="24">
        <v>3.7000000000000005E-2</v>
      </c>
      <c r="G51" s="44">
        <v>3.7000000000000005E-2</v>
      </c>
      <c r="H51" s="44">
        <v>3.7000000000000005E-2</v>
      </c>
      <c r="I51" s="3" t="s">
        <v>34</v>
      </c>
      <c r="J51" s="3" t="s">
        <v>36</v>
      </c>
      <c r="K51" s="37">
        <f t="shared" si="3"/>
        <v>28943.782060000005</v>
      </c>
    </row>
    <row r="52" spans="1:11" x14ac:dyDescent="0.25">
      <c r="A52" s="3">
        <f t="shared" si="0"/>
        <v>40</v>
      </c>
      <c r="B52" s="3" t="s">
        <v>36</v>
      </c>
      <c r="C52" s="27">
        <v>2017</v>
      </c>
      <c r="D52" s="27">
        <v>2041</v>
      </c>
      <c r="E52" s="39">
        <v>709522.81</v>
      </c>
      <c r="F52" s="24">
        <v>3.7000000000000005E-2</v>
      </c>
      <c r="G52" s="44">
        <v>3.7000000000000005E-2</v>
      </c>
      <c r="H52" s="44">
        <v>3.7000000000000005E-2</v>
      </c>
      <c r="I52" s="3" t="s">
        <v>34</v>
      </c>
      <c r="J52" s="3" t="s">
        <v>36</v>
      </c>
      <c r="K52" s="37">
        <f t="shared" si="3"/>
        <v>26252.343970000005</v>
      </c>
    </row>
    <row r="53" spans="1:11" x14ac:dyDescent="0.25">
      <c r="A53" s="3">
        <f t="shared" si="0"/>
        <v>41</v>
      </c>
      <c r="B53" s="33" t="s">
        <v>36</v>
      </c>
      <c r="C53" s="30">
        <v>2017</v>
      </c>
      <c r="D53" s="30">
        <v>2042</v>
      </c>
      <c r="E53" s="41">
        <v>70275.429999999993</v>
      </c>
      <c r="F53" s="32">
        <v>3.7499999999999999E-2</v>
      </c>
      <c r="G53" s="45">
        <v>3.7499999999999999E-2</v>
      </c>
      <c r="H53" s="45">
        <v>3.7499999999999999E-2</v>
      </c>
      <c r="I53" s="33" t="s">
        <v>34</v>
      </c>
      <c r="J53" s="33" t="s">
        <v>36</v>
      </c>
      <c r="K53" s="42">
        <f t="shared" si="3"/>
        <v>2635.3286249999996</v>
      </c>
    </row>
    <row r="54" spans="1:11" x14ac:dyDescent="0.25">
      <c r="A54" s="3">
        <f t="shared" si="0"/>
        <v>42</v>
      </c>
      <c r="B54" s="3" t="s">
        <v>39</v>
      </c>
      <c r="C54" s="27"/>
      <c r="D54" s="27"/>
      <c r="E54" s="43">
        <f>SUM(E37:E53)</f>
        <v>13405114.390000001</v>
      </c>
      <c r="F54" s="24"/>
      <c r="G54" s="17"/>
      <c r="J54" s="3"/>
      <c r="K54" s="23">
        <f>SUM(K37:K53)</f>
        <v>461614.62849999999</v>
      </c>
    </row>
    <row r="55" spans="1:11" x14ac:dyDescent="0.25">
      <c r="A55" s="3">
        <f t="shared" si="0"/>
        <v>43</v>
      </c>
      <c r="C55" s="14"/>
      <c r="D55" s="14"/>
      <c r="E55" s="15"/>
      <c r="F55" s="16"/>
      <c r="G55" s="17"/>
      <c r="J55" s="3"/>
    </row>
    <row r="56" spans="1:11" x14ac:dyDescent="0.25">
      <c r="A56" s="3">
        <f t="shared" si="0"/>
        <v>44</v>
      </c>
      <c r="C56" s="14"/>
      <c r="D56" s="14"/>
      <c r="E56" s="15"/>
      <c r="F56" s="16"/>
      <c r="G56" s="17"/>
      <c r="J56" s="3"/>
    </row>
    <row r="57" spans="1:11" ht="15.75" thickBot="1" x14ac:dyDescent="0.3">
      <c r="A57" s="3">
        <f t="shared" si="0"/>
        <v>45</v>
      </c>
      <c r="B57" t="s">
        <v>40</v>
      </c>
      <c r="C57" s="14"/>
      <c r="D57" s="14"/>
      <c r="E57" s="25">
        <f>+E54+E35+E28</f>
        <v>95364089.109999999</v>
      </c>
      <c r="F57" s="16"/>
      <c r="G57" s="17"/>
      <c r="J57" s="3"/>
      <c r="K57" s="26">
        <f>+K54+K35+K28</f>
        <v>2889691.8427766999</v>
      </c>
    </row>
    <row r="58" spans="1:11" ht="15.75" thickTop="1" x14ac:dyDescent="0.25">
      <c r="A58" s="3">
        <f t="shared" si="0"/>
        <v>46</v>
      </c>
      <c r="B58" t="s">
        <v>41</v>
      </c>
      <c r="C58" s="14"/>
      <c r="D58" s="14"/>
      <c r="E58" s="18"/>
      <c r="F58" s="16"/>
      <c r="G58" s="17"/>
      <c r="J58" s="3"/>
      <c r="K58" s="18">
        <f>+K57/E57</f>
        <v>3.0301677180007619E-2</v>
      </c>
    </row>
    <row r="59" spans="1:11" x14ac:dyDescent="0.25">
      <c r="C59" s="2"/>
      <c r="D59" s="2"/>
      <c r="E59" s="2"/>
      <c r="F59" s="18"/>
      <c r="G59" s="17"/>
    </row>
    <row r="60" spans="1:11" x14ac:dyDescent="0.25">
      <c r="C60" s="2"/>
      <c r="D60" s="2"/>
      <c r="E60" s="2"/>
      <c r="F60" s="18"/>
      <c r="G60" s="17"/>
    </row>
    <row r="61" spans="1:11" x14ac:dyDescent="0.25">
      <c r="C61" s="2"/>
      <c r="D61" s="2"/>
      <c r="E61" s="2"/>
      <c r="F61" s="19"/>
      <c r="G61" s="17"/>
    </row>
    <row r="62" spans="1:11" x14ac:dyDescent="0.25">
      <c r="C62" s="2"/>
      <c r="D62" s="2"/>
      <c r="E62" s="2"/>
      <c r="F62" s="19"/>
      <c r="G62" s="17"/>
    </row>
    <row r="63" spans="1:11" x14ac:dyDescent="0.25">
      <c r="C63" s="2"/>
      <c r="D63" s="2"/>
      <c r="E63" s="2"/>
      <c r="F63" s="19"/>
      <c r="G63" s="17"/>
    </row>
    <row r="64" spans="1:11" x14ac:dyDescent="0.25">
      <c r="C64" s="4"/>
      <c r="D64" s="4"/>
      <c r="E64" s="4"/>
      <c r="F64" s="17"/>
      <c r="G64" s="17"/>
    </row>
    <row r="65" spans="3:7" x14ac:dyDescent="0.25">
      <c r="C65" s="4"/>
      <c r="D65" s="4"/>
      <c r="E65" s="4"/>
      <c r="F65" s="17"/>
      <c r="G65" s="17"/>
    </row>
    <row r="66" spans="3:7" x14ac:dyDescent="0.25">
      <c r="C66" s="4"/>
      <c r="D66" s="4"/>
      <c r="E66" s="4"/>
      <c r="F66" s="17"/>
      <c r="G66" s="17"/>
    </row>
    <row r="67" spans="3:7" x14ac:dyDescent="0.25">
      <c r="C67" s="4"/>
      <c r="D67" s="4"/>
      <c r="E67" s="4"/>
      <c r="F67" s="17"/>
      <c r="G67" s="17"/>
    </row>
    <row r="68" spans="3:7" x14ac:dyDescent="0.25">
      <c r="C68" s="4"/>
      <c r="D68" s="4"/>
      <c r="E68" s="4"/>
      <c r="F68" s="17"/>
      <c r="G68" s="17"/>
    </row>
    <row r="69" spans="3:7" x14ac:dyDescent="0.25">
      <c r="C69" s="4"/>
      <c r="D69" s="4"/>
      <c r="E69" s="4"/>
      <c r="F69" s="17"/>
      <c r="G69" s="17"/>
    </row>
    <row r="70" spans="3:7" x14ac:dyDescent="0.25">
      <c r="C70" s="4"/>
      <c r="D70" s="4"/>
      <c r="E70" s="4"/>
      <c r="F70" s="17"/>
      <c r="G70" s="17"/>
    </row>
    <row r="71" spans="3:7" x14ac:dyDescent="0.25">
      <c r="C71" s="4"/>
      <c r="D71" s="4"/>
      <c r="E71" s="4"/>
      <c r="F71" s="17"/>
      <c r="G71" s="17"/>
    </row>
    <row r="72" spans="3:7" x14ac:dyDescent="0.25">
      <c r="C72" s="4"/>
      <c r="D72" s="4"/>
      <c r="E72" s="4"/>
      <c r="F72" s="17"/>
      <c r="G72" s="17"/>
    </row>
    <row r="73" spans="3:7" x14ac:dyDescent="0.25">
      <c r="C73" s="4"/>
      <c r="D73" s="4"/>
      <c r="E73" s="4"/>
      <c r="F73" s="17"/>
      <c r="G73" s="17"/>
    </row>
    <row r="74" spans="3:7" x14ac:dyDescent="0.25">
      <c r="C74" s="4"/>
      <c r="D74" s="4"/>
      <c r="E74" s="4"/>
      <c r="F74" s="17"/>
      <c r="G74" s="17"/>
    </row>
    <row r="75" spans="3:7" x14ac:dyDescent="0.25">
      <c r="C75" s="4"/>
      <c r="D75" s="4"/>
      <c r="E75" s="4"/>
      <c r="F75" s="17"/>
      <c r="G75" s="17"/>
    </row>
    <row r="76" spans="3:7" x14ac:dyDescent="0.25">
      <c r="C76" s="4"/>
      <c r="D76" s="4"/>
      <c r="E76" s="4"/>
      <c r="F76" s="17"/>
      <c r="G76" s="17"/>
    </row>
    <row r="77" spans="3:7" x14ac:dyDescent="0.25">
      <c r="C77" s="4"/>
      <c r="D77" s="4"/>
      <c r="E77" s="4"/>
      <c r="F77" s="17"/>
      <c r="G77" s="17"/>
    </row>
    <row r="78" spans="3:7" x14ac:dyDescent="0.25">
      <c r="C78" s="4"/>
      <c r="D78" s="4"/>
      <c r="E78" s="4"/>
      <c r="F78" s="17"/>
      <c r="G78" s="17"/>
    </row>
    <row r="79" spans="3:7" x14ac:dyDescent="0.25">
      <c r="C79" s="4"/>
      <c r="D79" s="4"/>
      <c r="E79" s="4"/>
      <c r="F79" s="17"/>
      <c r="G79" s="17"/>
    </row>
    <row r="80" spans="3:7" x14ac:dyDescent="0.25">
      <c r="C80" s="4"/>
      <c r="D80" s="4"/>
      <c r="E80" s="4"/>
      <c r="F80" s="17"/>
      <c r="G80" s="17"/>
    </row>
    <row r="81" spans="3:7" x14ac:dyDescent="0.25">
      <c r="C81" s="4"/>
      <c r="D81" s="4"/>
      <c r="E81" s="4"/>
      <c r="F81" s="17"/>
      <c r="G81" s="17"/>
    </row>
    <row r="82" spans="3:7" x14ac:dyDescent="0.25">
      <c r="C82" s="4"/>
      <c r="D82" s="4"/>
      <c r="E82" s="4"/>
      <c r="F82" s="4"/>
    </row>
    <row r="83" spans="3:7" x14ac:dyDescent="0.25">
      <c r="C83" s="4"/>
      <c r="D83" s="4"/>
      <c r="E83" s="4"/>
      <c r="F83" s="4"/>
    </row>
    <row r="84" spans="3:7" x14ac:dyDescent="0.25">
      <c r="C84" s="4"/>
      <c r="D84" s="4"/>
      <c r="E84" s="4"/>
      <c r="F84" s="4"/>
    </row>
    <row r="85" spans="3:7" x14ac:dyDescent="0.25">
      <c r="C85" s="4"/>
      <c r="D85" s="4"/>
      <c r="E85" s="4"/>
      <c r="F85" s="4"/>
    </row>
  </sheetData>
  <pageMargins left="0.7" right="0.7" top="0.75" bottom="0.75" header="0.3" footer="0.3"/>
  <pageSetup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Exhibit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Williams</dc:creator>
  <cp:lastModifiedBy>Meredith Kendall</cp:lastModifiedBy>
  <cp:lastPrinted>2021-10-23T20:41:02Z</cp:lastPrinted>
  <dcterms:created xsi:type="dcterms:W3CDTF">2021-10-19T13:15:57Z</dcterms:created>
  <dcterms:modified xsi:type="dcterms:W3CDTF">2026-01-17T22:44:04Z</dcterms:modified>
</cp:coreProperties>
</file>