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msserver2\KPSC Cases\0.0 - BR 2025-00021- 2024 MRSM Report\Application Prep\Initial Drafts\"/>
    </mc:Choice>
  </mc:AlternateContent>
  <xr:revisionPtr revIDLastSave="0" documentId="13_ncr:1_{FB82EBAA-76B6-4E29-85DC-85A347419B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2" r:id="rId1"/>
  </sheets>
  <definedNames>
    <definedName name="_xlnm.Print_Area" localSheetId="0">'2024'!$A$1:$H$45</definedName>
    <definedName name="_xlnm.Print_Titles" localSheetId="0">'2024'!$2:$2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F29" i="2"/>
  <c r="G26" i="2"/>
  <c r="F26" i="2"/>
  <c r="H28" i="2" l="1"/>
  <c r="H25" i="2"/>
  <c r="H22" i="2"/>
  <c r="H21" i="2"/>
  <c r="G19" i="2"/>
  <c r="G32" i="2" s="1"/>
  <c r="F19" i="2"/>
  <c r="F32" i="2" s="1"/>
  <c r="H18" i="2"/>
  <c r="G15" i="2"/>
  <c r="G31" i="2" s="1"/>
  <c r="F15" i="2"/>
  <c r="F31" i="2" s="1"/>
  <c r="H14" i="2"/>
  <c r="H12" i="2"/>
  <c r="H11" i="2"/>
  <c r="H6" i="2"/>
  <c r="H5" i="2"/>
  <c r="G33" i="2" l="1"/>
  <c r="H29" i="2"/>
  <c r="H26" i="2"/>
  <c r="H15" i="2"/>
  <c r="H31" i="2" s="1"/>
  <c r="F33" i="2"/>
  <c r="H19" i="2"/>
  <c r="H32" i="2" s="1"/>
  <c r="H33" i="2" l="1"/>
</calcChain>
</file>

<file path=xl/sharedStrings.xml><?xml version="1.0" encoding="utf-8"?>
<sst xmlns="http://schemas.openxmlformats.org/spreadsheetml/2006/main" count="59" uniqueCount="53">
  <si>
    <r>
      <rPr>
        <b/>
        <u/>
        <sz val="12"/>
        <rFont val="Times New Roman"/>
        <family val="1"/>
      </rPr>
      <t>Amounts &amp; Terms</t>
    </r>
    <r>
      <rPr>
        <b/>
        <sz val="12"/>
        <rFont val="Times New Roman"/>
        <family val="1"/>
      </rPr>
      <t>:</t>
    </r>
  </si>
  <si>
    <t>Total Facility Amount:</t>
  </si>
  <si>
    <t>Term (Years):</t>
  </si>
  <si>
    <t>Secured/ Unsecured:</t>
  </si>
  <si>
    <t>Secured</t>
  </si>
  <si>
    <r>
      <t>Fees</t>
    </r>
    <r>
      <rPr>
        <b/>
        <sz val="12"/>
        <rFont val="Times New Roman"/>
        <family val="1"/>
      </rPr>
      <t>:</t>
    </r>
  </si>
  <si>
    <t>One-Time/ Up-Front Fee:</t>
  </si>
  <si>
    <t>Arranger Fee (% of Total Facility)</t>
  </si>
  <si>
    <t xml:space="preserve">   Arranger Fee ($ Amt.)</t>
  </si>
  <si>
    <r>
      <t>Upfront Fee (% of Total Facility)</t>
    </r>
    <r>
      <rPr>
        <i/>
        <sz val="12"/>
        <color theme="1"/>
        <rFont val="Times New Roman"/>
        <family val="1"/>
      </rPr>
      <t xml:space="preserve"> </t>
    </r>
  </si>
  <si>
    <t xml:space="preserve">   Upfront Fee ($ Amt.)</t>
  </si>
  <si>
    <t>Annual Fees:</t>
  </si>
  <si>
    <r>
      <t xml:space="preserve">Annual Facility Fee (% of Total Facility) </t>
    </r>
    <r>
      <rPr>
        <i/>
        <sz val="12"/>
        <rFont val="Times New Roman"/>
        <family val="1"/>
      </rPr>
      <t>(per Pricing Grid)</t>
    </r>
    <r>
      <rPr>
        <i/>
        <vertAlign val="superscript"/>
        <sz val="12"/>
        <rFont val="Times New Roman"/>
        <family val="1"/>
      </rPr>
      <t>(1)</t>
    </r>
  </si>
  <si>
    <r>
      <t xml:space="preserve">   Annual Facility Fee ($ Amt.)</t>
    </r>
    <r>
      <rPr>
        <i/>
        <vertAlign val="superscript"/>
        <sz val="12"/>
        <rFont val="Times New Roman"/>
        <family val="1"/>
      </rPr>
      <t>(1)</t>
    </r>
  </si>
  <si>
    <t xml:space="preserve">Annual Admin. Fee (% of Total Facility) </t>
  </si>
  <si>
    <t xml:space="preserve">   Annual Admin. Fee ($ Amt.)</t>
  </si>
  <si>
    <t>Letter of Credit (L/C) Fees:</t>
  </si>
  <si>
    <t>L/C Fronting Fee (% of Total L/Cs Outstanding)</t>
  </si>
  <si>
    <t>Total Upfront Fees (one-time fees)</t>
  </si>
  <si>
    <t>Total Annual Fees</t>
  </si>
  <si>
    <t>(1)</t>
  </si>
  <si>
    <t>Ratings</t>
  </si>
  <si>
    <t>Pricing
Level</t>
  </si>
  <si>
    <t>S&amp;P</t>
  </si>
  <si>
    <t>Moody's</t>
  </si>
  <si>
    <t>Fitch</t>
  </si>
  <si>
    <t>I.</t>
  </si>
  <si>
    <t>II.</t>
  </si>
  <si>
    <t>BBB</t>
  </si>
  <si>
    <t>Baa2</t>
  </si>
  <si>
    <t>III.</t>
  </si>
  <si>
    <t>BBB-</t>
  </si>
  <si>
    <t>Baa3</t>
  </si>
  <si>
    <t>IV.</t>
  </si>
  <si>
    <t>V.</t>
  </si>
  <si>
    <t>Annual 
Facility Fee</t>
  </si>
  <si>
    <t>BBB+</t>
  </si>
  <si>
    <t>Baa1</t>
  </si>
  <si>
    <t>≥ A-</t>
  </si>
  <si>
    <t>≥ A3</t>
  </si>
  <si>
    <t>Difference</t>
  </si>
  <si>
    <t>$150m Facility-
Non-Investment Grade
 Level V</t>
  </si>
  <si>
    <r>
      <t xml:space="preserve">L/C Participant Fee (% of Total L/Cs Outstanding) (per Pricing Grid) </t>
    </r>
    <r>
      <rPr>
        <i/>
        <vertAlign val="superscript"/>
        <sz val="12"/>
        <color theme="1"/>
        <rFont val="Times New Roman"/>
        <family val="1"/>
      </rPr>
      <t>(1)</t>
    </r>
  </si>
  <si>
    <r>
      <rPr>
        <i/>
        <sz val="12"/>
        <color theme="1"/>
        <rFont val="Times New Roman"/>
        <family val="1"/>
      </rPr>
      <t>= BREC's current credit ratings and applicable Pricing Level as of 01/24/2023.</t>
    </r>
  </si>
  <si>
    <t>$150m Facility-Investment Grade 
Level III</t>
  </si>
  <si>
    <t>Big Rivers' Rates</t>
  </si>
  <si>
    <t xml:space="preserve">Based on BREC's current credit ratings and ratings-based pricing grid per existing 2023 agreement (see below). </t>
  </si>
  <si>
    <t>L/C Part. Fee
&amp; ABR / SOFR
Margin</t>
  </si>
  <si>
    <t>&lt;BB+</t>
  </si>
  <si>
    <t>&lt;Ba1</t>
  </si>
  <si>
    <t xml:space="preserve">   L/C Fronting Fee (Annual $ Amt. Assuming $0  L/Cs Outstanding)</t>
  </si>
  <si>
    <t xml:space="preserve">   L/C Fronting Fee (Annual $ Amt. Assuming $0MM L/Cs Outstanding)</t>
  </si>
  <si>
    <t>Total Letter of Credit Fees (assuming $0 outstanding)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</si>
</sst>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color rgb="FFFF0000"/>
      <name val="Times New Roman"/>
      <family val="1"/>
    </font>
    <font>
      <i/>
      <vertAlign val="superscript"/>
      <sz val="12"/>
      <name val="Times New Roman"/>
      <family val="1"/>
    </font>
    <font>
      <i/>
      <sz val="12"/>
      <color rgb="FFFF0000"/>
      <name val="Times New Roman"/>
      <family val="1"/>
    </font>
    <font>
      <i/>
      <vertAlign val="superscript"/>
      <sz val="12"/>
      <color theme="1"/>
      <name val="Times New Roman"/>
      <family val="1"/>
    </font>
    <font>
      <i/>
      <u/>
      <vertAlign val="superscript"/>
      <sz val="12"/>
      <color rgb="FFFF0000"/>
      <name val="Times New Roman"/>
      <family val="1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7" fillId="2" borderId="2" xfId="0" applyFont="1" applyFill="1" applyBorder="1"/>
    <xf numFmtId="0" fontId="4" fillId="2" borderId="3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4" fillId="2" borderId="6" xfId="0" applyFont="1" applyFill="1" applyBorder="1"/>
    <xf numFmtId="0" fontId="4" fillId="2" borderId="0" xfId="0" applyFont="1" applyFill="1" applyBorder="1"/>
    <xf numFmtId="0" fontId="3" fillId="2" borderId="7" xfId="0" applyFont="1" applyFill="1" applyBorder="1"/>
    <xf numFmtId="165" fontId="9" fillId="2" borderId="8" xfId="2" applyNumberFormat="1" applyFont="1" applyFill="1" applyBorder="1" applyAlignment="1">
      <alignment horizontal="right"/>
    </xf>
    <xf numFmtId="165" fontId="5" fillId="2" borderId="8" xfId="2" applyNumberFormat="1" applyFont="1" applyFill="1" applyBorder="1" applyAlignment="1">
      <alignment horizontal="right"/>
    </xf>
    <xf numFmtId="165" fontId="10" fillId="2" borderId="0" xfId="2" applyNumberFormat="1" applyFont="1" applyFill="1"/>
    <xf numFmtId="0" fontId="9" fillId="2" borderId="0" xfId="0" applyFont="1" applyFill="1" applyBorder="1"/>
    <xf numFmtId="0" fontId="9" fillId="2" borderId="7" xfId="0" applyFont="1" applyFill="1" applyBorder="1"/>
    <xf numFmtId="166" fontId="9" fillId="2" borderId="8" xfId="1" applyNumberFormat="1" applyFont="1" applyFill="1" applyBorder="1" applyAlignment="1">
      <alignment horizontal="right"/>
    </xf>
    <xf numFmtId="166" fontId="5" fillId="2" borderId="8" xfId="1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11" fillId="2" borderId="8" xfId="0" applyFont="1" applyFill="1" applyBorder="1" applyAlignment="1">
      <alignment horizontal="right"/>
    </xf>
    <xf numFmtId="0" fontId="8" fillId="2" borderId="6" xfId="0" applyFont="1" applyFill="1" applyBorder="1"/>
    <xf numFmtId="0" fontId="7" fillId="2" borderId="0" xfId="0" applyFont="1" applyFill="1" applyBorder="1"/>
    <xf numFmtId="10" fontId="5" fillId="2" borderId="8" xfId="3" applyNumberFormat="1" applyFont="1" applyFill="1" applyBorder="1" applyAlignment="1">
      <alignment horizontal="right"/>
    </xf>
    <xf numFmtId="0" fontId="7" fillId="2" borderId="6" xfId="0" applyFont="1" applyFill="1" applyBorder="1"/>
    <xf numFmtId="164" fontId="9" fillId="2" borderId="8" xfId="3" applyNumberFormat="1" applyFont="1" applyFill="1" applyBorder="1" applyAlignment="1">
      <alignment horizontal="right"/>
    </xf>
    <xf numFmtId="164" fontId="5" fillId="2" borderId="8" xfId="3" applyNumberFormat="1" applyFont="1" applyFill="1" applyBorder="1" applyAlignment="1">
      <alignment horizontal="right"/>
    </xf>
    <xf numFmtId="0" fontId="11" fillId="2" borderId="6" xfId="0" applyFont="1" applyFill="1" applyBorder="1"/>
    <xf numFmtId="0" fontId="11" fillId="2" borderId="0" xfId="0" applyFont="1" applyFill="1" applyBorder="1"/>
    <xf numFmtId="0" fontId="10" fillId="2" borderId="0" xfId="0" applyFont="1" applyFill="1"/>
    <xf numFmtId="164" fontId="12" fillId="2" borderId="8" xfId="3" applyNumberFormat="1" applyFont="1" applyFill="1" applyBorder="1" applyAlignment="1">
      <alignment horizontal="right"/>
    </xf>
    <xf numFmtId="44" fontId="10" fillId="2" borderId="0" xfId="0" applyNumberFormat="1" applyFont="1" applyFill="1"/>
    <xf numFmtId="44" fontId="3" fillId="2" borderId="0" xfId="0" applyNumberFormat="1" applyFont="1" applyFill="1"/>
    <xf numFmtId="0" fontId="10" fillId="2" borderId="0" xfId="0" applyFont="1" applyFill="1" applyBorder="1"/>
    <xf numFmtId="0" fontId="10" fillId="2" borderId="7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7" fillId="2" borderId="13" xfId="0" applyFont="1" applyFill="1" applyBorder="1"/>
    <xf numFmtId="0" fontId="7" fillId="2" borderId="14" xfId="0" applyFont="1" applyFill="1" applyBorder="1"/>
    <xf numFmtId="0" fontId="2" fillId="2" borderId="14" xfId="0" applyFont="1" applyFill="1" applyBorder="1"/>
    <xf numFmtId="0" fontId="3" fillId="2" borderId="14" xfId="0" applyFont="1" applyFill="1" applyBorder="1"/>
    <xf numFmtId="165" fontId="3" fillId="2" borderId="0" xfId="0" applyNumberFormat="1" applyFont="1" applyFill="1" applyBorder="1"/>
    <xf numFmtId="0" fontId="7" fillId="2" borderId="0" xfId="0" applyFont="1" applyFill="1"/>
    <xf numFmtId="164" fontId="3" fillId="2" borderId="0" xfId="3" applyNumberFormat="1" applyFont="1" applyFill="1" applyAlignment="1">
      <alignment horizontal="center"/>
    </xf>
    <xf numFmtId="0" fontId="13" fillId="2" borderId="0" xfId="0" quotePrefix="1" applyFont="1" applyFill="1" applyAlignment="1">
      <alignment horizontal="right"/>
    </xf>
    <xf numFmtId="0" fontId="3" fillId="3" borderId="1" xfId="0" applyFont="1" applyFill="1" applyBorder="1"/>
    <xf numFmtId="0" fontId="3" fillId="2" borderId="0" xfId="0" quotePrefix="1" applyFont="1" applyFill="1"/>
    <xf numFmtId="0" fontId="12" fillId="2" borderId="0" xfId="0" applyFont="1" applyFill="1"/>
    <xf numFmtId="165" fontId="10" fillId="2" borderId="0" xfId="0" applyNumberFormat="1" applyFont="1" applyFill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43" fontId="18" fillId="0" borderId="0" xfId="1" applyFont="1"/>
    <xf numFmtId="43" fontId="2" fillId="4" borderId="17" xfId="1" applyFont="1" applyFill="1" applyBorder="1" applyAlignment="1">
      <alignment horizontal="center" wrapText="1"/>
    </xf>
    <xf numFmtId="43" fontId="19" fillId="4" borderId="7" xfId="1" applyFont="1" applyFill="1" applyBorder="1" applyAlignment="1">
      <alignment horizontal="center" wrapText="1"/>
    </xf>
    <xf numFmtId="43" fontId="19" fillId="4" borderId="6" xfId="1" applyFont="1" applyFill="1" applyBorder="1" applyAlignment="1">
      <alignment horizontal="center" wrapText="1"/>
    </xf>
    <xf numFmtId="43" fontId="19" fillId="4" borderId="18" xfId="1" applyFont="1" applyFill="1" applyBorder="1" applyAlignment="1">
      <alignment horizontal="center" wrapText="1"/>
    </xf>
    <xf numFmtId="43" fontId="19" fillId="4" borderId="8" xfId="1" applyFont="1" applyFill="1" applyBorder="1" applyAlignment="1">
      <alignment horizontal="center" wrapText="1"/>
    </xf>
    <xf numFmtId="43" fontId="19" fillId="4" borderId="20" xfId="1" applyFont="1" applyFill="1" applyBorder="1" applyAlignment="1">
      <alignment horizontal="center" wrapText="1"/>
    </xf>
    <xf numFmtId="0" fontId="3" fillId="2" borderId="0" xfId="1" applyNumberFormat="1" applyFont="1" applyFill="1" applyBorder="1" applyAlignment="1">
      <alignment horizontal="center"/>
    </xf>
    <xf numFmtId="43" fontId="17" fillId="2" borderId="0" xfId="1" applyFont="1" applyFill="1" applyBorder="1" applyAlignment="1">
      <alignment horizontal="center"/>
    </xf>
    <xf numFmtId="164" fontId="18" fillId="2" borderId="0" xfId="3" applyNumberFormat="1" applyFont="1" applyFill="1" applyBorder="1" applyAlignment="1">
      <alignment horizontal="center"/>
    </xf>
    <xf numFmtId="0" fontId="9" fillId="2" borderId="10" xfId="0" applyFont="1" applyFill="1" applyBorder="1"/>
    <xf numFmtId="0" fontId="9" fillId="2" borderId="11" xfId="0" applyFont="1" applyFill="1" applyBorder="1"/>
    <xf numFmtId="0" fontId="16" fillId="2" borderId="0" xfId="0" applyFont="1" applyFill="1" applyAlignment="1"/>
    <xf numFmtId="0" fontId="8" fillId="2" borderId="2" xfId="0" applyFont="1" applyFill="1" applyBorder="1"/>
    <xf numFmtId="0" fontId="7" fillId="2" borderId="3" xfId="0" applyFont="1" applyFill="1" applyBorder="1"/>
    <xf numFmtId="0" fontId="9" fillId="2" borderId="3" xfId="0" applyFont="1" applyFill="1" applyBorder="1"/>
    <xf numFmtId="0" fontId="9" fillId="2" borderId="4" xfId="0" applyFont="1" applyFill="1" applyBorder="1"/>
    <xf numFmtId="0" fontId="6" fillId="2" borderId="21" xfId="0" applyFont="1" applyFill="1" applyBorder="1" applyAlignment="1">
      <alignment horizontal="center" wrapText="1"/>
    </xf>
    <xf numFmtId="0" fontId="3" fillId="0" borderId="1" xfId="1" applyNumberFormat="1" applyFont="1" applyFill="1" applyBorder="1" applyAlignment="1">
      <alignment horizontal="center"/>
    </xf>
    <xf numFmtId="43" fontId="17" fillId="0" borderId="1" xfId="1" applyFont="1" applyFill="1" applyBorder="1" applyAlignment="1">
      <alignment horizontal="center"/>
    </xf>
    <xf numFmtId="43" fontId="18" fillId="0" borderId="1" xfId="1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center"/>
    </xf>
    <xf numFmtId="43" fontId="18" fillId="3" borderId="1" xfId="1" applyFont="1" applyFill="1" applyBorder="1" applyAlignment="1">
      <alignment horizontal="center"/>
    </xf>
    <xf numFmtId="164" fontId="18" fillId="0" borderId="1" xfId="3" applyNumberFormat="1" applyFont="1" applyFill="1" applyBorder="1" applyAlignment="1">
      <alignment horizontal="center"/>
    </xf>
    <xf numFmtId="164" fontId="9" fillId="0" borderId="8" xfId="3" applyNumberFormat="1" applyFont="1" applyFill="1" applyBorder="1" applyAlignment="1">
      <alignment horizontal="right"/>
    </xf>
    <xf numFmtId="164" fontId="5" fillId="0" borderId="8" xfId="3" applyNumberFormat="1" applyFont="1" applyFill="1" applyBorder="1" applyAlignment="1">
      <alignment horizontal="right"/>
    </xf>
    <xf numFmtId="165" fontId="9" fillId="0" borderId="8" xfId="2" applyNumberFormat="1" applyFont="1" applyFill="1" applyBorder="1" applyAlignment="1">
      <alignment horizontal="right"/>
    </xf>
    <xf numFmtId="165" fontId="5" fillId="0" borderId="8" xfId="2" applyNumberFormat="1" applyFont="1" applyFill="1" applyBorder="1" applyAlignment="1">
      <alignment horizontal="right"/>
    </xf>
    <xf numFmtId="164" fontId="12" fillId="0" borderId="8" xfId="3" applyNumberFormat="1" applyFont="1" applyFill="1" applyBorder="1" applyAlignment="1">
      <alignment horizontal="right"/>
    </xf>
    <xf numFmtId="164" fontId="12" fillId="0" borderId="12" xfId="3" applyNumberFormat="1" applyFont="1" applyFill="1" applyBorder="1" applyAlignment="1">
      <alignment horizontal="right"/>
    </xf>
    <xf numFmtId="164" fontId="5" fillId="0" borderId="12" xfId="3" applyNumberFormat="1" applyFont="1" applyFill="1" applyBorder="1" applyAlignment="1">
      <alignment horizontal="right"/>
    </xf>
    <xf numFmtId="164" fontId="18" fillId="3" borderId="1" xfId="3" applyNumberFormat="1" applyFont="1" applyFill="1" applyBorder="1" applyAlignment="1">
      <alignment horizontal="center"/>
    </xf>
    <xf numFmtId="165" fontId="14" fillId="0" borderId="8" xfId="2" applyNumberFormat="1" applyFont="1" applyFill="1" applyBorder="1" applyAlignment="1">
      <alignment horizontal="right"/>
    </xf>
    <xf numFmtId="165" fontId="3" fillId="0" borderId="1" xfId="2" applyNumberFormat="1" applyFont="1" applyFill="1" applyBorder="1" applyAlignment="1">
      <alignment horizontal="center"/>
    </xf>
    <xf numFmtId="164" fontId="12" fillId="0" borderId="5" xfId="3" applyNumberFormat="1" applyFont="1" applyFill="1" applyBorder="1" applyAlignment="1">
      <alignment horizontal="right"/>
    </xf>
    <xf numFmtId="164" fontId="5" fillId="0" borderId="5" xfId="3" applyNumberFormat="1" applyFont="1" applyFill="1" applyBorder="1" applyAlignment="1">
      <alignment horizontal="right"/>
    </xf>
    <xf numFmtId="43" fontId="19" fillId="4" borderId="15" xfId="1" applyFont="1" applyFill="1" applyBorder="1" applyAlignment="1">
      <alignment horizontal="center" wrapText="1"/>
    </xf>
    <xf numFmtId="43" fontId="19" fillId="4" borderId="16" xfId="1" applyFont="1" applyFill="1" applyBorder="1" applyAlignment="1">
      <alignment horizontal="center" wrapText="1"/>
    </xf>
    <xf numFmtId="43" fontId="19" fillId="4" borderId="19" xfId="1" applyFont="1" applyFill="1" applyBorder="1" applyAlignment="1">
      <alignment horizontal="center" wrapText="1"/>
    </xf>
    <xf numFmtId="0" fontId="19" fillId="4" borderId="15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N47"/>
  <sheetViews>
    <sheetView tabSelected="1" view="pageLayout" zoomScaleNormal="100" workbookViewId="0">
      <selection activeCell="D2" sqref="D2"/>
    </sheetView>
  </sheetViews>
  <sheetFormatPr defaultColWidth="9.140625" defaultRowHeight="15.75" x14ac:dyDescent="0.25"/>
  <cols>
    <col min="1" max="2" width="3.140625" style="1" customWidth="1"/>
    <col min="3" max="3" width="25.5703125" style="1" customWidth="1"/>
    <col min="4" max="4" width="26.28515625" style="1" customWidth="1"/>
    <col min="5" max="5" width="15.140625" style="1" customWidth="1"/>
    <col min="6" max="6" width="22.5703125" style="1" customWidth="1"/>
    <col min="7" max="7" width="22.5703125" style="2" customWidth="1"/>
    <col min="8" max="8" width="18.5703125" style="2" bestFit="1" customWidth="1"/>
    <col min="9" max="9" width="16.85546875" style="4" customWidth="1"/>
    <col min="10" max="10" width="7.7109375" style="1" bestFit="1" customWidth="1"/>
    <col min="11" max="13" width="15.28515625" style="1" customWidth="1"/>
    <col min="14" max="16384" width="9.140625" style="1"/>
  </cols>
  <sheetData>
    <row r="1" spans="1:14" ht="16.5" thickBot="1" x14ac:dyDescent="0.3">
      <c r="G1" s="1"/>
      <c r="H1" s="1"/>
      <c r="I1" s="1"/>
    </row>
    <row r="2" spans="1:14" ht="63" x14ac:dyDescent="0.25">
      <c r="A2" s="3"/>
      <c r="B2" s="3"/>
      <c r="F2" s="55" t="s">
        <v>41</v>
      </c>
      <c r="G2" s="55" t="s">
        <v>44</v>
      </c>
      <c r="H2" s="73" t="s">
        <v>40</v>
      </c>
    </row>
    <row r="3" spans="1:14" ht="15" customHeight="1" x14ac:dyDescent="0.25">
      <c r="A3" s="3"/>
      <c r="B3" s="3"/>
      <c r="F3" s="5"/>
      <c r="G3" s="5"/>
      <c r="H3" s="6"/>
    </row>
    <row r="4" spans="1:14" s="4" customFormat="1" ht="15" customHeight="1" x14ac:dyDescent="0.25">
      <c r="A4" s="7" t="s">
        <v>0</v>
      </c>
      <c r="B4" s="8"/>
      <c r="C4" s="9"/>
      <c r="D4" s="9"/>
      <c r="E4" s="10"/>
      <c r="F4" s="11"/>
      <c r="G4" s="11"/>
      <c r="H4" s="12"/>
    </row>
    <row r="5" spans="1:14" x14ac:dyDescent="0.25">
      <c r="A5" s="13"/>
      <c r="B5" s="14"/>
      <c r="C5" s="4" t="s">
        <v>1</v>
      </c>
      <c r="D5" s="4"/>
      <c r="E5" s="15"/>
      <c r="F5" s="16">
        <v>150000000</v>
      </c>
      <c r="G5" s="16">
        <v>150000000</v>
      </c>
      <c r="H5" s="17">
        <f>+G5-F5</f>
        <v>0</v>
      </c>
      <c r="N5" s="18"/>
    </row>
    <row r="6" spans="1:14" x14ac:dyDescent="0.25">
      <c r="A6" s="13"/>
      <c r="B6" s="14"/>
      <c r="C6" s="4" t="s">
        <v>2</v>
      </c>
      <c r="D6" s="19"/>
      <c r="E6" s="20"/>
      <c r="F6" s="21">
        <v>3</v>
      </c>
      <c r="G6" s="21">
        <v>3</v>
      </c>
      <c r="H6" s="22">
        <f>F6-G6</f>
        <v>0</v>
      </c>
      <c r="N6" s="18"/>
    </row>
    <row r="7" spans="1:14" x14ac:dyDescent="0.25">
      <c r="A7" s="13"/>
      <c r="B7" s="14"/>
      <c r="C7" s="4" t="s">
        <v>3</v>
      </c>
      <c r="D7" s="19"/>
      <c r="E7" s="20"/>
      <c r="F7" s="16" t="s">
        <v>4</v>
      </c>
      <c r="G7" s="16" t="s">
        <v>4</v>
      </c>
      <c r="H7" s="17"/>
      <c r="N7" s="18"/>
    </row>
    <row r="8" spans="1:14" x14ac:dyDescent="0.25">
      <c r="A8" s="13"/>
      <c r="B8" s="14"/>
      <c r="C8" s="4"/>
      <c r="D8" s="19"/>
      <c r="E8" s="20"/>
      <c r="F8" s="23"/>
      <c r="G8" s="23"/>
      <c r="H8" s="24"/>
      <c r="N8" s="18"/>
    </row>
    <row r="9" spans="1:14" x14ac:dyDescent="0.25">
      <c r="A9" s="25" t="s">
        <v>5</v>
      </c>
      <c r="B9" s="14"/>
      <c r="C9" s="4"/>
      <c r="D9" s="19"/>
      <c r="E9" s="20"/>
      <c r="F9" s="23"/>
      <c r="G9" s="23"/>
      <c r="H9" s="24"/>
      <c r="N9" s="18"/>
    </row>
    <row r="10" spans="1:14" x14ac:dyDescent="0.25">
      <c r="A10" s="25"/>
      <c r="B10" s="26" t="s">
        <v>6</v>
      </c>
      <c r="C10" s="4"/>
      <c r="D10" s="19"/>
      <c r="E10" s="20"/>
      <c r="F10" s="16"/>
      <c r="G10" s="16"/>
      <c r="H10" s="27"/>
      <c r="N10" s="18"/>
    </row>
    <row r="11" spans="1:14" hidden="1" x14ac:dyDescent="0.25">
      <c r="A11" s="28"/>
      <c r="B11" s="26"/>
      <c r="C11" s="4" t="s">
        <v>7</v>
      </c>
      <c r="D11" s="19"/>
      <c r="E11" s="20"/>
      <c r="F11" s="29">
        <v>8.0000000000000007E-5</v>
      </c>
      <c r="G11" s="29">
        <v>8.0000000000000007E-5</v>
      </c>
      <c r="H11" s="30">
        <f>+G11-F11</f>
        <v>0</v>
      </c>
      <c r="I11" s="1"/>
      <c r="N11" s="18"/>
    </row>
    <row r="12" spans="1:14" s="33" customFormat="1" x14ac:dyDescent="0.25">
      <c r="A12" s="31"/>
      <c r="B12" s="32"/>
      <c r="C12" s="4" t="s">
        <v>8</v>
      </c>
      <c r="D12" s="19"/>
      <c r="E12" s="20"/>
      <c r="F12" s="16">
        <v>10000</v>
      </c>
      <c r="G12" s="16">
        <v>10000</v>
      </c>
      <c r="H12" s="17">
        <f>+F12-G12</f>
        <v>0</v>
      </c>
      <c r="N12" s="18"/>
    </row>
    <row r="13" spans="1:14" x14ac:dyDescent="0.25">
      <c r="A13" s="28"/>
      <c r="B13" s="26"/>
      <c r="C13" s="4"/>
      <c r="D13" s="19"/>
      <c r="E13" s="20"/>
      <c r="F13" s="34"/>
      <c r="G13" s="34"/>
      <c r="H13" s="30"/>
      <c r="I13" s="1"/>
      <c r="N13" s="18"/>
    </row>
    <row r="14" spans="1:14" x14ac:dyDescent="0.25">
      <c r="A14" s="28"/>
      <c r="B14" s="26"/>
      <c r="C14" s="4" t="s">
        <v>9</v>
      </c>
      <c r="D14" s="19"/>
      <c r="E14" s="20"/>
      <c r="F14" s="80">
        <v>1.75E-3</v>
      </c>
      <c r="G14" s="80">
        <v>1.75E-3</v>
      </c>
      <c r="H14" s="81">
        <f>+F14-G14</f>
        <v>0</v>
      </c>
      <c r="I14" s="1"/>
      <c r="N14" s="18"/>
    </row>
    <row r="15" spans="1:14" s="33" customFormat="1" x14ac:dyDescent="0.25">
      <c r="A15" s="31"/>
      <c r="B15" s="32"/>
      <c r="C15" s="4" t="s">
        <v>10</v>
      </c>
      <c r="D15" s="19"/>
      <c r="E15" s="20"/>
      <c r="F15" s="82">
        <f>F14*F5</f>
        <v>262500</v>
      </c>
      <c r="G15" s="82">
        <f>G14*G5</f>
        <v>262500</v>
      </c>
      <c r="H15" s="83">
        <f>+F15-G15</f>
        <v>0</v>
      </c>
      <c r="N15" s="18"/>
    </row>
    <row r="16" spans="1:14" x14ac:dyDescent="0.25">
      <c r="A16" s="28"/>
      <c r="B16" s="26"/>
      <c r="C16" s="4"/>
      <c r="D16" s="19"/>
      <c r="E16" s="20"/>
      <c r="F16" s="84"/>
      <c r="G16" s="84"/>
      <c r="H16" s="81"/>
      <c r="I16" s="1"/>
      <c r="N16" s="18"/>
    </row>
    <row r="17" spans="1:14" x14ac:dyDescent="0.25">
      <c r="A17" s="28"/>
      <c r="B17" s="26" t="s">
        <v>11</v>
      </c>
      <c r="C17" s="4"/>
      <c r="D17" s="19"/>
      <c r="E17" s="20"/>
      <c r="F17" s="84"/>
      <c r="G17" s="84"/>
      <c r="H17" s="81"/>
      <c r="I17" s="1"/>
      <c r="N17" s="18"/>
    </row>
    <row r="18" spans="1:14" ht="18.75" x14ac:dyDescent="0.25">
      <c r="A18" s="28"/>
      <c r="B18" s="26"/>
      <c r="C18" s="19" t="s">
        <v>12</v>
      </c>
      <c r="D18" s="19"/>
      <c r="E18" s="20"/>
      <c r="F18" s="80">
        <v>3.5000000000000001E-3</v>
      </c>
      <c r="G18" s="80">
        <v>2E-3</v>
      </c>
      <c r="H18" s="81">
        <f>+F18-G18</f>
        <v>1.5E-3</v>
      </c>
      <c r="I18" s="1"/>
      <c r="N18" s="18"/>
    </row>
    <row r="19" spans="1:14" s="33" customFormat="1" ht="18.75" x14ac:dyDescent="0.25">
      <c r="A19" s="31"/>
      <c r="B19" s="32"/>
      <c r="C19" s="19" t="s">
        <v>13</v>
      </c>
      <c r="D19" s="19"/>
      <c r="E19" s="20"/>
      <c r="F19" s="82">
        <f>F18*F5</f>
        <v>525000</v>
      </c>
      <c r="G19" s="82">
        <f>G18*G5</f>
        <v>300000</v>
      </c>
      <c r="H19" s="83">
        <f>+F19-G19</f>
        <v>225000</v>
      </c>
      <c r="K19" s="35"/>
      <c r="N19" s="18"/>
    </row>
    <row r="20" spans="1:14" s="33" customFormat="1" x14ac:dyDescent="0.25">
      <c r="A20" s="31"/>
      <c r="B20" s="32"/>
      <c r="C20" s="19"/>
      <c r="D20" s="19"/>
      <c r="E20" s="20"/>
      <c r="F20" s="82"/>
      <c r="G20" s="82"/>
      <c r="H20" s="83"/>
      <c r="K20" s="35"/>
      <c r="N20" s="18"/>
    </row>
    <row r="21" spans="1:14" hidden="1" x14ac:dyDescent="0.25">
      <c r="A21" s="28"/>
      <c r="B21" s="26"/>
      <c r="C21" s="19" t="s">
        <v>14</v>
      </c>
      <c r="D21" s="19"/>
      <c r="E21" s="20"/>
      <c r="F21" s="80">
        <v>1.6000000000000001E-4</v>
      </c>
      <c r="G21" s="80">
        <v>1.6000000000000001E-4</v>
      </c>
      <c r="H21" s="81">
        <f>+G21-F21</f>
        <v>0</v>
      </c>
      <c r="I21" s="1"/>
      <c r="K21" s="36"/>
      <c r="N21" s="18"/>
    </row>
    <row r="22" spans="1:14" s="33" customFormat="1" x14ac:dyDescent="0.25">
      <c r="A22" s="31"/>
      <c r="B22" s="32"/>
      <c r="C22" s="19" t="s">
        <v>15</v>
      </c>
      <c r="D22" s="19"/>
      <c r="E22" s="20"/>
      <c r="F22" s="82">
        <v>20000</v>
      </c>
      <c r="G22" s="82">
        <v>20000</v>
      </c>
      <c r="H22" s="83">
        <f>+F22-G22</f>
        <v>0</v>
      </c>
      <c r="N22" s="18"/>
    </row>
    <row r="23" spans="1:14" x14ac:dyDescent="0.25">
      <c r="A23" s="39"/>
      <c r="B23" s="40"/>
      <c r="C23" s="41"/>
      <c r="D23" s="66"/>
      <c r="E23" s="67"/>
      <c r="F23" s="85"/>
      <c r="G23" s="85"/>
      <c r="H23" s="86"/>
      <c r="I23" s="1"/>
      <c r="N23" s="18"/>
    </row>
    <row r="24" spans="1:14" x14ac:dyDescent="0.25">
      <c r="A24" s="69"/>
      <c r="B24" s="70" t="s">
        <v>16</v>
      </c>
      <c r="C24" s="9"/>
      <c r="D24" s="71"/>
      <c r="E24" s="72"/>
      <c r="F24" s="90"/>
      <c r="G24" s="90"/>
      <c r="H24" s="91"/>
      <c r="I24" s="1"/>
      <c r="N24" s="18"/>
    </row>
    <row r="25" spans="1:14" x14ac:dyDescent="0.25">
      <c r="A25" s="28"/>
      <c r="B25" s="26"/>
      <c r="C25" s="4" t="s">
        <v>17</v>
      </c>
      <c r="D25" s="19"/>
      <c r="E25" s="20"/>
      <c r="F25" s="80">
        <v>1.25E-3</v>
      </c>
      <c r="G25" s="80">
        <v>1.25E-3</v>
      </c>
      <c r="H25" s="81">
        <f>+F25-G25</f>
        <v>0</v>
      </c>
      <c r="I25" s="1"/>
      <c r="N25" s="18"/>
    </row>
    <row r="26" spans="1:14" s="33" customFormat="1" x14ac:dyDescent="0.25">
      <c r="A26" s="31"/>
      <c r="B26" s="32"/>
      <c r="C26" s="4" t="s">
        <v>50</v>
      </c>
      <c r="D26" s="4"/>
      <c r="E26" s="15"/>
      <c r="F26" s="82">
        <f>F25*0</f>
        <v>0</v>
      </c>
      <c r="G26" s="82">
        <f>G25*0</f>
        <v>0</v>
      </c>
      <c r="H26" s="83">
        <f>+F26-G26</f>
        <v>0</v>
      </c>
      <c r="N26" s="18"/>
    </row>
    <row r="27" spans="1:14" s="33" customFormat="1" x14ac:dyDescent="0.25">
      <c r="A27" s="31"/>
      <c r="B27" s="32"/>
      <c r="C27" s="37"/>
      <c r="D27" s="37"/>
      <c r="E27" s="38"/>
      <c r="F27" s="88"/>
      <c r="G27" s="88"/>
      <c r="H27" s="83"/>
      <c r="N27" s="18"/>
    </row>
    <row r="28" spans="1:14" ht="18.75" x14ac:dyDescent="0.25">
      <c r="A28" s="28"/>
      <c r="B28" s="26"/>
      <c r="C28" s="4" t="s">
        <v>42</v>
      </c>
      <c r="D28" s="4"/>
      <c r="E28" s="15"/>
      <c r="F28" s="80">
        <v>1.6500000000000001E-2</v>
      </c>
      <c r="G28" s="80">
        <v>1.2999999999999999E-2</v>
      </c>
      <c r="H28" s="81">
        <f>+F28-G28</f>
        <v>3.5000000000000014E-3</v>
      </c>
      <c r="I28" s="1"/>
      <c r="N28" s="18"/>
    </row>
    <row r="29" spans="1:14" s="33" customFormat="1" x14ac:dyDescent="0.25">
      <c r="A29" s="31"/>
      <c r="B29" s="32"/>
      <c r="C29" s="4" t="s">
        <v>51</v>
      </c>
      <c r="D29" s="4"/>
      <c r="E29" s="15"/>
      <c r="F29" s="82">
        <f>F28*0</f>
        <v>0</v>
      </c>
      <c r="G29" s="82">
        <f>G28*0</f>
        <v>0</v>
      </c>
      <c r="H29" s="83">
        <f>+F29-G29</f>
        <v>0</v>
      </c>
      <c r="N29" s="18"/>
    </row>
    <row r="30" spans="1:14" x14ac:dyDescent="0.25">
      <c r="A30" s="39"/>
      <c r="B30" s="40"/>
      <c r="C30" s="41"/>
      <c r="D30" s="41"/>
      <c r="E30" s="42"/>
      <c r="F30" s="85"/>
      <c r="G30" s="85"/>
      <c r="H30" s="86"/>
      <c r="I30" s="1"/>
      <c r="N30" s="18"/>
    </row>
    <row r="31" spans="1:14" x14ac:dyDescent="0.25">
      <c r="A31" s="43"/>
      <c r="B31" s="44"/>
      <c r="C31" s="45" t="s">
        <v>18</v>
      </c>
      <c r="D31" s="46"/>
      <c r="E31" s="46"/>
      <c r="F31" s="89">
        <f>+F12+F15</f>
        <v>272500</v>
      </c>
      <c r="G31" s="89">
        <f>+G12+G15</f>
        <v>272500</v>
      </c>
      <c r="H31" s="89">
        <f>+H12+H15</f>
        <v>0</v>
      </c>
      <c r="N31" s="18"/>
    </row>
    <row r="32" spans="1:14" x14ac:dyDescent="0.25">
      <c r="A32" s="43"/>
      <c r="B32" s="44"/>
      <c r="C32" s="45" t="s">
        <v>19</v>
      </c>
      <c r="D32" s="46"/>
      <c r="E32" s="46"/>
      <c r="F32" s="89">
        <f>+F19+F22</f>
        <v>545000</v>
      </c>
      <c r="G32" s="89">
        <f>+G19+G22</f>
        <v>320000</v>
      </c>
      <c r="H32" s="89">
        <f>+H19+H22</f>
        <v>225000</v>
      </c>
      <c r="I32" s="47"/>
      <c r="N32" s="18"/>
    </row>
    <row r="33" spans="1:14" x14ac:dyDescent="0.25">
      <c r="A33" s="43"/>
      <c r="B33" s="44"/>
      <c r="C33" s="45" t="s">
        <v>52</v>
      </c>
      <c r="D33" s="46"/>
      <c r="E33" s="46"/>
      <c r="F33" s="89">
        <f t="shared" ref="F33:H33" si="0">+F26+F29</f>
        <v>0</v>
      </c>
      <c r="G33" s="89">
        <f t="shared" si="0"/>
        <v>0</v>
      </c>
      <c r="H33" s="89">
        <f t="shared" si="0"/>
        <v>0</v>
      </c>
      <c r="N33" s="18"/>
    </row>
    <row r="34" spans="1:14" ht="18.75" x14ac:dyDescent="0.25">
      <c r="A34" s="48"/>
      <c r="B34" s="50" t="s">
        <v>20</v>
      </c>
      <c r="C34" s="1" t="s">
        <v>46</v>
      </c>
      <c r="F34" s="49"/>
      <c r="G34" s="49"/>
      <c r="H34" s="54"/>
    </row>
    <row r="35" spans="1:14" ht="18.75" x14ac:dyDescent="0.25">
      <c r="B35" s="50"/>
      <c r="C35" s="51"/>
      <c r="D35" s="52" t="s">
        <v>43</v>
      </c>
      <c r="I35" s="1"/>
      <c r="J35" s="4"/>
    </row>
    <row r="36" spans="1:14" ht="18.600000000000001" customHeight="1" thickBot="1" x14ac:dyDescent="0.3">
      <c r="A36" s="68"/>
      <c r="B36" s="68"/>
      <c r="C36" s="68"/>
      <c r="D36" s="68"/>
      <c r="G36" s="1"/>
      <c r="H36" s="1"/>
      <c r="I36" s="1"/>
      <c r="J36" s="4"/>
    </row>
    <row r="37" spans="1:14" ht="18.95" customHeight="1" thickBot="1" x14ac:dyDescent="0.3">
      <c r="A37" s="68"/>
      <c r="B37" s="68"/>
      <c r="C37" s="56"/>
      <c r="D37" s="92" t="s">
        <v>21</v>
      </c>
      <c r="E37" s="93"/>
      <c r="F37" s="94"/>
      <c r="G37" s="95" t="s">
        <v>45</v>
      </c>
      <c r="H37" s="96"/>
    </row>
    <row r="38" spans="1:14" ht="45" customHeight="1" x14ac:dyDescent="0.25">
      <c r="A38" s="68"/>
      <c r="B38" s="68"/>
      <c r="C38" s="57" t="s">
        <v>22</v>
      </c>
      <c r="D38" s="58" t="s">
        <v>23</v>
      </c>
      <c r="E38" s="59" t="s">
        <v>24</v>
      </c>
      <c r="F38" s="60" t="s">
        <v>25</v>
      </c>
      <c r="G38" s="61" t="s">
        <v>47</v>
      </c>
      <c r="H38" s="62" t="s">
        <v>35</v>
      </c>
    </row>
    <row r="39" spans="1:14" ht="15.6" customHeight="1" x14ac:dyDescent="0.25">
      <c r="A39" s="68"/>
      <c r="B39" s="68"/>
      <c r="C39" s="74" t="s">
        <v>26</v>
      </c>
      <c r="D39" s="75" t="s">
        <v>38</v>
      </c>
      <c r="E39" s="75" t="s">
        <v>39</v>
      </c>
      <c r="F39" s="75" t="s">
        <v>38</v>
      </c>
      <c r="G39" s="79">
        <v>0.01</v>
      </c>
      <c r="H39" s="79">
        <v>1.25E-3</v>
      </c>
    </row>
    <row r="40" spans="1:14" ht="15.6" customHeight="1" x14ac:dyDescent="0.25">
      <c r="A40" s="68"/>
      <c r="B40" s="68"/>
      <c r="C40" s="74" t="s">
        <v>27</v>
      </c>
      <c r="D40" s="75" t="s">
        <v>36</v>
      </c>
      <c r="E40" s="75" t="s">
        <v>37</v>
      </c>
      <c r="F40" s="75" t="s">
        <v>36</v>
      </c>
      <c r="G40" s="79">
        <v>1.0999999999999999E-2</v>
      </c>
      <c r="H40" s="79">
        <v>1.5E-3</v>
      </c>
    </row>
    <row r="41" spans="1:14" ht="15.6" customHeight="1" x14ac:dyDescent="0.25">
      <c r="A41" s="68"/>
      <c r="B41" s="68"/>
      <c r="C41" s="77" t="s">
        <v>30</v>
      </c>
      <c r="D41" s="78" t="s">
        <v>28</v>
      </c>
      <c r="E41" s="78" t="s">
        <v>29</v>
      </c>
      <c r="F41" s="78" t="s">
        <v>28</v>
      </c>
      <c r="G41" s="87">
        <v>1.2999999999999999E-2</v>
      </c>
      <c r="H41" s="87">
        <v>2E-3</v>
      </c>
    </row>
    <row r="42" spans="1:14" ht="15.6" customHeight="1" x14ac:dyDescent="0.25">
      <c r="A42" s="68"/>
      <c r="B42" s="68"/>
      <c r="C42" s="74" t="s">
        <v>33</v>
      </c>
      <c r="D42" s="76" t="s">
        <v>31</v>
      </c>
      <c r="E42" s="76" t="s">
        <v>32</v>
      </c>
      <c r="F42" s="76" t="s">
        <v>31</v>
      </c>
      <c r="G42" s="79">
        <v>1.4999999999999999E-2</v>
      </c>
      <c r="H42" s="79">
        <v>2.5000000000000001E-3</v>
      </c>
    </row>
    <row r="43" spans="1:14" ht="15.6" customHeight="1" x14ac:dyDescent="0.25">
      <c r="A43" s="68"/>
      <c r="B43" s="68"/>
      <c r="C43" s="74" t="s">
        <v>34</v>
      </c>
      <c r="D43" s="76" t="s">
        <v>48</v>
      </c>
      <c r="E43" s="76" t="s">
        <v>49</v>
      </c>
      <c r="F43" s="76" t="s">
        <v>48</v>
      </c>
      <c r="G43" s="79">
        <v>1.6500000000000001E-2</v>
      </c>
      <c r="H43" s="79">
        <v>3.5000000000000001E-3</v>
      </c>
    </row>
    <row r="44" spans="1:14" ht="15.6" customHeight="1" x14ac:dyDescent="0.25">
      <c r="A44" s="68"/>
      <c r="B44" s="68"/>
      <c r="C44" s="74"/>
      <c r="D44" s="76"/>
      <c r="E44" s="76"/>
      <c r="F44" s="76"/>
      <c r="G44" s="79"/>
      <c r="H44" s="79"/>
    </row>
    <row r="45" spans="1:14" ht="15.6" customHeight="1" x14ac:dyDescent="0.25">
      <c r="A45" s="68"/>
      <c r="B45" s="68"/>
      <c r="C45" s="74"/>
      <c r="D45" s="75"/>
      <c r="E45" s="75"/>
      <c r="F45" s="75"/>
      <c r="G45" s="79"/>
      <c r="H45" s="79"/>
    </row>
    <row r="46" spans="1:14" ht="11.45" customHeight="1" x14ac:dyDescent="0.25">
      <c r="A46" s="53"/>
      <c r="B46" s="53"/>
      <c r="E46" s="63"/>
      <c r="F46" s="64"/>
      <c r="G46" s="64"/>
      <c r="H46" s="64"/>
      <c r="I46" s="64"/>
      <c r="J46" s="65"/>
    </row>
    <row r="47" spans="1:14" x14ac:dyDescent="0.25">
      <c r="A47" s="53"/>
      <c r="B47" s="53"/>
      <c r="E47" s="63"/>
      <c r="F47" s="64"/>
      <c r="G47" s="64"/>
      <c r="H47" s="64"/>
      <c r="I47" s="64"/>
      <c r="J47" s="65"/>
    </row>
  </sheetData>
  <mergeCells count="2">
    <mergeCell ref="D37:F37"/>
    <mergeCell ref="G37:H37"/>
  </mergeCells>
  <printOptions horizontalCentered="1"/>
  <pageMargins left="0.45" right="0.45" top="1.75" bottom="1" header="0.8" footer="0.3"/>
  <pageSetup scale="90" fitToWidth="0" orientation="landscape" horizontalDpi="4294967293" r:id="rId1"/>
  <headerFooter>
    <oddHeader>&amp;C&amp;"Century Schoolbook,Bold"&amp;14Big Rivers Electric Corporation
Case No. 2025-00021
2024 Interest Savings</oddHeader>
    <oddFooter>&amp;L&amp;"Times New Roman,Bold"Case No. 2025-00021
Exhibit Mathews-5
Page &amp;P of &amp;N</oddFooter>
  </headerFooter>
  <rowBreaks count="1" manualBreakCount="1">
    <brk id="2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>Big Rivers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Stone, Jennifer</dc:creator>
  <cp:lastModifiedBy>Santana, Senthia</cp:lastModifiedBy>
  <cp:lastPrinted>2025-01-30T20:43:35Z</cp:lastPrinted>
  <dcterms:created xsi:type="dcterms:W3CDTF">2021-02-19T13:19:04Z</dcterms:created>
  <dcterms:modified xsi:type="dcterms:W3CDTF">2025-01-30T20:43:40Z</dcterms:modified>
</cp:coreProperties>
</file>