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PSC Cases\2025-000xx Ann Rpt on mrsm\DR\"/>
    </mc:Choice>
  </mc:AlternateContent>
  <bookViews>
    <workbookView xWindow="-120" yWindow="-120" windowWidth="29040" windowHeight="15840" tabRatio="783"/>
  </bookViews>
  <sheets>
    <sheet name="Exhibit" sheetId="5" r:id="rId1"/>
  </sheets>
  <definedNames>
    <definedName name="_xlnm.Print_Area" localSheetId="0">Exhibit!$C$5:$F$25</definedName>
    <definedName name="_xlnm.Print_Titles" localSheetId="0">Exhibit!$5:$5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5" l="1"/>
  <c r="D16" i="5" l="1"/>
  <c r="E22" i="5"/>
  <c r="F17" i="5"/>
  <c r="E17" i="5"/>
  <c r="D15" i="5"/>
  <c r="D23" i="5" l="1"/>
  <c r="D7" i="5"/>
  <c r="D17" i="5"/>
  <c r="F18" i="5" s="1"/>
  <c r="E18" i="5" l="1"/>
  <c r="D18" i="5" s="1"/>
  <c r="D21" i="5" l="1"/>
  <c r="E21" i="5" s="1"/>
  <c r="E23" i="5" s="1"/>
  <c r="E25" i="5" l="1"/>
  <c r="F21" i="5"/>
  <c r="F23" i="5" s="1"/>
  <c r="F25" i="5" l="1"/>
  <c r="D25" i="5" s="1"/>
</calcChain>
</file>

<file path=xl/comments1.xml><?xml version="1.0" encoding="utf-8"?>
<comments xmlns="http://schemas.openxmlformats.org/spreadsheetml/2006/main">
  <authors>
    <author>Speed, DeAnna</author>
  </authors>
  <commentList>
    <comment ref="F15" authorId="0" shapeId="0">
      <text>
        <r>
          <rPr>
            <sz val="9"/>
            <color indexed="81"/>
            <rFont val="Tahoma"/>
            <family val="2"/>
          </rPr>
          <t xml:space="preserve">
excludes Domtar Cogen Revenue
excludes EDR </t>
        </r>
        <r>
          <rPr>
            <b/>
            <sz val="9"/>
            <color indexed="81"/>
            <rFont val="Tahoma"/>
            <family val="2"/>
          </rPr>
          <t>revenue</t>
        </r>
        <r>
          <rPr>
            <sz val="9"/>
            <color indexed="81"/>
            <rFont val="Tahoma"/>
            <family val="2"/>
          </rPr>
          <t xml:space="preserve"> (not EDR credit amount, but EDR revenue amount)
</t>
        </r>
      </text>
    </comment>
    <comment ref="F16" authorId="0" shapeId="0">
      <text>
        <r>
          <rPr>
            <sz val="9"/>
            <color indexed="81"/>
            <rFont val="Tahoma"/>
            <family val="2"/>
          </rPr>
          <t xml:space="preserve">
Market Revenue for Blockware &amp; KC --and-- Nucor Revenue</t>
        </r>
      </text>
    </comment>
  </commentList>
</comments>
</file>

<file path=xl/sharedStrings.xml><?xml version="1.0" encoding="utf-8"?>
<sst xmlns="http://schemas.openxmlformats.org/spreadsheetml/2006/main" count="17" uniqueCount="17">
  <si>
    <t>Total</t>
  </si>
  <si>
    <t>Rural</t>
  </si>
  <si>
    <t>Large Industrial</t>
  </si>
  <si>
    <t>Rural Initial Credit</t>
  </si>
  <si>
    <t>Less: Sales not FAC applicable</t>
  </si>
  <si>
    <t>Allocation of Monthly Bill Credit to Customer Classes:</t>
  </si>
  <si>
    <t xml:space="preserve">         Allocation of Monthly Bill Credit</t>
  </si>
  <si>
    <t>Rural &amp; LIC Percentage Allocation:</t>
  </si>
  <si>
    <t>Rural &amp; LIC Dollar Allocation:</t>
  </si>
  <si>
    <t>Rural and LIC Bill Credit Allocation</t>
  </si>
  <si>
    <t>2023 Adjusted Revenue for MRSM Purposes</t>
  </si>
  <si>
    <t>2023 Member Revenue (Excluding EDR Sales)</t>
  </si>
  <si>
    <t>Total Billed in 2024 MRSM</t>
  </si>
  <si>
    <t>2024 Monthly Bill Credit
(12 equal monthly installments)</t>
  </si>
  <si>
    <t>2024 New TIER Credit (Total)</t>
  </si>
  <si>
    <t>Annual Amount to Refund as Monthly Bill Credit starting with January 2025 service month</t>
  </si>
  <si>
    <t>Monthly Amount to Refund as Monthly Bill Credit starting with January 2025 service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</si>
</sst>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00206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35">
    <xf numFmtId="0" fontId="0" fillId="0" borderId="0" xfId="0"/>
    <xf numFmtId="0" fontId="4" fillId="2" borderId="0" xfId="0" applyFont="1" applyFill="1" applyProtection="1">
      <protection locked="0"/>
    </xf>
    <xf numFmtId="43" fontId="4" fillId="2" borderId="0" xfId="1" applyFont="1" applyFill="1" applyProtection="1">
      <protection locked="0"/>
    </xf>
    <xf numFmtId="43" fontId="5" fillId="2" borderId="0" xfId="1" applyFont="1" applyFill="1" applyAlignment="1" applyProtection="1">
      <alignment horizontal="right"/>
      <protection locked="0"/>
    </xf>
    <xf numFmtId="0" fontId="5" fillId="2" borderId="0" xfId="0" applyFont="1" applyFill="1" applyProtection="1">
      <protection locked="0"/>
    </xf>
    <xf numFmtId="49" fontId="4" fillId="2" borderId="0" xfId="0" applyNumberFormat="1" applyFont="1" applyFill="1" applyAlignment="1" applyProtection="1">
      <alignment horizontal="left"/>
      <protection locked="0"/>
    </xf>
    <xf numFmtId="7" fontId="4" fillId="2" borderId="0" xfId="0" applyNumberFormat="1" applyFont="1" applyFill="1" applyProtection="1">
      <protection locked="0"/>
    </xf>
    <xf numFmtId="49" fontId="4" fillId="2" borderId="0" xfId="0" applyNumberFormat="1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left" wrapText="1"/>
      <protection locked="0"/>
    </xf>
    <xf numFmtId="44" fontId="4" fillId="2" borderId="0" xfId="0" applyNumberFormat="1" applyFont="1" applyFill="1" applyProtection="1">
      <protection locked="0"/>
    </xf>
    <xf numFmtId="0" fontId="6" fillId="2" borderId="0" xfId="0" applyFont="1" applyFill="1" applyProtection="1">
      <protection locked="0"/>
    </xf>
    <xf numFmtId="49" fontId="6" fillId="2" borderId="0" xfId="0" applyNumberFormat="1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Protection="1">
      <protection locked="0"/>
    </xf>
    <xf numFmtId="0" fontId="7" fillId="2" borderId="0" xfId="0" applyFont="1" applyFill="1" applyProtection="1">
      <protection locked="0"/>
    </xf>
    <xf numFmtId="7" fontId="4" fillId="2" borderId="2" xfId="2" applyNumberFormat="1" applyFont="1" applyFill="1" applyBorder="1" applyProtection="1">
      <protection locked="0"/>
    </xf>
    <xf numFmtId="39" fontId="4" fillId="2" borderId="3" xfId="0" applyNumberFormat="1" applyFont="1" applyFill="1" applyBorder="1" applyProtection="1">
      <protection locked="0"/>
    </xf>
    <xf numFmtId="7" fontId="4" fillId="2" borderId="2" xfId="0" applyNumberFormat="1" applyFont="1" applyFill="1" applyBorder="1" applyProtection="1">
      <protection locked="0"/>
    </xf>
    <xf numFmtId="164" fontId="4" fillId="2" borderId="2" xfId="0" applyNumberFormat="1" applyFont="1" applyFill="1" applyBorder="1" applyProtection="1">
      <protection locked="0"/>
    </xf>
    <xf numFmtId="164" fontId="4" fillId="2" borderId="2" xfId="3" applyNumberFormat="1" applyFont="1" applyFill="1" applyBorder="1" applyProtection="1">
      <protection locked="0"/>
    </xf>
    <xf numFmtId="43" fontId="4" fillId="2" borderId="2" xfId="0" applyNumberFormat="1" applyFont="1" applyFill="1" applyBorder="1" applyProtection="1">
      <protection locked="0"/>
    </xf>
    <xf numFmtId="0" fontId="5" fillId="2" borderId="0" xfId="0" applyFont="1" applyFill="1" applyAlignment="1" applyProtection="1">
      <alignment wrapText="1"/>
      <protection locked="0"/>
    </xf>
    <xf numFmtId="7" fontId="5" fillId="2" borderId="3" xfId="0" applyNumberFormat="1" applyFont="1" applyFill="1" applyBorder="1" applyProtection="1">
      <protection locked="0"/>
    </xf>
    <xf numFmtId="0" fontId="4" fillId="2" borderId="0" xfId="0" applyFont="1" applyFill="1" applyBorder="1" applyProtection="1">
      <protection locked="0"/>
    </xf>
    <xf numFmtId="49" fontId="4" fillId="2" borderId="0" xfId="0" applyNumberFormat="1" applyFont="1" applyFill="1" applyBorder="1" applyAlignment="1" applyProtection="1">
      <alignment horizontal="left"/>
      <protection locked="0"/>
    </xf>
    <xf numFmtId="7" fontId="4" fillId="2" borderId="0" xfId="2" applyNumberFormat="1" applyFont="1" applyFill="1" applyBorder="1" applyProtection="1">
      <protection locked="0"/>
    </xf>
    <xf numFmtId="7" fontId="4" fillId="2" borderId="0" xfId="0" applyNumberFormat="1" applyFont="1" applyFill="1" applyBorder="1" applyProtection="1">
      <protection locked="0"/>
    </xf>
    <xf numFmtId="0" fontId="4" fillId="2" borderId="0" xfId="0" applyFont="1" applyFill="1" applyBorder="1" applyAlignment="1" applyProtection="1">
      <alignment horizontal="left"/>
      <protection locked="0"/>
    </xf>
    <xf numFmtId="43" fontId="8" fillId="2" borderId="0" xfId="0" applyNumberFormat="1" applyFont="1" applyFill="1" applyAlignment="1" applyProtection="1">
      <alignment horizontal="center" vertical="center"/>
      <protection locked="0"/>
    </xf>
    <xf numFmtId="43" fontId="9" fillId="2" borderId="2" xfId="2" applyNumberFormat="1" applyFont="1" applyFill="1" applyBorder="1" applyProtection="1">
      <protection locked="0"/>
    </xf>
    <xf numFmtId="7" fontId="9" fillId="2" borderId="2" xfId="2" applyNumberFormat="1" applyFont="1" applyFill="1" applyBorder="1" applyProtection="1">
      <protection locked="0"/>
    </xf>
    <xf numFmtId="39" fontId="9" fillId="2" borderId="3" xfId="0" applyNumberFormat="1" applyFont="1" applyFill="1" applyBorder="1" applyProtection="1">
      <protection locked="0"/>
    </xf>
    <xf numFmtId="39" fontId="9" fillId="2" borderId="3" xfId="2" applyNumberFormat="1" applyFont="1" applyFill="1" applyBorder="1" applyProtection="1">
      <protection locked="0"/>
    </xf>
    <xf numFmtId="7" fontId="9" fillId="2" borderId="0" xfId="0" applyNumberFormat="1" applyFont="1" applyFill="1" applyProtection="1">
      <protection locked="0"/>
    </xf>
  </cellXfs>
  <cellStyles count="7">
    <cellStyle name="Comma" xfId="1" builtinId="3"/>
    <cellStyle name="Comma 2" xfId="5"/>
    <cellStyle name="Currency" xfId="2" builtinId="4"/>
    <cellStyle name="Currency 2" xfId="4"/>
    <cellStyle name="Normal" xfId="0" builtinId="0"/>
    <cellStyle name="Normal 2" xfId="6"/>
    <cellStyle name="Percent" xfId="3" builtinId="5"/>
  </cellStyles>
  <dxfs count="0"/>
  <tableStyles count="0" defaultTableStyle="TableStyleMedium2" defaultPivotStyle="PivotStyleLight16"/>
  <colors>
    <mruColors>
      <color rgb="FFFFFFCC"/>
      <color rgb="FF003192"/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00B050"/>
  </sheetPr>
  <dimension ref="A1:G36"/>
  <sheetViews>
    <sheetView tabSelected="1" zoomScale="110" zoomScaleNormal="110" workbookViewId="0">
      <selection activeCell="J15" sqref="J15"/>
    </sheetView>
  </sheetViews>
  <sheetFormatPr defaultColWidth="9.140625" defaultRowHeight="15.75" x14ac:dyDescent="0.25"/>
  <cols>
    <col min="1" max="1" width="2" style="1" customWidth="1"/>
    <col min="2" max="2" width="5.85546875" style="1" customWidth="1"/>
    <col min="3" max="3" width="51" style="1" bestFit="1" customWidth="1"/>
    <col min="4" max="6" width="20.140625" style="1" customWidth="1"/>
    <col min="7" max="7" width="16.140625" style="1" bestFit="1" customWidth="1"/>
    <col min="8" max="8" width="10.42578125" style="1" bestFit="1" customWidth="1"/>
    <col min="9" max="16384" width="9.140625" style="1"/>
  </cols>
  <sheetData>
    <row r="1" spans="1:7" x14ac:dyDescent="0.25">
      <c r="F1" s="2"/>
    </row>
    <row r="2" spans="1:7" x14ac:dyDescent="0.25">
      <c r="F2" s="3"/>
    </row>
    <row r="3" spans="1:7" ht="34.5" customHeight="1" x14ac:dyDescent="0.25">
      <c r="D3" s="29"/>
    </row>
    <row r="4" spans="1:7" ht="14.25" customHeight="1" x14ac:dyDescent="0.25"/>
    <row r="5" spans="1:7" ht="16.5" customHeight="1" x14ac:dyDescent="0.25">
      <c r="A5" s="4"/>
      <c r="C5" s="5" t="s">
        <v>14</v>
      </c>
      <c r="D5" s="34">
        <v>6955737.9149999954</v>
      </c>
    </row>
    <row r="6" spans="1:7" ht="31.5" x14ac:dyDescent="0.25">
      <c r="B6" s="7"/>
      <c r="C6" s="8" t="s">
        <v>15</v>
      </c>
      <c r="D6" s="6">
        <f>+D5*0.4-0.01</f>
        <v>2782295.1559999986</v>
      </c>
    </row>
    <row r="7" spans="1:7" ht="31.5" x14ac:dyDescent="0.25">
      <c r="B7" s="7"/>
      <c r="C7" s="8" t="s">
        <v>16</v>
      </c>
      <c r="D7" s="6">
        <f>+D6/12</f>
        <v>231857.92966666655</v>
      </c>
    </row>
    <row r="8" spans="1:7" x14ac:dyDescent="0.25">
      <c r="B8" s="7"/>
      <c r="F8" s="9"/>
    </row>
    <row r="9" spans="1:7" x14ac:dyDescent="0.25">
      <c r="B9" s="7"/>
    </row>
    <row r="10" spans="1:7" x14ac:dyDescent="0.25">
      <c r="B10" s="7"/>
      <c r="C10" s="10" t="s">
        <v>5</v>
      </c>
      <c r="D10" s="11"/>
      <c r="E10" s="11"/>
      <c r="F10" s="11"/>
    </row>
    <row r="11" spans="1:7" ht="6" customHeight="1" x14ac:dyDescent="0.25">
      <c r="B11" s="7"/>
    </row>
    <row r="12" spans="1:7" x14ac:dyDescent="0.25">
      <c r="C12" s="12"/>
      <c r="D12" s="13" t="s">
        <v>0</v>
      </c>
      <c r="E12" s="13" t="s">
        <v>1</v>
      </c>
      <c r="F12" s="13" t="s">
        <v>2</v>
      </c>
    </row>
    <row r="13" spans="1:7" x14ac:dyDescent="0.25">
      <c r="D13" s="14"/>
      <c r="E13" s="14"/>
      <c r="F13" s="14"/>
    </row>
    <row r="14" spans="1:7" x14ac:dyDescent="0.25">
      <c r="C14" s="15" t="s">
        <v>7</v>
      </c>
      <c r="D14" s="14"/>
      <c r="E14" s="14"/>
      <c r="F14" s="14"/>
    </row>
    <row r="15" spans="1:7" ht="15.75" customHeight="1" x14ac:dyDescent="0.25">
      <c r="C15" s="1" t="s">
        <v>11</v>
      </c>
      <c r="D15" s="16">
        <f>E15+F15</f>
        <v>319398194.98500001</v>
      </c>
      <c r="E15" s="30">
        <v>208895286.03</v>
      </c>
      <c r="F15" s="31">
        <v>110502908.95500001</v>
      </c>
      <c r="G15" s="6"/>
    </row>
    <row r="16" spans="1:7" x14ac:dyDescent="0.25">
      <c r="C16" s="1" t="s">
        <v>4</v>
      </c>
      <c r="D16" s="17">
        <f>+E16+F16</f>
        <v>-26654494.82</v>
      </c>
      <c r="E16" s="32">
        <v>0</v>
      </c>
      <c r="F16" s="33">
        <v>-26654494.82</v>
      </c>
    </row>
    <row r="17" spans="3:6" x14ac:dyDescent="0.25">
      <c r="C17" s="1" t="s">
        <v>10</v>
      </c>
      <c r="D17" s="18">
        <f>SUM(D15:D16)</f>
        <v>292743700.16500002</v>
      </c>
      <c r="E17" s="18">
        <f>SUM(E15:E16)</f>
        <v>208895286.03</v>
      </c>
      <c r="F17" s="16">
        <f>SUM(F15:F16)</f>
        <v>83848414.13500002</v>
      </c>
    </row>
    <row r="18" spans="3:6" x14ac:dyDescent="0.25">
      <c r="C18" s="1" t="s">
        <v>6</v>
      </c>
      <c r="D18" s="19">
        <f>+E18+F18</f>
        <v>1</v>
      </c>
      <c r="E18" s="20">
        <f>ROUND(E17/D17,6)</f>
        <v>0.71357700000000002</v>
      </c>
      <c r="F18" s="20">
        <f>ROUND(F17/D17,6)</f>
        <v>0.28642299999999998</v>
      </c>
    </row>
    <row r="19" spans="3:6" x14ac:dyDescent="0.25">
      <c r="D19" s="18"/>
      <c r="E19" s="18"/>
      <c r="F19" s="18"/>
    </row>
    <row r="20" spans="3:6" x14ac:dyDescent="0.25">
      <c r="C20" s="15" t="s">
        <v>8</v>
      </c>
      <c r="D20" s="18"/>
      <c r="E20" s="18"/>
      <c r="F20" s="18"/>
    </row>
    <row r="21" spans="3:6" x14ac:dyDescent="0.25">
      <c r="C21" s="1" t="s">
        <v>9</v>
      </c>
      <c r="D21" s="18">
        <f>+D23-D22</f>
        <v>2082295.1559999986</v>
      </c>
      <c r="E21" s="16">
        <f>+D21*E18</f>
        <v>1485877.930533011</v>
      </c>
      <c r="F21" s="18">
        <f>+D21*F18</f>
        <v>596417.22546698758</v>
      </c>
    </row>
    <row r="22" spans="3:6" x14ac:dyDescent="0.25">
      <c r="C22" s="1" t="s">
        <v>3</v>
      </c>
      <c r="D22" s="32">
        <v>700000</v>
      </c>
      <c r="E22" s="17">
        <f>+D22</f>
        <v>700000</v>
      </c>
      <c r="F22" s="17">
        <v>0</v>
      </c>
    </row>
    <row r="23" spans="3:6" x14ac:dyDescent="0.25">
      <c r="C23" s="1" t="s">
        <v>12</v>
      </c>
      <c r="D23" s="21">
        <f>+D6</f>
        <v>2782295.1559999986</v>
      </c>
      <c r="E23" s="18">
        <f>SUM(E21:E22)</f>
        <v>2185877.930533011</v>
      </c>
      <c r="F23" s="18">
        <f>SUM(F21:F22)</f>
        <v>596417.22546698758</v>
      </c>
    </row>
    <row r="24" spans="3:6" x14ac:dyDescent="0.25">
      <c r="D24" s="18"/>
      <c r="E24" s="18"/>
      <c r="F24" s="18"/>
    </row>
    <row r="25" spans="3:6" ht="31.5" x14ac:dyDescent="0.25">
      <c r="C25" s="22" t="s">
        <v>13</v>
      </c>
      <c r="D25" s="23">
        <f>+E25+F25</f>
        <v>231857.92966666655</v>
      </c>
      <c r="E25" s="23">
        <f>E23/12</f>
        <v>182156.49421108424</v>
      </c>
      <c r="F25" s="23">
        <f>F23/12</f>
        <v>49701.435455582301</v>
      </c>
    </row>
    <row r="33" spans="3:4" x14ac:dyDescent="0.25">
      <c r="C33" s="25"/>
      <c r="D33" s="26"/>
    </row>
    <row r="34" spans="3:4" x14ac:dyDescent="0.25">
      <c r="C34" s="25"/>
      <c r="D34" s="27"/>
    </row>
    <row r="35" spans="3:4" x14ac:dyDescent="0.25">
      <c r="C35" s="28"/>
      <c r="D35" s="27"/>
    </row>
    <row r="36" spans="3:4" x14ac:dyDescent="0.25">
      <c r="C36" s="24"/>
      <c r="D36" s="24"/>
    </row>
  </sheetData>
  <printOptions horizontalCentered="1" verticalCentered="1"/>
  <pageMargins left="0.7" right="0.45" top="1.25" bottom="0.5" header="0.55000000000000004" footer="0.3"/>
  <pageSetup fitToHeight="2" orientation="landscape" r:id="rId1"/>
  <headerFooter>
    <oddHeader>&amp;C&amp;"Century Schoolbook,Bold"&amp;14Big Rivers Electric Corporation
Case No. 2025-00021
Allocation of Monthly Bill Credit to Customer Classes</oddHeader>
    <oddFooter>&amp;L&amp;"Century Schoolbook,Regular"Case No. 2025-00021
Exhibit Mathews-3
Page &amp;P of &amp;N</oddFooter>
  </headerFooter>
  <ignoredErrors>
    <ignoredError sqref="G21:G22 G17 D28:G29 G23 G19:G20 G18 D7 E6 D8:E10 E7 G24:G27 D26:F27 D16 D18:D20 D21:D22 D15 D23 D24:D25 E18:F18 E21:F22 E17:F17 E24:F25 E23:F23 E19:F20" unlockedFormula="1"/>
    <ignoredError sqref="D17" formula="1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Exhibit</vt:lpstr>
      <vt:lpstr>Exhibit!Print_Area</vt:lpstr>
      <vt:lpstr>Exhibit!Print_Titles</vt:lpstr>
    </vt:vector>
  </TitlesOfParts>
  <Company>Big Rivers Electric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Scott</dc:creator>
  <cp:lastModifiedBy>Speed, DeAnna</cp:lastModifiedBy>
  <cp:lastPrinted>2025-01-30T20:25:51Z</cp:lastPrinted>
  <dcterms:created xsi:type="dcterms:W3CDTF">2013-01-23T01:17:31Z</dcterms:created>
  <dcterms:modified xsi:type="dcterms:W3CDTF">2025-04-01T15:15:11Z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