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Certificate Filings/2026 KPCo Mitchell Cooling Tower CPCN/05 Discovery/Staff/Staff Set 1/Attachments/"/>
    </mc:Choice>
  </mc:AlternateContent>
  <xr:revisionPtr revIDLastSave="1" documentId="13_ncr:1_{A80B54E5-7E7B-4D12-B0B8-2401B802FDD0}" xr6:coauthVersionLast="47" xr6:coauthVersionMax="47" xr10:uidLastSave="{311BA556-33D2-4D62-B5CA-1CEEB995879E}"/>
  <bookViews>
    <workbookView xWindow="-120" yWindow="-120" windowWidth="29040" windowHeight="15720" xr2:uid="{3D9EB546-F801-4D2B-9295-A11A46759C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J7" i="1"/>
  <c r="I7" i="1"/>
  <c r="H6" i="1" l="1"/>
  <c r="H8" i="1" l="1"/>
  <c r="H7" i="1"/>
  <c r="H5" i="1"/>
  <c r="D7" i="1"/>
</calcChain>
</file>

<file path=xl/sharedStrings.xml><?xml version="1.0" encoding="utf-8"?>
<sst xmlns="http://schemas.openxmlformats.org/spreadsheetml/2006/main" count="23" uniqueCount="23">
  <si>
    <t>Option 1</t>
  </si>
  <si>
    <t>Option 2</t>
  </si>
  <si>
    <t>Option 3</t>
  </si>
  <si>
    <t>Option 4</t>
  </si>
  <si>
    <t>Exhibit TSW-1</t>
  </si>
  <si>
    <t>Partial Demo Costs Post in-Service</t>
  </si>
  <si>
    <t>Full Demo at Retirement</t>
  </si>
  <si>
    <t>(a)</t>
  </si>
  <si>
    <t>(b)</t>
  </si>
  <si>
    <t>(c)</t>
  </si>
  <si>
    <t>**included in (a)</t>
  </si>
  <si>
    <t>Cost of New Combined Cycle</t>
  </si>
  <si>
    <t>(d)</t>
  </si>
  <si>
    <t>Exhibit NMC-1</t>
  </si>
  <si>
    <t>(e) = (a) + (b) + (c) + (d)</t>
  </si>
  <si>
    <t>Remove AFUDC</t>
  </si>
  <si>
    <t>Exhibit SPM-2</t>
  </si>
  <si>
    <t>Project Cost Increase</t>
  </si>
  <si>
    <t>Full Demo Cost Increase</t>
  </si>
  <si>
    <t>(f)</t>
  </si>
  <si>
    <t>(g)</t>
  </si>
  <si>
    <t>(h)</t>
  </si>
  <si>
    <t>(i) = (e)+(f)+(g)+(h)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</si>
</sst>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/>
    <xf numFmtId="164" fontId="2" fillId="2" borderId="1" xfId="1" applyNumberFormat="1" applyFont="1" applyFill="1" applyBorder="1"/>
    <xf numFmtId="0" fontId="2" fillId="2" borderId="1" xfId="0" applyFont="1" applyFill="1" applyBorder="1"/>
    <xf numFmtId="0" fontId="0" fillId="2" borderId="1" xfId="0" applyFill="1" applyBorder="1"/>
    <xf numFmtId="164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CD78-CEC9-48DC-9780-0A9C73F42901}">
  <dimension ref="C3:U13"/>
  <sheetViews>
    <sheetView tabSelected="1" topLeftCell="E1" zoomScaleNormal="100" workbookViewId="0">
      <selection activeCell="I16" sqref="I16"/>
    </sheetView>
  </sheetViews>
  <sheetFormatPr defaultRowHeight="15" x14ac:dyDescent="0.25"/>
  <cols>
    <col min="3" max="3" width="9" bestFit="1" customWidth="1"/>
    <col min="4" max="4" width="17.28515625" bestFit="1" customWidth="1"/>
    <col min="5" max="5" width="19.140625" customWidth="1"/>
    <col min="6" max="6" width="15.140625" customWidth="1"/>
    <col min="7" max="7" width="19.85546875" customWidth="1"/>
    <col min="8" max="8" width="23" bestFit="1" customWidth="1"/>
    <col min="9" max="9" width="15.5703125" customWidth="1"/>
    <col min="10" max="10" width="18" bestFit="1" customWidth="1"/>
    <col min="11" max="11" width="16.7109375" bestFit="1" customWidth="1"/>
    <col min="12" max="12" width="18.85546875" bestFit="1" customWidth="1"/>
  </cols>
  <sheetData>
    <row r="3" spans="3:21" ht="47.25" x14ac:dyDescent="0.25">
      <c r="C3" s="2"/>
      <c r="D3" s="11" t="s">
        <v>4</v>
      </c>
      <c r="E3" s="12" t="s">
        <v>5</v>
      </c>
      <c r="F3" s="12" t="s">
        <v>6</v>
      </c>
      <c r="G3" s="12" t="s">
        <v>11</v>
      </c>
      <c r="H3" s="11" t="s">
        <v>13</v>
      </c>
      <c r="I3" s="12" t="s">
        <v>17</v>
      </c>
      <c r="J3" s="12" t="s">
        <v>18</v>
      </c>
      <c r="K3" s="10" t="s">
        <v>15</v>
      </c>
      <c r="L3" s="11" t="s">
        <v>16</v>
      </c>
      <c r="M3" s="1"/>
      <c r="N3" s="1"/>
      <c r="O3" s="1"/>
      <c r="P3" s="1"/>
      <c r="Q3" s="1"/>
      <c r="R3" s="1"/>
      <c r="S3" s="1"/>
      <c r="T3" s="1"/>
      <c r="U3" s="1"/>
    </row>
    <row r="4" spans="3:21" ht="15.75" x14ac:dyDescent="0.25">
      <c r="C4" s="2"/>
      <c r="D4" s="3" t="s">
        <v>7</v>
      </c>
      <c r="E4" s="4" t="s">
        <v>8</v>
      </c>
      <c r="F4" s="4" t="s">
        <v>9</v>
      </c>
      <c r="G4" s="3" t="s">
        <v>12</v>
      </c>
      <c r="H4" s="2" t="s">
        <v>14</v>
      </c>
      <c r="I4" s="3" t="s">
        <v>19</v>
      </c>
      <c r="J4" s="3" t="s">
        <v>20</v>
      </c>
      <c r="K4" s="3" t="s">
        <v>21</v>
      </c>
      <c r="L4" s="3" t="s">
        <v>22</v>
      </c>
      <c r="M4" s="1"/>
      <c r="N4" s="1"/>
      <c r="O4" s="1"/>
      <c r="P4" s="1"/>
      <c r="Q4" s="1"/>
      <c r="R4" s="1"/>
      <c r="S4" s="1"/>
      <c r="T4" s="1"/>
      <c r="U4" s="1"/>
    </row>
    <row r="5" spans="3:21" ht="15.75" x14ac:dyDescent="0.25">
      <c r="C5" s="10" t="s">
        <v>0</v>
      </c>
      <c r="D5" s="5">
        <v>136000000</v>
      </c>
      <c r="E5" s="5">
        <v>28917000</v>
      </c>
      <c r="F5" s="5">
        <v>3000000</v>
      </c>
      <c r="G5" s="5">
        <v>0</v>
      </c>
      <c r="H5" s="5">
        <f>D5+E5+F5</f>
        <v>167917000</v>
      </c>
      <c r="I5" s="6"/>
      <c r="J5" s="6"/>
      <c r="K5" s="6"/>
      <c r="L5" s="7"/>
      <c r="M5" s="1"/>
      <c r="N5" s="1"/>
      <c r="O5" s="1"/>
      <c r="P5" s="1"/>
      <c r="Q5" s="1"/>
      <c r="R5" s="1"/>
      <c r="S5" s="1"/>
      <c r="T5" s="1"/>
      <c r="U5" s="1"/>
    </row>
    <row r="6" spans="3:21" ht="15.75" x14ac:dyDescent="0.25">
      <c r="C6" s="10" t="s">
        <v>1</v>
      </c>
      <c r="D6" s="5">
        <v>0</v>
      </c>
      <c r="E6" s="5">
        <v>28917000</v>
      </c>
      <c r="F6" s="5">
        <v>3000000</v>
      </c>
      <c r="G6" s="5">
        <v>1012025412.4910444</v>
      </c>
      <c r="H6" s="5">
        <f>D6+E6+F6+G6</f>
        <v>1043942412.4910444</v>
      </c>
      <c r="I6" s="8"/>
      <c r="J6" s="8"/>
      <c r="K6" s="8"/>
      <c r="L6" s="8"/>
      <c r="M6" s="1"/>
      <c r="N6" s="1"/>
      <c r="O6" s="1"/>
      <c r="P6" s="1"/>
      <c r="Q6" s="1"/>
      <c r="R6" s="1"/>
      <c r="S6" s="1"/>
      <c r="T6" s="1"/>
      <c r="U6" s="1"/>
    </row>
    <row r="7" spans="3:21" ht="15.75" x14ac:dyDescent="0.25">
      <c r="C7" s="10" t="s">
        <v>2</v>
      </c>
      <c r="D7" s="5">
        <f>162117000+2100000</f>
        <v>164217000</v>
      </c>
      <c r="E7" s="5">
        <v>28917000</v>
      </c>
      <c r="F7" s="5">
        <v>3000000</v>
      </c>
      <c r="G7" s="5">
        <v>0</v>
      </c>
      <c r="H7" s="5">
        <f t="shared" ref="H7" si="0">D7+E7+F7</f>
        <v>196134000</v>
      </c>
      <c r="I7" s="5">
        <f>162740000-162117000</f>
        <v>623000</v>
      </c>
      <c r="J7" s="5">
        <f>5000000-3000000</f>
        <v>2000000</v>
      </c>
      <c r="K7" s="5">
        <v>-7554000</v>
      </c>
      <c r="L7" s="9">
        <f>SUM(H7:K7)</f>
        <v>191203000</v>
      </c>
      <c r="M7" s="1"/>
      <c r="N7" s="1"/>
      <c r="O7" s="1"/>
      <c r="P7" s="1"/>
      <c r="Q7" s="1"/>
      <c r="R7" s="1"/>
      <c r="S7" s="1"/>
      <c r="T7" s="1"/>
      <c r="U7" s="1"/>
    </row>
    <row r="8" spans="3:21" ht="15.75" x14ac:dyDescent="0.25">
      <c r="C8" s="10" t="s">
        <v>3</v>
      </c>
      <c r="D8" s="5">
        <v>108917000</v>
      </c>
      <c r="E8" s="5" t="s">
        <v>10</v>
      </c>
      <c r="F8" s="5">
        <v>3000000</v>
      </c>
      <c r="G8" s="5">
        <v>0</v>
      </c>
      <c r="H8" s="5">
        <f>D8+F8</f>
        <v>111917000</v>
      </c>
      <c r="I8" s="6"/>
      <c r="J8" s="6"/>
      <c r="K8" s="6"/>
      <c r="L8" s="7"/>
      <c r="M8" s="1"/>
      <c r="N8" s="1"/>
      <c r="O8" s="1"/>
      <c r="P8" s="1"/>
      <c r="Q8" s="1"/>
      <c r="R8" s="1"/>
      <c r="S8" s="1"/>
      <c r="T8" s="1"/>
      <c r="U8" s="1"/>
    </row>
    <row r="9" spans="3:21" ht="15.75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3:21" ht="15.75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3:21" ht="15.75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3:21" ht="15.75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3:21" ht="15.75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</sheetData>
  <pageMargins left="0.7" right="0.7" top="0.75" bottom="0.75" header="0.3" footer="0.3"/>
  <pageSetup scale="47" orientation="landscape" r:id="rId1"/>
  <headerFooter>
    <oddHeader>&amp;R&amp;"Times New Roman,Regular"&amp;12Case No. 2026-00001
KPSC 1-5 Confidential Attachment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I0OUU1QTBBLUM0OUMtNEZDMi1BQTIyLUQ4QzNERkI4NDRCQ308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E3MzU8L1VzZXJOYW1lPjxEYXRlVGltZT4zLzIzLzIwMjYgMTo0NDowM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k/yFvTQdk8NnHhBJjHm06XSiTTpHcepnL6Aufsf1g/Q=</DigestValue>
      </Reference>
      <Reference URI="#CLASSIFICATIONHISTORY">
        <DigestMethod Algorithm="http://www.w3.org/2001/04/xmlenc#sha256"/>
        <DigestValue>4t8RygYsifZPTB8mLjPbw/DcOhkLX1WYmssEsfVAa1E=</DigestValue>
      </Reference>
    </SignedInfo>
    <SignatureValue>KcrNWiZE1c1wuYjFkg+8FZ+lsjk+r3UdaZYIftpH23IfAszAiPPTJ/CTPPH0D+KBpVWA7naQox9is1Nexju9GA==</SignatureValue>
    <Object Id="CLASSIFICATIONHISTORY">
      <ArrayOfString xmlns:xsd="http://www.w3.org/2001/XMLSchema" xmlns:xsi="http://www.w3.org/2001/XMLSchema-instance" xmlns="">
        <string>My6x1+BEHhJfzoBPuzIl74LpRepAGzlQ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DB97C671-BA47-4949-815D-2504E1A85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10FC5E-D774-4E02-96E5-3A805D2359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C1B4A-C9FE-40A3-9A5D-54A3401AF948}">
  <ds:schemaRefs>
    <ds:schemaRef ds:uri="http://purl.org/dc/elements/1.1/"/>
    <ds:schemaRef ds:uri="f88ffb1c-9230-4705-a789-27bae69f5829"/>
    <ds:schemaRef ds:uri="b6888f76-1100-40b0-929b-1efe9044426d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49E5A0A-C49C-4FC2-AA22-D8C3DFB844B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4D57A027-5398-49F4-B9CD-0D314FD914D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Nicole M Coon</dc:creator>
  <cp:lastModifiedBy>Rob Gladman</cp:lastModifiedBy>
  <cp:lastPrinted>2026-04-01T18:16:09Z</cp:lastPrinted>
  <dcterms:created xsi:type="dcterms:W3CDTF">2026-03-23T13:21:37Z</dcterms:created>
  <dcterms:modified xsi:type="dcterms:W3CDTF">2026-04-01T18:16:20Z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7a9df326-611a-4c3f-886d-030c9f682548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pmDocIH">
    <vt:lpwstr>9NdFsjVERFzU54EWMO8KSTrTLfpJD/2q</vt:lpwstr>
  </property>
  <property fmtid="{D5CDD505-2E9C-101B-9397-08002B2CF9AE}" pid="12" name="bjLabelHistoryID">
    <vt:lpwstr>{249E5A0A-C49C-4FC2-AA22-D8C3DFB844BC}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