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Certificate Filings/2026 KPCo Mitchell Cooling Tower CPCN/05 Discovery/Staff/Staff Set 1/Attachments/"/>
    </mc:Choice>
  </mc:AlternateContent>
  <xr:revisionPtr revIDLastSave="7" documentId="13_ncr:1_{D3127AA3-C6DC-45D2-9A89-20BF635324F8}" xr6:coauthVersionLast="47" xr6:coauthVersionMax="47" xr10:uidLastSave="{C329F2C2-84CA-44EC-96C1-11E97BEDD84A}"/>
  <bookViews>
    <workbookView xWindow="-110" yWindow="-110" windowWidth="19420" windowHeight="10300" xr2:uid="{4B4471B2-BB4A-45A6-82BD-4F15DB62F7B8}"/>
  </bookViews>
  <sheets>
    <sheet name="Cost Projection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F9" i="1"/>
  <c r="E9" i="1"/>
  <c r="D9" i="1"/>
  <c r="C9" i="1"/>
  <c r="B9" i="1"/>
  <c r="I10" i="1"/>
  <c r="J10" i="1"/>
  <c r="I11" i="1"/>
  <c r="J11" i="1"/>
  <c r="I18" i="1"/>
  <c r="I19" i="1"/>
  <c r="I20" i="1"/>
  <c r="I17" i="1"/>
  <c r="I9" i="1"/>
  <c r="J9" i="1"/>
  <c r="K9" i="1"/>
  <c r="I12" i="1"/>
  <c r="J12" i="1"/>
  <c r="K12" i="1"/>
</calcChain>
</file>

<file path=xl/sharedStrings.xml><?xml version="1.0" encoding="utf-8"?>
<sst xmlns="http://schemas.openxmlformats.org/spreadsheetml/2006/main" count="27" uniqueCount="21">
  <si>
    <t>Option 1 - Exerior Shell Remediation</t>
  </si>
  <si>
    <t xml:space="preserve">Options </t>
  </si>
  <si>
    <t>Option 2 - Retire U2</t>
  </si>
  <si>
    <t>Option 3 - New Mechanical Draft Cooling Tower</t>
  </si>
  <si>
    <t>TOTAL</t>
  </si>
  <si>
    <t>Option 2 - Retire U2 (Remove 140')</t>
  </si>
  <si>
    <t>Option 4 - Shorten Tower (Remove 120')</t>
  </si>
  <si>
    <t xml:space="preserve">Date: </t>
  </si>
  <si>
    <t xml:space="preserve">Prepared by: </t>
  </si>
  <si>
    <t>DWP</t>
  </si>
  <si>
    <t xml:space="preserve">Assumptions: </t>
  </si>
  <si>
    <t>*Costs are in 2025 dollars</t>
  </si>
  <si>
    <t xml:space="preserve">(at Retire)
2040
</t>
  </si>
  <si>
    <t>*Assumed 10 year life for Option 1</t>
  </si>
  <si>
    <t>Mitchell U2 Cooling Tower Remediation Options</t>
  </si>
  <si>
    <t>*Option 1 reflects remaining costs, $141M total project cost</t>
  </si>
  <si>
    <t>Fully Loaded Cost Projection (Direct Capital, Allocations, AFUDC &amp; Contingency)</t>
  </si>
  <si>
    <t>Fully Loaded Cost Projections (Demolition Costs, Allocations, &amp; Contingency)</t>
  </si>
  <si>
    <t>*Costs are fully loaded</t>
  </si>
  <si>
    <t>Exhibit TSW-1</t>
  </si>
  <si>
    <t>Exhibit NMC-1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</si>
</sst>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rgb="FFFF0000"/>
      <name val="Aptos"/>
      <family val="2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43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6" fillId="0" borderId="0" xfId="0" applyFont="1"/>
    <xf numFmtId="14" fontId="0" fillId="0" borderId="0" xfId="0" applyNumberFormat="1"/>
    <xf numFmtId="0" fontId="0" fillId="2" borderId="2" xfId="0" applyFill="1" applyBorder="1"/>
    <xf numFmtId="164" fontId="0" fillId="2" borderId="3" xfId="0" applyNumberFormat="1" applyFill="1" applyBorder="1"/>
    <xf numFmtId="164" fontId="2" fillId="2" borderId="4" xfId="0" applyNumberFormat="1" applyFont="1" applyFill="1" applyBorder="1"/>
    <xf numFmtId="0" fontId="0" fillId="0" borderId="2" xfId="0" applyBorder="1"/>
    <xf numFmtId="164" fontId="0" fillId="0" borderId="3" xfId="0" applyNumberFormat="1" applyBorder="1"/>
    <xf numFmtId="164" fontId="2" fillId="0" borderId="4" xfId="0" applyNumberFormat="1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top" wrapText="1"/>
    </xf>
    <xf numFmtId="0" fontId="7" fillId="0" borderId="0" xfId="0" applyFont="1"/>
    <xf numFmtId="9" fontId="0" fillId="0" borderId="0" xfId="5" applyFont="1" applyFill="1" applyBorder="1"/>
    <xf numFmtId="164" fontId="2" fillId="0" borderId="0" xfId="0" applyNumberFormat="1" applyFont="1"/>
    <xf numFmtId="0" fontId="2" fillId="3" borderId="1" xfId="0" applyFont="1" applyFill="1" applyBorder="1" applyAlignment="1">
      <alignment horizontal="center"/>
    </xf>
  </cellXfs>
  <cellStyles count="6">
    <cellStyle name="Comma 2" xfId="2" xr:uid="{8B9278B6-ADC7-497C-B145-16D573F1C99E}"/>
    <cellStyle name="Normal" xfId="0" builtinId="0"/>
    <cellStyle name="Normal 2" xfId="1" xr:uid="{B6460AA0-7C04-46D4-9B2E-3E80A2255757}"/>
    <cellStyle name="Normal 3" xfId="4" xr:uid="{C2DB4CD8-CA08-4D68-ABEC-680FEBCAE922}"/>
    <cellStyle name="Percent" xfId="5" builtinId="5"/>
    <cellStyle name="Percent 2" xfId="3" xr:uid="{8A504CBA-17AB-414D-B31A-8640243D5AFB}"/>
  </cellStyles>
  <dxfs count="0"/>
  <tableStyles count="0" defaultTableStyle="TableStyleMedium2" defaultPivotStyle="PivotStyleLight16"/>
  <colors>
    <mruColors>
      <color rgb="FFCCECFF"/>
      <color rgb="FFFFFFCC"/>
      <color rgb="FF3399FF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046D-C8EB-4F4A-B04E-56DA68547CC2}">
  <sheetPr>
    <pageSetUpPr autoPageBreaks="0"/>
  </sheetPr>
  <dimension ref="A1:L22"/>
  <sheetViews>
    <sheetView tabSelected="1" view="pageLayout" topLeftCell="A6" zoomScale="73" zoomScaleNormal="145" zoomScalePageLayoutView="73" workbookViewId="0">
      <selection activeCell="K12" sqref="K12"/>
    </sheetView>
  </sheetViews>
  <sheetFormatPr defaultRowHeight="14.5" x14ac:dyDescent="0.35"/>
  <cols>
    <col min="1" max="1" width="44.54296875" customWidth="1"/>
    <col min="2" max="3" width="11.453125" bestFit="1" customWidth="1"/>
    <col min="4" max="4" width="14.1796875" customWidth="1"/>
    <col min="5" max="5" width="11.453125" bestFit="1" customWidth="1"/>
    <col min="6" max="7" width="11.453125" customWidth="1"/>
    <col min="8" max="8" width="11.54296875" customWidth="1"/>
    <col min="9" max="9" width="13.1796875" customWidth="1"/>
    <col min="10" max="10" width="15.26953125" bestFit="1" customWidth="1"/>
    <col min="11" max="11" width="13.7265625" bestFit="1" customWidth="1"/>
    <col min="12" max="12" width="16.453125" bestFit="1" customWidth="1"/>
  </cols>
  <sheetData>
    <row r="1" spans="1:12" x14ac:dyDescent="0.35">
      <c r="A1" s="4"/>
    </row>
    <row r="2" spans="1:12" x14ac:dyDescent="0.35">
      <c r="A2" s="2" t="s">
        <v>14</v>
      </c>
      <c r="H2" t="s">
        <v>7</v>
      </c>
      <c r="I2" s="5">
        <v>45931</v>
      </c>
    </row>
    <row r="3" spans="1:12" x14ac:dyDescent="0.35">
      <c r="A3" s="14" t="s">
        <v>10</v>
      </c>
      <c r="H3" t="s">
        <v>8</v>
      </c>
      <c r="I3" t="s">
        <v>9</v>
      </c>
    </row>
    <row r="4" spans="1:12" x14ac:dyDescent="0.35">
      <c r="A4" t="s">
        <v>18</v>
      </c>
    </row>
    <row r="5" spans="1:12" ht="17.25" customHeight="1" x14ac:dyDescent="0.35">
      <c r="A5" t="s">
        <v>11</v>
      </c>
    </row>
    <row r="6" spans="1:12" ht="17.25" customHeight="1" x14ac:dyDescent="0.35"/>
    <row r="7" spans="1:12" x14ac:dyDescent="0.35">
      <c r="A7" s="17" t="s">
        <v>16</v>
      </c>
      <c r="B7" s="17"/>
      <c r="C7" s="17"/>
      <c r="D7" s="17"/>
      <c r="E7" s="17"/>
      <c r="F7" s="17"/>
      <c r="G7" s="17"/>
      <c r="H7" s="17"/>
      <c r="I7" s="17"/>
      <c r="J7" t="s">
        <v>19</v>
      </c>
      <c r="K7" t="s">
        <v>20</v>
      </c>
    </row>
    <row r="8" spans="1:12" ht="28.5" customHeight="1" x14ac:dyDescent="0.35">
      <c r="A8" s="12" t="s">
        <v>1</v>
      </c>
      <c r="B8" s="12">
        <v>2025</v>
      </c>
      <c r="C8" s="12">
        <v>2026</v>
      </c>
      <c r="D8" s="12">
        <v>2027</v>
      </c>
      <c r="E8" s="12">
        <v>2028</v>
      </c>
      <c r="F8" s="12">
        <v>2029</v>
      </c>
      <c r="G8" s="12">
        <v>2038</v>
      </c>
      <c r="H8" s="13" t="s">
        <v>12</v>
      </c>
      <c r="I8" s="12" t="s">
        <v>4</v>
      </c>
    </row>
    <row r="9" spans="1:12" x14ac:dyDescent="0.35">
      <c r="A9" s="6" t="s">
        <v>0</v>
      </c>
      <c r="B9" s="7">
        <f>3200000+561452.031114953</f>
        <v>3761452.0311149531</v>
      </c>
      <c r="C9" s="7">
        <f>25700000+4509161.62489196</f>
        <v>30209161.624891959</v>
      </c>
      <c r="D9" s="7">
        <f>28300000+4965341.40017286</f>
        <v>33265341.400172859</v>
      </c>
      <c r="E9" s="7">
        <f>30800000+5403975.79948142</f>
        <v>36203975.799481422</v>
      </c>
      <c r="F9" s="7">
        <f>27700000+4860069.14433881</f>
        <v>32560069.144338809</v>
      </c>
      <c r="G9" s="7"/>
      <c r="H9" s="7"/>
      <c r="I9" s="8">
        <f t="shared" ref="I9:I11" si="0">SUM(B9:H9)</f>
        <v>136000000</v>
      </c>
      <c r="J9" s="1">
        <f>I9</f>
        <v>136000000</v>
      </c>
      <c r="K9" s="1">
        <f>J9+G17+H17</f>
        <v>167917000</v>
      </c>
    </row>
    <row r="10" spans="1:12" x14ac:dyDescent="0.35">
      <c r="A10" s="9" t="s">
        <v>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/>
      <c r="H10" s="10"/>
      <c r="I10" s="11">
        <f t="shared" si="0"/>
        <v>0</v>
      </c>
      <c r="J10" s="1">
        <f>I10</f>
        <v>0</v>
      </c>
      <c r="K10" s="1">
        <f>C18+H18+1012025412</f>
        <v>1043942412</v>
      </c>
      <c r="L10" s="3"/>
    </row>
    <row r="11" spans="1:12" x14ac:dyDescent="0.35">
      <c r="A11" s="6" t="s">
        <v>3</v>
      </c>
      <c r="B11" s="7">
        <v>1633000</v>
      </c>
      <c r="C11" s="7">
        <v>34632000</v>
      </c>
      <c r="D11" s="7">
        <v>103101000</v>
      </c>
      <c r="E11" s="7">
        <v>22751000</v>
      </c>
      <c r="F11" s="7">
        <v>0</v>
      </c>
      <c r="G11" s="7"/>
      <c r="H11" s="7"/>
      <c r="I11" s="8">
        <f t="shared" si="0"/>
        <v>162117000</v>
      </c>
      <c r="J11" s="1">
        <f>I11+C19</f>
        <v>164217000</v>
      </c>
      <c r="K11" s="1">
        <f>J11+F19+H19</f>
        <v>196134000</v>
      </c>
    </row>
    <row r="12" spans="1:12" x14ac:dyDescent="0.35">
      <c r="A12" s="9" t="s">
        <v>6</v>
      </c>
      <c r="B12" s="10">
        <v>0</v>
      </c>
      <c r="C12" s="10">
        <v>45381219.039414175</v>
      </c>
      <c r="D12" s="10">
        <v>15390911.048890803</v>
      </c>
      <c r="E12" s="10">
        <v>19227869.911695026</v>
      </c>
      <c r="F12" s="10">
        <v>0</v>
      </c>
      <c r="G12" s="10"/>
      <c r="H12" s="10"/>
      <c r="I12" s="11">
        <f>SUM(B12:H12)</f>
        <v>80000000</v>
      </c>
      <c r="J12" s="1">
        <f>I12+D20</f>
        <v>108917000</v>
      </c>
      <c r="K12" s="1">
        <f>J12+H20</f>
        <v>111917000</v>
      </c>
    </row>
    <row r="13" spans="1:12" x14ac:dyDescent="0.35">
      <c r="A13" s="2" t="s">
        <v>15</v>
      </c>
      <c r="B13" s="1"/>
      <c r="C13" s="15"/>
      <c r="D13" s="15"/>
      <c r="E13" s="15"/>
      <c r="F13" s="1"/>
      <c r="G13" s="1"/>
      <c r="H13" s="1"/>
      <c r="I13" s="16"/>
    </row>
    <row r="14" spans="1:12" x14ac:dyDescent="0.35">
      <c r="B14" s="1"/>
      <c r="C14" s="1"/>
      <c r="D14" s="1"/>
      <c r="E14" s="1"/>
      <c r="F14" s="1"/>
      <c r="G14" s="1"/>
      <c r="H14" s="1"/>
      <c r="I14" s="1"/>
    </row>
    <row r="15" spans="1:12" x14ac:dyDescent="0.35">
      <c r="A15" s="17" t="s">
        <v>17</v>
      </c>
      <c r="B15" s="17"/>
      <c r="C15" s="17"/>
      <c r="D15" s="17"/>
      <c r="E15" s="17"/>
      <c r="F15" s="17"/>
      <c r="G15" s="17"/>
      <c r="H15" s="17"/>
      <c r="I15" s="17"/>
    </row>
    <row r="16" spans="1:12" ht="30.75" customHeight="1" x14ac:dyDescent="0.35">
      <c r="A16" s="12" t="s">
        <v>1</v>
      </c>
      <c r="B16" s="12">
        <v>2025</v>
      </c>
      <c r="C16" s="12">
        <v>2026</v>
      </c>
      <c r="D16" s="12">
        <v>2027</v>
      </c>
      <c r="E16" s="12">
        <v>2028</v>
      </c>
      <c r="F16" s="12">
        <v>2029</v>
      </c>
      <c r="G16" s="12">
        <v>2038</v>
      </c>
      <c r="H16" s="13" t="s">
        <v>12</v>
      </c>
      <c r="I16" s="12" t="s">
        <v>4</v>
      </c>
    </row>
    <row r="17" spans="1:10" x14ac:dyDescent="0.35">
      <c r="A17" s="6" t="s">
        <v>0</v>
      </c>
      <c r="B17" s="7"/>
      <c r="C17" s="7"/>
      <c r="D17" s="7"/>
      <c r="E17" s="7"/>
      <c r="F17" s="7"/>
      <c r="G17" s="7">
        <v>28917000</v>
      </c>
      <c r="H17" s="7">
        <v>3000000</v>
      </c>
      <c r="I17" s="8">
        <f>SUM(B17:H17)</f>
        <v>31917000</v>
      </c>
    </row>
    <row r="18" spans="1:10" x14ac:dyDescent="0.35">
      <c r="A18" s="9" t="s">
        <v>5</v>
      </c>
      <c r="B18" s="10"/>
      <c r="C18" s="10">
        <v>28917000</v>
      </c>
      <c r="D18" s="10"/>
      <c r="E18" s="10"/>
      <c r="F18" s="10"/>
      <c r="G18" s="10"/>
      <c r="H18" s="10">
        <v>3000000</v>
      </c>
      <c r="I18" s="11">
        <f>SUM(B18:H18)</f>
        <v>31917000</v>
      </c>
    </row>
    <row r="19" spans="1:10" x14ac:dyDescent="0.35">
      <c r="A19" s="6" t="s">
        <v>3</v>
      </c>
      <c r="B19" s="7"/>
      <c r="C19" s="7">
        <v>2100000</v>
      </c>
      <c r="D19" s="7"/>
      <c r="E19" s="7"/>
      <c r="F19" s="7">
        <v>28917000</v>
      </c>
      <c r="G19" s="7"/>
      <c r="H19" s="7">
        <v>3000000</v>
      </c>
      <c r="I19" s="8">
        <f>SUM(B19:H19)</f>
        <v>34017000</v>
      </c>
    </row>
    <row r="20" spans="1:10" x14ac:dyDescent="0.35">
      <c r="A20" s="9" t="s">
        <v>6</v>
      </c>
      <c r="B20" s="10"/>
      <c r="C20" s="10"/>
      <c r="D20" s="10">
        <v>28917000</v>
      </c>
      <c r="E20" s="10"/>
      <c r="F20" s="10"/>
      <c r="G20" s="10"/>
      <c r="H20" s="10">
        <v>3000000</v>
      </c>
      <c r="I20" s="11">
        <f>SUM(B20:H20)</f>
        <v>31917000</v>
      </c>
      <c r="J20" s="1"/>
    </row>
    <row r="21" spans="1:10" x14ac:dyDescent="0.35">
      <c r="A21" s="2" t="s">
        <v>13</v>
      </c>
    </row>
    <row r="22" spans="1:10" x14ac:dyDescent="0.35">
      <c r="A22" s="2"/>
    </row>
  </sheetData>
  <mergeCells count="2">
    <mergeCell ref="A15:I15"/>
    <mergeCell ref="A7:I7"/>
  </mergeCells>
  <phoneticPr fontId="5" type="noConversion"/>
  <pageMargins left="0.7" right="0.7" top="0.75" bottom="0.75" header="0.3" footer="0.3"/>
  <pageSetup orientation="portrait" r:id="rId1"/>
  <headerFooter>
    <oddHeader>&amp;RCase No. 2026-00001
KPCO_R_KPSC_1_5_Attachment1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cxMEEwOEI0LTAzNDQtNDM0NS04Qjk5LTVBMjUwMDYxODA3OX08L2lkPjxWYWxpZD50cnVlPC9WYWxpZD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+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MyMTczPC9Vc2VyTmFtZT48RGF0ZVRpbWU+OS8yNi8yMDI1IDQ6NTA6NDcgUE08L0RhdGVUaW1lPjxMYWJlbFN0cmluZz5BRVAgQ29uZmlkZW50aWFs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kxMTI1PC9Vc2VyTmFtZT48RGF0ZVRpbWU+My8zMS8yMDI2IDU6Mjg6MTkgUE08L0RhdGVUaW1lPjxMYWJlbFN0cmluZz5VbmNhdGVnb3JpemVk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aLeivo/JWtAnKrLCqsGcCGrGBVYKpDs8HYiyyW4Jbf0=</DigestValue>
      </Reference>
      <Reference URI="#CLASSIFICATIONHISTORY">
        <DigestMethod Algorithm="http://www.w3.org/2001/04/xmlenc#sha256"/>
        <DigestValue>9wN8R0nl+5klQwJb+D8ca8JDSqxV6KA8SNCJF6DzO80=</DigestValue>
      </Reference>
    </SignedInfo>
    <SignatureValue>Fspbqo0q7jBeSmJ6L9mJoCXOWlR8oRb/6OuRfeTLONDnrOSFL4l8gKBvy6SG2G17X7ojAETEJ4AERbPPw9S11w==</SignatureValue>
    <Object Id="CLASSIFICATIONHISTORY">
      <ArrayOfString xmlns:xsd="http://www.w3.org/2001/XMLSchema" xmlns:xsi="http://www.w3.org/2001/XMLSchema-instance" xmlns="">
        <string>4+pkxh+vG21LZREk/WbS4g5bHDXVmR1t</string>
      </ArrayOfString>
    </Object>
  </Signatur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710A08B4-0344-4345-8B99-5A2500618079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294FDC3F-6DF1-4B44-81E4-C997D3100823}">
  <ds:schemaRefs>
    <ds:schemaRef ds:uri="http://schemas.microsoft.com/office/2006/metadata/properties"/>
    <ds:schemaRef ds:uri="http://schemas.microsoft.com/office/infopath/2007/PartnerControls"/>
    <ds:schemaRef ds:uri="b6888f76-1100-40b0-929b-1efe9044426d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f88ffb1c-9230-4705-a789-27bae69f5829"/>
  </ds:schemaRefs>
</ds:datastoreItem>
</file>

<file path=customXml/itemProps3.xml><?xml version="1.0" encoding="utf-8"?>
<ds:datastoreItem xmlns:ds="http://schemas.openxmlformats.org/officeDocument/2006/customXml" ds:itemID="{14E5AE0F-326F-4290-AEE7-D7CC245DA8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77116B-A429-4AFE-8BF6-E5273FE5E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DB284A2-C907-4729-AA3D-2045CC62226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Projection Summary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 Pizzino</dc:creator>
  <cp:keywords/>
  <cp:lastModifiedBy>Tanner S Wolffram</cp:lastModifiedBy>
  <dcterms:created xsi:type="dcterms:W3CDTF">2025-09-26T15:10:35Z</dcterms:created>
  <dcterms:modified xsi:type="dcterms:W3CDTF">2026-04-02T00:04:22Z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ba79ac75-702f-4ba3-aa87-21d535a64828</vt:lpwstr>
  </property>
  <property fmtid="{D5CDD505-2E9C-101B-9397-08002B2CF9AE}" pid="3" name="bjClsUserRVM">
    <vt:lpwstr>[]</vt:lpwstr>
  </property>
  <property fmtid="{D5CDD505-2E9C-101B-9397-08002B2CF9AE}" pid="4" name="bjSaver">
    <vt:lpwstr>8HLUNLSmtdG2eEbUwzGdZ5awOCYsippt</vt:lpwstr>
  </property>
  <property fmtid="{D5CDD505-2E9C-101B-9397-08002B2CF9AE}" pid="5" name="ContentTypeId">
    <vt:lpwstr>0x0101004DF805D1E1DA4A49A223477D3B105720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8" name="bjDocumentSecurityLabel">
    <vt:lpwstr>Uncategorized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Name">
    <vt:lpwstr>Uncategorized</vt:lpwstr>
  </property>
  <property fmtid="{D5CDD505-2E9C-101B-9397-08002B2CF9AE}" pid="11" name="MSIP_Label_574d496c-7ac4-4b13-81fd-698eca66b217_Enabled">
    <vt:lpwstr>true</vt:lpwstr>
  </property>
  <property fmtid="{D5CDD505-2E9C-101B-9397-08002B2CF9AE}" pid="12" name="bjpmDocIH">
    <vt:lpwstr>9NdFsjVERFzU54EWMO8KSTrTLfpJD/2q</vt:lpwstr>
  </property>
  <property fmtid="{D5CDD505-2E9C-101B-9397-08002B2CF9AE}" pid="13" name="bjLabelHistoryID">
    <vt:lpwstr>{710A08B4-0344-4345-8B99-5A2500618079}</vt:lpwstr>
  </property>
  <property fmtid="{D5CDD505-2E9C-101B-9397-08002B2CF9AE}" pid="14" name="MediaServiceImageTags">
    <vt:lpwstr/>
  </property>
</Properties>
</file>