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Garrad County Water Association/1sr RFI - GCWA/"/>
    </mc:Choice>
  </mc:AlternateContent>
  <xr:revisionPtr revIDLastSave="0" documentId="8_{D969F171-7271-4ECE-8716-BE3995B36FEA}" xr6:coauthVersionLast="47" xr6:coauthVersionMax="47" xr10:uidLastSave="{00000000-0000-0000-0000-000000000000}"/>
  <bookViews>
    <workbookView xWindow="-120" yWindow="-120" windowWidth="24240" windowHeight="13020" xr2:uid="{DBB903E2-7DFD-4815-8E96-FB95E1190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14" i="1"/>
  <c r="I113" i="1"/>
  <c r="I112" i="1"/>
  <c r="I33" i="1"/>
  <c r="I28" i="1"/>
  <c r="I21" i="1"/>
  <c r="D89" i="1"/>
  <c r="D85" i="1"/>
  <c r="I64" i="1"/>
  <c r="I9" i="1"/>
  <c r="I12" i="1" s="1"/>
  <c r="B98" i="1"/>
  <c r="B68" i="1"/>
  <c r="B57" i="1"/>
  <c r="B55" i="1"/>
  <c r="B42" i="1"/>
  <c r="B31" i="1"/>
  <c r="B12" i="1"/>
  <c r="B21" i="1" s="1"/>
  <c r="B32" i="1" l="1"/>
  <c r="B81" i="1"/>
  <c r="B92" i="1" s="1"/>
  <c r="B101" i="1" s="1"/>
  <c r="B105" i="1" s="1"/>
  <c r="B107" i="1" s="1"/>
  <c r="B113" i="1" s="1"/>
</calcChain>
</file>

<file path=xl/sharedStrings.xml><?xml version="1.0" encoding="utf-8"?>
<sst xmlns="http://schemas.openxmlformats.org/spreadsheetml/2006/main" count="144" uniqueCount="137">
  <si>
    <t>GARRARD COUNTY WATER ASSOCIATION</t>
  </si>
  <si>
    <t>INCOME &amp; Expense Classification for PSC Report</t>
  </si>
  <si>
    <t>Current Year</t>
  </si>
  <si>
    <t>INCOME:</t>
  </si>
  <si>
    <t>WATER SALES</t>
  </si>
  <si>
    <t>TANK SALES</t>
  </si>
  <si>
    <t>HYDRANT CHARGES</t>
  </si>
  <si>
    <t xml:space="preserve">   Total Water Revenues</t>
  </si>
  <si>
    <t>SERVICE CHARGES</t>
  </si>
  <si>
    <t>LABOR</t>
  </si>
  <si>
    <t>MACHINE HIRE (BACKHOE)</t>
  </si>
  <si>
    <t>COLLECTION FEES</t>
  </si>
  <si>
    <t>MISCELLANEOUS INCOME</t>
  </si>
  <si>
    <t>911 Processing fee</t>
  </si>
  <si>
    <t>PENALTIES</t>
  </si>
  <si>
    <t>RETURN CHECK FEES</t>
  </si>
  <si>
    <t xml:space="preserve">   Total Gross Operating Revenues</t>
  </si>
  <si>
    <t>GAIN ON DISPOSITION</t>
  </si>
  <si>
    <t>Demolition Cost</t>
  </si>
  <si>
    <t>INTEREST</t>
  </si>
  <si>
    <t>Dividends</t>
  </si>
  <si>
    <t>Dividends Foreign tax withheld</t>
  </si>
  <si>
    <t>Unrealized gain (Loss) on investments</t>
  </si>
  <si>
    <t>Realized gain (Loss) on investments</t>
  </si>
  <si>
    <t>Rent income</t>
  </si>
  <si>
    <t xml:space="preserve">   Total Other Revenues</t>
  </si>
  <si>
    <t xml:space="preserve">    Total Gross Revenues</t>
  </si>
  <si>
    <t>EXPENSES:</t>
  </si>
  <si>
    <t>ADVERTISING</t>
  </si>
  <si>
    <t>ENGINEERING</t>
  </si>
  <si>
    <t>WATER SAMPLES</t>
  </si>
  <si>
    <t>EMPLOYEE BEN MED  INS</t>
  </si>
  <si>
    <t>EMPLOYEE life INS</t>
  </si>
  <si>
    <t>EMPLOYEE BEN Other</t>
  </si>
  <si>
    <t>PENSION</t>
  </si>
  <si>
    <r>
      <t xml:space="preserve">   </t>
    </r>
    <r>
      <rPr>
        <b/>
        <sz val="10"/>
        <rFont val="Arial"/>
        <family val="2"/>
      </rPr>
      <t>Pension &amp; benefits</t>
    </r>
  </si>
  <si>
    <t>REQUIRED PSC REPORTS</t>
  </si>
  <si>
    <t xml:space="preserve">MEMBERSHIP DUES </t>
  </si>
  <si>
    <t>PENSION FEES</t>
  </si>
  <si>
    <t>MISCELLANEOUS</t>
  </si>
  <si>
    <t>Safe deposit box</t>
  </si>
  <si>
    <t>Notary Public Application</t>
  </si>
  <si>
    <t>Employee license and exam</t>
  </si>
  <si>
    <t>License fee</t>
  </si>
  <si>
    <t>Training - Field</t>
  </si>
  <si>
    <t>Lodging</t>
  </si>
  <si>
    <t>Training - Office</t>
  </si>
  <si>
    <r>
      <t xml:space="preserve">  </t>
    </r>
    <r>
      <rPr>
        <b/>
        <sz val="10"/>
        <rFont val="Arial"/>
        <family val="2"/>
      </rPr>
      <t>Miscellaneous</t>
    </r>
  </si>
  <si>
    <t>GAS &amp; OIL</t>
  </si>
  <si>
    <r>
      <t xml:space="preserve">  </t>
    </r>
    <r>
      <rPr>
        <b/>
        <sz val="10"/>
        <rFont val="Arial"/>
        <family val="2"/>
      </rPr>
      <t xml:space="preserve"> Transportation expenses</t>
    </r>
  </si>
  <si>
    <t>INSURANCE GENERAL LIAB</t>
  </si>
  <si>
    <t>INSURANCE WORKERS COMP Allocate based upon wage %</t>
  </si>
  <si>
    <t>INSURANCE OTHER</t>
  </si>
  <si>
    <t>LEGAL &amp; ACCOUNTING (See T-2)</t>
  </si>
  <si>
    <t>Uniforms &amp; clothing allowance</t>
  </si>
  <si>
    <t>OFFICE SUPPLIES</t>
  </si>
  <si>
    <t>POSTAGE</t>
  </si>
  <si>
    <t>REPAIRS  of system (Materials &amp; SUPPLIES)</t>
  </si>
  <si>
    <t>MATERIALS Sales</t>
  </si>
  <si>
    <t>SECURITY</t>
  </si>
  <si>
    <t>Bill Processing Fees</t>
  </si>
  <si>
    <t>JANITORIAL</t>
  </si>
  <si>
    <t>Auto maintenance</t>
  </si>
  <si>
    <t>BUILDING  MAINTENANCE</t>
  </si>
  <si>
    <t>EQUIPMENT REPAIRS</t>
  </si>
  <si>
    <t>OFFICE EQUIPMENT  MAINTENANCE</t>
  </si>
  <si>
    <t>REPAIRS  of system (outside help)</t>
  </si>
  <si>
    <t>GARBAGE PICKUP</t>
  </si>
  <si>
    <t>MAINTENANCE CONTRACTS</t>
  </si>
  <si>
    <t>Repairs of rental property</t>
  </si>
  <si>
    <t>PURCHASED WATER</t>
  </si>
  <si>
    <t>SALARIES &amp; WAGES</t>
  </si>
  <si>
    <t xml:space="preserve">  LESS CAPITALIZED LABOR</t>
  </si>
  <si>
    <t>DIRECTOR FEES</t>
  </si>
  <si>
    <t>UTILITIES - FIELD</t>
  </si>
  <si>
    <t>UTILITIES - OFFICE</t>
  </si>
  <si>
    <t>TELEPHONE - OFFICE</t>
  </si>
  <si>
    <t>BAD DEBTS</t>
  </si>
  <si>
    <t>Bad debt correction *</t>
  </si>
  <si>
    <t xml:space="preserve">   Operating Expenses</t>
  </si>
  <si>
    <t>PAYROLL TAXES</t>
  </si>
  <si>
    <t>INSURANCE UNEMPLOYMENT</t>
  </si>
  <si>
    <t>PSC ASSESSMENT</t>
  </si>
  <si>
    <t>Property tax on rental</t>
  </si>
  <si>
    <t xml:space="preserve">  Taxes</t>
  </si>
  <si>
    <t>DEPRECIATION</t>
  </si>
  <si>
    <t>Utility Operating Expenses</t>
  </si>
  <si>
    <t>Investment fees - KTC</t>
  </si>
  <si>
    <t>Investment fees - Tye Financial</t>
  </si>
  <si>
    <t>Interest expense</t>
  </si>
  <si>
    <t>Total Expenses</t>
  </si>
  <si>
    <t>PROFIT &amp; LOSS per PSC report</t>
  </si>
  <si>
    <t>Items counted as contributed capital by PSC:</t>
  </si>
  <si>
    <t>Connection Fees</t>
  </si>
  <si>
    <t>Highway 52 relocation funding KDOT</t>
  </si>
  <si>
    <t>Cleaner Water Program Grant</t>
  </si>
  <si>
    <t>Lines donated by developers</t>
  </si>
  <si>
    <t xml:space="preserve">  Income per financial statements</t>
  </si>
  <si>
    <t>12/31/2024</t>
  </si>
  <si>
    <t>Number</t>
  </si>
  <si>
    <t>Title</t>
  </si>
  <si>
    <t>Annual Report Account</t>
  </si>
  <si>
    <t>Fire Protection Revenue</t>
  </si>
  <si>
    <t>Bulk Sales</t>
  </si>
  <si>
    <t>Metered Water Revenue</t>
  </si>
  <si>
    <t>Amount</t>
  </si>
  <si>
    <t>Employee Pensions &amp; Benefits</t>
  </si>
  <si>
    <t>Miscellaneous</t>
  </si>
  <si>
    <t>Transportation</t>
  </si>
  <si>
    <t>Materials &amp; Supplies</t>
  </si>
  <si>
    <t>Insurance - Workers Comp.</t>
  </si>
  <si>
    <t>Insurance - Other</t>
  </si>
  <si>
    <t>Insurance - General Liability</t>
  </si>
  <si>
    <t>Contractual Services - Acct.</t>
  </si>
  <si>
    <t>Contractual Services - Legal</t>
  </si>
  <si>
    <t>Accounting &amp; Legal</t>
  </si>
  <si>
    <t>Contractual Services - Other</t>
  </si>
  <si>
    <t>Purchased Water</t>
  </si>
  <si>
    <t>Salaries &amp; Wages Employee</t>
  </si>
  <si>
    <t>Salaries &amp; Wages - Directors</t>
  </si>
  <si>
    <t>Purchased Power</t>
  </si>
  <si>
    <t>Bad Debt</t>
  </si>
  <si>
    <t>Depreciation Expense</t>
  </si>
  <si>
    <t>Taxes Other Than Income</t>
  </si>
  <si>
    <t>408.10-408.13</t>
  </si>
  <si>
    <t>Interest Expense</t>
  </si>
  <si>
    <t>Service Charges</t>
  </si>
  <si>
    <t>Labor Charges</t>
  </si>
  <si>
    <t>Machine Hire (Backhoe)</t>
  </si>
  <si>
    <t>Collection Fees</t>
  </si>
  <si>
    <t>Miscellaneous Income</t>
  </si>
  <si>
    <t>911 Processing Fee</t>
  </si>
  <si>
    <t>Penalties</t>
  </si>
  <si>
    <t>Return Check Fee</t>
  </si>
  <si>
    <t>Miscellaneous Service Revenues</t>
  </si>
  <si>
    <t>Interest Dividend Income</t>
  </si>
  <si>
    <t>Nonutility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</si>
</sst>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 val="singleAccounting"/>
      <sz val="10"/>
      <name val="Arial"/>
      <family val="2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/>
    <xf numFmtId="43" fontId="1" fillId="0" borderId="0" xfId="1" applyFill="1"/>
    <xf numFmtId="43" fontId="1" fillId="0" borderId="0" xfId="1"/>
    <xf numFmtId="43" fontId="0" fillId="0" borderId="0" xfId="1" applyFont="1"/>
    <xf numFmtId="0" fontId="2" fillId="0" borderId="0" xfId="0" quotePrefix="1" applyFont="1"/>
    <xf numFmtId="0" fontId="0" fillId="0" borderId="0" xfId="0" quotePrefix="1"/>
    <xf numFmtId="43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 applyFill="1"/>
    <xf numFmtId="164" fontId="1" fillId="0" borderId="0" xfId="2" applyNumberFormat="1" applyFill="1"/>
    <xf numFmtId="164" fontId="1" fillId="0" borderId="0" xfId="2" applyNumberFormat="1"/>
    <xf numFmtId="43" fontId="3" fillId="0" borderId="0" xfId="1" applyFont="1"/>
    <xf numFmtId="43" fontId="3" fillId="0" borderId="0" xfId="3" applyFont="1" applyFill="1"/>
    <xf numFmtId="43" fontId="3" fillId="0" borderId="1" xfId="0" applyNumberFormat="1" applyFont="1" applyBorder="1"/>
    <xf numFmtId="43" fontId="3" fillId="0" borderId="1" xfId="1" applyFont="1" applyBorder="1"/>
    <xf numFmtId="43" fontId="3" fillId="0" borderId="0" xfId="1" applyFont="1" applyBorder="1"/>
    <xf numFmtId="43" fontId="3" fillId="0" borderId="2" xfId="1" applyFont="1" applyBorder="1"/>
    <xf numFmtId="43" fontId="3" fillId="0" borderId="3" xfId="1" applyFont="1" applyFill="1" applyBorder="1"/>
    <xf numFmtId="43" fontId="3" fillId="2" borderId="0" xfId="1" applyFont="1" applyFill="1"/>
    <xf numFmtId="43" fontId="3" fillId="3" borderId="1" xfId="1" applyFont="1" applyFill="1" applyBorder="1"/>
    <xf numFmtId="43" fontId="3" fillId="0" borderId="1" xfId="1" applyFont="1" applyFill="1" applyBorder="1"/>
    <xf numFmtId="43" fontId="3" fillId="0" borderId="0" xfId="1" applyFont="1" applyFill="1" applyBorder="1"/>
    <xf numFmtId="43" fontId="3" fillId="4" borderId="0" xfId="1" applyFont="1" applyFill="1"/>
    <xf numFmtId="43" fontId="3" fillId="4" borderId="1" xfId="1" applyFont="1" applyFill="1" applyBorder="1"/>
    <xf numFmtId="43" fontId="3" fillId="5" borderId="0" xfId="1" applyFont="1" applyFill="1"/>
    <xf numFmtId="43" fontId="3" fillId="5" borderId="1" xfId="0" applyNumberFormat="1" applyFont="1" applyFill="1" applyBorder="1"/>
    <xf numFmtId="0" fontId="3" fillId="0" borderId="0" xfId="0" applyFont="1" applyAlignment="1">
      <alignment wrapText="1"/>
    </xf>
    <xf numFmtId="43" fontId="3" fillId="6" borderId="0" xfId="0" applyNumberFormat="1" applyFont="1" applyFill="1"/>
    <xf numFmtId="43" fontId="3" fillId="6" borderId="0" xfId="1" applyFont="1" applyFill="1"/>
    <xf numFmtId="43" fontId="3" fillId="6" borderId="1" xfId="1" applyFont="1" applyFill="1" applyBorder="1"/>
    <xf numFmtId="43" fontId="3" fillId="7" borderId="0" xfId="1" applyFont="1" applyFill="1"/>
    <xf numFmtId="43" fontId="3" fillId="7" borderId="0" xfId="0" applyNumberFormat="1" applyFont="1" applyFill="1"/>
    <xf numFmtId="43" fontId="3" fillId="8" borderId="0" xfId="1" applyFont="1" applyFill="1"/>
    <xf numFmtId="43" fontId="3" fillId="8" borderId="1" xfId="0" applyNumberFormat="1" applyFont="1" applyFill="1" applyBorder="1"/>
    <xf numFmtId="43" fontId="2" fillId="0" borderId="0" xfId="0" applyNumberFormat="1" applyFont="1"/>
    <xf numFmtId="43" fontId="3" fillId="0" borderId="4" xfId="1" applyFont="1" applyFill="1" applyBorder="1"/>
    <xf numFmtId="43" fontId="3" fillId="0" borderId="5" xfId="1" applyFont="1" applyFill="1" applyBorder="1"/>
    <xf numFmtId="43" fontId="0" fillId="0" borderId="0" xfId="1" applyFont="1" applyFill="1" applyBorder="1"/>
    <xf numFmtId="43" fontId="0" fillId="0" borderId="2" xfId="1" applyFont="1" applyBorder="1" applyAlignment="1">
      <alignment horizontal="center"/>
    </xf>
    <xf numFmtId="43" fontId="0" fillId="0" borderId="2" xfId="1" applyFont="1" applyFill="1" applyBorder="1" applyAlignment="1">
      <alignment horizontal="center"/>
    </xf>
    <xf numFmtId="43" fontId="1" fillId="0" borderId="2" xfId="1" applyFill="1" applyBorder="1" applyAlignment="1">
      <alignment horizontal="center"/>
    </xf>
    <xf numFmtId="39" fontId="0" fillId="0" borderId="2" xfId="1" applyNumberFormat="1" applyFont="1" applyFill="1" applyBorder="1" applyAlignment="1">
      <alignment horizontal="center"/>
    </xf>
    <xf numFmtId="43" fontId="0" fillId="0" borderId="0" xfId="1" applyFont="1" applyFill="1"/>
    <xf numFmtId="39" fontId="0" fillId="0" borderId="0" xfId="0" applyNumberFormat="1"/>
    <xf numFmtId="39" fontId="0" fillId="0" borderId="2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3" fillId="0" borderId="0" xfId="0" applyNumberFormat="1" applyFont="1" applyFill="1" applyBorder="1"/>
    <xf numFmtId="39" fontId="0" fillId="0" borderId="5" xfId="0" applyNumberFormat="1" applyBorder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39" fontId="1" fillId="0" borderId="0" xfId="2" applyNumberFormat="1" applyFill="1" applyBorder="1" applyAlignment="1">
      <alignment horizontal="center"/>
    </xf>
    <xf numFmtId="39" fontId="3" fillId="0" borderId="0" xfId="1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3" fillId="0" borderId="0" xfId="1" applyFont="1" applyFill="1" applyBorder="1" applyAlignment="1">
      <alignment horizontal="center"/>
    </xf>
    <xf numFmtId="43" fontId="0" fillId="0" borderId="0" xfId="0" applyNumberFormat="1" applyFill="1" applyBorder="1" applyAlignment="1">
      <alignment horizontal="center"/>
    </xf>
    <xf numFmtId="37" fontId="5" fillId="0" borderId="0" xfId="0" applyNumberFormat="1" applyFont="1"/>
    <xf numFmtId="37" fontId="0" fillId="0" borderId="0" xfId="0" applyNumberFormat="1"/>
  </cellXfs>
  <cellStyles count="4">
    <cellStyle name="Comma" xfId="1" builtinId="3"/>
    <cellStyle name="Comma 2" xfId="3" xr:uid="{08C0879A-32B7-4069-B2C4-1C31B89EE2A8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608B3-4D98-4F04-9BB2-A65CC90424BA}">
  <dimension ref="A1:I125"/>
  <sheetViews>
    <sheetView tabSelected="1" topLeftCell="A28" workbookViewId="0">
      <selection activeCell="I108" sqref="I108"/>
    </sheetView>
  </sheetViews>
  <sheetFormatPr defaultRowHeight="15" x14ac:dyDescent="0.25"/>
  <cols>
    <col min="1" max="1" width="38" customWidth="1"/>
    <col min="2" max="2" width="13.140625" style="2" bestFit="1" customWidth="1"/>
    <col min="3" max="3" width="2.140625" style="2" customWidth="1"/>
    <col min="4" max="4" width="15.7109375" style="5" customWidth="1"/>
    <col min="5" max="5" width="19.42578125" style="50" customWidth="1"/>
    <col min="6" max="6" width="1.7109375" customWidth="1"/>
    <col min="7" max="7" width="33" customWidth="1"/>
    <col min="8" max="8" width="1.7109375" customWidth="1"/>
    <col min="9" max="9" width="14.7109375" style="45" customWidth="1"/>
    <col min="252" max="252" width="38" customWidth="1"/>
    <col min="253" max="253" width="13.140625" bestFit="1" customWidth="1"/>
    <col min="254" max="254" width="2.140625" customWidth="1"/>
    <col min="255" max="255" width="14.42578125" customWidth="1"/>
    <col min="256" max="256" width="1.85546875" customWidth="1"/>
    <col min="257" max="258" width="14.42578125" customWidth="1"/>
    <col min="259" max="259" width="12.42578125" bestFit="1" customWidth="1"/>
    <col min="260" max="260" width="11.28515625" bestFit="1" customWidth="1"/>
    <col min="261" max="261" width="12.85546875" bestFit="1" customWidth="1"/>
    <col min="508" max="508" width="38" customWidth="1"/>
    <col min="509" max="509" width="13.140625" bestFit="1" customWidth="1"/>
    <col min="510" max="510" width="2.140625" customWidth="1"/>
    <col min="511" max="511" width="14.42578125" customWidth="1"/>
    <col min="512" max="512" width="1.85546875" customWidth="1"/>
    <col min="513" max="514" width="14.42578125" customWidth="1"/>
    <col min="515" max="515" width="12.42578125" bestFit="1" customWidth="1"/>
    <col min="516" max="516" width="11.28515625" bestFit="1" customWidth="1"/>
    <col min="517" max="517" width="12.85546875" bestFit="1" customWidth="1"/>
    <col min="764" max="764" width="38" customWidth="1"/>
    <col min="765" max="765" width="13.140625" bestFit="1" customWidth="1"/>
    <col min="766" max="766" width="2.140625" customWidth="1"/>
    <col min="767" max="767" width="14.42578125" customWidth="1"/>
    <col min="768" max="768" width="1.85546875" customWidth="1"/>
    <col min="769" max="770" width="14.42578125" customWidth="1"/>
    <col min="771" max="771" width="12.42578125" bestFit="1" customWidth="1"/>
    <col min="772" max="772" width="11.28515625" bestFit="1" customWidth="1"/>
    <col min="773" max="773" width="12.85546875" bestFit="1" customWidth="1"/>
    <col min="1020" max="1020" width="38" customWidth="1"/>
    <col min="1021" max="1021" width="13.140625" bestFit="1" customWidth="1"/>
    <col min="1022" max="1022" width="2.140625" customWidth="1"/>
    <col min="1023" max="1023" width="14.42578125" customWidth="1"/>
    <col min="1024" max="1024" width="1.85546875" customWidth="1"/>
    <col min="1025" max="1026" width="14.42578125" customWidth="1"/>
    <col min="1027" max="1027" width="12.42578125" bestFit="1" customWidth="1"/>
    <col min="1028" max="1028" width="11.28515625" bestFit="1" customWidth="1"/>
    <col min="1029" max="1029" width="12.85546875" bestFit="1" customWidth="1"/>
    <col min="1276" max="1276" width="38" customWidth="1"/>
    <col min="1277" max="1277" width="13.140625" bestFit="1" customWidth="1"/>
    <col min="1278" max="1278" width="2.140625" customWidth="1"/>
    <col min="1279" max="1279" width="14.42578125" customWidth="1"/>
    <col min="1280" max="1280" width="1.85546875" customWidth="1"/>
    <col min="1281" max="1282" width="14.42578125" customWidth="1"/>
    <col min="1283" max="1283" width="12.42578125" bestFit="1" customWidth="1"/>
    <col min="1284" max="1284" width="11.28515625" bestFit="1" customWidth="1"/>
    <col min="1285" max="1285" width="12.85546875" bestFit="1" customWidth="1"/>
    <col min="1532" max="1532" width="38" customWidth="1"/>
    <col min="1533" max="1533" width="13.140625" bestFit="1" customWidth="1"/>
    <col min="1534" max="1534" width="2.140625" customWidth="1"/>
    <col min="1535" max="1535" width="14.42578125" customWidth="1"/>
    <col min="1536" max="1536" width="1.85546875" customWidth="1"/>
    <col min="1537" max="1538" width="14.42578125" customWidth="1"/>
    <col min="1539" max="1539" width="12.42578125" bestFit="1" customWidth="1"/>
    <col min="1540" max="1540" width="11.28515625" bestFit="1" customWidth="1"/>
    <col min="1541" max="1541" width="12.85546875" bestFit="1" customWidth="1"/>
    <col min="1788" max="1788" width="38" customWidth="1"/>
    <col min="1789" max="1789" width="13.140625" bestFit="1" customWidth="1"/>
    <col min="1790" max="1790" width="2.140625" customWidth="1"/>
    <col min="1791" max="1791" width="14.42578125" customWidth="1"/>
    <col min="1792" max="1792" width="1.85546875" customWidth="1"/>
    <col min="1793" max="1794" width="14.42578125" customWidth="1"/>
    <col min="1795" max="1795" width="12.42578125" bestFit="1" customWidth="1"/>
    <col min="1796" max="1796" width="11.28515625" bestFit="1" customWidth="1"/>
    <col min="1797" max="1797" width="12.85546875" bestFit="1" customWidth="1"/>
    <col min="2044" max="2044" width="38" customWidth="1"/>
    <col min="2045" max="2045" width="13.140625" bestFit="1" customWidth="1"/>
    <col min="2046" max="2046" width="2.140625" customWidth="1"/>
    <col min="2047" max="2047" width="14.42578125" customWidth="1"/>
    <col min="2048" max="2048" width="1.85546875" customWidth="1"/>
    <col min="2049" max="2050" width="14.42578125" customWidth="1"/>
    <col min="2051" max="2051" width="12.42578125" bestFit="1" customWidth="1"/>
    <col min="2052" max="2052" width="11.28515625" bestFit="1" customWidth="1"/>
    <col min="2053" max="2053" width="12.85546875" bestFit="1" customWidth="1"/>
    <col min="2300" max="2300" width="38" customWidth="1"/>
    <col min="2301" max="2301" width="13.140625" bestFit="1" customWidth="1"/>
    <col min="2302" max="2302" width="2.140625" customWidth="1"/>
    <col min="2303" max="2303" width="14.42578125" customWidth="1"/>
    <col min="2304" max="2304" width="1.85546875" customWidth="1"/>
    <col min="2305" max="2306" width="14.42578125" customWidth="1"/>
    <col min="2307" max="2307" width="12.42578125" bestFit="1" customWidth="1"/>
    <col min="2308" max="2308" width="11.28515625" bestFit="1" customWidth="1"/>
    <col min="2309" max="2309" width="12.85546875" bestFit="1" customWidth="1"/>
    <col min="2556" max="2556" width="38" customWidth="1"/>
    <col min="2557" max="2557" width="13.140625" bestFit="1" customWidth="1"/>
    <col min="2558" max="2558" width="2.140625" customWidth="1"/>
    <col min="2559" max="2559" width="14.42578125" customWidth="1"/>
    <col min="2560" max="2560" width="1.85546875" customWidth="1"/>
    <col min="2561" max="2562" width="14.42578125" customWidth="1"/>
    <col min="2563" max="2563" width="12.42578125" bestFit="1" customWidth="1"/>
    <col min="2564" max="2564" width="11.28515625" bestFit="1" customWidth="1"/>
    <col min="2565" max="2565" width="12.85546875" bestFit="1" customWidth="1"/>
    <col min="2812" max="2812" width="38" customWidth="1"/>
    <col min="2813" max="2813" width="13.140625" bestFit="1" customWidth="1"/>
    <col min="2814" max="2814" width="2.140625" customWidth="1"/>
    <col min="2815" max="2815" width="14.42578125" customWidth="1"/>
    <col min="2816" max="2816" width="1.85546875" customWidth="1"/>
    <col min="2817" max="2818" width="14.42578125" customWidth="1"/>
    <col min="2819" max="2819" width="12.42578125" bestFit="1" customWidth="1"/>
    <col min="2820" max="2820" width="11.28515625" bestFit="1" customWidth="1"/>
    <col min="2821" max="2821" width="12.85546875" bestFit="1" customWidth="1"/>
    <col min="3068" max="3068" width="38" customWidth="1"/>
    <col min="3069" max="3069" width="13.140625" bestFit="1" customWidth="1"/>
    <col min="3070" max="3070" width="2.140625" customWidth="1"/>
    <col min="3071" max="3071" width="14.42578125" customWidth="1"/>
    <col min="3072" max="3072" width="1.85546875" customWidth="1"/>
    <col min="3073" max="3074" width="14.42578125" customWidth="1"/>
    <col min="3075" max="3075" width="12.42578125" bestFit="1" customWidth="1"/>
    <col min="3076" max="3076" width="11.28515625" bestFit="1" customWidth="1"/>
    <col min="3077" max="3077" width="12.85546875" bestFit="1" customWidth="1"/>
    <col min="3324" max="3324" width="38" customWidth="1"/>
    <col min="3325" max="3325" width="13.140625" bestFit="1" customWidth="1"/>
    <col min="3326" max="3326" width="2.140625" customWidth="1"/>
    <col min="3327" max="3327" width="14.42578125" customWidth="1"/>
    <col min="3328" max="3328" width="1.85546875" customWidth="1"/>
    <col min="3329" max="3330" width="14.42578125" customWidth="1"/>
    <col min="3331" max="3331" width="12.42578125" bestFit="1" customWidth="1"/>
    <col min="3332" max="3332" width="11.28515625" bestFit="1" customWidth="1"/>
    <col min="3333" max="3333" width="12.85546875" bestFit="1" customWidth="1"/>
    <col min="3580" max="3580" width="38" customWidth="1"/>
    <col min="3581" max="3581" width="13.140625" bestFit="1" customWidth="1"/>
    <col min="3582" max="3582" width="2.140625" customWidth="1"/>
    <col min="3583" max="3583" width="14.42578125" customWidth="1"/>
    <col min="3584" max="3584" width="1.85546875" customWidth="1"/>
    <col min="3585" max="3586" width="14.42578125" customWidth="1"/>
    <col min="3587" max="3587" width="12.42578125" bestFit="1" customWidth="1"/>
    <col min="3588" max="3588" width="11.28515625" bestFit="1" customWidth="1"/>
    <col min="3589" max="3589" width="12.85546875" bestFit="1" customWidth="1"/>
    <col min="3836" max="3836" width="38" customWidth="1"/>
    <col min="3837" max="3837" width="13.140625" bestFit="1" customWidth="1"/>
    <col min="3838" max="3838" width="2.140625" customWidth="1"/>
    <col min="3839" max="3839" width="14.42578125" customWidth="1"/>
    <col min="3840" max="3840" width="1.85546875" customWidth="1"/>
    <col min="3841" max="3842" width="14.42578125" customWidth="1"/>
    <col min="3843" max="3843" width="12.42578125" bestFit="1" customWidth="1"/>
    <col min="3844" max="3844" width="11.28515625" bestFit="1" customWidth="1"/>
    <col min="3845" max="3845" width="12.85546875" bestFit="1" customWidth="1"/>
    <col min="4092" max="4092" width="38" customWidth="1"/>
    <col min="4093" max="4093" width="13.140625" bestFit="1" customWidth="1"/>
    <col min="4094" max="4094" width="2.140625" customWidth="1"/>
    <col min="4095" max="4095" width="14.42578125" customWidth="1"/>
    <col min="4096" max="4096" width="1.85546875" customWidth="1"/>
    <col min="4097" max="4098" width="14.42578125" customWidth="1"/>
    <col min="4099" max="4099" width="12.42578125" bestFit="1" customWidth="1"/>
    <col min="4100" max="4100" width="11.28515625" bestFit="1" customWidth="1"/>
    <col min="4101" max="4101" width="12.85546875" bestFit="1" customWidth="1"/>
    <col min="4348" max="4348" width="38" customWidth="1"/>
    <col min="4349" max="4349" width="13.140625" bestFit="1" customWidth="1"/>
    <col min="4350" max="4350" width="2.140625" customWidth="1"/>
    <col min="4351" max="4351" width="14.42578125" customWidth="1"/>
    <col min="4352" max="4352" width="1.85546875" customWidth="1"/>
    <col min="4353" max="4354" width="14.42578125" customWidth="1"/>
    <col min="4355" max="4355" width="12.42578125" bestFit="1" customWidth="1"/>
    <col min="4356" max="4356" width="11.28515625" bestFit="1" customWidth="1"/>
    <col min="4357" max="4357" width="12.85546875" bestFit="1" customWidth="1"/>
    <col min="4604" max="4604" width="38" customWidth="1"/>
    <col min="4605" max="4605" width="13.140625" bestFit="1" customWidth="1"/>
    <col min="4606" max="4606" width="2.140625" customWidth="1"/>
    <col min="4607" max="4607" width="14.42578125" customWidth="1"/>
    <col min="4608" max="4608" width="1.85546875" customWidth="1"/>
    <col min="4609" max="4610" width="14.42578125" customWidth="1"/>
    <col min="4611" max="4611" width="12.42578125" bestFit="1" customWidth="1"/>
    <col min="4612" max="4612" width="11.28515625" bestFit="1" customWidth="1"/>
    <col min="4613" max="4613" width="12.85546875" bestFit="1" customWidth="1"/>
    <col min="4860" max="4860" width="38" customWidth="1"/>
    <col min="4861" max="4861" width="13.140625" bestFit="1" customWidth="1"/>
    <col min="4862" max="4862" width="2.140625" customWidth="1"/>
    <col min="4863" max="4863" width="14.42578125" customWidth="1"/>
    <col min="4864" max="4864" width="1.85546875" customWidth="1"/>
    <col min="4865" max="4866" width="14.42578125" customWidth="1"/>
    <col min="4867" max="4867" width="12.42578125" bestFit="1" customWidth="1"/>
    <col min="4868" max="4868" width="11.28515625" bestFit="1" customWidth="1"/>
    <col min="4869" max="4869" width="12.85546875" bestFit="1" customWidth="1"/>
    <col min="5116" max="5116" width="38" customWidth="1"/>
    <col min="5117" max="5117" width="13.140625" bestFit="1" customWidth="1"/>
    <col min="5118" max="5118" width="2.140625" customWidth="1"/>
    <col min="5119" max="5119" width="14.42578125" customWidth="1"/>
    <col min="5120" max="5120" width="1.85546875" customWidth="1"/>
    <col min="5121" max="5122" width="14.42578125" customWidth="1"/>
    <col min="5123" max="5123" width="12.42578125" bestFit="1" customWidth="1"/>
    <col min="5124" max="5124" width="11.28515625" bestFit="1" customWidth="1"/>
    <col min="5125" max="5125" width="12.85546875" bestFit="1" customWidth="1"/>
    <col min="5372" max="5372" width="38" customWidth="1"/>
    <col min="5373" max="5373" width="13.140625" bestFit="1" customWidth="1"/>
    <col min="5374" max="5374" width="2.140625" customWidth="1"/>
    <col min="5375" max="5375" width="14.42578125" customWidth="1"/>
    <col min="5376" max="5376" width="1.85546875" customWidth="1"/>
    <col min="5377" max="5378" width="14.42578125" customWidth="1"/>
    <col min="5379" max="5379" width="12.42578125" bestFit="1" customWidth="1"/>
    <col min="5380" max="5380" width="11.28515625" bestFit="1" customWidth="1"/>
    <col min="5381" max="5381" width="12.85546875" bestFit="1" customWidth="1"/>
    <col min="5628" max="5628" width="38" customWidth="1"/>
    <col min="5629" max="5629" width="13.140625" bestFit="1" customWidth="1"/>
    <col min="5630" max="5630" width="2.140625" customWidth="1"/>
    <col min="5631" max="5631" width="14.42578125" customWidth="1"/>
    <col min="5632" max="5632" width="1.85546875" customWidth="1"/>
    <col min="5633" max="5634" width="14.42578125" customWidth="1"/>
    <col min="5635" max="5635" width="12.42578125" bestFit="1" customWidth="1"/>
    <col min="5636" max="5636" width="11.28515625" bestFit="1" customWidth="1"/>
    <col min="5637" max="5637" width="12.85546875" bestFit="1" customWidth="1"/>
    <col min="5884" max="5884" width="38" customWidth="1"/>
    <col min="5885" max="5885" width="13.140625" bestFit="1" customWidth="1"/>
    <col min="5886" max="5886" width="2.140625" customWidth="1"/>
    <col min="5887" max="5887" width="14.42578125" customWidth="1"/>
    <col min="5888" max="5888" width="1.85546875" customWidth="1"/>
    <col min="5889" max="5890" width="14.42578125" customWidth="1"/>
    <col min="5891" max="5891" width="12.42578125" bestFit="1" customWidth="1"/>
    <col min="5892" max="5892" width="11.28515625" bestFit="1" customWidth="1"/>
    <col min="5893" max="5893" width="12.85546875" bestFit="1" customWidth="1"/>
    <col min="6140" max="6140" width="38" customWidth="1"/>
    <col min="6141" max="6141" width="13.140625" bestFit="1" customWidth="1"/>
    <col min="6142" max="6142" width="2.140625" customWidth="1"/>
    <col min="6143" max="6143" width="14.42578125" customWidth="1"/>
    <col min="6144" max="6144" width="1.85546875" customWidth="1"/>
    <col min="6145" max="6146" width="14.42578125" customWidth="1"/>
    <col min="6147" max="6147" width="12.42578125" bestFit="1" customWidth="1"/>
    <col min="6148" max="6148" width="11.28515625" bestFit="1" customWidth="1"/>
    <col min="6149" max="6149" width="12.85546875" bestFit="1" customWidth="1"/>
    <col min="6396" max="6396" width="38" customWidth="1"/>
    <col min="6397" max="6397" width="13.140625" bestFit="1" customWidth="1"/>
    <col min="6398" max="6398" width="2.140625" customWidth="1"/>
    <col min="6399" max="6399" width="14.42578125" customWidth="1"/>
    <col min="6400" max="6400" width="1.85546875" customWidth="1"/>
    <col min="6401" max="6402" width="14.42578125" customWidth="1"/>
    <col min="6403" max="6403" width="12.42578125" bestFit="1" customWidth="1"/>
    <col min="6404" max="6404" width="11.28515625" bestFit="1" customWidth="1"/>
    <col min="6405" max="6405" width="12.85546875" bestFit="1" customWidth="1"/>
    <col min="6652" max="6652" width="38" customWidth="1"/>
    <col min="6653" max="6653" width="13.140625" bestFit="1" customWidth="1"/>
    <col min="6654" max="6654" width="2.140625" customWidth="1"/>
    <col min="6655" max="6655" width="14.42578125" customWidth="1"/>
    <col min="6656" max="6656" width="1.85546875" customWidth="1"/>
    <col min="6657" max="6658" width="14.42578125" customWidth="1"/>
    <col min="6659" max="6659" width="12.42578125" bestFit="1" customWidth="1"/>
    <col min="6660" max="6660" width="11.28515625" bestFit="1" customWidth="1"/>
    <col min="6661" max="6661" width="12.85546875" bestFit="1" customWidth="1"/>
    <col min="6908" max="6908" width="38" customWidth="1"/>
    <col min="6909" max="6909" width="13.140625" bestFit="1" customWidth="1"/>
    <col min="6910" max="6910" width="2.140625" customWidth="1"/>
    <col min="6911" max="6911" width="14.42578125" customWidth="1"/>
    <col min="6912" max="6912" width="1.85546875" customWidth="1"/>
    <col min="6913" max="6914" width="14.42578125" customWidth="1"/>
    <col min="6915" max="6915" width="12.42578125" bestFit="1" customWidth="1"/>
    <col min="6916" max="6916" width="11.28515625" bestFit="1" customWidth="1"/>
    <col min="6917" max="6917" width="12.85546875" bestFit="1" customWidth="1"/>
    <col min="7164" max="7164" width="38" customWidth="1"/>
    <col min="7165" max="7165" width="13.140625" bestFit="1" customWidth="1"/>
    <col min="7166" max="7166" width="2.140625" customWidth="1"/>
    <col min="7167" max="7167" width="14.42578125" customWidth="1"/>
    <col min="7168" max="7168" width="1.85546875" customWidth="1"/>
    <col min="7169" max="7170" width="14.42578125" customWidth="1"/>
    <col min="7171" max="7171" width="12.42578125" bestFit="1" customWidth="1"/>
    <col min="7172" max="7172" width="11.28515625" bestFit="1" customWidth="1"/>
    <col min="7173" max="7173" width="12.85546875" bestFit="1" customWidth="1"/>
    <col min="7420" max="7420" width="38" customWidth="1"/>
    <col min="7421" max="7421" width="13.140625" bestFit="1" customWidth="1"/>
    <col min="7422" max="7422" width="2.140625" customWidth="1"/>
    <col min="7423" max="7423" width="14.42578125" customWidth="1"/>
    <col min="7424" max="7424" width="1.85546875" customWidth="1"/>
    <col min="7425" max="7426" width="14.42578125" customWidth="1"/>
    <col min="7427" max="7427" width="12.42578125" bestFit="1" customWidth="1"/>
    <col min="7428" max="7428" width="11.28515625" bestFit="1" customWidth="1"/>
    <col min="7429" max="7429" width="12.85546875" bestFit="1" customWidth="1"/>
    <col min="7676" max="7676" width="38" customWidth="1"/>
    <col min="7677" max="7677" width="13.140625" bestFit="1" customWidth="1"/>
    <col min="7678" max="7678" width="2.140625" customWidth="1"/>
    <col min="7679" max="7679" width="14.42578125" customWidth="1"/>
    <col min="7680" max="7680" width="1.85546875" customWidth="1"/>
    <col min="7681" max="7682" width="14.42578125" customWidth="1"/>
    <col min="7683" max="7683" width="12.42578125" bestFit="1" customWidth="1"/>
    <col min="7684" max="7684" width="11.28515625" bestFit="1" customWidth="1"/>
    <col min="7685" max="7685" width="12.85546875" bestFit="1" customWidth="1"/>
    <col min="7932" max="7932" width="38" customWidth="1"/>
    <col min="7933" max="7933" width="13.140625" bestFit="1" customWidth="1"/>
    <col min="7934" max="7934" width="2.140625" customWidth="1"/>
    <col min="7935" max="7935" width="14.42578125" customWidth="1"/>
    <col min="7936" max="7936" width="1.85546875" customWidth="1"/>
    <col min="7937" max="7938" width="14.42578125" customWidth="1"/>
    <col min="7939" max="7939" width="12.42578125" bestFit="1" customWidth="1"/>
    <col min="7940" max="7940" width="11.28515625" bestFit="1" customWidth="1"/>
    <col min="7941" max="7941" width="12.85546875" bestFit="1" customWidth="1"/>
    <col min="8188" max="8188" width="38" customWidth="1"/>
    <col min="8189" max="8189" width="13.140625" bestFit="1" customWidth="1"/>
    <col min="8190" max="8190" width="2.140625" customWidth="1"/>
    <col min="8191" max="8191" width="14.42578125" customWidth="1"/>
    <col min="8192" max="8192" width="1.85546875" customWidth="1"/>
    <col min="8193" max="8194" width="14.42578125" customWidth="1"/>
    <col min="8195" max="8195" width="12.42578125" bestFit="1" customWidth="1"/>
    <col min="8196" max="8196" width="11.28515625" bestFit="1" customWidth="1"/>
    <col min="8197" max="8197" width="12.85546875" bestFit="1" customWidth="1"/>
    <col min="8444" max="8444" width="38" customWidth="1"/>
    <col min="8445" max="8445" width="13.140625" bestFit="1" customWidth="1"/>
    <col min="8446" max="8446" width="2.140625" customWidth="1"/>
    <col min="8447" max="8447" width="14.42578125" customWidth="1"/>
    <col min="8448" max="8448" width="1.85546875" customWidth="1"/>
    <col min="8449" max="8450" width="14.42578125" customWidth="1"/>
    <col min="8451" max="8451" width="12.42578125" bestFit="1" customWidth="1"/>
    <col min="8452" max="8452" width="11.28515625" bestFit="1" customWidth="1"/>
    <col min="8453" max="8453" width="12.85546875" bestFit="1" customWidth="1"/>
    <col min="8700" max="8700" width="38" customWidth="1"/>
    <col min="8701" max="8701" width="13.140625" bestFit="1" customWidth="1"/>
    <col min="8702" max="8702" width="2.140625" customWidth="1"/>
    <col min="8703" max="8703" width="14.42578125" customWidth="1"/>
    <col min="8704" max="8704" width="1.85546875" customWidth="1"/>
    <col min="8705" max="8706" width="14.42578125" customWidth="1"/>
    <col min="8707" max="8707" width="12.42578125" bestFit="1" customWidth="1"/>
    <col min="8708" max="8708" width="11.28515625" bestFit="1" customWidth="1"/>
    <col min="8709" max="8709" width="12.85546875" bestFit="1" customWidth="1"/>
    <col min="8956" max="8956" width="38" customWidth="1"/>
    <col min="8957" max="8957" width="13.140625" bestFit="1" customWidth="1"/>
    <col min="8958" max="8958" width="2.140625" customWidth="1"/>
    <col min="8959" max="8959" width="14.42578125" customWidth="1"/>
    <col min="8960" max="8960" width="1.85546875" customWidth="1"/>
    <col min="8961" max="8962" width="14.42578125" customWidth="1"/>
    <col min="8963" max="8963" width="12.42578125" bestFit="1" customWidth="1"/>
    <col min="8964" max="8964" width="11.28515625" bestFit="1" customWidth="1"/>
    <col min="8965" max="8965" width="12.85546875" bestFit="1" customWidth="1"/>
    <col min="9212" max="9212" width="38" customWidth="1"/>
    <col min="9213" max="9213" width="13.140625" bestFit="1" customWidth="1"/>
    <col min="9214" max="9214" width="2.140625" customWidth="1"/>
    <col min="9215" max="9215" width="14.42578125" customWidth="1"/>
    <col min="9216" max="9216" width="1.85546875" customWidth="1"/>
    <col min="9217" max="9218" width="14.42578125" customWidth="1"/>
    <col min="9219" max="9219" width="12.42578125" bestFit="1" customWidth="1"/>
    <col min="9220" max="9220" width="11.28515625" bestFit="1" customWidth="1"/>
    <col min="9221" max="9221" width="12.85546875" bestFit="1" customWidth="1"/>
    <col min="9468" max="9468" width="38" customWidth="1"/>
    <col min="9469" max="9469" width="13.140625" bestFit="1" customWidth="1"/>
    <col min="9470" max="9470" width="2.140625" customWidth="1"/>
    <col min="9471" max="9471" width="14.42578125" customWidth="1"/>
    <col min="9472" max="9472" width="1.85546875" customWidth="1"/>
    <col min="9473" max="9474" width="14.42578125" customWidth="1"/>
    <col min="9475" max="9475" width="12.42578125" bestFit="1" customWidth="1"/>
    <col min="9476" max="9476" width="11.28515625" bestFit="1" customWidth="1"/>
    <col min="9477" max="9477" width="12.85546875" bestFit="1" customWidth="1"/>
    <col min="9724" max="9724" width="38" customWidth="1"/>
    <col min="9725" max="9725" width="13.140625" bestFit="1" customWidth="1"/>
    <col min="9726" max="9726" width="2.140625" customWidth="1"/>
    <col min="9727" max="9727" width="14.42578125" customWidth="1"/>
    <col min="9728" max="9728" width="1.85546875" customWidth="1"/>
    <col min="9729" max="9730" width="14.42578125" customWidth="1"/>
    <col min="9731" max="9731" width="12.42578125" bestFit="1" customWidth="1"/>
    <col min="9732" max="9732" width="11.28515625" bestFit="1" customWidth="1"/>
    <col min="9733" max="9733" width="12.85546875" bestFit="1" customWidth="1"/>
    <col min="9980" max="9980" width="38" customWidth="1"/>
    <col min="9981" max="9981" width="13.140625" bestFit="1" customWidth="1"/>
    <col min="9982" max="9982" width="2.140625" customWidth="1"/>
    <col min="9983" max="9983" width="14.42578125" customWidth="1"/>
    <col min="9984" max="9984" width="1.85546875" customWidth="1"/>
    <col min="9985" max="9986" width="14.42578125" customWidth="1"/>
    <col min="9987" max="9987" width="12.42578125" bestFit="1" customWidth="1"/>
    <col min="9988" max="9988" width="11.28515625" bestFit="1" customWidth="1"/>
    <col min="9989" max="9989" width="12.85546875" bestFit="1" customWidth="1"/>
    <col min="10236" max="10236" width="38" customWidth="1"/>
    <col min="10237" max="10237" width="13.140625" bestFit="1" customWidth="1"/>
    <col min="10238" max="10238" width="2.140625" customWidth="1"/>
    <col min="10239" max="10239" width="14.42578125" customWidth="1"/>
    <col min="10240" max="10240" width="1.85546875" customWidth="1"/>
    <col min="10241" max="10242" width="14.42578125" customWidth="1"/>
    <col min="10243" max="10243" width="12.42578125" bestFit="1" customWidth="1"/>
    <col min="10244" max="10244" width="11.28515625" bestFit="1" customWidth="1"/>
    <col min="10245" max="10245" width="12.85546875" bestFit="1" customWidth="1"/>
    <col min="10492" max="10492" width="38" customWidth="1"/>
    <col min="10493" max="10493" width="13.140625" bestFit="1" customWidth="1"/>
    <col min="10494" max="10494" width="2.140625" customWidth="1"/>
    <col min="10495" max="10495" width="14.42578125" customWidth="1"/>
    <col min="10496" max="10496" width="1.85546875" customWidth="1"/>
    <col min="10497" max="10498" width="14.42578125" customWidth="1"/>
    <col min="10499" max="10499" width="12.42578125" bestFit="1" customWidth="1"/>
    <col min="10500" max="10500" width="11.28515625" bestFit="1" customWidth="1"/>
    <col min="10501" max="10501" width="12.85546875" bestFit="1" customWidth="1"/>
    <col min="10748" max="10748" width="38" customWidth="1"/>
    <col min="10749" max="10749" width="13.140625" bestFit="1" customWidth="1"/>
    <col min="10750" max="10750" width="2.140625" customWidth="1"/>
    <col min="10751" max="10751" width="14.42578125" customWidth="1"/>
    <col min="10752" max="10752" width="1.85546875" customWidth="1"/>
    <col min="10753" max="10754" width="14.42578125" customWidth="1"/>
    <col min="10755" max="10755" width="12.42578125" bestFit="1" customWidth="1"/>
    <col min="10756" max="10756" width="11.28515625" bestFit="1" customWidth="1"/>
    <col min="10757" max="10757" width="12.85546875" bestFit="1" customWidth="1"/>
    <col min="11004" max="11004" width="38" customWidth="1"/>
    <col min="11005" max="11005" width="13.140625" bestFit="1" customWidth="1"/>
    <col min="11006" max="11006" width="2.140625" customWidth="1"/>
    <col min="11007" max="11007" width="14.42578125" customWidth="1"/>
    <col min="11008" max="11008" width="1.85546875" customWidth="1"/>
    <col min="11009" max="11010" width="14.42578125" customWidth="1"/>
    <col min="11011" max="11011" width="12.42578125" bestFit="1" customWidth="1"/>
    <col min="11012" max="11012" width="11.28515625" bestFit="1" customWidth="1"/>
    <col min="11013" max="11013" width="12.85546875" bestFit="1" customWidth="1"/>
    <col min="11260" max="11260" width="38" customWidth="1"/>
    <col min="11261" max="11261" width="13.140625" bestFit="1" customWidth="1"/>
    <col min="11262" max="11262" width="2.140625" customWidth="1"/>
    <col min="11263" max="11263" width="14.42578125" customWidth="1"/>
    <col min="11264" max="11264" width="1.85546875" customWidth="1"/>
    <col min="11265" max="11266" width="14.42578125" customWidth="1"/>
    <col min="11267" max="11267" width="12.42578125" bestFit="1" customWidth="1"/>
    <col min="11268" max="11268" width="11.28515625" bestFit="1" customWidth="1"/>
    <col min="11269" max="11269" width="12.85546875" bestFit="1" customWidth="1"/>
    <col min="11516" max="11516" width="38" customWidth="1"/>
    <col min="11517" max="11517" width="13.140625" bestFit="1" customWidth="1"/>
    <col min="11518" max="11518" width="2.140625" customWidth="1"/>
    <col min="11519" max="11519" width="14.42578125" customWidth="1"/>
    <col min="11520" max="11520" width="1.85546875" customWidth="1"/>
    <col min="11521" max="11522" width="14.42578125" customWidth="1"/>
    <col min="11523" max="11523" width="12.42578125" bestFit="1" customWidth="1"/>
    <col min="11524" max="11524" width="11.28515625" bestFit="1" customWidth="1"/>
    <col min="11525" max="11525" width="12.85546875" bestFit="1" customWidth="1"/>
    <col min="11772" max="11772" width="38" customWidth="1"/>
    <col min="11773" max="11773" width="13.140625" bestFit="1" customWidth="1"/>
    <col min="11774" max="11774" width="2.140625" customWidth="1"/>
    <col min="11775" max="11775" width="14.42578125" customWidth="1"/>
    <col min="11776" max="11776" width="1.85546875" customWidth="1"/>
    <col min="11777" max="11778" width="14.42578125" customWidth="1"/>
    <col min="11779" max="11779" width="12.42578125" bestFit="1" customWidth="1"/>
    <col min="11780" max="11780" width="11.28515625" bestFit="1" customWidth="1"/>
    <col min="11781" max="11781" width="12.85546875" bestFit="1" customWidth="1"/>
    <col min="12028" max="12028" width="38" customWidth="1"/>
    <col min="12029" max="12029" width="13.140625" bestFit="1" customWidth="1"/>
    <col min="12030" max="12030" width="2.140625" customWidth="1"/>
    <col min="12031" max="12031" width="14.42578125" customWidth="1"/>
    <col min="12032" max="12032" width="1.85546875" customWidth="1"/>
    <col min="12033" max="12034" width="14.42578125" customWidth="1"/>
    <col min="12035" max="12035" width="12.42578125" bestFit="1" customWidth="1"/>
    <col min="12036" max="12036" width="11.28515625" bestFit="1" customWidth="1"/>
    <col min="12037" max="12037" width="12.85546875" bestFit="1" customWidth="1"/>
    <col min="12284" max="12284" width="38" customWidth="1"/>
    <col min="12285" max="12285" width="13.140625" bestFit="1" customWidth="1"/>
    <col min="12286" max="12286" width="2.140625" customWidth="1"/>
    <col min="12287" max="12287" width="14.42578125" customWidth="1"/>
    <col min="12288" max="12288" width="1.85546875" customWidth="1"/>
    <col min="12289" max="12290" width="14.42578125" customWidth="1"/>
    <col min="12291" max="12291" width="12.42578125" bestFit="1" customWidth="1"/>
    <col min="12292" max="12292" width="11.28515625" bestFit="1" customWidth="1"/>
    <col min="12293" max="12293" width="12.85546875" bestFit="1" customWidth="1"/>
    <col min="12540" max="12540" width="38" customWidth="1"/>
    <col min="12541" max="12541" width="13.140625" bestFit="1" customWidth="1"/>
    <col min="12542" max="12542" width="2.140625" customWidth="1"/>
    <col min="12543" max="12543" width="14.42578125" customWidth="1"/>
    <col min="12544" max="12544" width="1.85546875" customWidth="1"/>
    <col min="12545" max="12546" width="14.42578125" customWidth="1"/>
    <col min="12547" max="12547" width="12.42578125" bestFit="1" customWidth="1"/>
    <col min="12548" max="12548" width="11.28515625" bestFit="1" customWidth="1"/>
    <col min="12549" max="12549" width="12.85546875" bestFit="1" customWidth="1"/>
    <col min="12796" max="12796" width="38" customWidth="1"/>
    <col min="12797" max="12797" width="13.140625" bestFit="1" customWidth="1"/>
    <col min="12798" max="12798" width="2.140625" customWidth="1"/>
    <col min="12799" max="12799" width="14.42578125" customWidth="1"/>
    <col min="12800" max="12800" width="1.85546875" customWidth="1"/>
    <col min="12801" max="12802" width="14.42578125" customWidth="1"/>
    <col min="12803" max="12803" width="12.42578125" bestFit="1" customWidth="1"/>
    <col min="12804" max="12804" width="11.28515625" bestFit="1" customWidth="1"/>
    <col min="12805" max="12805" width="12.85546875" bestFit="1" customWidth="1"/>
    <col min="13052" max="13052" width="38" customWidth="1"/>
    <col min="13053" max="13053" width="13.140625" bestFit="1" customWidth="1"/>
    <col min="13054" max="13054" width="2.140625" customWidth="1"/>
    <col min="13055" max="13055" width="14.42578125" customWidth="1"/>
    <col min="13056" max="13056" width="1.85546875" customWidth="1"/>
    <col min="13057" max="13058" width="14.42578125" customWidth="1"/>
    <col min="13059" max="13059" width="12.42578125" bestFit="1" customWidth="1"/>
    <col min="13060" max="13060" width="11.28515625" bestFit="1" customWidth="1"/>
    <col min="13061" max="13061" width="12.85546875" bestFit="1" customWidth="1"/>
    <col min="13308" max="13308" width="38" customWidth="1"/>
    <col min="13309" max="13309" width="13.140625" bestFit="1" customWidth="1"/>
    <col min="13310" max="13310" width="2.140625" customWidth="1"/>
    <col min="13311" max="13311" width="14.42578125" customWidth="1"/>
    <col min="13312" max="13312" width="1.85546875" customWidth="1"/>
    <col min="13313" max="13314" width="14.42578125" customWidth="1"/>
    <col min="13315" max="13315" width="12.42578125" bestFit="1" customWidth="1"/>
    <col min="13316" max="13316" width="11.28515625" bestFit="1" customWidth="1"/>
    <col min="13317" max="13317" width="12.85546875" bestFit="1" customWidth="1"/>
    <col min="13564" max="13564" width="38" customWidth="1"/>
    <col min="13565" max="13565" width="13.140625" bestFit="1" customWidth="1"/>
    <col min="13566" max="13566" width="2.140625" customWidth="1"/>
    <col min="13567" max="13567" width="14.42578125" customWidth="1"/>
    <col min="13568" max="13568" width="1.85546875" customWidth="1"/>
    <col min="13569" max="13570" width="14.42578125" customWidth="1"/>
    <col min="13571" max="13571" width="12.42578125" bestFit="1" customWidth="1"/>
    <col min="13572" max="13572" width="11.28515625" bestFit="1" customWidth="1"/>
    <col min="13573" max="13573" width="12.85546875" bestFit="1" customWidth="1"/>
    <col min="13820" max="13820" width="38" customWidth="1"/>
    <col min="13821" max="13821" width="13.140625" bestFit="1" customWidth="1"/>
    <col min="13822" max="13822" width="2.140625" customWidth="1"/>
    <col min="13823" max="13823" width="14.42578125" customWidth="1"/>
    <col min="13824" max="13824" width="1.85546875" customWidth="1"/>
    <col min="13825" max="13826" width="14.42578125" customWidth="1"/>
    <col min="13827" max="13827" width="12.42578125" bestFit="1" customWidth="1"/>
    <col min="13828" max="13828" width="11.28515625" bestFit="1" customWidth="1"/>
    <col min="13829" max="13829" width="12.85546875" bestFit="1" customWidth="1"/>
    <col min="14076" max="14076" width="38" customWidth="1"/>
    <col min="14077" max="14077" width="13.140625" bestFit="1" customWidth="1"/>
    <col min="14078" max="14078" width="2.140625" customWidth="1"/>
    <col min="14079" max="14079" width="14.42578125" customWidth="1"/>
    <col min="14080" max="14080" width="1.85546875" customWidth="1"/>
    <col min="14081" max="14082" width="14.42578125" customWidth="1"/>
    <col min="14083" max="14083" width="12.42578125" bestFit="1" customWidth="1"/>
    <col min="14084" max="14084" width="11.28515625" bestFit="1" customWidth="1"/>
    <col min="14085" max="14085" width="12.85546875" bestFit="1" customWidth="1"/>
    <col min="14332" max="14332" width="38" customWidth="1"/>
    <col min="14333" max="14333" width="13.140625" bestFit="1" customWidth="1"/>
    <col min="14334" max="14334" width="2.140625" customWidth="1"/>
    <col min="14335" max="14335" width="14.42578125" customWidth="1"/>
    <col min="14336" max="14336" width="1.85546875" customWidth="1"/>
    <col min="14337" max="14338" width="14.42578125" customWidth="1"/>
    <col min="14339" max="14339" width="12.42578125" bestFit="1" customWidth="1"/>
    <col min="14340" max="14340" width="11.28515625" bestFit="1" customWidth="1"/>
    <col min="14341" max="14341" width="12.85546875" bestFit="1" customWidth="1"/>
    <col min="14588" max="14588" width="38" customWidth="1"/>
    <col min="14589" max="14589" width="13.140625" bestFit="1" customWidth="1"/>
    <col min="14590" max="14590" width="2.140625" customWidth="1"/>
    <col min="14591" max="14591" width="14.42578125" customWidth="1"/>
    <col min="14592" max="14592" width="1.85546875" customWidth="1"/>
    <col min="14593" max="14594" width="14.42578125" customWidth="1"/>
    <col min="14595" max="14595" width="12.42578125" bestFit="1" customWidth="1"/>
    <col min="14596" max="14596" width="11.28515625" bestFit="1" customWidth="1"/>
    <col min="14597" max="14597" width="12.85546875" bestFit="1" customWidth="1"/>
    <col min="14844" max="14844" width="38" customWidth="1"/>
    <col min="14845" max="14845" width="13.140625" bestFit="1" customWidth="1"/>
    <col min="14846" max="14846" width="2.140625" customWidth="1"/>
    <col min="14847" max="14847" width="14.42578125" customWidth="1"/>
    <col min="14848" max="14848" width="1.85546875" customWidth="1"/>
    <col min="14849" max="14850" width="14.42578125" customWidth="1"/>
    <col min="14851" max="14851" width="12.42578125" bestFit="1" customWidth="1"/>
    <col min="14852" max="14852" width="11.28515625" bestFit="1" customWidth="1"/>
    <col min="14853" max="14853" width="12.85546875" bestFit="1" customWidth="1"/>
    <col min="15100" max="15100" width="38" customWidth="1"/>
    <col min="15101" max="15101" width="13.140625" bestFit="1" customWidth="1"/>
    <col min="15102" max="15102" width="2.140625" customWidth="1"/>
    <col min="15103" max="15103" width="14.42578125" customWidth="1"/>
    <col min="15104" max="15104" width="1.85546875" customWidth="1"/>
    <col min="15105" max="15106" width="14.42578125" customWidth="1"/>
    <col min="15107" max="15107" width="12.42578125" bestFit="1" customWidth="1"/>
    <col min="15108" max="15108" width="11.28515625" bestFit="1" customWidth="1"/>
    <col min="15109" max="15109" width="12.85546875" bestFit="1" customWidth="1"/>
    <col min="15356" max="15356" width="38" customWidth="1"/>
    <col min="15357" max="15357" width="13.140625" bestFit="1" customWidth="1"/>
    <col min="15358" max="15358" width="2.140625" customWidth="1"/>
    <col min="15359" max="15359" width="14.42578125" customWidth="1"/>
    <col min="15360" max="15360" width="1.85546875" customWidth="1"/>
    <col min="15361" max="15362" width="14.42578125" customWidth="1"/>
    <col min="15363" max="15363" width="12.42578125" bestFit="1" customWidth="1"/>
    <col min="15364" max="15364" width="11.28515625" bestFit="1" customWidth="1"/>
    <col min="15365" max="15365" width="12.85546875" bestFit="1" customWidth="1"/>
    <col min="15612" max="15612" width="38" customWidth="1"/>
    <col min="15613" max="15613" width="13.140625" bestFit="1" customWidth="1"/>
    <col min="15614" max="15614" width="2.140625" customWidth="1"/>
    <col min="15615" max="15615" width="14.42578125" customWidth="1"/>
    <col min="15616" max="15616" width="1.85546875" customWidth="1"/>
    <col min="15617" max="15618" width="14.42578125" customWidth="1"/>
    <col min="15619" max="15619" width="12.42578125" bestFit="1" customWidth="1"/>
    <col min="15620" max="15620" width="11.28515625" bestFit="1" customWidth="1"/>
    <col min="15621" max="15621" width="12.85546875" bestFit="1" customWidth="1"/>
    <col min="15868" max="15868" width="38" customWidth="1"/>
    <col min="15869" max="15869" width="13.140625" bestFit="1" customWidth="1"/>
    <col min="15870" max="15870" width="2.140625" customWidth="1"/>
    <col min="15871" max="15871" width="14.42578125" customWidth="1"/>
    <col min="15872" max="15872" width="1.85546875" customWidth="1"/>
    <col min="15873" max="15874" width="14.42578125" customWidth="1"/>
    <col min="15875" max="15875" width="12.42578125" bestFit="1" customWidth="1"/>
    <col min="15876" max="15876" width="11.28515625" bestFit="1" customWidth="1"/>
    <col min="15877" max="15877" width="12.85546875" bestFit="1" customWidth="1"/>
    <col min="16124" max="16124" width="38" customWidth="1"/>
    <col min="16125" max="16125" width="13.140625" bestFit="1" customWidth="1"/>
    <col min="16126" max="16126" width="2.140625" customWidth="1"/>
    <col min="16127" max="16127" width="14.42578125" customWidth="1"/>
    <col min="16128" max="16128" width="1.85546875" customWidth="1"/>
    <col min="16129" max="16130" width="14.42578125" customWidth="1"/>
    <col min="16131" max="16131" width="12.42578125" bestFit="1" customWidth="1"/>
    <col min="16132" max="16132" width="11.28515625" bestFit="1" customWidth="1"/>
    <col min="16133" max="16133" width="12.85546875" bestFit="1" customWidth="1"/>
  </cols>
  <sheetData>
    <row r="1" spans="1:9" x14ac:dyDescent="0.25">
      <c r="A1" s="1" t="s">
        <v>0</v>
      </c>
    </row>
    <row r="2" spans="1:9" x14ac:dyDescent="0.25">
      <c r="A2" s="1" t="s">
        <v>1</v>
      </c>
    </row>
    <row r="3" spans="1:9" x14ac:dyDescent="0.25">
      <c r="A3" s="6" t="s">
        <v>98</v>
      </c>
    </row>
    <row r="4" spans="1:9" x14ac:dyDescent="0.25">
      <c r="A4" s="7"/>
      <c r="E4" s="51"/>
    </row>
    <row r="5" spans="1:9" x14ac:dyDescent="0.25">
      <c r="A5" s="7"/>
      <c r="B5" s="8"/>
    </row>
    <row r="6" spans="1:9" x14ac:dyDescent="0.25">
      <c r="E6" s="41" t="s">
        <v>101</v>
      </c>
      <c r="F6" s="42"/>
      <c r="G6" s="42"/>
      <c r="H6" s="4"/>
    </row>
    <row r="7" spans="1:9" x14ac:dyDescent="0.25">
      <c r="B7" s="9" t="s">
        <v>2</v>
      </c>
      <c r="E7" s="43" t="s">
        <v>99</v>
      </c>
      <c r="F7" s="3"/>
      <c r="G7" s="40" t="s">
        <v>100</v>
      </c>
      <c r="H7" s="4"/>
      <c r="I7" s="46" t="s">
        <v>105</v>
      </c>
    </row>
    <row r="8" spans="1:9" x14ac:dyDescent="0.25">
      <c r="A8" t="s">
        <v>3</v>
      </c>
      <c r="B8" s="10"/>
      <c r="E8" s="52"/>
      <c r="F8" s="11"/>
      <c r="G8" s="12"/>
      <c r="H8" s="12"/>
    </row>
    <row r="9" spans="1:9" x14ac:dyDescent="0.25">
      <c r="A9" t="s">
        <v>4</v>
      </c>
      <c r="B9" s="13">
        <v>2523685.8199999998</v>
      </c>
      <c r="C9" s="1"/>
      <c r="E9" s="53">
        <v>461</v>
      </c>
      <c r="F9" s="14"/>
      <c r="G9" s="44" t="s">
        <v>104</v>
      </c>
      <c r="H9" s="3"/>
      <c r="I9" s="45">
        <f>2161003.81+362682.01</f>
        <v>2523685.8200000003</v>
      </c>
    </row>
    <row r="10" spans="1:9" x14ac:dyDescent="0.25">
      <c r="A10" t="s">
        <v>5</v>
      </c>
      <c r="B10" s="13">
        <v>154.37</v>
      </c>
      <c r="E10" s="53">
        <v>461.6</v>
      </c>
      <c r="F10" s="14"/>
      <c r="G10" s="44" t="s">
        <v>103</v>
      </c>
      <c r="H10" s="3"/>
      <c r="I10" s="45">
        <v>154.37</v>
      </c>
    </row>
    <row r="11" spans="1:9" x14ac:dyDescent="0.25">
      <c r="A11" t="s">
        <v>6</v>
      </c>
      <c r="B11" s="13">
        <v>1100</v>
      </c>
      <c r="C11" s="8"/>
      <c r="E11" s="53">
        <v>462</v>
      </c>
      <c r="F11" s="14"/>
      <c r="G11" s="44" t="s">
        <v>102</v>
      </c>
      <c r="H11" s="3"/>
      <c r="I11" s="45">
        <v>1100</v>
      </c>
    </row>
    <row r="12" spans="1:9" x14ac:dyDescent="0.25">
      <c r="A12" t="s">
        <v>7</v>
      </c>
      <c r="B12" s="15">
        <f>SUM(B9:B11)</f>
        <v>2524940.19</v>
      </c>
      <c r="I12" s="45">
        <f>SUM(I9:I11)</f>
        <v>2524940.1900000004</v>
      </c>
    </row>
    <row r="13" spans="1:9" ht="15.75" x14ac:dyDescent="0.25">
      <c r="A13" t="s">
        <v>8</v>
      </c>
      <c r="B13" s="13">
        <v>26107.31</v>
      </c>
      <c r="C13" s="8"/>
      <c r="F13" s="60"/>
      <c r="G13" s="59" t="s">
        <v>126</v>
      </c>
      <c r="H13" s="60"/>
      <c r="I13" s="45">
        <v>26107</v>
      </c>
    </row>
    <row r="14" spans="1:9" ht="15.75" x14ac:dyDescent="0.25">
      <c r="A14" t="s">
        <v>9</v>
      </c>
      <c r="B14" s="13">
        <v>675</v>
      </c>
      <c r="F14" s="60"/>
      <c r="G14" s="59" t="s">
        <v>127</v>
      </c>
      <c r="H14" s="60"/>
      <c r="I14" s="45">
        <v>675</v>
      </c>
    </row>
    <row r="15" spans="1:9" ht="15.75" x14ac:dyDescent="0.25">
      <c r="A15" t="s">
        <v>10</v>
      </c>
      <c r="B15" s="13">
        <v>675</v>
      </c>
      <c r="F15" s="60"/>
      <c r="G15" s="59" t="s">
        <v>128</v>
      </c>
      <c r="H15" s="60"/>
      <c r="I15" s="45">
        <v>675</v>
      </c>
    </row>
    <row r="16" spans="1:9" ht="15.75" x14ac:dyDescent="0.25">
      <c r="A16" t="s">
        <v>11</v>
      </c>
      <c r="B16" s="13">
        <v>23988.639999999999</v>
      </c>
      <c r="F16" s="60"/>
      <c r="G16" s="59" t="s">
        <v>129</v>
      </c>
      <c r="H16" s="60"/>
      <c r="I16" s="45">
        <v>23989</v>
      </c>
    </row>
    <row r="17" spans="1:9" ht="15.75" x14ac:dyDescent="0.25">
      <c r="A17" t="s">
        <v>12</v>
      </c>
      <c r="B17" s="13">
        <v>701.73</v>
      </c>
      <c r="F17" s="60"/>
      <c r="G17" s="59" t="s">
        <v>130</v>
      </c>
      <c r="H17" s="60"/>
      <c r="I17" s="45">
        <v>702</v>
      </c>
    </row>
    <row r="18" spans="1:9" ht="15.75" x14ac:dyDescent="0.25">
      <c r="A18" s="2" t="s">
        <v>13</v>
      </c>
      <c r="B18" s="13">
        <v>17298.23</v>
      </c>
      <c r="C18" s="1"/>
      <c r="F18" s="60"/>
      <c r="G18" s="59" t="s">
        <v>131</v>
      </c>
      <c r="H18" s="60"/>
      <c r="I18" s="45">
        <v>17298</v>
      </c>
    </row>
    <row r="19" spans="1:9" ht="15.75" x14ac:dyDescent="0.25">
      <c r="A19" t="s">
        <v>14</v>
      </c>
      <c r="B19" s="13">
        <v>34965.199999999997</v>
      </c>
      <c r="C19" s="1"/>
      <c r="F19" s="60"/>
      <c r="G19" s="59" t="s">
        <v>132</v>
      </c>
      <c r="H19" s="60"/>
      <c r="I19" s="45">
        <v>34965</v>
      </c>
    </row>
    <row r="20" spans="1:9" ht="15.75" x14ac:dyDescent="0.25">
      <c r="A20" t="s">
        <v>15</v>
      </c>
      <c r="B20" s="13">
        <v>1238.51</v>
      </c>
      <c r="F20" s="60"/>
      <c r="G20" s="59" t="s">
        <v>133</v>
      </c>
      <c r="H20" s="60"/>
      <c r="I20" s="45">
        <v>1239</v>
      </c>
    </row>
    <row r="21" spans="1:9" ht="16.5" thickBot="1" x14ac:dyDescent="0.3">
      <c r="A21" t="s">
        <v>16</v>
      </c>
      <c r="B21" s="16">
        <f>SUM(B12:B20)</f>
        <v>2630589.81</v>
      </c>
      <c r="E21" s="59">
        <v>471</v>
      </c>
      <c r="F21" s="60"/>
      <c r="G21" s="60" t="s">
        <v>134</v>
      </c>
      <c r="H21" s="60"/>
      <c r="I21" s="49">
        <f>SUM(I13:I20)</f>
        <v>105650</v>
      </c>
    </row>
    <row r="22" spans="1:9" ht="15.75" thickTop="1" x14ac:dyDescent="0.25">
      <c r="A22" s="2"/>
      <c r="B22" s="17"/>
    </row>
    <row r="23" spans="1:9" x14ac:dyDescent="0.25">
      <c r="A23" t="s">
        <v>17</v>
      </c>
      <c r="B23" s="13">
        <v>2763.55</v>
      </c>
    </row>
    <row r="24" spans="1:9" x14ac:dyDescent="0.25">
      <c r="A24" s="2" t="s">
        <v>18</v>
      </c>
      <c r="B24" s="13">
        <v>0</v>
      </c>
    </row>
    <row r="25" spans="1:9" x14ac:dyDescent="0.25">
      <c r="A25" t="s">
        <v>19</v>
      </c>
      <c r="B25" s="13">
        <v>191976.80000000002</v>
      </c>
      <c r="C25" s="1"/>
      <c r="G25" t="s">
        <v>19</v>
      </c>
      <c r="I25" s="13">
        <v>191976.80000000002</v>
      </c>
    </row>
    <row r="26" spans="1:9" x14ac:dyDescent="0.25">
      <c r="A26" t="s">
        <v>20</v>
      </c>
      <c r="B26" s="13">
        <v>27629.48</v>
      </c>
      <c r="C26" s="1"/>
      <c r="G26" t="s">
        <v>20</v>
      </c>
      <c r="I26" s="13">
        <v>27629.48</v>
      </c>
    </row>
    <row r="27" spans="1:9" x14ac:dyDescent="0.25">
      <c r="A27" s="2" t="s">
        <v>21</v>
      </c>
      <c r="B27" s="13">
        <v>-279.95999999999998</v>
      </c>
      <c r="C27" s="1"/>
      <c r="G27" s="2" t="s">
        <v>21</v>
      </c>
      <c r="I27" s="13">
        <v>-279.95999999999998</v>
      </c>
    </row>
    <row r="28" spans="1:9" ht="15.75" thickBot="1" x14ac:dyDescent="0.3">
      <c r="A28" s="2" t="s">
        <v>22</v>
      </c>
      <c r="B28" s="13">
        <v>18287.36</v>
      </c>
      <c r="C28" s="1"/>
      <c r="E28" s="50">
        <v>419</v>
      </c>
      <c r="G28" t="s">
        <v>135</v>
      </c>
      <c r="I28" s="49">
        <f>SUM(I25:I27)</f>
        <v>219326.32000000004</v>
      </c>
    </row>
    <row r="29" spans="1:9" ht="15.75" thickTop="1" x14ac:dyDescent="0.25">
      <c r="A29" s="2" t="s">
        <v>23</v>
      </c>
      <c r="B29" s="13">
        <v>13135.29</v>
      </c>
      <c r="C29" s="1"/>
    </row>
    <row r="30" spans="1:9" x14ac:dyDescent="0.25">
      <c r="A30" s="2" t="s">
        <v>24</v>
      </c>
      <c r="B30" s="18">
        <v>6000</v>
      </c>
      <c r="C30" s="1"/>
      <c r="G30" s="2" t="s">
        <v>22</v>
      </c>
      <c r="I30" s="13">
        <v>18287.36</v>
      </c>
    </row>
    <row r="31" spans="1:9" x14ac:dyDescent="0.25">
      <c r="A31" t="s">
        <v>25</v>
      </c>
      <c r="B31" s="13">
        <f>SUM(B22:B30)</f>
        <v>259512.52000000005</v>
      </c>
      <c r="C31" s="1"/>
      <c r="G31" s="2" t="s">
        <v>23</v>
      </c>
      <c r="I31" s="13">
        <v>13135.29</v>
      </c>
    </row>
    <row r="32" spans="1:9" ht="15.75" thickBot="1" x14ac:dyDescent="0.3">
      <c r="A32" s="2" t="s">
        <v>26</v>
      </c>
      <c r="B32" s="19">
        <f>B21+B31</f>
        <v>2890102.33</v>
      </c>
      <c r="C32" s="1"/>
      <c r="D32" s="39"/>
      <c r="E32" s="54"/>
      <c r="G32" s="2" t="s">
        <v>24</v>
      </c>
      <c r="I32" s="18">
        <v>6000</v>
      </c>
    </row>
    <row r="33" spans="1:9" ht="17.25" thickBot="1" x14ac:dyDescent="0.4">
      <c r="A33" t="s">
        <v>27</v>
      </c>
      <c r="B33" s="10"/>
      <c r="D33" s="47"/>
      <c r="E33" s="50">
        <v>422</v>
      </c>
      <c r="G33" s="2" t="s">
        <v>136</v>
      </c>
      <c r="I33" s="49">
        <f>SUM(I30:I32)</f>
        <v>37422.65</v>
      </c>
    </row>
    <row r="34" spans="1:9" ht="15.75" thickTop="1" x14ac:dyDescent="0.25">
      <c r="A34" t="s">
        <v>28</v>
      </c>
      <c r="B34" s="13">
        <v>0</v>
      </c>
      <c r="C34" s="14"/>
      <c r="D34" s="23"/>
      <c r="E34" s="55"/>
    </row>
    <row r="35" spans="1:9" x14ac:dyDescent="0.25">
      <c r="A35" t="s">
        <v>29</v>
      </c>
      <c r="B35" s="13">
        <v>0</v>
      </c>
      <c r="C35" s="1"/>
      <c r="D35" s="23"/>
      <c r="E35" s="55"/>
    </row>
    <row r="36" spans="1:9" x14ac:dyDescent="0.25">
      <c r="A36" t="s">
        <v>30</v>
      </c>
      <c r="B36" s="13">
        <v>9680</v>
      </c>
      <c r="D36" s="23"/>
      <c r="E36" s="55">
        <v>635</v>
      </c>
      <c r="G36" s="2" t="s">
        <v>116</v>
      </c>
      <c r="I36" s="45">
        <v>9680</v>
      </c>
    </row>
    <row r="37" spans="1:9" x14ac:dyDescent="0.25">
      <c r="D37" s="23"/>
      <c r="E37" s="56"/>
    </row>
    <row r="38" spans="1:9" x14ac:dyDescent="0.25">
      <c r="A38" t="s">
        <v>31</v>
      </c>
      <c r="B38" s="20">
        <v>76221.09</v>
      </c>
      <c r="C38" s="1"/>
      <c r="D38" s="23"/>
      <c r="E38" s="56"/>
    </row>
    <row r="39" spans="1:9" x14ac:dyDescent="0.25">
      <c r="A39" t="s">
        <v>32</v>
      </c>
      <c r="B39" s="20">
        <v>960</v>
      </c>
      <c r="C39" s="1"/>
      <c r="D39" s="23"/>
      <c r="E39" s="56"/>
    </row>
    <row r="40" spans="1:9" x14ac:dyDescent="0.25">
      <c r="A40" s="2" t="s">
        <v>33</v>
      </c>
      <c r="B40" s="20">
        <v>784.36</v>
      </c>
      <c r="C40" s="1"/>
      <c r="D40" s="23"/>
      <c r="E40" s="56"/>
    </row>
    <row r="41" spans="1:9" x14ac:dyDescent="0.25">
      <c r="A41" t="s">
        <v>34</v>
      </c>
      <c r="B41" s="20">
        <v>17176.560000000001</v>
      </c>
      <c r="D41" s="23"/>
      <c r="E41" s="55"/>
    </row>
    <row r="42" spans="1:9" x14ac:dyDescent="0.25">
      <c r="A42" s="14" t="s">
        <v>35</v>
      </c>
      <c r="B42" s="21">
        <f>SUM(B38:B41)</f>
        <v>95142.01</v>
      </c>
      <c r="D42" s="23"/>
      <c r="E42" s="55">
        <v>604</v>
      </c>
      <c r="G42" t="s">
        <v>106</v>
      </c>
      <c r="I42" s="45">
        <v>95142</v>
      </c>
    </row>
    <row r="43" spans="1:9" x14ac:dyDescent="0.25">
      <c r="A43" s="14"/>
      <c r="B43" s="13"/>
      <c r="C43" s="23"/>
      <c r="D43" s="23"/>
      <c r="E43" s="55"/>
    </row>
    <row r="44" spans="1:9" x14ac:dyDescent="0.25">
      <c r="A44" t="s">
        <v>36</v>
      </c>
      <c r="B44" s="24">
        <v>541.51</v>
      </c>
      <c r="D44" s="23"/>
      <c r="E44" s="56"/>
    </row>
    <row r="45" spans="1:9" x14ac:dyDescent="0.25">
      <c r="A45" t="s">
        <v>37</v>
      </c>
      <c r="B45" s="24">
        <v>1980</v>
      </c>
      <c r="D45" s="23"/>
      <c r="E45" s="56"/>
    </row>
    <row r="46" spans="1:9" x14ac:dyDescent="0.25">
      <c r="A46" t="s">
        <v>38</v>
      </c>
      <c r="B46" s="24">
        <v>1375</v>
      </c>
      <c r="C46" s="1"/>
      <c r="D46" s="23"/>
      <c r="E46" s="56"/>
    </row>
    <row r="47" spans="1:9" x14ac:dyDescent="0.25">
      <c r="A47" t="s">
        <v>39</v>
      </c>
      <c r="B47" s="24">
        <v>2469.2199999999998</v>
      </c>
      <c r="C47" s="1"/>
      <c r="D47" s="23"/>
      <c r="E47" s="56"/>
    </row>
    <row r="48" spans="1:9" x14ac:dyDescent="0.25">
      <c r="A48" t="s">
        <v>40</v>
      </c>
      <c r="B48" s="24">
        <v>15</v>
      </c>
      <c r="D48" s="23"/>
      <c r="E48" s="56"/>
    </row>
    <row r="49" spans="1:9" x14ac:dyDescent="0.25">
      <c r="A49" s="2" t="s">
        <v>41</v>
      </c>
      <c r="B49" s="24">
        <v>217</v>
      </c>
      <c r="D49" s="23"/>
      <c r="E49" s="56"/>
    </row>
    <row r="50" spans="1:9" x14ac:dyDescent="0.25">
      <c r="A50" s="2" t="s">
        <v>42</v>
      </c>
      <c r="B50" s="24">
        <v>40</v>
      </c>
      <c r="D50" s="23"/>
      <c r="E50" s="56"/>
    </row>
    <row r="51" spans="1:9" x14ac:dyDescent="0.25">
      <c r="A51" s="2" t="s">
        <v>43</v>
      </c>
      <c r="B51" s="24">
        <v>683</v>
      </c>
      <c r="D51" s="23"/>
      <c r="E51" s="56"/>
    </row>
    <row r="52" spans="1:9" x14ac:dyDescent="0.25">
      <c r="A52" t="s">
        <v>44</v>
      </c>
      <c r="B52" s="24">
        <v>50</v>
      </c>
      <c r="D52" s="23"/>
      <c r="E52" s="56"/>
    </row>
    <row r="53" spans="1:9" x14ac:dyDescent="0.25">
      <c r="A53" s="2" t="s">
        <v>45</v>
      </c>
      <c r="B53" s="24">
        <v>0</v>
      </c>
      <c r="D53" s="23"/>
      <c r="E53" s="56"/>
    </row>
    <row r="54" spans="1:9" x14ac:dyDescent="0.25">
      <c r="A54" t="s">
        <v>46</v>
      </c>
      <c r="B54" s="24">
        <v>3206.06</v>
      </c>
      <c r="D54" s="23"/>
      <c r="E54" s="56"/>
    </row>
    <row r="55" spans="1:9" ht="14.25" customHeight="1" x14ac:dyDescent="0.25">
      <c r="A55" s="14" t="s">
        <v>47</v>
      </c>
      <c r="B55" s="25">
        <f>SUM(B44:B54)</f>
        <v>10576.789999999999</v>
      </c>
      <c r="D55" s="48"/>
      <c r="E55" s="55">
        <v>675</v>
      </c>
      <c r="G55" t="s">
        <v>107</v>
      </c>
      <c r="I55" s="45">
        <v>10576.79</v>
      </c>
    </row>
    <row r="56" spans="1:9" x14ac:dyDescent="0.25">
      <c r="A56" t="s">
        <v>48</v>
      </c>
      <c r="B56" s="26">
        <v>23721.98</v>
      </c>
      <c r="C56" s="8"/>
      <c r="D56" s="23"/>
      <c r="E56" s="56"/>
    </row>
    <row r="57" spans="1:9" ht="15" customHeight="1" x14ac:dyDescent="0.25">
      <c r="A57" s="14" t="s">
        <v>49</v>
      </c>
      <c r="B57" s="27">
        <f>SUM(B56:B56)</f>
        <v>23721.98</v>
      </c>
      <c r="D57" s="23"/>
      <c r="E57" s="55">
        <v>650</v>
      </c>
      <c r="G57" t="s">
        <v>108</v>
      </c>
      <c r="I57" s="45">
        <v>23721.98</v>
      </c>
    </row>
    <row r="58" spans="1:9" x14ac:dyDescent="0.25">
      <c r="A58" t="s">
        <v>50</v>
      </c>
      <c r="B58" s="13">
        <v>35259.800000000003</v>
      </c>
      <c r="D58" s="23"/>
      <c r="E58" s="55">
        <v>657</v>
      </c>
      <c r="G58" t="s">
        <v>112</v>
      </c>
      <c r="I58" s="45">
        <v>36259.800000000003</v>
      </c>
    </row>
    <row r="59" spans="1:9" ht="26.25" x14ac:dyDescent="0.25">
      <c r="A59" s="28" t="s">
        <v>51</v>
      </c>
      <c r="B59" s="13">
        <v>8484.93</v>
      </c>
      <c r="D59" s="23"/>
      <c r="E59" s="55">
        <v>658</v>
      </c>
      <c r="G59" t="s">
        <v>110</v>
      </c>
      <c r="I59" s="45">
        <v>8484.93</v>
      </c>
    </row>
    <row r="60" spans="1:9" x14ac:dyDescent="0.25">
      <c r="A60" t="s">
        <v>52</v>
      </c>
      <c r="B60" s="13">
        <v>209.6</v>
      </c>
      <c r="C60" s="14"/>
      <c r="D60" s="23"/>
      <c r="E60" s="55">
        <v>659</v>
      </c>
      <c r="G60" t="s">
        <v>111</v>
      </c>
      <c r="I60" s="45">
        <v>209.6</v>
      </c>
    </row>
    <row r="61" spans="1:9" x14ac:dyDescent="0.25">
      <c r="A61" s="2" t="s">
        <v>53</v>
      </c>
      <c r="B61" s="13">
        <v>52349</v>
      </c>
      <c r="C61" s="1"/>
      <c r="D61" s="23"/>
      <c r="E61" s="55"/>
    </row>
    <row r="62" spans="1:9" x14ac:dyDescent="0.25">
      <c r="D62" s="23"/>
      <c r="E62" s="56">
        <v>632</v>
      </c>
      <c r="G62" t="s">
        <v>113</v>
      </c>
      <c r="I62" s="45">
        <v>36694</v>
      </c>
    </row>
    <row r="63" spans="1:9" x14ac:dyDescent="0.25">
      <c r="A63" t="s">
        <v>54</v>
      </c>
      <c r="B63" s="29">
        <v>2331</v>
      </c>
      <c r="D63" s="23"/>
      <c r="E63" s="56">
        <v>633</v>
      </c>
      <c r="G63" t="s">
        <v>114</v>
      </c>
      <c r="I63" s="45">
        <v>15655</v>
      </c>
    </row>
    <row r="64" spans="1:9" ht="15.75" thickBot="1" x14ac:dyDescent="0.3">
      <c r="A64" t="s">
        <v>55</v>
      </c>
      <c r="B64" s="30">
        <v>4938.2</v>
      </c>
      <c r="D64" s="23"/>
      <c r="E64" s="56"/>
      <c r="G64" t="s">
        <v>115</v>
      </c>
      <c r="I64" s="49">
        <f>SUM(I62:I63)</f>
        <v>52349</v>
      </c>
    </row>
    <row r="65" spans="1:9" ht="15.75" thickTop="1" x14ac:dyDescent="0.25">
      <c r="A65" t="s">
        <v>56</v>
      </c>
      <c r="B65" s="30">
        <v>56606.23</v>
      </c>
      <c r="D65" s="23"/>
      <c r="E65" s="56"/>
    </row>
    <row r="66" spans="1:9" x14ac:dyDescent="0.25">
      <c r="A66" s="2" t="s">
        <v>57</v>
      </c>
      <c r="B66" s="30">
        <v>60746.559999999998</v>
      </c>
      <c r="D66" s="23"/>
      <c r="E66" s="56"/>
    </row>
    <row r="67" spans="1:9" x14ac:dyDescent="0.25">
      <c r="A67" t="s">
        <v>58</v>
      </c>
      <c r="B67" s="30">
        <v>-6500.1</v>
      </c>
      <c r="D67" s="23"/>
      <c r="E67" s="56"/>
    </row>
    <row r="68" spans="1:9" x14ac:dyDescent="0.25">
      <c r="B68" s="31">
        <f>SUM(B63:B67)</f>
        <v>118121.88999999998</v>
      </c>
      <c r="C68" s="8"/>
      <c r="D68" s="48"/>
      <c r="E68" s="55">
        <v>620</v>
      </c>
      <c r="G68" t="s">
        <v>109</v>
      </c>
      <c r="I68" s="45">
        <v>118121.89</v>
      </c>
    </row>
    <row r="69" spans="1:9" x14ac:dyDescent="0.25">
      <c r="B69" s="32"/>
      <c r="C69" s="33"/>
      <c r="D69" s="23"/>
      <c r="E69" s="56"/>
    </row>
    <row r="70" spans="1:9" x14ac:dyDescent="0.25">
      <c r="A70" t="s">
        <v>59</v>
      </c>
      <c r="B70" s="34">
        <v>380.96</v>
      </c>
      <c r="C70" s="8"/>
      <c r="D70" s="23"/>
      <c r="E70" s="56"/>
    </row>
    <row r="71" spans="1:9" x14ac:dyDescent="0.25">
      <c r="A71" t="s">
        <v>60</v>
      </c>
      <c r="B71" s="34">
        <v>23355.25</v>
      </c>
      <c r="D71" s="23"/>
      <c r="E71" s="56"/>
    </row>
    <row r="72" spans="1:9" x14ac:dyDescent="0.25">
      <c r="A72" t="s">
        <v>61</v>
      </c>
      <c r="B72" s="34">
        <v>2400</v>
      </c>
      <c r="D72" s="23"/>
      <c r="E72" s="56"/>
    </row>
    <row r="73" spans="1:9" x14ac:dyDescent="0.25">
      <c r="A73" t="s">
        <v>62</v>
      </c>
      <c r="B73" s="34">
        <v>8877.2199999999993</v>
      </c>
      <c r="D73" s="23"/>
      <c r="E73" s="56"/>
    </row>
    <row r="74" spans="1:9" x14ac:dyDescent="0.25">
      <c r="A74" t="s">
        <v>63</v>
      </c>
      <c r="B74" s="34">
        <v>8283</v>
      </c>
      <c r="D74" s="23"/>
      <c r="E74" s="56"/>
    </row>
    <row r="75" spans="1:9" x14ac:dyDescent="0.25">
      <c r="A75" t="s">
        <v>64</v>
      </c>
      <c r="B75" s="34">
        <v>1772.47</v>
      </c>
      <c r="D75" s="23"/>
      <c r="E75" s="56"/>
    </row>
    <row r="76" spans="1:9" x14ac:dyDescent="0.25">
      <c r="A76" t="s">
        <v>65</v>
      </c>
      <c r="B76" s="34">
        <v>3685.31</v>
      </c>
      <c r="D76" s="23"/>
      <c r="E76" s="56"/>
    </row>
    <row r="77" spans="1:9" x14ac:dyDescent="0.25">
      <c r="A77" s="2" t="s">
        <v>66</v>
      </c>
      <c r="B77" s="34">
        <v>29565.87</v>
      </c>
      <c r="D77" s="23"/>
      <c r="E77" s="56"/>
    </row>
    <row r="78" spans="1:9" x14ac:dyDescent="0.25">
      <c r="A78" t="s">
        <v>67</v>
      </c>
      <c r="B78" s="34">
        <v>575</v>
      </c>
      <c r="D78" s="23"/>
      <c r="E78" s="56"/>
    </row>
    <row r="79" spans="1:9" x14ac:dyDescent="0.25">
      <c r="A79" t="s">
        <v>68</v>
      </c>
      <c r="B79" s="34">
        <v>12736.82</v>
      </c>
      <c r="C79" s="8"/>
      <c r="D79" s="23"/>
      <c r="E79" s="56"/>
    </row>
    <row r="80" spans="1:9" x14ac:dyDescent="0.25">
      <c r="A80" s="2" t="s">
        <v>69</v>
      </c>
      <c r="B80" s="34">
        <v>0</v>
      </c>
      <c r="C80" s="8"/>
      <c r="D80" s="23"/>
      <c r="E80" s="56"/>
    </row>
    <row r="81" spans="1:9" x14ac:dyDescent="0.25">
      <c r="B81" s="35">
        <f>SUM(B70:B80)</f>
        <v>91631.9</v>
      </c>
      <c r="D81" s="48"/>
      <c r="E81" s="55">
        <v>636</v>
      </c>
      <c r="G81" t="s">
        <v>116</v>
      </c>
      <c r="I81" s="45">
        <v>91361.9</v>
      </c>
    </row>
    <row r="82" spans="1:9" x14ac:dyDescent="0.25">
      <c r="B82" s="8"/>
      <c r="D82" s="23"/>
      <c r="E82" s="56"/>
    </row>
    <row r="83" spans="1:9" x14ac:dyDescent="0.25">
      <c r="A83" t="s">
        <v>70</v>
      </c>
      <c r="B83" s="13">
        <v>1121957.3400000001</v>
      </c>
      <c r="C83" s="1"/>
      <c r="D83" s="23"/>
      <c r="E83" s="55">
        <v>610</v>
      </c>
      <c r="G83" t="s">
        <v>117</v>
      </c>
      <c r="I83" s="45">
        <v>1121957.3400000001</v>
      </c>
    </row>
    <row r="84" spans="1:9" x14ac:dyDescent="0.25">
      <c r="A84" s="2" t="s">
        <v>71</v>
      </c>
      <c r="B84" s="13">
        <v>452766.49</v>
      </c>
      <c r="C84" s="1"/>
      <c r="D84" s="48"/>
      <c r="E84" s="55"/>
    </row>
    <row r="85" spans="1:9" x14ac:dyDescent="0.25">
      <c r="A85" s="2" t="s">
        <v>72</v>
      </c>
      <c r="B85" s="13">
        <v>-16400</v>
      </c>
      <c r="C85" s="1"/>
      <c r="D85" s="23">
        <f>SUM(B84:B85)</f>
        <v>436366.49</v>
      </c>
      <c r="E85" s="55">
        <v>601</v>
      </c>
      <c r="G85" t="s">
        <v>118</v>
      </c>
      <c r="I85" s="45">
        <v>436366.49</v>
      </c>
    </row>
    <row r="86" spans="1:9" x14ac:dyDescent="0.25">
      <c r="A86" s="2" t="s">
        <v>73</v>
      </c>
      <c r="B86" s="13">
        <v>37500</v>
      </c>
      <c r="C86" s="1"/>
      <c r="D86" s="48"/>
      <c r="E86" s="55">
        <v>603</v>
      </c>
      <c r="G86" t="s">
        <v>119</v>
      </c>
      <c r="I86" s="45">
        <v>37500</v>
      </c>
    </row>
    <row r="87" spans="1:9" x14ac:dyDescent="0.25">
      <c r="A87" t="s">
        <v>74</v>
      </c>
      <c r="B87" s="13">
        <v>11149.95</v>
      </c>
      <c r="D87" s="23"/>
      <c r="E87" s="55"/>
    </row>
    <row r="88" spans="1:9" x14ac:dyDescent="0.25">
      <c r="A88" t="s">
        <v>75</v>
      </c>
      <c r="B88" s="13">
        <v>3673.44</v>
      </c>
      <c r="D88" s="23"/>
      <c r="E88" s="55"/>
    </row>
    <row r="89" spans="1:9" x14ac:dyDescent="0.25">
      <c r="A89" t="s">
        <v>76</v>
      </c>
      <c r="B89" s="13">
        <v>5706.73</v>
      </c>
      <c r="D89" s="23">
        <f>SUM(B87:B89)</f>
        <v>20530.120000000003</v>
      </c>
      <c r="E89" s="55">
        <v>615</v>
      </c>
      <c r="G89" t="s">
        <v>120</v>
      </c>
      <c r="I89" s="45">
        <v>20530.12</v>
      </c>
    </row>
    <row r="90" spans="1:9" x14ac:dyDescent="0.25">
      <c r="A90" t="s">
        <v>77</v>
      </c>
      <c r="B90" s="13">
        <v>6315.94</v>
      </c>
      <c r="D90" s="23"/>
      <c r="E90" s="55">
        <v>670</v>
      </c>
      <c r="G90" t="s">
        <v>121</v>
      </c>
      <c r="I90" s="45">
        <v>6315.94</v>
      </c>
    </row>
    <row r="91" spans="1:9" x14ac:dyDescent="0.25">
      <c r="A91" t="s">
        <v>78</v>
      </c>
      <c r="B91" s="13"/>
      <c r="D91" s="23"/>
      <c r="E91" s="55"/>
    </row>
    <row r="92" spans="1:9" x14ac:dyDescent="0.25">
      <c r="A92" t="s">
        <v>79</v>
      </c>
      <c r="B92" s="22">
        <f>B83+B84+B85+B86+B87+B88+B89+B90+B81+B68+B61+B60+B59+B58+B57+B55+B42+B36+B35+B34+B91</f>
        <v>2067847.7899999998</v>
      </c>
      <c r="C92" s="8"/>
      <c r="D92" s="23"/>
      <c r="E92" s="57"/>
    </row>
    <row r="93" spans="1:9" x14ac:dyDescent="0.25">
      <c r="B93" s="10"/>
      <c r="D93" s="39"/>
      <c r="E93" s="54"/>
    </row>
    <row r="94" spans="1:9" x14ac:dyDescent="0.25">
      <c r="A94" t="s">
        <v>80</v>
      </c>
      <c r="B94" s="13">
        <v>34636.68</v>
      </c>
      <c r="C94" s="1"/>
      <c r="D94" s="39"/>
      <c r="E94" s="58"/>
    </row>
    <row r="95" spans="1:9" ht="13.5" customHeight="1" x14ac:dyDescent="0.25">
      <c r="A95" t="s">
        <v>81</v>
      </c>
      <c r="B95" s="13">
        <v>1318.42</v>
      </c>
      <c r="C95" s="1"/>
      <c r="D95" s="39"/>
      <c r="E95" s="54"/>
    </row>
    <row r="96" spans="1:9" ht="13.5" customHeight="1" x14ac:dyDescent="0.25">
      <c r="A96" t="s">
        <v>82</v>
      </c>
      <c r="B96" s="13">
        <v>3958.49</v>
      </c>
      <c r="D96" s="39"/>
      <c r="E96" s="54"/>
    </row>
    <row r="97" spans="1:9" ht="13.5" customHeight="1" x14ac:dyDescent="0.25">
      <c r="A97" s="2" t="s">
        <v>83</v>
      </c>
      <c r="B97" s="13">
        <v>878.32</v>
      </c>
      <c r="D97" s="39"/>
      <c r="E97" s="54"/>
    </row>
    <row r="98" spans="1:9" x14ac:dyDescent="0.25">
      <c r="A98" t="s">
        <v>84</v>
      </c>
      <c r="B98" s="15">
        <f>SUM(B94:B97)</f>
        <v>40791.909999999996</v>
      </c>
      <c r="D98" s="39"/>
      <c r="E98" s="54" t="s">
        <v>124</v>
      </c>
      <c r="G98" t="s">
        <v>123</v>
      </c>
      <c r="I98" s="45">
        <v>40791.910000000003</v>
      </c>
    </row>
    <row r="99" spans="1:9" x14ac:dyDescent="0.25">
      <c r="B99" s="8"/>
      <c r="D99" s="39"/>
      <c r="E99" s="54"/>
    </row>
    <row r="100" spans="1:9" x14ac:dyDescent="0.25">
      <c r="A100" t="s">
        <v>85</v>
      </c>
      <c r="B100" s="13">
        <v>574172.31999999995</v>
      </c>
      <c r="C100" s="1"/>
      <c r="D100" s="39"/>
      <c r="E100" s="54">
        <v>403</v>
      </c>
      <c r="G100" t="s">
        <v>122</v>
      </c>
      <c r="I100" s="45">
        <v>574172.31999999995</v>
      </c>
    </row>
    <row r="101" spans="1:9" x14ac:dyDescent="0.25">
      <c r="A101" t="s">
        <v>86</v>
      </c>
      <c r="B101" s="16">
        <f>B92+B98+B100</f>
        <v>2682812.0199999996</v>
      </c>
      <c r="C101" s="1"/>
      <c r="D101" s="39"/>
      <c r="E101" s="54"/>
    </row>
    <row r="102" spans="1:9" x14ac:dyDescent="0.25">
      <c r="A102" s="2" t="s">
        <v>87</v>
      </c>
      <c r="B102" s="10">
        <v>2867.32</v>
      </c>
      <c r="C102" s="1"/>
      <c r="D102" s="39"/>
      <c r="E102" s="54"/>
    </row>
    <row r="103" spans="1:9" x14ac:dyDescent="0.25">
      <c r="A103" s="2" t="s">
        <v>88</v>
      </c>
      <c r="B103" s="10">
        <v>1510.29</v>
      </c>
      <c r="C103" s="1"/>
      <c r="D103" s="39"/>
      <c r="E103" s="54"/>
    </row>
    <row r="104" spans="1:9" x14ac:dyDescent="0.25">
      <c r="A104" s="2" t="s">
        <v>89</v>
      </c>
      <c r="B104" s="10">
        <v>73849.149999999994</v>
      </c>
      <c r="C104" s="1"/>
      <c r="D104" s="39"/>
      <c r="E104" s="54">
        <v>427</v>
      </c>
      <c r="G104" t="s">
        <v>125</v>
      </c>
      <c r="I104" s="45">
        <v>73849.149999999994</v>
      </c>
    </row>
    <row r="105" spans="1:9" x14ac:dyDescent="0.25">
      <c r="A105" t="s">
        <v>90</v>
      </c>
      <c r="B105" s="15">
        <f>SUM(B101:B104)</f>
        <v>2761038.7799999993</v>
      </c>
      <c r="D105" s="39"/>
      <c r="E105" s="54"/>
    </row>
    <row r="106" spans="1:9" x14ac:dyDescent="0.25">
      <c r="B106" s="13"/>
      <c r="C106" s="36"/>
      <c r="D106" s="39"/>
      <c r="E106" s="54"/>
    </row>
    <row r="107" spans="1:9" ht="15.75" thickBot="1" x14ac:dyDescent="0.3">
      <c r="A107" t="s">
        <v>91</v>
      </c>
      <c r="B107" s="37">
        <f>B32-B105</f>
        <v>129063.55000000075</v>
      </c>
      <c r="D107" s="39"/>
      <c r="E107" s="54"/>
      <c r="I107" s="45">
        <f>SUM(B102:B103)</f>
        <v>4377.6100000000006</v>
      </c>
    </row>
    <row r="108" spans="1:9" ht="15.75" thickTop="1" x14ac:dyDescent="0.25">
      <c r="A108" t="s">
        <v>92</v>
      </c>
      <c r="B108" s="8"/>
      <c r="D108" s="39"/>
      <c r="E108" s="54"/>
    </row>
    <row r="109" spans="1:9" x14ac:dyDescent="0.25">
      <c r="A109" t="s">
        <v>93</v>
      </c>
      <c r="B109" s="10">
        <v>76649.5</v>
      </c>
      <c r="D109" s="39"/>
      <c r="E109" s="54"/>
    </row>
    <row r="110" spans="1:9" x14ac:dyDescent="0.25">
      <c r="A110" s="2" t="s">
        <v>94</v>
      </c>
      <c r="B110" s="10">
        <v>0</v>
      </c>
      <c r="D110" s="39"/>
      <c r="E110" s="54"/>
    </row>
    <row r="111" spans="1:9" x14ac:dyDescent="0.25">
      <c r="A111" s="2" t="s">
        <v>95</v>
      </c>
      <c r="B111" s="10">
        <v>0</v>
      </c>
      <c r="D111" s="39"/>
      <c r="E111" s="54"/>
    </row>
    <row r="112" spans="1:9" x14ac:dyDescent="0.25">
      <c r="A112" t="s">
        <v>96</v>
      </c>
      <c r="B112" s="10">
        <v>-6434</v>
      </c>
      <c r="C112" s="8"/>
      <c r="D112" s="39"/>
      <c r="E112" s="54"/>
      <c r="I112" s="45">
        <f>+B112</f>
        <v>-6434</v>
      </c>
    </row>
    <row r="113" spans="1:9" ht="15.75" thickBot="1" x14ac:dyDescent="0.3">
      <c r="A113" t="s">
        <v>97</v>
      </c>
      <c r="B113" s="38">
        <f>SUM(B107:B112)</f>
        <v>199279.05000000075</v>
      </c>
      <c r="D113" s="39"/>
      <c r="E113" s="54"/>
      <c r="I113" s="45">
        <f>+B23</f>
        <v>2763.55</v>
      </c>
    </row>
    <row r="114" spans="1:9" ht="15.75" thickTop="1" x14ac:dyDescent="0.25">
      <c r="B114" s="10"/>
      <c r="D114" s="39"/>
      <c r="E114" s="54"/>
      <c r="I114" s="45">
        <f>SUM(I112:I113)</f>
        <v>-3670.45</v>
      </c>
    </row>
    <row r="115" spans="1:9" x14ac:dyDescent="0.25">
      <c r="B115" s="10"/>
      <c r="D115" s="39"/>
      <c r="E115" s="54"/>
    </row>
    <row r="116" spans="1:9" x14ac:dyDescent="0.25">
      <c r="B116" s="10"/>
      <c r="D116" s="39"/>
      <c r="E116" s="54"/>
    </row>
    <row r="117" spans="1:9" x14ac:dyDescent="0.25">
      <c r="B117" s="10"/>
      <c r="D117" s="39"/>
      <c r="E117" s="54"/>
    </row>
    <row r="118" spans="1:9" x14ac:dyDescent="0.25">
      <c r="B118" s="10"/>
      <c r="D118" s="39"/>
      <c r="E118" s="54"/>
    </row>
    <row r="119" spans="1:9" x14ac:dyDescent="0.25">
      <c r="B119" s="10"/>
      <c r="D119" s="39"/>
      <c r="E119" s="54"/>
    </row>
    <row r="120" spans="1:9" x14ac:dyDescent="0.25">
      <c r="B120" s="10"/>
      <c r="D120" s="39"/>
      <c r="E120" s="54"/>
    </row>
    <row r="121" spans="1:9" x14ac:dyDescent="0.25">
      <c r="B121" s="10"/>
      <c r="D121" s="39"/>
      <c r="E121" s="54"/>
    </row>
    <row r="122" spans="1:9" x14ac:dyDescent="0.25">
      <c r="B122" s="10"/>
    </row>
    <row r="123" spans="1:9" x14ac:dyDescent="0.25">
      <c r="B123" s="10"/>
    </row>
    <row r="124" spans="1:9" x14ac:dyDescent="0.25">
      <c r="B124" s="10"/>
    </row>
    <row r="125" spans="1:9" x14ac:dyDescent="0.25">
      <c r="B125" s="10"/>
    </row>
  </sheetData>
  <mergeCells count="1"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Frost</dc:creator>
  <cp:lastModifiedBy>Mark Frost</cp:lastModifiedBy>
  <dcterms:created xsi:type="dcterms:W3CDTF">2026-01-02T20:19:25Z</dcterms:created>
  <dcterms:modified xsi:type="dcterms:W3CDTF">2026-01-06T15:07:42Z</dcterms:modified>
</cp:coreProperties>
</file>