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Garrad County Water Association/1sr RFI - GCWA/"/>
    </mc:Choice>
  </mc:AlternateContent>
  <xr:revisionPtr revIDLastSave="0" documentId="8_{BA3850A8-48A1-4E35-A8F4-67C51D8185D3}" xr6:coauthVersionLast="47" xr6:coauthVersionMax="47" xr10:uidLastSave="{00000000-0000-0000-0000-000000000000}"/>
  <bookViews>
    <workbookView xWindow="-120" yWindow="-120" windowWidth="24240" windowHeight="13020" xr2:uid="{28A30D8C-EA35-40F8-BA69-4D9E3D429D7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9" i="1" l="1"/>
  <c r="K565" i="1"/>
  <c r="O564" i="1"/>
  <c r="M564" i="1"/>
  <c r="K564" i="1"/>
  <c r="H564" i="1"/>
  <c r="S563" i="1"/>
  <c r="Q563" i="1"/>
  <c r="Q562" i="1"/>
  <c r="S562" i="1" s="1"/>
  <c r="S561" i="1"/>
  <c r="Q561" i="1"/>
  <c r="Q560" i="1"/>
  <c r="S560" i="1" s="1"/>
  <c r="S559" i="1"/>
  <c r="Q559" i="1"/>
  <c r="Q558" i="1"/>
  <c r="S558" i="1" s="1"/>
  <c r="S557" i="1"/>
  <c r="Q557" i="1"/>
  <c r="Q556" i="1"/>
  <c r="S556" i="1" s="1"/>
  <c r="S555" i="1"/>
  <c r="Q555" i="1"/>
  <c r="Q554" i="1"/>
  <c r="S554" i="1" s="1"/>
  <c r="S553" i="1"/>
  <c r="Q553" i="1"/>
  <c r="Q552" i="1"/>
  <c r="S552" i="1" s="1"/>
  <c r="S551" i="1"/>
  <c r="Q551" i="1"/>
  <c r="Q550" i="1"/>
  <c r="S550" i="1" s="1"/>
  <c r="S549" i="1"/>
  <c r="Q549" i="1"/>
  <c r="Q548" i="1"/>
  <c r="S548" i="1" s="1"/>
  <c r="S547" i="1"/>
  <c r="Q547" i="1"/>
  <c r="Q546" i="1"/>
  <c r="S546" i="1" s="1"/>
  <c r="Q545" i="1"/>
  <c r="S545" i="1" s="1"/>
  <c r="Q544" i="1"/>
  <c r="S544" i="1" s="1"/>
  <c r="S543" i="1"/>
  <c r="S564" i="1" s="1"/>
  <c r="Q543" i="1"/>
  <c r="Q564" i="1" s="1"/>
  <c r="O541" i="1"/>
  <c r="M541" i="1"/>
  <c r="K541" i="1"/>
  <c r="H541" i="1"/>
  <c r="Q540" i="1"/>
  <c r="S540" i="1" s="1"/>
  <c r="Q539" i="1"/>
  <c r="S539" i="1" s="1"/>
  <c r="S538" i="1"/>
  <c r="Q538" i="1"/>
  <c r="Q537" i="1"/>
  <c r="S537" i="1" s="1"/>
  <c r="S536" i="1"/>
  <c r="Q536" i="1"/>
  <c r="Q535" i="1"/>
  <c r="S535" i="1" s="1"/>
  <c r="Q534" i="1"/>
  <c r="S534" i="1" s="1"/>
  <c r="Q533" i="1"/>
  <c r="S533" i="1" s="1"/>
  <c r="S532" i="1"/>
  <c r="Q532" i="1"/>
  <c r="Q531" i="1"/>
  <c r="S531" i="1" s="1"/>
  <c r="S530" i="1"/>
  <c r="Q530" i="1"/>
  <c r="Q529" i="1"/>
  <c r="S529" i="1" s="1"/>
  <c r="Q528" i="1"/>
  <c r="S528" i="1" s="1"/>
  <c r="Q527" i="1"/>
  <c r="S527" i="1" s="1"/>
  <c r="S526" i="1"/>
  <c r="Q526" i="1"/>
  <c r="Q525" i="1"/>
  <c r="S525" i="1" s="1"/>
  <c r="S524" i="1"/>
  <c r="Q524" i="1"/>
  <c r="Q523" i="1"/>
  <c r="S523" i="1" s="1"/>
  <c r="Q522" i="1"/>
  <c r="S522" i="1" s="1"/>
  <c r="Q521" i="1"/>
  <c r="S521" i="1" s="1"/>
  <c r="S520" i="1"/>
  <c r="Q520" i="1"/>
  <c r="Q519" i="1"/>
  <c r="S519" i="1" s="1"/>
  <c r="S518" i="1"/>
  <c r="S541" i="1" s="1"/>
  <c r="Q518" i="1"/>
  <c r="O516" i="1"/>
  <c r="M516" i="1"/>
  <c r="K516" i="1"/>
  <c r="H516" i="1"/>
  <c r="S515" i="1"/>
  <c r="Q515" i="1"/>
  <c r="Q514" i="1"/>
  <c r="S514" i="1" s="1"/>
  <c r="S513" i="1"/>
  <c r="Q513" i="1"/>
  <c r="Q512" i="1"/>
  <c r="S512" i="1" s="1"/>
  <c r="Q511" i="1"/>
  <c r="S511" i="1" s="1"/>
  <c r="Q510" i="1"/>
  <c r="S510" i="1" s="1"/>
  <c r="S509" i="1"/>
  <c r="Q509" i="1"/>
  <c r="Q508" i="1"/>
  <c r="S508" i="1" s="1"/>
  <c r="S507" i="1"/>
  <c r="Q507" i="1"/>
  <c r="Q506" i="1"/>
  <c r="S506" i="1" s="1"/>
  <c r="Q505" i="1"/>
  <c r="S505" i="1" s="1"/>
  <c r="Q504" i="1"/>
  <c r="S504" i="1" s="1"/>
  <c r="S503" i="1"/>
  <c r="Q503" i="1"/>
  <c r="Q502" i="1"/>
  <c r="S502" i="1" s="1"/>
  <c r="S501" i="1"/>
  <c r="Q501" i="1"/>
  <c r="Q500" i="1"/>
  <c r="S500" i="1" s="1"/>
  <c r="Q499" i="1"/>
  <c r="S499" i="1" s="1"/>
  <c r="Q498" i="1"/>
  <c r="S498" i="1" s="1"/>
  <c r="S497" i="1"/>
  <c r="Q497" i="1"/>
  <c r="Q496" i="1"/>
  <c r="S496" i="1" s="1"/>
  <c r="S495" i="1"/>
  <c r="Q495" i="1"/>
  <c r="Q494" i="1"/>
  <c r="S494" i="1" s="1"/>
  <c r="Q493" i="1"/>
  <c r="S493" i="1" s="1"/>
  <c r="Q492" i="1"/>
  <c r="S492" i="1" s="1"/>
  <c r="S491" i="1"/>
  <c r="Q491" i="1"/>
  <c r="Q490" i="1"/>
  <c r="S490" i="1" s="1"/>
  <c r="S489" i="1"/>
  <c r="Q489" i="1"/>
  <c r="Q488" i="1"/>
  <c r="S488" i="1" s="1"/>
  <c r="Q487" i="1"/>
  <c r="S487" i="1" s="1"/>
  <c r="Q486" i="1"/>
  <c r="S486" i="1" s="1"/>
  <c r="S485" i="1"/>
  <c r="Q485" i="1"/>
  <c r="Q484" i="1"/>
  <c r="S484" i="1" s="1"/>
  <c r="S483" i="1"/>
  <c r="Q483" i="1"/>
  <c r="Q482" i="1"/>
  <c r="S482" i="1" s="1"/>
  <c r="Q481" i="1"/>
  <c r="S481" i="1" s="1"/>
  <c r="Q480" i="1"/>
  <c r="S480" i="1" s="1"/>
  <c r="S479" i="1"/>
  <c r="Q479" i="1"/>
  <c r="Q478" i="1"/>
  <c r="S478" i="1" s="1"/>
  <c r="S477" i="1"/>
  <c r="Q477" i="1"/>
  <c r="Q476" i="1"/>
  <c r="S476" i="1" s="1"/>
  <c r="Q475" i="1"/>
  <c r="S475" i="1" s="1"/>
  <c r="Q474" i="1"/>
  <c r="S474" i="1" s="1"/>
  <c r="S473" i="1"/>
  <c r="Q473" i="1"/>
  <c r="Q472" i="1"/>
  <c r="S472" i="1" s="1"/>
  <c r="S471" i="1"/>
  <c r="Q471" i="1"/>
  <c r="Q470" i="1"/>
  <c r="S470" i="1" s="1"/>
  <c r="Q469" i="1"/>
  <c r="S469" i="1" s="1"/>
  <c r="Q468" i="1"/>
  <c r="S468" i="1" s="1"/>
  <c r="S467" i="1"/>
  <c r="Q467" i="1"/>
  <c r="Q466" i="1"/>
  <c r="S466" i="1" s="1"/>
  <c r="S465" i="1"/>
  <c r="Q465" i="1"/>
  <c r="Q464" i="1"/>
  <c r="S464" i="1" s="1"/>
  <c r="Q463" i="1"/>
  <c r="S463" i="1" s="1"/>
  <c r="Q462" i="1"/>
  <c r="S462" i="1" s="1"/>
  <c r="S461" i="1"/>
  <c r="Q461" i="1"/>
  <c r="Q460" i="1"/>
  <c r="S460" i="1" s="1"/>
  <c r="S459" i="1"/>
  <c r="Q459" i="1"/>
  <c r="Q458" i="1"/>
  <c r="S458" i="1" s="1"/>
  <c r="Q457" i="1"/>
  <c r="S457" i="1" s="1"/>
  <c r="Q456" i="1"/>
  <c r="S456" i="1" s="1"/>
  <c r="S455" i="1"/>
  <c r="Q455" i="1"/>
  <c r="Q454" i="1"/>
  <c r="S454" i="1" s="1"/>
  <c r="S453" i="1"/>
  <c r="Q453" i="1"/>
  <c r="Q452" i="1"/>
  <c r="S452" i="1" s="1"/>
  <c r="Q451" i="1"/>
  <c r="S451" i="1" s="1"/>
  <c r="Q450" i="1"/>
  <c r="S450" i="1" s="1"/>
  <c r="S449" i="1"/>
  <c r="Q449" i="1"/>
  <c r="Q448" i="1"/>
  <c r="S448" i="1" s="1"/>
  <c r="S447" i="1"/>
  <c r="Q447" i="1"/>
  <c r="Q446" i="1"/>
  <c r="S446" i="1" s="1"/>
  <c r="Q445" i="1"/>
  <c r="S445" i="1" s="1"/>
  <c r="Q444" i="1"/>
  <c r="S444" i="1" s="1"/>
  <c r="S443" i="1"/>
  <c r="Q443" i="1"/>
  <c r="Q442" i="1"/>
  <c r="S442" i="1" s="1"/>
  <c r="S441" i="1"/>
  <c r="Q441" i="1"/>
  <c r="Q440" i="1"/>
  <c r="S440" i="1" s="1"/>
  <c r="Q439" i="1"/>
  <c r="S439" i="1" s="1"/>
  <c r="Q438" i="1"/>
  <c r="S438" i="1" s="1"/>
  <c r="S437" i="1"/>
  <c r="Q437" i="1"/>
  <c r="Q436" i="1"/>
  <c r="S436" i="1" s="1"/>
  <c r="S435" i="1"/>
  <c r="Q435" i="1"/>
  <c r="Q434" i="1"/>
  <c r="S434" i="1" s="1"/>
  <c r="Q433" i="1"/>
  <c r="S433" i="1" s="1"/>
  <c r="Q432" i="1"/>
  <c r="Q516" i="1" s="1"/>
  <c r="O430" i="1"/>
  <c r="M430" i="1"/>
  <c r="K430" i="1"/>
  <c r="H430" i="1"/>
  <c r="Q429" i="1"/>
  <c r="S429" i="1" s="1"/>
  <c r="Q428" i="1"/>
  <c r="S428" i="1" s="1"/>
  <c r="Q427" i="1"/>
  <c r="S427" i="1" s="1"/>
  <c r="S426" i="1"/>
  <c r="Q426" i="1"/>
  <c r="Q425" i="1"/>
  <c r="S425" i="1" s="1"/>
  <c r="S424" i="1"/>
  <c r="Q424" i="1"/>
  <c r="Q423" i="1"/>
  <c r="S423" i="1" s="1"/>
  <c r="Q422" i="1"/>
  <c r="S422" i="1" s="1"/>
  <c r="Q421" i="1"/>
  <c r="S421" i="1" s="1"/>
  <c r="S420" i="1"/>
  <c r="Q420" i="1"/>
  <c r="Q419" i="1"/>
  <c r="S419" i="1" s="1"/>
  <c r="S418" i="1"/>
  <c r="Q418" i="1"/>
  <c r="Q417" i="1"/>
  <c r="S417" i="1" s="1"/>
  <c r="Q416" i="1"/>
  <c r="S416" i="1" s="1"/>
  <c r="Q415" i="1"/>
  <c r="S415" i="1" s="1"/>
  <c r="S414" i="1"/>
  <c r="Q414" i="1"/>
  <c r="Q413" i="1"/>
  <c r="S413" i="1" s="1"/>
  <c r="S412" i="1"/>
  <c r="Q412" i="1"/>
  <c r="Q411" i="1"/>
  <c r="S411" i="1" s="1"/>
  <c r="Q410" i="1"/>
  <c r="S410" i="1" s="1"/>
  <c r="Q409" i="1"/>
  <c r="S409" i="1" s="1"/>
  <c r="S408" i="1"/>
  <c r="Q408" i="1"/>
  <c r="Q407" i="1"/>
  <c r="S407" i="1" s="1"/>
  <c r="S406" i="1"/>
  <c r="Q406" i="1"/>
  <c r="Q405" i="1"/>
  <c r="S405" i="1" s="1"/>
  <c r="Q404" i="1"/>
  <c r="S404" i="1" s="1"/>
  <c r="Q403" i="1"/>
  <c r="S403" i="1" s="1"/>
  <c r="S402" i="1"/>
  <c r="Q402" i="1"/>
  <c r="Q401" i="1"/>
  <c r="S401" i="1" s="1"/>
  <c r="S400" i="1"/>
  <c r="Q400" i="1"/>
  <c r="Q399" i="1"/>
  <c r="S399" i="1" s="1"/>
  <c r="Q398" i="1"/>
  <c r="S398" i="1" s="1"/>
  <c r="Q397" i="1"/>
  <c r="S397" i="1" s="1"/>
  <c r="S396" i="1"/>
  <c r="Q396" i="1"/>
  <c r="Q395" i="1"/>
  <c r="S395" i="1" s="1"/>
  <c r="S394" i="1"/>
  <c r="Q394" i="1"/>
  <c r="Q393" i="1"/>
  <c r="S393" i="1" s="1"/>
  <c r="Q392" i="1"/>
  <c r="S392" i="1" s="1"/>
  <c r="Q391" i="1"/>
  <c r="S391" i="1" s="1"/>
  <c r="Q390" i="1"/>
  <c r="S390" i="1" s="1"/>
  <c r="Q389" i="1"/>
  <c r="S389" i="1" s="1"/>
  <c r="S388" i="1"/>
  <c r="Q388" i="1"/>
  <c r="M385" i="1"/>
  <c r="Q384" i="1"/>
  <c r="S384" i="1" s="1"/>
  <c r="Q383" i="1"/>
  <c r="Q385" i="1" s="1"/>
  <c r="S385" i="1" s="1"/>
  <c r="O381" i="1"/>
  <c r="M381" i="1"/>
  <c r="K381" i="1"/>
  <c r="H381" i="1"/>
  <c r="S380" i="1"/>
  <c r="Q380" i="1"/>
  <c r="Q379" i="1"/>
  <c r="S379" i="1" s="1"/>
  <c r="Q378" i="1"/>
  <c r="S378" i="1" s="1"/>
  <c r="S377" i="1"/>
  <c r="Q377" i="1"/>
  <c r="Q376" i="1"/>
  <c r="S376" i="1" s="1"/>
  <c r="Q375" i="1"/>
  <c r="S375" i="1" s="1"/>
  <c r="S374" i="1"/>
  <c r="Q374" i="1"/>
  <c r="Q373" i="1"/>
  <c r="S373" i="1" s="1"/>
  <c r="Q372" i="1"/>
  <c r="S372" i="1" s="1"/>
  <c r="S371" i="1"/>
  <c r="Q371" i="1"/>
  <c r="Q370" i="1"/>
  <c r="S370" i="1" s="1"/>
  <c r="Q369" i="1"/>
  <c r="S369" i="1" s="1"/>
  <c r="Q368" i="1"/>
  <c r="S368" i="1" s="1"/>
  <c r="Q367" i="1"/>
  <c r="S367" i="1" s="1"/>
  <c r="Q366" i="1"/>
  <c r="S366" i="1" s="1"/>
  <c r="S365" i="1"/>
  <c r="Q365" i="1"/>
  <c r="Q364" i="1"/>
  <c r="S364" i="1" s="1"/>
  <c r="Q363" i="1"/>
  <c r="S363" i="1" s="1"/>
  <c r="Q362" i="1"/>
  <c r="S362" i="1" s="1"/>
  <c r="Q361" i="1"/>
  <c r="S361" i="1" s="1"/>
  <c r="Q360" i="1"/>
  <c r="S360" i="1" s="1"/>
  <c r="S359" i="1"/>
  <c r="Q359" i="1"/>
  <c r="Q358" i="1"/>
  <c r="S358" i="1" s="1"/>
  <c r="Q357" i="1"/>
  <c r="S357" i="1" s="1"/>
  <c r="Q356" i="1"/>
  <c r="S356" i="1" s="1"/>
  <c r="Q355" i="1"/>
  <c r="S355" i="1" s="1"/>
  <c r="Q354" i="1"/>
  <c r="S354" i="1" s="1"/>
  <c r="S353" i="1"/>
  <c r="Q353" i="1"/>
  <c r="Q352" i="1"/>
  <c r="S352" i="1" s="1"/>
  <c r="Q351" i="1"/>
  <c r="S351" i="1" s="1"/>
  <c r="Q350" i="1"/>
  <c r="S350" i="1" s="1"/>
  <c r="Q349" i="1"/>
  <c r="S349" i="1" s="1"/>
  <c r="Q348" i="1"/>
  <c r="S348" i="1" s="1"/>
  <c r="S347" i="1"/>
  <c r="Q347" i="1"/>
  <c r="Q346" i="1"/>
  <c r="S346" i="1" s="1"/>
  <c r="Q345" i="1"/>
  <c r="S345" i="1" s="1"/>
  <c r="Q344" i="1"/>
  <c r="S344" i="1" s="1"/>
  <c r="Q343" i="1"/>
  <c r="S343" i="1" s="1"/>
  <c r="Q342" i="1"/>
  <c r="S342" i="1" s="1"/>
  <c r="S341" i="1"/>
  <c r="Q341" i="1"/>
  <c r="Q340" i="1"/>
  <c r="S340" i="1" s="1"/>
  <c r="Q339" i="1"/>
  <c r="S339" i="1" s="1"/>
  <c r="Q338" i="1"/>
  <c r="S338" i="1" s="1"/>
  <c r="Q337" i="1"/>
  <c r="S337" i="1" s="1"/>
  <c r="Q336" i="1"/>
  <c r="S336" i="1" s="1"/>
  <c r="S335" i="1"/>
  <c r="Q335" i="1"/>
  <c r="Q334" i="1"/>
  <c r="S334" i="1" s="1"/>
  <c r="Q333" i="1"/>
  <c r="S333" i="1" s="1"/>
  <c r="Q332" i="1"/>
  <c r="S332" i="1" s="1"/>
  <c r="Q331" i="1"/>
  <c r="S331" i="1" s="1"/>
  <c r="Q330" i="1"/>
  <c r="S330" i="1" s="1"/>
  <c r="S329" i="1"/>
  <c r="Q329" i="1"/>
  <c r="Q328" i="1"/>
  <c r="S328" i="1" s="1"/>
  <c r="Q327" i="1"/>
  <c r="S327" i="1" s="1"/>
  <c r="Q326" i="1"/>
  <c r="S326" i="1" s="1"/>
  <c r="Q325" i="1"/>
  <c r="S325" i="1" s="1"/>
  <c r="Q324" i="1"/>
  <c r="S324" i="1" s="1"/>
  <c r="S323" i="1"/>
  <c r="Q323" i="1"/>
  <c r="Q322" i="1"/>
  <c r="S322" i="1" s="1"/>
  <c r="Q321" i="1"/>
  <c r="S321" i="1" s="1"/>
  <c r="Q320" i="1"/>
  <c r="S320" i="1" s="1"/>
  <c r="Q319" i="1"/>
  <c r="S319" i="1" s="1"/>
  <c r="Q318" i="1"/>
  <c r="S318" i="1" s="1"/>
  <c r="S317" i="1"/>
  <c r="Q317" i="1"/>
  <c r="Q316" i="1"/>
  <c r="S316" i="1" s="1"/>
  <c r="Q315" i="1"/>
  <c r="S315" i="1" s="1"/>
  <c r="Q314" i="1"/>
  <c r="S314" i="1" s="1"/>
  <c r="Q313" i="1"/>
  <c r="S313" i="1" s="1"/>
  <c r="Q312" i="1"/>
  <c r="S312" i="1" s="1"/>
  <c r="S311" i="1"/>
  <c r="Q311" i="1"/>
  <c r="Q310" i="1"/>
  <c r="S310" i="1" s="1"/>
  <c r="Q309" i="1"/>
  <c r="S309" i="1" s="1"/>
  <c r="Q308" i="1"/>
  <c r="S308" i="1" s="1"/>
  <c r="Q307" i="1"/>
  <c r="S307" i="1" s="1"/>
  <c r="Q306" i="1"/>
  <c r="S306" i="1" s="1"/>
  <c r="S305" i="1"/>
  <c r="Q305" i="1"/>
  <c r="Q304" i="1"/>
  <c r="S304" i="1" s="1"/>
  <c r="S303" i="1"/>
  <c r="Q303" i="1"/>
  <c r="Q302" i="1"/>
  <c r="S302" i="1" s="1"/>
  <c r="Q301" i="1"/>
  <c r="S301" i="1" s="1"/>
  <c r="Q300" i="1"/>
  <c r="S300" i="1" s="1"/>
  <c r="S299" i="1"/>
  <c r="Q299" i="1"/>
  <c r="Q298" i="1"/>
  <c r="S298" i="1" s="1"/>
  <c r="S297" i="1"/>
  <c r="Q297" i="1"/>
  <c r="Q296" i="1"/>
  <c r="S296" i="1" s="1"/>
  <c r="Q295" i="1"/>
  <c r="S295" i="1" s="1"/>
  <c r="Q294" i="1"/>
  <c r="S294" i="1" s="1"/>
  <c r="S293" i="1"/>
  <c r="Q293" i="1"/>
  <c r="Q292" i="1"/>
  <c r="S292" i="1" s="1"/>
  <c r="S291" i="1"/>
  <c r="Q291" i="1"/>
  <c r="Q290" i="1"/>
  <c r="S290" i="1" s="1"/>
  <c r="Q289" i="1"/>
  <c r="S289" i="1" s="1"/>
  <c r="Q288" i="1"/>
  <c r="S288" i="1" s="1"/>
  <c r="S287" i="1"/>
  <c r="Q287" i="1"/>
  <c r="Q286" i="1"/>
  <c r="S286" i="1" s="1"/>
  <c r="S285" i="1"/>
  <c r="Q285" i="1"/>
  <c r="Q284" i="1"/>
  <c r="S284" i="1" s="1"/>
  <c r="Q283" i="1"/>
  <c r="S283" i="1" s="1"/>
  <c r="Q282" i="1"/>
  <c r="S282" i="1" s="1"/>
  <c r="S281" i="1"/>
  <c r="Q281" i="1"/>
  <c r="Q280" i="1"/>
  <c r="S280" i="1" s="1"/>
  <c r="S279" i="1"/>
  <c r="Q279" i="1"/>
  <c r="Q278" i="1"/>
  <c r="S278" i="1" s="1"/>
  <c r="Q277" i="1"/>
  <c r="S277" i="1" s="1"/>
  <c r="Q276" i="1"/>
  <c r="S276" i="1" s="1"/>
  <c r="S275" i="1"/>
  <c r="Q275" i="1"/>
  <c r="Q274" i="1"/>
  <c r="S274" i="1" s="1"/>
  <c r="Q273" i="1"/>
  <c r="S273" i="1" s="1"/>
  <c r="Q272" i="1"/>
  <c r="S272" i="1" s="1"/>
  <c r="Q271" i="1"/>
  <c r="S271" i="1" s="1"/>
  <c r="Q270" i="1"/>
  <c r="S270" i="1" s="1"/>
  <c r="S269" i="1"/>
  <c r="Q269" i="1"/>
  <c r="Q268" i="1"/>
  <c r="S268" i="1" s="1"/>
  <c r="Q267" i="1"/>
  <c r="S267" i="1" s="1"/>
  <c r="Q266" i="1"/>
  <c r="S266" i="1" s="1"/>
  <c r="Q265" i="1"/>
  <c r="S265" i="1" s="1"/>
  <c r="Q264" i="1"/>
  <c r="S264" i="1" s="1"/>
  <c r="S263" i="1"/>
  <c r="Q263" i="1"/>
  <c r="Q262" i="1"/>
  <c r="S262" i="1" s="1"/>
  <c r="Q261" i="1"/>
  <c r="S261" i="1" s="1"/>
  <c r="Q260" i="1"/>
  <c r="S260" i="1" s="1"/>
  <c r="Q259" i="1"/>
  <c r="S259" i="1" s="1"/>
  <c r="Q258" i="1"/>
  <c r="S258" i="1" s="1"/>
  <c r="S257" i="1"/>
  <c r="Q257" i="1"/>
  <c r="Q256" i="1"/>
  <c r="S256" i="1" s="1"/>
  <c r="Q255" i="1"/>
  <c r="S255" i="1" s="1"/>
  <c r="Q254" i="1"/>
  <c r="S254" i="1" s="1"/>
  <c r="Q253" i="1"/>
  <c r="S253" i="1" s="1"/>
  <c r="Q252" i="1"/>
  <c r="S252" i="1" s="1"/>
  <c r="S251" i="1"/>
  <c r="Q251" i="1"/>
  <c r="Q250" i="1"/>
  <c r="S250" i="1" s="1"/>
  <c r="Q249" i="1"/>
  <c r="S249" i="1" s="1"/>
  <c r="Q248" i="1"/>
  <c r="S248" i="1" s="1"/>
  <c r="Q247" i="1"/>
  <c r="S247" i="1" s="1"/>
  <c r="Q246" i="1"/>
  <c r="S246" i="1" s="1"/>
  <c r="S245" i="1"/>
  <c r="Q245" i="1"/>
  <c r="Q244" i="1"/>
  <c r="S244" i="1" s="1"/>
  <c r="Q243" i="1"/>
  <c r="S243" i="1" s="1"/>
  <c r="Q242" i="1"/>
  <c r="S242" i="1" s="1"/>
  <c r="Q241" i="1"/>
  <c r="S241" i="1" s="1"/>
  <c r="Q240" i="1"/>
  <c r="S240" i="1" s="1"/>
  <c r="S239" i="1"/>
  <c r="Q239" i="1"/>
  <c r="Q238" i="1"/>
  <c r="S238" i="1" s="1"/>
  <c r="Q237" i="1"/>
  <c r="S237" i="1" s="1"/>
  <c r="Q236" i="1"/>
  <c r="S236" i="1" s="1"/>
  <c r="Q235" i="1"/>
  <c r="S235" i="1" s="1"/>
  <c r="Q234" i="1"/>
  <c r="S234" i="1" s="1"/>
  <c r="S233" i="1"/>
  <c r="Q233" i="1"/>
  <c r="Q232" i="1"/>
  <c r="S232" i="1" s="1"/>
  <c r="Q231" i="1"/>
  <c r="S231" i="1" s="1"/>
  <c r="Q230" i="1"/>
  <c r="S230" i="1" s="1"/>
  <c r="Q229" i="1"/>
  <c r="S229" i="1" s="1"/>
  <c r="Q228" i="1"/>
  <c r="S228" i="1" s="1"/>
  <c r="S227" i="1"/>
  <c r="Q227" i="1"/>
  <c r="Q226" i="1"/>
  <c r="S226" i="1" s="1"/>
  <c r="Q225" i="1"/>
  <c r="S225" i="1" s="1"/>
  <c r="Q224" i="1"/>
  <c r="S224" i="1" s="1"/>
  <c r="Q223" i="1"/>
  <c r="S223" i="1" s="1"/>
  <c r="Q222" i="1"/>
  <c r="S222" i="1" s="1"/>
  <c r="S221" i="1"/>
  <c r="Q221" i="1"/>
  <c r="Q220" i="1"/>
  <c r="S220" i="1" s="1"/>
  <c r="Q219" i="1"/>
  <c r="S219" i="1" s="1"/>
  <c r="Q218" i="1"/>
  <c r="S218" i="1" s="1"/>
  <c r="Q217" i="1"/>
  <c r="S217" i="1" s="1"/>
  <c r="Q216" i="1"/>
  <c r="S216" i="1" s="1"/>
  <c r="S215" i="1"/>
  <c r="Q215" i="1"/>
  <c r="Q214" i="1"/>
  <c r="S214" i="1" s="1"/>
  <c r="Q213" i="1"/>
  <c r="S213" i="1" s="1"/>
  <c r="Q212" i="1"/>
  <c r="S212" i="1" s="1"/>
  <c r="Q211" i="1"/>
  <c r="S211" i="1" s="1"/>
  <c r="Q210" i="1"/>
  <c r="S210" i="1" s="1"/>
  <c r="S209" i="1"/>
  <c r="Q209" i="1"/>
  <c r="Q208" i="1"/>
  <c r="S208" i="1" s="1"/>
  <c r="Q207" i="1"/>
  <c r="S207" i="1" s="1"/>
  <c r="Q206" i="1"/>
  <c r="S206" i="1" s="1"/>
  <c r="Q205" i="1"/>
  <c r="S205" i="1" s="1"/>
  <c r="Q204" i="1"/>
  <c r="S204" i="1" s="1"/>
  <c r="S203" i="1"/>
  <c r="Q203" i="1"/>
  <c r="Q202" i="1"/>
  <c r="S202" i="1" s="1"/>
  <c r="Q201" i="1"/>
  <c r="S201" i="1" s="1"/>
  <c r="Q200" i="1"/>
  <c r="S200" i="1" s="1"/>
  <c r="Q199" i="1"/>
  <c r="S199" i="1" s="1"/>
  <c r="Q198" i="1"/>
  <c r="S198" i="1" s="1"/>
  <c r="S197" i="1"/>
  <c r="Q197" i="1"/>
  <c r="Q196" i="1"/>
  <c r="S196" i="1" s="1"/>
  <c r="Q195" i="1"/>
  <c r="S195" i="1" s="1"/>
  <c r="Q194" i="1"/>
  <c r="S194" i="1" s="1"/>
  <c r="Q193" i="1"/>
  <c r="S193" i="1" s="1"/>
  <c r="Q192" i="1"/>
  <c r="S192" i="1" s="1"/>
  <c r="S191" i="1"/>
  <c r="Q191" i="1"/>
  <c r="Q190" i="1"/>
  <c r="S190" i="1" s="1"/>
  <c r="Q189" i="1"/>
  <c r="S189" i="1" s="1"/>
  <c r="Q188" i="1"/>
  <c r="S188" i="1" s="1"/>
  <c r="Q187" i="1"/>
  <c r="S187" i="1" s="1"/>
  <c r="Q186" i="1"/>
  <c r="S186" i="1" s="1"/>
  <c r="S185" i="1"/>
  <c r="Q185" i="1"/>
  <c r="Q184" i="1"/>
  <c r="S184" i="1" s="1"/>
  <c r="Q183" i="1"/>
  <c r="S183" i="1" s="1"/>
  <c r="Q182" i="1"/>
  <c r="S182" i="1" s="1"/>
  <c r="Q181" i="1"/>
  <c r="S181" i="1" s="1"/>
  <c r="Q180" i="1"/>
  <c r="S180" i="1" s="1"/>
  <c r="S179" i="1"/>
  <c r="Q179" i="1"/>
  <c r="Q178" i="1"/>
  <c r="S178" i="1" s="1"/>
  <c r="Q177" i="1"/>
  <c r="S177" i="1" s="1"/>
  <c r="Q176" i="1"/>
  <c r="S176" i="1" s="1"/>
  <c r="Q175" i="1"/>
  <c r="S175" i="1" s="1"/>
  <c r="Q174" i="1"/>
  <c r="S174" i="1" s="1"/>
  <c r="S173" i="1"/>
  <c r="Q173" i="1"/>
  <c r="Q172" i="1"/>
  <c r="S172" i="1" s="1"/>
  <c r="Q171" i="1"/>
  <c r="S171" i="1" s="1"/>
  <c r="Q170" i="1"/>
  <c r="S170" i="1" s="1"/>
  <c r="Q169" i="1"/>
  <c r="S169" i="1" s="1"/>
  <c r="Q168" i="1"/>
  <c r="S168" i="1" s="1"/>
  <c r="S167" i="1"/>
  <c r="Q167" i="1"/>
  <c r="Q166" i="1"/>
  <c r="S166" i="1" s="1"/>
  <c r="Q165" i="1"/>
  <c r="S165" i="1" s="1"/>
  <c r="Q164" i="1"/>
  <c r="S164" i="1" s="1"/>
  <c r="Q163" i="1"/>
  <c r="S163" i="1" s="1"/>
  <c r="Q162" i="1"/>
  <c r="S162" i="1" s="1"/>
  <c r="S161" i="1"/>
  <c r="Q161" i="1"/>
  <c r="Q160" i="1"/>
  <c r="S160" i="1" s="1"/>
  <c r="Q159" i="1"/>
  <c r="S159" i="1" s="1"/>
  <c r="Q158" i="1"/>
  <c r="S158" i="1" s="1"/>
  <c r="Q157" i="1"/>
  <c r="S157" i="1" s="1"/>
  <c r="Q156" i="1"/>
  <c r="S156" i="1" s="1"/>
  <c r="S155" i="1"/>
  <c r="Q155" i="1"/>
  <c r="Q154" i="1"/>
  <c r="S154" i="1" s="1"/>
  <c r="Q153" i="1"/>
  <c r="S153" i="1" s="1"/>
  <c r="Q152" i="1"/>
  <c r="S152" i="1" s="1"/>
  <c r="Q151" i="1"/>
  <c r="S151" i="1" s="1"/>
  <c r="Q150" i="1"/>
  <c r="S150" i="1" s="1"/>
  <c r="S149" i="1"/>
  <c r="Q149" i="1"/>
  <c r="Q148" i="1"/>
  <c r="S148" i="1" s="1"/>
  <c r="Q147" i="1"/>
  <c r="S147" i="1" s="1"/>
  <c r="Q146" i="1"/>
  <c r="S146" i="1" s="1"/>
  <c r="Q145" i="1"/>
  <c r="S145" i="1" s="1"/>
  <c r="Q144" i="1"/>
  <c r="S144" i="1" s="1"/>
  <c r="S143" i="1"/>
  <c r="Q143" i="1"/>
  <c r="Q142" i="1"/>
  <c r="S142" i="1" s="1"/>
  <c r="Q141" i="1"/>
  <c r="S141" i="1" s="1"/>
  <c r="Q140" i="1"/>
  <c r="S140" i="1" s="1"/>
  <c r="Q139" i="1"/>
  <c r="S139" i="1" s="1"/>
  <c r="Q138" i="1"/>
  <c r="S138" i="1" s="1"/>
  <c r="S137" i="1"/>
  <c r="Q137" i="1"/>
  <c r="Q136" i="1"/>
  <c r="S136" i="1" s="1"/>
  <c r="Q135" i="1"/>
  <c r="S135" i="1" s="1"/>
  <c r="Q134" i="1"/>
  <c r="S134" i="1" s="1"/>
  <c r="Q133" i="1"/>
  <c r="S133" i="1" s="1"/>
  <c r="Q132" i="1"/>
  <c r="S132" i="1" s="1"/>
  <c r="S131" i="1"/>
  <c r="Q131" i="1"/>
  <c r="Q130" i="1"/>
  <c r="S130" i="1" s="1"/>
  <c r="Q129" i="1"/>
  <c r="S129" i="1" s="1"/>
  <c r="Q128" i="1"/>
  <c r="S128" i="1" s="1"/>
  <c r="Q127" i="1"/>
  <c r="S127" i="1" s="1"/>
  <c r="Q126" i="1"/>
  <c r="S126" i="1" s="1"/>
  <c r="S125" i="1"/>
  <c r="Q125" i="1"/>
  <c r="Q124" i="1"/>
  <c r="S124" i="1" s="1"/>
  <c r="Q123" i="1"/>
  <c r="S123" i="1" s="1"/>
  <c r="Q122" i="1"/>
  <c r="S122" i="1" s="1"/>
  <c r="Q121" i="1"/>
  <c r="S121" i="1" s="1"/>
  <c r="Q120" i="1"/>
  <c r="S120" i="1" s="1"/>
  <c r="S119" i="1"/>
  <c r="Q119" i="1"/>
  <c r="Q118" i="1"/>
  <c r="S118" i="1" s="1"/>
  <c r="Q117" i="1"/>
  <c r="S117" i="1" s="1"/>
  <c r="Q116" i="1"/>
  <c r="S116" i="1" s="1"/>
  <c r="Q115" i="1"/>
  <c r="S115" i="1" s="1"/>
  <c r="Q114" i="1"/>
  <c r="S114" i="1" s="1"/>
  <c r="S113" i="1"/>
  <c r="Q113" i="1"/>
  <c r="Q112" i="1"/>
  <c r="S112" i="1" s="1"/>
  <c r="Q111" i="1"/>
  <c r="S111" i="1" s="1"/>
  <c r="Q110" i="1"/>
  <c r="S110" i="1" s="1"/>
  <c r="Q109" i="1"/>
  <c r="S109" i="1" s="1"/>
  <c r="Q108" i="1"/>
  <c r="S108" i="1" s="1"/>
  <c r="S107" i="1"/>
  <c r="Q107" i="1"/>
  <c r="Q106" i="1"/>
  <c r="S106" i="1" s="1"/>
  <c r="Q105" i="1"/>
  <c r="S105" i="1" s="1"/>
  <c r="Q104" i="1"/>
  <c r="S104" i="1" s="1"/>
  <c r="Q103" i="1"/>
  <c r="S103" i="1" s="1"/>
  <c r="Q102" i="1"/>
  <c r="S102" i="1" s="1"/>
  <c r="S101" i="1"/>
  <c r="Q101" i="1"/>
  <c r="Q100" i="1"/>
  <c r="S100" i="1" s="1"/>
  <c r="Q99" i="1"/>
  <c r="S99" i="1" s="1"/>
  <c r="Q98" i="1"/>
  <c r="S98" i="1" s="1"/>
  <c r="Q97" i="1"/>
  <c r="S97" i="1" s="1"/>
  <c r="Q96" i="1"/>
  <c r="S96" i="1" s="1"/>
  <c r="S95" i="1"/>
  <c r="Q95" i="1"/>
  <c r="Q94" i="1"/>
  <c r="S94" i="1" s="1"/>
  <c r="Q93" i="1"/>
  <c r="S93" i="1" s="1"/>
  <c r="Q92" i="1"/>
  <c r="S92" i="1" s="1"/>
  <c r="Q91" i="1"/>
  <c r="S91" i="1" s="1"/>
  <c r="Q90" i="1"/>
  <c r="S90" i="1" s="1"/>
  <c r="S89" i="1"/>
  <c r="Q89" i="1"/>
  <c r="Q88" i="1"/>
  <c r="S88" i="1" s="1"/>
  <c r="Q87" i="1"/>
  <c r="S87" i="1" s="1"/>
  <c r="Q86" i="1"/>
  <c r="S86" i="1" s="1"/>
  <c r="Q85" i="1"/>
  <c r="S85" i="1" s="1"/>
  <c r="Q84" i="1"/>
  <c r="S84" i="1" s="1"/>
  <c r="S83" i="1"/>
  <c r="Q83" i="1"/>
  <c r="Q82" i="1"/>
  <c r="S82" i="1" s="1"/>
  <c r="Q81" i="1"/>
  <c r="Q381" i="1" s="1"/>
  <c r="S78" i="1"/>
  <c r="Q78" i="1"/>
  <c r="O78" i="1"/>
  <c r="M78" i="1"/>
  <c r="K78" i="1"/>
  <c r="H78" i="1"/>
  <c r="M51" i="1"/>
  <c r="K51" i="1"/>
  <c r="H51" i="1"/>
  <c r="S50" i="1"/>
  <c r="Q50" i="1"/>
  <c r="S49" i="1"/>
  <c r="Q49" i="1"/>
  <c r="Q48" i="1"/>
  <c r="S48" i="1" s="1"/>
  <c r="Q47" i="1"/>
  <c r="Q51" i="1" s="1"/>
  <c r="S46" i="1"/>
  <c r="Q46" i="1"/>
  <c r="H43" i="1"/>
  <c r="Q42" i="1"/>
  <c r="S42" i="1" s="1"/>
  <c r="Q41" i="1"/>
  <c r="S41" i="1" s="1"/>
  <c r="Q40" i="1"/>
  <c r="S40" i="1" s="1"/>
  <c r="S39" i="1"/>
  <c r="Q39" i="1"/>
  <c r="Q38" i="1"/>
  <c r="S38" i="1" s="1"/>
  <c r="Q37" i="1"/>
  <c r="S37" i="1" s="1"/>
  <c r="Q36" i="1"/>
  <c r="S36" i="1" s="1"/>
  <c r="Q35" i="1"/>
  <c r="S35" i="1" s="1"/>
  <c r="Q34" i="1"/>
  <c r="Q43" i="1" s="1"/>
  <c r="O32" i="1"/>
  <c r="M32" i="1"/>
  <c r="K32" i="1"/>
  <c r="H32" i="1"/>
  <c r="Q31" i="1"/>
  <c r="S31" i="1" s="1"/>
  <c r="Q30" i="1"/>
  <c r="S30" i="1" s="1"/>
  <c r="Q29" i="1"/>
  <c r="S29" i="1" s="1"/>
  <c r="S28" i="1"/>
  <c r="Q28" i="1"/>
  <c r="Q27" i="1"/>
  <c r="S27" i="1" s="1"/>
  <c r="Q26" i="1"/>
  <c r="S26" i="1" s="1"/>
  <c r="Q25" i="1"/>
  <c r="S25" i="1" s="1"/>
  <c r="Q24" i="1"/>
  <c r="Q32" i="1" s="1"/>
  <c r="Q21" i="1"/>
  <c r="O21" i="1"/>
  <c r="M21" i="1"/>
  <c r="K21" i="1"/>
  <c r="H21" i="1"/>
  <c r="Q20" i="1"/>
  <c r="S20" i="1" s="1"/>
  <c r="Q19" i="1"/>
  <c r="S19" i="1" s="1"/>
  <c r="S21" i="1" s="1"/>
  <c r="O16" i="1"/>
  <c r="O565" i="1" s="1"/>
  <c r="K16" i="1"/>
  <c r="H16" i="1"/>
  <c r="H565" i="1" s="1"/>
  <c r="Q15" i="1"/>
  <c r="S15" i="1" s="1"/>
  <c r="Q14" i="1"/>
  <c r="S14" i="1" s="1"/>
  <c r="Q13" i="1"/>
  <c r="S13" i="1" s="1"/>
  <c r="M13" i="1"/>
  <c r="Q12" i="1"/>
  <c r="S12" i="1" s="1"/>
  <c r="M12" i="1"/>
  <c r="M16" i="1" s="1"/>
  <c r="M565" i="1" s="1"/>
  <c r="S11" i="1"/>
  <c r="Q11" i="1"/>
  <c r="M11" i="1"/>
  <c r="Q10" i="1"/>
  <c r="S10" i="1" s="1"/>
  <c r="M10" i="1"/>
  <c r="Q9" i="1"/>
  <c r="S9" i="1" s="1"/>
  <c r="M9" i="1"/>
  <c r="Q8" i="1"/>
  <c r="Q16" i="1" s="1"/>
  <c r="M8" i="1"/>
  <c r="S7" i="1"/>
  <c r="Q7" i="1"/>
  <c r="Q6" i="1"/>
  <c r="S6" i="1" s="1"/>
  <c r="M6" i="1"/>
  <c r="Q573" i="1" l="1"/>
  <c r="Q568" i="1"/>
  <c r="Q570" i="1" s="1"/>
  <c r="S430" i="1"/>
  <c r="Q565" i="1"/>
  <c r="Q572" i="1" s="1"/>
  <c r="Q574" i="1" s="1"/>
  <c r="Q430" i="1"/>
  <c r="S432" i="1"/>
  <c r="S516" i="1" s="1"/>
  <c r="S34" i="1"/>
  <c r="S43" i="1" s="1"/>
  <c r="S24" i="1"/>
  <c r="S32" i="1" s="1"/>
  <c r="S47" i="1"/>
  <c r="S51" i="1" s="1"/>
  <c r="S383" i="1"/>
  <c r="S8" i="1"/>
  <c r="S16" i="1" s="1"/>
  <c r="S565" i="1" s="1"/>
  <c r="S81" i="1"/>
  <c r="S381" i="1" s="1"/>
  <c r="Q541" i="1"/>
</calcChain>
</file>

<file path=xl/sharedStrings.xml><?xml version="1.0" encoding="utf-8"?>
<sst xmlns="http://schemas.openxmlformats.org/spreadsheetml/2006/main" count="1107" uniqueCount="563">
  <si>
    <r>
      <rPr>
        <sz val="9"/>
        <rFont val="Arial"/>
        <family val="2"/>
      </rPr>
      <t>Book Current</t>
    </r>
  </si>
  <si>
    <r>
      <rPr>
        <sz val="9"/>
        <rFont val="Arial"/>
        <family val="2"/>
      </rPr>
      <t>Date In</t>
    </r>
  </si>
  <si>
    <r>
      <rPr>
        <sz val="9"/>
        <rFont val="Arial"/>
        <family val="2"/>
      </rPr>
      <t>Book</t>
    </r>
  </si>
  <si>
    <t>Accum. Dep.</t>
  </si>
  <si>
    <t>Current</t>
  </si>
  <si>
    <t>NAURC</t>
  </si>
  <si>
    <t>Pro Forma</t>
  </si>
  <si>
    <t>GCWA</t>
  </si>
  <si>
    <r>
      <rPr>
        <sz val="9"/>
        <rFont val="Arial"/>
        <family val="2"/>
      </rPr>
      <t>Depreciation</t>
    </r>
  </si>
  <si>
    <t>Asset</t>
  </si>
  <si>
    <t>Property Description</t>
  </si>
  <si>
    <t> Service</t>
  </si>
  <si>
    <r>
      <rPr>
        <sz val="9"/>
        <rFont val="Arial"/>
        <family val="2"/>
      </rPr>
      <t>Cost</t>
    </r>
  </si>
  <si>
    <t>12/31/2024</t>
  </si>
  <si>
    <t>Dep Exp</t>
  </si>
  <si>
    <t>12/31/2025</t>
  </si>
  <si>
    <t>Dep. Exp.</t>
  </si>
  <si>
    <t>Adjustment</t>
  </si>
  <si>
    <t>Method</t>
  </si>
  <si>
    <t>Dep Lives</t>
  </si>
  <si>
    <t>Group:  BUILDINGS</t>
  </si>
  <si>
    <r>
      <rPr>
        <sz val="9"/>
        <rFont val="Times New Roman"/>
        <family val="1"/>
      </rPr>
      <t>Office renovation</t>
    </r>
  </si>
  <si>
    <r>
      <rPr>
        <sz val="9"/>
        <rFont val="Times New Roman"/>
        <family val="1"/>
      </rPr>
      <t>S/L</t>
    </r>
  </si>
  <si>
    <r>
      <rPr>
        <sz val="9"/>
        <rFont val="Times New Roman"/>
        <family val="1"/>
      </rPr>
      <t>OFFICE/SHOP BUILDING</t>
    </r>
  </si>
  <si>
    <r>
      <rPr>
        <sz val="9"/>
        <rFont val="Times New Roman"/>
        <family val="1"/>
      </rPr>
      <t>FURNACE</t>
    </r>
  </si>
  <si>
    <r>
      <rPr>
        <sz val="9"/>
        <rFont val="Times New Roman"/>
        <family val="1"/>
      </rPr>
      <t>309 Lexington rental Building boug</t>
    </r>
  </si>
  <si>
    <r>
      <rPr>
        <sz val="9"/>
        <rFont val="Times New Roman"/>
        <family val="1"/>
      </rPr>
      <t>Improvements 309 Lexington Rd Bl</t>
    </r>
  </si>
  <si>
    <r>
      <rPr>
        <sz val="9"/>
        <rFont val="Times New Roman"/>
        <family val="1"/>
      </rPr>
      <t>Furnace 309 Lexington Street</t>
    </r>
  </si>
  <si>
    <r>
      <rPr>
        <sz val="9"/>
        <rFont val="Times New Roman"/>
        <family val="1"/>
      </rPr>
      <t>3 glass partitions for reception area</t>
    </r>
  </si>
  <si>
    <r>
      <rPr>
        <sz val="9"/>
        <rFont val="Times New Roman"/>
        <family val="1"/>
      </rPr>
      <t>309 Lexington rental 3 ton A/C &amp; 3</t>
    </r>
  </si>
  <si>
    <r>
      <rPr>
        <sz val="9"/>
        <rFont val="Times New Roman"/>
        <family val="1"/>
      </rPr>
      <t>Sign by highway at entry to office</t>
    </r>
  </si>
  <si>
    <r>
      <rPr>
        <sz val="9"/>
        <rFont val="Times New Roman"/>
        <family val="1"/>
      </rPr>
      <t>309 Lex concrete steps, ramp &amp; rail</t>
    </r>
  </si>
  <si>
    <r>
      <rPr>
        <b/>
        <sz val="9"/>
        <rFont val="Times New Roman"/>
        <family val="1"/>
      </rPr>
      <t>BUILDINGS</t>
    </r>
  </si>
  <si>
    <r>
      <rPr>
        <b/>
        <u/>
        <sz val="9"/>
        <rFont val="Times New Roman"/>
        <family val="1"/>
      </rPr>
      <t>Group:  EQUIPMENT POWER OPERATED</t>
    </r>
  </si>
  <si>
    <r>
      <rPr>
        <sz val="9"/>
        <rFont val="Times New Roman"/>
        <family val="1"/>
      </rPr>
      <t>827    CAT 306 excavator</t>
    </r>
  </si>
  <si>
    <r>
      <rPr>
        <sz val="9"/>
        <rFont val="Times New Roman"/>
        <family val="1"/>
      </rPr>
      <t>829    420F Cat Backhoe</t>
    </r>
  </si>
  <si>
    <r>
      <rPr>
        <b/>
        <u/>
        <sz val="9"/>
        <rFont val="Times New Roman"/>
        <family val="1"/>
      </rPr>
      <t>Group:  EQUIPMENT SHOP TOOLS ETC</t>
    </r>
  </si>
  <si>
    <r>
      <rPr>
        <sz val="9"/>
        <rFont val="Times New Roman"/>
        <family val="1"/>
      </rPr>
      <t>831    TOOL BOX</t>
    </r>
  </si>
  <si>
    <r>
      <rPr>
        <sz val="9"/>
        <rFont val="Times New Roman"/>
        <family val="1"/>
      </rPr>
      <t>834    TOOL BOX FOR 200 F150</t>
    </r>
  </si>
  <si>
    <r>
      <rPr>
        <sz val="9"/>
        <rFont val="Times New Roman"/>
        <family val="1"/>
      </rPr>
      <t>835    SAW</t>
    </r>
  </si>
  <si>
    <r>
      <rPr>
        <sz val="9"/>
        <rFont val="Times New Roman"/>
        <family val="1"/>
      </rPr>
      <t>836    Pressure Recorder Cartersville Rd</t>
    </r>
  </si>
  <si>
    <r>
      <rPr>
        <sz val="9"/>
        <rFont val="Times New Roman"/>
        <family val="1"/>
      </rPr>
      <t>837    Portable pump</t>
    </r>
  </si>
  <si>
    <r>
      <rPr>
        <sz val="9"/>
        <rFont val="Times New Roman"/>
        <family val="1"/>
      </rPr>
      <t>839    R2 GPS data collector unit with acc</t>
    </r>
  </si>
  <si>
    <r>
      <rPr>
        <sz val="9"/>
        <rFont val="Times New Roman"/>
        <family val="1"/>
      </rPr>
      <t>840    iPad Mini 6th generation for R2 GP</t>
    </r>
  </si>
  <si>
    <r>
      <rPr>
        <sz val="9"/>
        <rFont val="Times New Roman"/>
        <family val="1"/>
      </rPr>
      <t>841    Leak detector</t>
    </r>
  </si>
  <si>
    <r>
      <rPr>
        <b/>
        <sz val="9"/>
        <rFont val="Times New Roman"/>
        <family val="1"/>
      </rPr>
      <t>EQUIPMENT SHOP TOOLS ETC</t>
    </r>
  </si>
  <si>
    <r>
      <rPr>
        <b/>
        <u/>
        <sz val="9"/>
        <rFont val="Times New Roman"/>
        <family val="1"/>
      </rPr>
      <t>Group:  EQUIPMENT TRANSPORTATION</t>
    </r>
  </si>
  <si>
    <r>
      <rPr>
        <sz val="9"/>
        <rFont val="Times New Roman"/>
        <family val="1"/>
      </rPr>
      <t>Diamond T Dual Tandem Goosenec</t>
    </r>
  </si>
  <si>
    <r>
      <rPr>
        <sz val="9"/>
        <rFont val="Times New Roman"/>
        <family val="1"/>
      </rPr>
      <t>2016 Ford F650</t>
    </r>
  </si>
  <si>
    <r>
      <rPr>
        <sz val="9"/>
        <rFont val="Times New Roman"/>
        <family val="1"/>
      </rPr>
      <t>2019 Dodge Ram T25 Utility Truck</t>
    </r>
  </si>
  <si>
    <r>
      <rPr>
        <sz val="9"/>
        <rFont val="Times New Roman"/>
        <family val="1"/>
      </rPr>
      <t>2022 Nissan Frontier</t>
    </r>
  </si>
  <si>
    <r>
      <rPr>
        <sz val="9"/>
        <rFont val="Times New Roman"/>
        <family val="1"/>
      </rPr>
      <t>2022 Dodge Ram 1500</t>
    </r>
  </si>
  <si>
    <r>
      <rPr>
        <sz val="9"/>
        <rFont val="Times New Roman"/>
        <family val="1"/>
      </rPr>
      <t>2024 Dodge Truck</t>
    </r>
  </si>
  <si>
    <r>
      <rPr>
        <sz val="9"/>
        <rFont val="Times New Roman"/>
        <family val="1"/>
      </rPr>
      <t>New transmission for 2019 Dodge</t>
    </r>
  </si>
  <si>
    <r>
      <rPr>
        <sz val="9"/>
        <rFont val="Times New Roman"/>
        <family val="1"/>
      </rPr>
      <t>2025 Doddge Ram</t>
    </r>
  </si>
  <si>
    <r>
      <rPr>
        <b/>
        <sz val="9"/>
        <rFont val="Times New Roman"/>
        <family val="1"/>
      </rPr>
      <t>EQUIPMENT TRANSPORTATION</t>
    </r>
  </si>
  <si>
    <r>
      <rPr>
        <b/>
        <u/>
        <sz val="9"/>
        <rFont val="Times New Roman"/>
        <family val="1"/>
      </rPr>
      <t>Group:  HYDRANTS</t>
    </r>
  </si>
  <si>
    <t xml:space="preserve"> HYDRANTS</t>
  </si>
  <si>
    <t>HYDRANTS-NEW LINE</t>
  </si>
  <si>
    <t>HYDRANT-DANVILLE ROAD</t>
  </si>
  <si>
    <t>6 - 6" flushing hydrants - Eastland A</t>
  </si>
  <si>
    <r>
      <rPr>
        <b/>
        <sz val="9"/>
        <rFont val="Times New Roman"/>
        <family val="1"/>
      </rPr>
      <t>HYDRANTS</t>
    </r>
  </si>
  <si>
    <r>
      <rPr>
        <b/>
        <u/>
        <sz val="9"/>
        <rFont val="Times New Roman"/>
        <family val="1"/>
      </rPr>
      <t>Group:  LAND &amp; EASEMENTS</t>
    </r>
  </si>
  <si>
    <r>
      <rPr>
        <sz val="9"/>
        <rFont val="Times New Roman"/>
        <family val="1"/>
      </rPr>
      <t>LAND &amp; LAND RIGHTS</t>
    </r>
  </si>
  <si>
    <r>
      <rPr>
        <sz val="9"/>
        <rFont val="Times New Roman"/>
        <family val="1"/>
      </rPr>
      <t>LOT FOR SHOP</t>
    </r>
  </si>
  <si>
    <r>
      <rPr>
        <sz val="9"/>
        <rFont val="Times New Roman"/>
        <family val="1"/>
      </rPr>
      <t>LAND &amp; RIGHTS</t>
    </r>
  </si>
  <si>
    <r>
      <rPr>
        <sz val="9"/>
        <rFont val="Times New Roman"/>
        <family val="1"/>
      </rPr>
      <t>Easements -1991 FMHA Project I</t>
    </r>
  </si>
  <si>
    <r>
      <rPr>
        <sz val="9"/>
        <rFont val="Times New Roman"/>
        <family val="1"/>
      </rPr>
      <t>Easements-1991 FMHA Project I</t>
    </r>
  </si>
  <si>
    <r>
      <rPr>
        <sz val="9"/>
        <rFont val="Times New Roman"/>
        <family val="1"/>
      </rPr>
      <t>Land - Bryants. Standpipe-FmHA II</t>
    </r>
  </si>
  <si>
    <r>
      <rPr>
        <sz val="9"/>
        <rFont val="Times New Roman"/>
        <family val="1"/>
      </rPr>
      <t>Land-Buckeye Standpipe-FmHA II</t>
    </r>
  </si>
  <si>
    <r>
      <rPr>
        <sz val="9"/>
        <rFont val="Times New Roman"/>
        <family val="1"/>
      </rPr>
      <t>Land-Pump Station-FmHA II</t>
    </r>
  </si>
  <si>
    <r>
      <rPr>
        <sz val="9"/>
        <rFont val="Times New Roman"/>
        <family val="1"/>
      </rPr>
      <t>Right of ways -FmHA II</t>
    </r>
  </si>
  <si>
    <r>
      <rPr>
        <sz val="9"/>
        <rFont val="Times New Roman"/>
        <family val="1"/>
      </rPr>
      <t>ROW's - White Oak/Calico Rd</t>
    </r>
  </si>
  <si>
    <r>
      <rPr>
        <sz val="9"/>
        <rFont val="Times New Roman"/>
        <family val="1"/>
      </rPr>
      <t>RIGHT OF WAYS-FMHA II</t>
    </r>
  </si>
  <si>
    <r>
      <rPr>
        <sz val="9"/>
        <rFont val="Times New Roman"/>
        <family val="1"/>
      </rPr>
      <t>RIGHT OF WAYS - FmHA III</t>
    </r>
  </si>
  <si>
    <r>
      <rPr>
        <sz val="9"/>
        <rFont val="Times New Roman"/>
        <family val="1"/>
      </rPr>
      <t>ROW's US 27 Service line</t>
    </r>
  </si>
  <si>
    <r>
      <rPr>
        <sz val="9"/>
        <rFont val="Times New Roman"/>
        <family val="1"/>
      </rPr>
      <t>ROW's FmHA IV</t>
    </r>
  </si>
  <si>
    <r>
      <rPr>
        <sz val="9"/>
        <rFont val="Times New Roman"/>
        <family val="1"/>
      </rPr>
      <t>.734 ACRES NEXT TO OFFICE</t>
    </r>
  </si>
  <si>
    <r>
      <rPr>
        <sz val="9"/>
        <rFont val="Times New Roman"/>
        <family val="1"/>
      </rPr>
      <t>ROW HWY 52 PH 1 Relocation</t>
    </r>
  </si>
  <si>
    <r>
      <rPr>
        <sz val="9"/>
        <rFont val="Times New Roman"/>
        <family val="1"/>
      </rPr>
      <t>Site for Buena Vista tank</t>
    </r>
  </si>
  <si>
    <r>
      <rPr>
        <sz val="9"/>
        <rFont val="Times New Roman"/>
        <family val="1"/>
      </rPr>
      <t>ROW's HWY 52 relocation PH II</t>
    </r>
  </si>
  <si>
    <r>
      <rPr>
        <sz val="9"/>
        <rFont val="Times New Roman"/>
        <family val="1"/>
      </rPr>
      <t>Land for Fall Lick tank</t>
    </r>
  </si>
  <si>
    <r>
      <rPr>
        <sz val="9"/>
        <rFont val="Times New Roman"/>
        <family val="1"/>
      </rPr>
      <t>Fall Lick pump station site</t>
    </r>
  </si>
  <si>
    <r>
      <rPr>
        <sz val="9"/>
        <rFont val="Times New Roman"/>
        <family val="1"/>
      </rPr>
      <t>Lot adjacent to GCWA office</t>
    </r>
  </si>
  <si>
    <r>
      <rPr>
        <sz val="9"/>
        <rFont val="Times New Roman"/>
        <family val="1"/>
      </rPr>
      <t>Land next to Lane tank</t>
    </r>
  </si>
  <si>
    <r>
      <rPr>
        <sz val="9"/>
        <rFont val="Times New Roman"/>
        <family val="1"/>
      </rPr>
      <t>Lot for Gabbard Tank</t>
    </r>
  </si>
  <si>
    <r>
      <rPr>
        <b/>
        <sz val="9"/>
        <rFont val="Times New Roman"/>
        <family val="1"/>
      </rPr>
      <t>LAND &amp; EASEMENTS</t>
    </r>
  </si>
  <si>
    <r>
      <rPr>
        <b/>
        <u/>
        <sz val="9"/>
        <rFont val="Times New Roman"/>
        <family val="1"/>
      </rPr>
      <t>Group:  MAINS &amp; LINES</t>
    </r>
  </si>
  <si>
    <r>
      <rPr>
        <sz val="9"/>
        <rFont val="Times New Roman"/>
        <family val="1"/>
      </rPr>
      <t>22.2 miles transmission &amp; distrib m</t>
    </r>
  </si>
  <si>
    <r>
      <rPr>
        <sz val="9"/>
        <rFont val="Times New Roman"/>
        <family val="1"/>
      </rPr>
      <t>15.8 miles Transmission &amp; distrib m</t>
    </r>
  </si>
  <si>
    <r>
      <rPr>
        <sz val="9"/>
        <rFont val="Times New Roman"/>
        <family val="1"/>
      </rPr>
      <t>22.5 miles Transmission &amp; distrib m</t>
    </r>
  </si>
  <si>
    <r>
      <rPr>
        <sz val="9"/>
        <rFont val="Times New Roman"/>
        <family val="1"/>
      </rPr>
      <t>MAYWOODS LINE</t>
    </r>
  </si>
  <si>
    <r>
      <rPr>
        <sz val="9"/>
        <rFont val="Times New Roman"/>
        <family val="1"/>
      </rPr>
      <t>31.8 miles Transmission &amp; distrib m</t>
    </r>
  </si>
  <si>
    <r>
      <rPr>
        <sz val="9"/>
        <rFont val="Times New Roman"/>
        <family val="1"/>
      </rPr>
      <t>Transmission &amp; distrib mains</t>
    </r>
  </si>
  <si>
    <r>
      <rPr>
        <sz val="9"/>
        <rFont val="Times New Roman"/>
        <family val="1"/>
      </rPr>
      <t>LINES-WHISPERING HILLS</t>
    </r>
  </si>
  <si>
    <r>
      <rPr>
        <sz val="9"/>
        <rFont val="Times New Roman"/>
        <family val="1"/>
      </rPr>
      <t>LINES-HIDEAWAY</t>
    </r>
  </si>
  <si>
    <r>
      <rPr>
        <sz val="9"/>
        <rFont val="Times New Roman"/>
        <family val="1"/>
      </rPr>
      <t>LINES-ROGERS ROAD</t>
    </r>
  </si>
  <si>
    <r>
      <rPr>
        <sz val="9"/>
        <rFont val="Times New Roman"/>
        <family val="1"/>
      </rPr>
      <t>COLLINS LINE</t>
    </r>
  </si>
  <si>
    <r>
      <rPr>
        <sz val="9"/>
        <rFont val="Times New Roman"/>
        <family val="1"/>
      </rPr>
      <t>MASON LINE</t>
    </r>
  </si>
  <si>
    <r>
      <rPr>
        <sz val="9"/>
        <rFont val="Times New Roman"/>
        <family val="1"/>
      </rPr>
      <t>STONE HERITAGE LINE</t>
    </r>
  </si>
  <si>
    <r>
      <rPr>
        <sz val="9"/>
        <rFont val="Times New Roman"/>
        <family val="1"/>
      </rPr>
      <t>HOUSE LINE</t>
    </r>
  </si>
  <si>
    <r>
      <rPr>
        <sz val="9"/>
        <rFont val="Times New Roman"/>
        <family val="1"/>
      </rPr>
      <t>HIDDEN VALLEY LINE</t>
    </r>
  </si>
  <si>
    <r>
      <rPr>
        <sz val="9"/>
        <rFont val="Times New Roman"/>
        <family val="1"/>
      </rPr>
      <t>Lancashire Line</t>
    </r>
  </si>
  <si>
    <r>
      <rPr>
        <sz val="9"/>
        <rFont val="Times New Roman"/>
        <family val="1"/>
      </rPr>
      <t>WOODLAWN LINE</t>
    </r>
  </si>
  <si>
    <r>
      <rPr>
        <sz val="9"/>
        <rFont val="Times New Roman"/>
        <family val="1"/>
      </rPr>
      <t>DELBAR LINE</t>
    </r>
  </si>
  <si>
    <r>
      <rPr>
        <sz val="9"/>
        <rFont val="Times New Roman"/>
        <family val="1"/>
      </rPr>
      <t>Pressure reducing station</t>
    </r>
  </si>
  <si>
    <r>
      <rPr>
        <sz val="9"/>
        <rFont val="Times New Roman"/>
        <family val="1"/>
      </rPr>
      <t>LAUGHLIN LINE</t>
    </r>
  </si>
  <si>
    <r>
      <rPr>
        <sz val="9"/>
        <rFont val="Times New Roman"/>
        <family val="1"/>
      </rPr>
      <t>SAYLOR LINE</t>
    </r>
  </si>
  <si>
    <r>
      <rPr>
        <sz val="9"/>
        <rFont val="Times New Roman"/>
        <family val="1"/>
      </rPr>
      <t>MARSEE LINE</t>
    </r>
  </si>
  <si>
    <r>
      <rPr>
        <sz val="9"/>
        <rFont val="Times New Roman"/>
        <family val="1"/>
      </rPr>
      <t>KIRBY LINE 3,911' 4"</t>
    </r>
  </si>
  <si>
    <r>
      <rPr>
        <sz val="9"/>
        <rFont val="Times New Roman"/>
        <family val="1"/>
      </rPr>
      <t>KINNIARD LINE</t>
    </r>
  </si>
  <si>
    <r>
      <rPr>
        <sz val="9"/>
        <rFont val="Times New Roman"/>
        <family val="1"/>
      </rPr>
      <t>Transmission line 1991 FMHA</t>
    </r>
  </si>
  <si>
    <r>
      <rPr>
        <sz val="9"/>
        <rFont val="Times New Roman"/>
        <family val="1"/>
      </rPr>
      <t>SPLITTER</t>
    </r>
  </si>
  <si>
    <r>
      <rPr>
        <sz val="9"/>
        <rFont val="Times New Roman"/>
        <family val="1"/>
      </rPr>
      <t>KEITH COMBS LINE</t>
    </r>
  </si>
  <si>
    <r>
      <rPr>
        <sz val="9"/>
        <rFont val="Times New Roman"/>
        <family val="1"/>
      </rPr>
      <t>SUNRISE ESTATES LINE</t>
    </r>
  </si>
  <si>
    <r>
      <rPr>
        <sz val="9"/>
        <rFont val="Times New Roman"/>
        <family val="1"/>
      </rPr>
      <t>Ballard Bro Subdivision Line</t>
    </r>
  </si>
  <si>
    <r>
      <rPr>
        <sz val="9"/>
        <rFont val="Times New Roman"/>
        <family val="1"/>
      </rPr>
      <t>NEW HAVEN LINE</t>
    </r>
  </si>
  <si>
    <r>
      <rPr>
        <sz val="9"/>
        <rFont val="Times New Roman"/>
        <family val="1"/>
      </rPr>
      <t>WOODLAWN PHASE II</t>
    </r>
  </si>
  <si>
    <r>
      <rPr>
        <sz val="9"/>
        <rFont val="Times New Roman"/>
        <family val="1"/>
      </rPr>
      <t>Hideaway Cove Metcalf/Tudor</t>
    </r>
  </si>
  <si>
    <r>
      <rPr>
        <sz val="9"/>
        <rFont val="Times New Roman"/>
        <family val="1"/>
      </rPr>
      <t>Lines-127,333 FT-FmHA II</t>
    </r>
  </si>
  <si>
    <r>
      <rPr>
        <sz val="9"/>
        <rFont val="Times New Roman"/>
        <family val="1"/>
      </rPr>
      <t>Lines -10,200 FT White Oak/</t>
    </r>
  </si>
  <si>
    <r>
      <rPr>
        <sz val="9"/>
        <rFont val="Times New Roman"/>
        <family val="1"/>
      </rPr>
      <t>Montgomery-Sugar CK-275 Ft</t>
    </r>
  </si>
  <si>
    <r>
      <rPr>
        <sz val="9"/>
        <rFont val="Times New Roman"/>
        <family val="1"/>
      </rPr>
      <t>CAP-Camp Nelson  398 FT</t>
    </r>
  </si>
  <si>
    <r>
      <rPr>
        <sz val="9"/>
        <rFont val="Times New Roman"/>
        <family val="1"/>
      </rPr>
      <t>Homestead Herrington II-3780 Ft</t>
    </r>
  </si>
  <si>
    <r>
      <rPr>
        <sz val="9"/>
        <rFont val="Times New Roman"/>
        <family val="1"/>
      </rPr>
      <t>PLEASANT VIEW-1050 FEET</t>
    </r>
  </si>
  <si>
    <r>
      <rPr>
        <sz val="9"/>
        <rFont val="Times New Roman"/>
        <family val="1"/>
      </rPr>
      <t>HAMM HILL ROAD-920 FEET</t>
    </r>
  </si>
  <si>
    <r>
      <rPr>
        <sz val="9"/>
        <rFont val="Times New Roman"/>
        <family val="1"/>
      </rPr>
      <t>WOODFIN PHASE I-2587 FEET</t>
    </r>
  </si>
  <si>
    <r>
      <rPr>
        <sz val="9"/>
        <rFont val="Times New Roman"/>
        <family val="1"/>
      </rPr>
      <t>Pressure reducing sta-Stanford Rd</t>
    </r>
  </si>
  <si>
    <r>
      <rPr>
        <sz val="9"/>
        <rFont val="Times New Roman"/>
        <family val="1"/>
      </rPr>
      <t>Pressure reducing station HWY 954</t>
    </r>
  </si>
  <si>
    <r>
      <rPr>
        <sz val="9"/>
        <rFont val="Times New Roman"/>
        <family val="1"/>
      </rPr>
      <t>RIDGE RUNNER - 1640 FT</t>
    </r>
  </si>
  <si>
    <r>
      <rPr>
        <sz val="9"/>
        <rFont val="Times New Roman"/>
        <family val="1"/>
      </rPr>
      <t>LINES 29,702 FT FMHA II</t>
    </r>
  </si>
  <si>
    <r>
      <rPr>
        <sz val="9"/>
        <rFont val="Times New Roman"/>
        <family val="1"/>
      </rPr>
      <t>LINES 157,180 FT FMHA III</t>
    </r>
  </si>
  <si>
    <r>
      <rPr>
        <sz val="9"/>
        <rFont val="Times New Roman"/>
        <family val="1"/>
      </rPr>
      <t>Service Lines-311 FT- White Oak/</t>
    </r>
  </si>
  <si>
    <r>
      <rPr>
        <sz val="9"/>
        <rFont val="Times New Roman"/>
        <family val="1"/>
      </rPr>
      <t>Service lines- labor only-7,413 ft</t>
    </r>
  </si>
  <si>
    <r>
      <rPr>
        <sz val="9"/>
        <rFont val="Times New Roman"/>
        <family val="1"/>
      </rPr>
      <t>Service lines 5,312 ft FmHA III</t>
    </r>
  </si>
  <si>
    <r>
      <rPr>
        <sz val="9"/>
        <rFont val="Times New Roman"/>
        <family val="1"/>
      </rPr>
      <t>Service lines 1518 ft FmHA II</t>
    </r>
  </si>
  <si>
    <r>
      <rPr>
        <sz val="9"/>
        <rFont val="Times New Roman"/>
        <family val="1"/>
      </rPr>
      <t>Woodlawn III 8,740' - 4" line</t>
    </r>
  </si>
  <si>
    <r>
      <rPr>
        <sz val="9"/>
        <rFont val="Times New Roman"/>
        <family val="1"/>
      </rPr>
      <t>Shane Good Ext 280' - 3" line</t>
    </r>
  </si>
  <si>
    <r>
      <rPr>
        <sz val="9"/>
        <rFont val="Times New Roman"/>
        <family val="1"/>
      </rPr>
      <t>Bright Leaf Est 4140'  4" &amp; 120' 3"</t>
    </r>
  </si>
  <si>
    <r>
      <rPr>
        <sz val="9"/>
        <rFont val="Times New Roman"/>
        <family val="1"/>
      </rPr>
      <t>Helton Est Ext 2950' - 4" line</t>
    </r>
  </si>
  <si>
    <r>
      <rPr>
        <sz val="9"/>
        <rFont val="Times New Roman"/>
        <family val="1"/>
      </rPr>
      <t>3.1 mi - 10" Supply line US 27</t>
    </r>
  </si>
  <si>
    <r>
      <rPr>
        <sz val="9"/>
        <rFont val="Times New Roman"/>
        <family val="1"/>
      </rPr>
      <t>Copper CK 4,920' 6" Parallel Line</t>
    </r>
  </si>
  <si>
    <r>
      <rPr>
        <sz val="9"/>
        <rFont val="Times New Roman"/>
        <family val="1"/>
      </rPr>
      <t>Copper CK telemetry system</t>
    </r>
  </si>
  <si>
    <r>
      <rPr>
        <sz val="9"/>
        <rFont val="Times New Roman"/>
        <family val="1"/>
      </rPr>
      <t>HWY 34 Relocation improvements</t>
    </r>
  </si>
  <si>
    <r>
      <rPr>
        <sz val="9"/>
        <rFont val="Times New Roman"/>
        <family val="1"/>
      </rPr>
      <t>6600 ft service line FmHA IV</t>
    </r>
  </si>
  <si>
    <r>
      <rPr>
        <sz val="9"/>
        <rFont val="Times New Roman"/>
        <family val="1"/>
      </rPr>
      <t>164,090 ft 3  main lines FmHA IV</t>
    </r>
  </si>
  <si>
    <r>
      <rPr>
        <sz val="9"/>
        <rFont val="Times New Roman"/>
        <family val="1"/>
      </rPr>
      <t>66,416 FT 4  main lines FmHA IV</t>
    </r>
  </si>
  <si>
    <r>
      <rPr>
        <sz val="9"/>
        <rFont val="Times New Roman"/>
        <family val="1"/>
      </rPr>
      <t>COUNTRY AYR EX 1660 FT 3in</t>
    </r>
  </si>
  <si>
    <r>
      <rPr>
        <sz val="9"/>
        <rFont val="Times New Roman"/>
        <family val="1"/>
      </rPr>
      <t>SMITH WILSON EXT 450 FT 4</t>
    </r>
  </si>
  <si>
    <r>
      <rPr>
        <sz val="9"/>
        <rFont val="Times New Roman"/>
        <family val="1"/>
      </rPr>
      <t>HAMPTON EXT 266 FT 4</t>
    </r>
  </si>
  <si>
    <r>
      <rPr>
        <sz val="9"/>
        <rFont val="Times New Roman"/>
        <family val="1"/>
      </rPr>
      <t>Indian Springs ext 2450 ft 3</t>
    </r>
  </si>
  <si>
    <r>
      <rPr>
        <sz val="9"/>
        <rFont val="Times New Roman"/>
        <family val="1"/>
      </rPr>
      <t>RAINES EXTESION 400 FT 3</t>
    </r>
  </si>
  <si>
    <r>
      <rPr>
        <sz val="9"/>
        <rFont val="Times New Roman"/>
        <family val="1"/>
      </rPr>
      <t>Bo Lane ext 280 ft 4  560 ft 3</t>
    </r>
  </si>
  <si>
    <r>
      <rPr>
        <sz val="9"/>
        <rFont val="Times New Roman"/>
        <family val="1"/>
      </rPr>
      <t>Woodard ext  540 FT 3</t>
    </r>
  </si>
  <si>
    <r>
      <rPr>
        <sz val="9"/>
        <rFont val="Times New Roman"/>
        <family val="1"/>
      </rPr>
      <t>PERKINS LANE EXT 880 FT 3</t>
    </r>
  </si>
  <si>
    <r>
      <rPr>
        <sz val="9"/>
        <rFont val="Times New Roman"/>
        <family val="1"/>
      </rPr>
      <t>HWY 39 LINE RELOCATION</t>
    </r>
  </si>
  <si>
    <r>
      <rPr>
        <sz val="9"/>
        <rFont val="Times New Roman"/>
        <family val="1"/>
      </rPr>
      <t>Line relocation US 27 920 ft 6</t>
    </r>
  </si>
  <si>
    <r>
      <rPr>
        <sz val="9"/>
        <rFont val="Times New Roman"/>
        <family val="1"/>
      </rPr>
      <t>Riley/Anderson Maupin Rd 1,900' 4</t>
    </r>
  </si>
  <si>
    <r>
      <rPr>
        <sz val="9"/>
        <rFont val="Times New Roman"/>
        <family val="1"/>
      </rPr>
      <t>LAKERIDGE EXT 168 FT 3</t>
    </r>
  </si>
  <si>
    <r>
      <rPr>
        <sz val="9"/>
        <rFont val="Times New Roman"/>
        <family val="1"/>
      </rPr>
      <t>BO LANE II EXT 780 FT 3</t>
    </r>
  </si>
  <si>
    <r>
      <rPr>
        <sz val="9"/>
        <rFont val="Times New Roman"/>
        <family val="1"/>
      </rPr>
      <t>Banta Rogers Rd ext 516 FT 4</t>
    </r>
  </si>
  <si>
    <r>
      <rPr>
        <sz val="9"/>
        <rFont val="Times New Roman"/>
        <family val="1"/>
      </rPr>
      <t>Day Ridge Runner Rd ext 540 ft 3</t>
    </r>
  </si>
  <si>
    <r>
      <rPr>
        <sz val="9"/>
        <rFont val="Times New Roman"/>
        <family val="1"/>
      </rPr>
      <t>164,090 FT 3  Main FmHA IV chg</t>
    </r>
  </si>
  <si>
    <r>
      <rPr>
        <sz val="9"/>
        <rFont val="Times New Roman"/>
        <family val="1"/>
      </rPr>
      <t>CHEMICAL PUMP</t>
    </r>
  </si>
  <si>
    <r>
      <rPr>
        <sz val="9"/>
        <rFont val="Times New Roman"/>
        <family val="1"/>
      </rPr>
      <t>HIGHVIEW EXT 1680 FT 3 in</t>
    </r>
  </si>
  <si>
    <r>
      <rPr>
        <sz val="9"/>
        <rFont val="Times New Roman"/>
        <family val="1"/>
      </rPr>
      <t>OAKWOOD CT EXT 295 FT 3 in</t>
    </r>
  </si>
  <si>
    <r>
      <rPr>
        <sz val="9"/>
        <rFont val="Times New Roman"/>
        <family val="1"/>
      </rPr>
      <t>LAKE RIDGE EXT 1224 FT 3 in</t>
    </r>
  </si>
  <si>
    <r>
      <rPr>
        <sz val="9"/>
        <rFont val="Times New Roman"/>
        <family val="1"/>
      </rPr>
      <t>MAUPIN RD EXT 160 FT 3 in</t>
    </r>
  </si>
  <si>
    <r>
      <rPr>
        <sz val="9"/>
        <rFont val="Times New Roman"/>
        <family val="1"/>
      </rPr>
      <t>Lake Valley ext 2520 ft 3 in</t>
    </r>
  </si>
  <si>
    <r>
      <rPr>
        <sz val="9"/>
        <rFont val="Times New Roman"/>
        <family val="1"/>
      </rPr>
      <t>Bright Leaf PH II 3760 ft 3in</t>
    </r>
  </si>
  <si>
    <r>
      <rPr>
        <sz val="9"/>
        <rFont val="Times New Roman"/>
        <family val="1"/>
      </rPr>
      <t>High Bridge Est 3,304' 4"</t>
    </r>
  </si>
  <si>
    <r>
      <rPr>
        <sz val="9"/>
        <rFont val="Times New Roman"/>
        <family val="1"/>
      </rPr>
      <t>Sea Cadet Ext 135' 4" &amp; 1024" 3"</t>
    </r>
  </si>
  <si>
    <r>
      <rPr>
        <sz val="9"/>
        <rFont val="Times New Roman"/>
        <family val="1"/>
      </rPr>
      <t>CHEEK EXT 120 FT 3 IN</t>
    </r>
  </si>
  <si>
    <r>
      <rPr>
        <sz val="9"/>
        <rFont val="Times New Roman"/>
        <family val="1"/>
      </rPr>
      <t>3022' 6" &amp; 170' 3"in Rolling Meado</t>
    </r>
  </si>
  <si>
    <r>
      <rPr>
        <sz val="9"/>
        <rFont val="Times New Roman"/>
        <family val="1"/>
      </rPr>
      <t>W Berea Est 1580' 4" &amp; 3220' 3 "</t>
    </r>
  </si>
  <si>
    <r>
      <rPr>
        <sz val="9"/>
        <rFont val="Times New Roman"/>
        <family val="1"/>
      </rPr>
      <t>HIGH VIEW EXT 3000 FT 3 IN</t>
    </r>
  </si>
  <si>
    <r>
      <rPr>
        <sz val="9"/>
        <rFont val="Times New Roman"/>
        <family val="1"/>
      </rPr>
      <t>Davis ext Buckeye Rd 1500 ft 3 in</t>
    </r>
  </si>
  <si>
    <r>
      <rPr>
        <sz val="9"/>
        <rFont val="Times New Roman"/>
        <family val="1"/>
      </rPr>
      <t>Johnson ext Bettis Ln 340 ft 4 in</t>
    </r>
  </si>
  <si>
    <r>
      <rPr>
        <sz val="9"/>
        <rFont val="Times New Roman"/>
        <family val="1"/>
      </rPr>
      <t>Day Crest ext Kennedy Br 2,100' 4"</t>
    </r>
  </si>
  <si>
    <r>
      <rPr>
        <sz val="9"/>
        <rFont val="Times New Roman"/>
        <family val="1"/>
      </rPr>
      <t>Cummins ext Coper Cr 4416' 3 "</t>
    </r>
  </si>
  <si>
    <r>
      <rPr>
        <sz val="9"/>
        <rFont val="Times New Roman"/>
        <family val="1"/>
      </rPr>
      <t>Donnell ext Swope Ln 340' 3 "</t>
    </r>
  </si>
  <si>
    <r>
      <rPr>
        <sz val="9"/>
        <rFont val="Times New Roman"/>
        <family val="1"/>
      </rPr>
      <t>Metz ext Wolf Trail 140' - 3"</t>
    </r>
  </si>
  <si>
    <r>
      <rPr>
        <sz val="9"/>
        <rFont val="Times New Roman"/>
        <family val="1"/>
      </rPr>
      <t>Natures Trace on site ext 6,715' 4"</t>
    </r>
  </si>
  <si>
    <r>
      <rPr>
        <sz val="9"/>
        <rFont val="Times New Roman"/>
        <family val="1"/>
      </rPr>
      <t>Natures Trace off site ext 2,787' 4"</t>
    </r>
  </si>
  <si>
    <r>
      <rPr>
        <sz val="9"/>
        <rFont val="Times New Roman"/>
        <family val="1"/>
      </rPr>
      <t>Natures Trace off site ext 2,002' 6"</t>
    </r>
  </si>
  <si>
    <r>
      <rPr>
        <sz val="9"/>
        <rFont val="Times New Roman"/>
        <family val="1"/>
      </rPr>
      <t>2008' - 10" PVC line HWY 52 PH 1</t>
    </r>
  </si>
  <si>
    <r>
      <rPr>
        <sz val="9"/>
        <rFont val="Times New Roman"/>
        <family val="1"/>
      </rPr>
      <t>2338' - 8" PVC line HWY 52 reloca</t>
    </r>
  </si>
  <si>
    <r>
      <rPr>
        <sz val="9"/>
        <rFont val="Times New Roman"/>
        <family val="1"/>
      </rPr>
      <t>4578' - 6" PVC line HWY 52 reloca</t>
    </r>
  </si>
  <si>
    <r>
      <rPr>
        <sz val="9"/>
        <rFont val="Times New Roman"/>
        <family val="1"/>
      </rPr>
      <t>2701' - 3" PVC line HWY 52 reloca</t>
    </r>
  </si>
  <si>
    <r>
      <rPr>
        <sz val="9"/>
        <rFont val="Times New Roman"/>
        <family val="1"/>
      </rPr>
      <t>9774' - 8" PVC Danville supply line</t>
    </r>
  </si>
  <si>
    <r>
      <rPr>
        <sz val="9"/>
        <rFont val="Times New Roman"/>
        <family val="1"/>
      </rPr>
      <t>630' - 2" service line to Miller Prop</t>
    </r>
  </si>
  <si>
    <r>
      <rPr>
        <sz val="9"/>
        <rFont val="Times New Roman"/>
        <family val="1"/>
      </rPr>
      <t>880' - 4" Svc Ridgecrest Subdivisio</t>
    </r>
  </si>
  <si>
    <r>
      <rPr>
        <sz val="9"/>
        <rFont val="Times New Roman"/>
        <family val="1"/>
      </rPr>
      <t>1220' - 3" Svc Ridge Crest Subdivis</t>
    </r>
  </si>
  <si>
    <r>
      <rPr>
        <sz val="9"/>
        <rFont val="Times New Roman"/>
        <family val="1"/>
      </rPr>
      <t>1780' 6" SVC Rolling Meadows PH</t>
    </r>
  </si>
  <si>
    <r>
      <rPr>
        <sz val="9"/>
        <rFont val="Times New Roman"/>
        <family val="1"/>
      </rPr>
      <t>620' - 3" SVC Rolling Meadows PH</t>
    </r>
  </si>
  <si>
    <r>
      <rPr>
        <sz val="9"/>
        <rFont val="Times New Roman"/>
        <family val="1"/>
      </rPr>
      <t>2820' - 3" Bean Ext on Fisher Ford</t>
    </r>
  </si>
  <si>
    <r>
      <rPr>
        <sz val="9"/>
        <rFont val="Times New Roman"/>
        <family val="1"/>
      </rPr>
      <t>3325' 3" SVC Riverside Estates</t>
    </r>
  </si>
  <si>
    <r>
      <rPr>
        <sz val="9"/>
        <rFont val="Times New Roman"/>
        <family val="1"/>
      </rPr>
      <t>3960' - 3" SVC Edgington ext Burd</t>
    </r>
  </si>
  <si>
    <r>
      <rPr>
        <sz val="9"/>
        <rFont val="Times New Roman"/>
        <family val="1"/>
      </rPr>
      <t>360' - 3" SVC Doolin ext Nicole Rd</t>
    </r>
  </si>
  <si>
    <r>
      <rPr>
        <sz val="9"/>
        <rFont val="Times New Roman"/>
        <family val="1"/>
      </rPr>
      <t>1540' - 3" SVC Boones Ck Estates</t>
    </r>
  </si>
  <si>
    <r>
      <rPr>
        <sz val="9"/>
        <rFont val="Times New Roman"/>
        <family val="1"/>
      </rPr>
      <t>380' - 4" SVC Realty Unltd Sea Cad</t>
    </r>
  </si>
  <si>
    <r>
      <rPr>
        <sz val="9"/>
        <rFont val="Times New Roman"/>
        <family val="1"/>
      </rPr>
      <t>307' - 3" SVC Green ext Tom Murp</t>
    </r>
  </si>
  <si>
    <r>
      <rPr>
        <sz val="9"/>
        <rFont val="Times New Roman"/>
        <family val="1"/>
      </rPr>
      <t>407' 4" SVC Simpson et al Sea Cad</t>
    </r>
  </si>
  <si>
    <r>
      <rPr>
        <sz val="9"/>
        <rFont val="Times New Roman"/>
        <family val="1"/>
      </rPr>
      <t>2070' - 3" SVC Swaffer-Rogers P R</t>
    </r>
  </si>
  <si>
    <r>
      <rPr>
        <sz val="9"/>
        <rFont val="Times New Roman"/>
        <family val="1"/>
      </rPr>
      <t>600' 3" SVC Day Ridge Sub - Suga</t>
    </r>
  </si>
  <si>
    <r>
      <rPr>
        <sz val="9"/>
        <rFont val="Times New Roman"/>
        <family val="1"/>
      </rPr>
      <t>1900' - 3" SVC Rocky Ck Sub High</t>
    </r>
  </si>
  <si>
    <r>
      <rPr>
        <sz val="9"/>
        <rFont val="Times New Roman"/>
        <family val="1"/>
      </rPr>
      <t>260' - 3" SVC Anderson ext - Lane</t>
    </r>
  </si>
  <si>
    <r>
      <rPr>
        <sz val="9"/>
        <rFont val="Times New Roman"/>
        <family val="1"/>
      </rPr>
      <t>610' - 3" SVC Helton ext - Lane Rd</t>
    </r>
  </si>
  <si>
    <r>
      <rPr>
        <sz val="9"/>
        <rFont val="Times New Roman"/>
        <family val="1"/>
      </rPr>
      <t>1740' - 3" Rogers - Perry Rogers Rd</t>
    </r>
  </si>
  <si>
    <r>
      <rPr>
        <sz val="9"/>
        <rFont val="Times New Roman"/>
        <family val="1"/>
      </rPr>
      <t>1680' - 4" Ridge crest PH 2</t>
    </r>
  </si>
  <si>
    <r>
      <rPr>
        <sz val="9"/>
        <rFont val="Times New Roman"/>
        <family val="1"/>
      </rPr>
      <t>800' - 4" Smith - Perry Rogers Rd</t>
    </r>
  </si>
  <si>
    <r>
      <rPr>
        <sz val="9"/>
        <rFont val="Times New Roman"/>
        <family val="1"/>
      </rPr>
      <t>1600' 3" Rolling Meadows PH 4</t>
    </r>
  </si>
  <si>
    <r>
      <rPr>
        <sz val="9"/>
        <rFont val="Times New Roman"/>
        <family val="1"/>
      </rPr>
      <t>1940' - 4" Daycrest PH 2</t>
    </r>
  </si>
  <si>
    <r>
      <rPr>
        <sz val="9"/>
        <rFont val="Times New Roman"/>
        <family val="1"/>
      </rPr>
      <t>840' - 4" Pleasant Retreat - Irvin</t>
    </r>
  </si>
  <si>
    <r>
      <rPr>
        <sz val="9"/>
        <rFont val="Times New Roman"/>
        <family val="1"/>
      </rPr>
      <t>180' - 2" Osborne - Sunset Lodge</t>
    </r>
  </si>
  <si>
    <r>
      <rPr>
        <sz val="9"/>
        <rFont val="Times New Roman"/>
        <family val="1"/>
      </rPr>
      <t>2350' - 6" Rolling Meadows PH 3 &amp;</t>
    </r>
  </si>
  <si>
    <r>
      <rPr>
        <sz val="9"/>
        <rFont val="Times New Roman"/>
        <family val="1"/>
      </rPr>
      <t>2140' - 4" Rolling Meadows PH 3 &amp;</t>
    </r>
  </si>
  <si>
    <r>
      <rPr>
        <sz val="9"/>
        <rFont val="Times New Roman"/>
        <family val="1"/>
      </rPr>
      <t>250' - 3" Rolling Meadows PH 3 &amp;</t>
    </r>
  </si>
  <si>
    <r>
      <rPr>
        <sz val="9"/>
        <rFont val="Times New Roman"/>
        <family val="1"/>
      </rPr>
      <t>5771' - 6" River Run</t>
    </r>
  </si>
  <si>
    <r>
      <rPr>
        <sz val="9"/>
        <rFont val="Times New Roman"/>
        <family val="1"/>
      </rPr>
      <t>740' - 4" River Run</t>
    </r>
  </si>
  <si>
    <r>
      <rPr>
        <sz val="9"/>
        <rFont val="Times New Roman"/>
        <family val="1"/>
      </rPr>
      <t>1040' - 3" River Run</t>
    </r>
  </si>
  <si>
    <r>
      <rPr>
        <sz val="9"/>
        <rFont val="Times New Roman"/>
        <family val="1"/>
      </rPr>
      <t>2627' 4" Zanes Trace</t>
    </r>
  </si>
  <si>
    <r>
      <rPr>
        <sz val="9"/>
        <rFont val="Times New Roman"/>
        <family val="1"/>
      </rPr>
      <t>100' - 3" Zanes Trace</t>
    </r>
  </si>
  <si>
    <r>
      <rPr>
        <sz val="9"/>
        <rFont val="Times New Roman"/>
        <family val="1"/>
      </rPr>
      <t>3814' - 4" River Run PH 2</t>
    </r>
  </si>
  <si>
    <r>
      <rPr>
        <sz val="9"/>
        <rFont val="Times New Roman"/>
        <family val="1"/>
      </rPr>
      <t>780' - 3" River Run PH 2</t>
    </r>
  </si>
  <si>
    <r>
      <rPr>
        <sz val="9"/>
        <rFont val="Times New Roman"/>
        <family val="1"/>
      </rPr>
      <t>640' - 3" G. Wilson Dr</t>
    </r>
  </si>
  <si>
    <r>
      <rPr>
        <sz val="9"/>
        <rFont val="Times New Roman"/>
        <family val="1"/>
      </rPr>
      <t>573' - 4" Tanyard Estates PH II</t>
    </r>
  </si>
  <si>
    <r>
      <rPr>
        <sz val="9"/>
        <rFont val="Times New Roman"/>
        <family val="1"/>
      </rPr>
      <t>2290' - 3" Tanyard Estates PH II</t>
    </r>
  </si>
  <si>
    <r>
      <rPr>
        <sz val="9"/>
        <rFont val="Times New Roman"/>
        <family val="1"/>
      </rPr>
      <t>3370' - 6" Camp Dick Acres</t>
    </r>
  </si>
  <si>
    <r>
      <rPr>
        <sz val="9"/>
        <rFont val="Times New Roman"/>
        <family val="1"/>
      </rPr>
      <t>1840' - 3" Camp Dick Acres</t>
    </r>
  </si>
  <si>
    <r>
      <rPr>
        <sz val="9"/>
        <rFont val="Times New Roman"/>
        <family val="1"/>
      </rPr>
      <t>1670' - 4" Woodsprings Subdivision</t>
    </r>
  </si>
  <si>
    <r>
      <rPr>
        <sz val="9"/>
        <rFont val="Times New Roman"/>
        <family val="1"/>
      </rPr>
      <t>1380' - 3" Gulley et al Fuzzy Duck</t>
    </r>
  </si>
  <si>
    <r>
      <rPr>
        <sz val="9"/>
        <rFont val="Times New Roman"/>
        <family val="1"/>
      </rPr>
      <t>9560' - 6" Herrington Hills offsite</t>
    </r>
  </si>
  <si>
    <r>
      <rPr>
        <sz val="9"/>
        <rFont val="Times New Roman"/>
        <family val="1"/>
      </rPr>
      <t>11,960' -4" Herrington Hills on site</t>
    </r>
  </si>
  <si>
    <r>
      <rPr>
        <sz val="9"/>
        <rFont val="Times New Roman"/>
        <family val="1"/>
      </rPr>
      <t>1,620' - 3" Herrington Hill on site</t>
    </r>
  </si>
  <si>
    <r>
      <rPr>
        <sz val="9"/>
        <rFont val="Times New Roman"/>
        <family val="1"/>
      </rPr>
      <t>280' - 4" J Hampton on Sea Cadet</t>
    </r>
  </si>
  <si>
    <r>
      <rPr>
        <sz val="9"/>
        <rFont val="Times New Roman"/>
        <family val="1"/>
      </rPr>
      <t>2,140' - 3" Chris Hill Subdivision</t>
    </r>
  </si>
  <si>
    <r>
      <rPr>
        <sz val="9"/>
        <rFont val="Times New Roman"/>
        <family val="1"/>
      </rPr>
      <t>420' - 3" Rogers at Paint Lick</t>
    </r>
  </si>
  <si>
    <r>
      <rPr>
        <sz val="9"/>
        <rFont val="Times New Roman"/>
        <family val="1"/>
      </rPr>
      <t>1,575' - 8" HWY 52 Relaocation PH</t>
    </r>
  </si>
  <si>
    <r>
      <rPr>
        <sz val="9"/>
        <rFont val="Times New Roman"/>
        <family val="1"/>
      </rPr>
      <t>6,683' - 6" HWY 52 relocation PH I</t>
    </r>
  </si>
  <si>
    <r>
      <rPr>
        <sz val="9"/>
        <rFont val="Times New Roman"/>
        <family val="1"/>
      </rPr>
      <t>230' - 4" HWY 52 relocation PH II</t>
    </r>
  </si>
  <si>
    <r>
      <rPr>
        <sz val="9"/>
        <rFont val="Times New Roman"/>
        <family val="1"/>
      </rPr>
      <t>1,480' - 3" HWY 52 relocation PH I</t>
    </r>
  </si>
  <si>
    <r>
      <rPr>
        <sz val="9"/>
        <rFont val="Times New Roman"/>
        <family val="1"/>
      </rPr>
      <t>Richmond Rd Master Meter</t>
    </r>
  </si>
  <si>
    <r>
      <rPr>
        <sz val="9"/>
        <rFont val="Times New Roman"/>
        <family val="1"/>
      </rPr>
      <t>1364' - 3" Ridgecrest III</t>
    </r>
  </si>
  <si>
    <r>
      <rPr>
        <sz val="9"/>
        <rFont val="Times New Roman"/>
        <family val="1"/>
      </rPr>
      <t>460' - 3" Prewitt - Manse Rd</t>
    </r>
  </si>
  <si>
    <r>
      <rPr>
        <sz val="9"/>
        <rFont val="Times New Roman"/>
        <family val="1"/>
      </rPr>
      <t>2440' - 4" Colts Run</t>
    </r>
  </si>
  <si>
    <r>
      <rPr>
        <sz val="9"/>
        <rFont val="Times New Roman"/>
        <family val="1"/>
      </rPr>
      <t>1800" - 3" Ridgecrest IV</t>
    </r>
  </si>
  <si>
    <r>
      <rPr>
        <sz val="9"/>
        <rFont val="Times New Roman"/>
        <family val="1"/>
      </rPr>
      <t>700' 4" &amp; 5840' 3" Cades Cove</t>
    </r>
  </si>
  <si>
    <r>
      <rPr>
        <sz val="9"/>
        <rFont val="Times New Roman"/>
        <family val="1"/>
      </rPr>
      <t>1540' 4" &amp; 300" 6" North Ridge</t>
    </r>
  </si>
  <si>
    <r>
      <rPr>
        <sz val="9"/>
        <rFont val="Times New Roman"/>
        <family val="1"/>
      </rPr>
      <t>650' 6" &amp; 310' 3" Camp Dick Acres</t>
    </r>
  </si>
  <si>
    <r>
      <rPr>
        <sz val="9"/>
        <rFont val="Times New Roman"/>
        <family val="1"/>
      </rPr>
      <t>4300' 3" Trails End - Jim Clark Rd</t>
    </r>
  </si>
  <si>
    <r>
      <rPr>
        <sz val="9"/>
        <rFont val="Times New Roman"/>
        <family val="1"/>
      </rPr>
      <t>3200' 6" Fall Lick line</t>
    </r>
  </si>
  <si>
    <r>
      <rPr>
        <sz val="9"/>
        <rFont val="Times New Roman"/>
        <family val="1"/>
      </rPr>
      <t>4660' 4" HWY 1972 line</t>
    </r>
  </si>
  <si>
    <r>
      <rPr>
        <sz val="9"/>
        <rFont val="Times New Roman"/>
        <family val="1"/>
      </rPr>
      <t>1040' 8" line to Fall Lick tank</t>
    </r>
  </si>
  <si>
    <r>
      <rPr>
        <sz val="9"/>
        <rFont val="Times New Roman"/>
        <family val="1"/>
      </rPr>
      <t>Fall Lick pump station</t>
    </r>
  </si>
  <si>
    <r>
      <rPr>
        <sz val="9"/>
        <rFont val="Times New Roman"/>
        <family val="1"/>
      </rPr>
      <t>11,895' 3" Extesion 8</t>
    </r>
  </si>
  <si>
    <r>
      <rPr>
        <sz val="9"/>
        <rFont val="Times New Roman"/>
        <family val="1"/>
      </rPr>
      <t>7,564' 4" Extension 8</t>
    </r>
  </si>
  <si>
    <r>
      <rPr>
        <sz val="9"/>
        <rFont val="Times New Roman"/>
        <family val="1"/>
      </rPr>
      <t>1,870' 3" Bastin Rd - Crace</t>
    </r>
  </si>
  <si>
    <r>
      <rPr>
        <sz val="9"/>
        <rFont val="Times New Roman"/>
        <family val="1"/>
      </rPr>
      <t>3,150' 3" Bastin Rd</t>
    </r>
  </si>
  <si>
    <r>
      <rPr>
        <sz val="9"/>
        <rFont val="Times New Roman"/>
        <family val="1"/>
      </rPr>
      <t>1,260' 3" Herrington Hills Ph II</t>
    </r>
  </si>
  <si>
    <r>
      <rPr>
        <sz val="9"/>
        <rFont val="Times New Roman"/>
        <family val="1"/>
      </rPr>
      <t>3,700' 3" Daycrest Ph III</t>
    </r>
  </si>
  <si>
    <r>
      <rPr>
        <sz val="9"/>
        <rFont val="Times New Roman"/>
        <family val="1"/>
      </rPr>
      <t>3,990' 3" Poor House Rd. (Fiscal Ct</t>
    </r>
  </si>
  <si>
    <r>
      <rPr>
        <sz val="9"/>
        <rFont val="Times New Roman"/>
        <family val="1"/>
      </rPr>
      <t>270' 3" Poor House Rd. - David Lan</t>
    </r>
  </si>
  <si>
    <r>
      <rPr>
        <sz val="9"/>
        <rFont val="Times New Roman"/>
        <family val="1"/>
      </rPr>
      <t>1,320' 3" Jeff Hester line</t>
    </r>
  </si>
  <si>
    <r>
      <rPr>
        <sz val="9"/>
        <rFont val="Times New Roman"/>
        <family val="1"/>
      </rPr>
      <t>Backup pump</t>
    </r>
  </si>
  <si>
    <r>
      <rPr>
        <sz val="9"/>
        <rFont val="Times New Roman"/>
        <family val="1"/>
      </rPr>
      <t>150' 2" Lakeview Dr. - Akers line</t>
    </r>
  </si>
  <si>
    <r>
      <rPr>
        <sz val="9"/>
        <rFont val="Times New Roman"/>
        <family val="1"/>
      </rPr>
      <t>2062' 6" Camp Dick Acres III line</t>
    </r>
  </si>
  <si>
    <r>
      <rPr>
        <sz val="9"/>
        <rFont val="Times New Roman"/>
        <family val="1"/>
      </rPr>
      <t>3039' 4" Angela's Corner line</t>
    </r>
  </si>
  <si>
    <r>
      <rPr>
        <sz val="9"/>
        <rFont val="Times New Roman"/>
        <family val="1"/>
      </rPr>
      <t>1072' 3" Angela's Corner line</t>
    </r>
  </si>
  <si>
    <r>
      <rPr>
        <sz val="9"/>
        <rFont val="Times New Roman"/>
        <family val="1"/>
      </rPr>
      <t>220' 2" Mast - Hamilton Valley line</t>
    </r>
  </si>
  <si>
    <r>
      <rPr>
        <sz val="9"/>
        <rFont val="Times New Roman"/>
        <family val="1"/>
      </rPr>
      <t>2637' 3" Woodsprings II line</t>
    </r>
  </si>
  <si>
    <r>
      <rPr>
        <sz val="9"/>
        <rFont val="Times New Roman"/>
        <family val="1"/>
      </rPr>
      <t>590" 4" Woodsprings II line</t>
    </r>
  </si>
  <si>
    <r>
      <rPr>
        <sz val="9"/>
        <rFont val="Times New Roman"/>
        <family val="1"/>
      </rPr>
      <t>620' 3"  Gibson - Perkins Lane line</t>
    </r>
  </si>
  <si>
    <r>
      <rPr>
        <sz val="9"/>
        <rFont val="Times New Roman"/>
        <family val="1"/>
      </rPr>
      <t>150' 3"  Lakeridge line</t>
    </r>
  </si>
  <si>
    <r>
      <rPr>
        <sz val="9"/>
        <rFont val="Times New Roman"/>
        <family val="1"/>
      </rPr>
      <t>2050' 3" Elmore Stinetorf line</t>
    </r>
  </si>
  <si>
    <r>
      <rPr>
        <sz val="9"/>
        <rFont val="Times New Roman"/>
        <family val="1"/>
      </rPr>
      <t>1300' 4" Colt's Run II line</t>
    </r>
  </si>
  <si>
    <r>
      <rPr>
        <sz val="9"/>
        <rFont val="Times New Roman"/>
        <family val="1"/>
      </rPr>
      <t>600' 3" Colt's Run II line</t>
    </r>
  </si>
  <si>
    <r>
      <rPr>
        <sz val="9"/>
        <rFont val="Times New Roman"/>
        <family val="1"/>
      </rPr>
      <t>857 ft 3" line Extension 9</t>
    </r>
  </si>
  <si>
    <r>
      <rPr>
        <sz val="9"/>
        <rFont val="Times New Roman"/>
        <family val="1"/>
      </rPr>
      <t>26,320 ft 3" line - Extension 10</t>
    </r>
  </si>
  <si>
    <r>
      <rPr>
        <sz val="9"/>
        <rFont val="Times New Roman"/>
        <family val="1"/>
      </rPr>
      <t>67 ft 3" loop line Gastineau Road</t>
    </r>
  </si>
  <si>
    <r>
      <rPr>
        <sz val="9"/>
        <rFont val="Times New Roman"/>
        <family val="1"/>
      </rPr>
      <t>2,485 ft 3"  line Landmasters on Cla</t>
    </r>
  </si>
  <si>
    <r>
      <rPr>
        <sz val="9"/>
        <rFont val="Times New Roman"/>
        <family val="1"/>
      </rPr>
      <t>3,185 ft 4" line Meadow View Estat</t>
    </r>
  </si>
  <si>
    <r>
      <rPr>
        <sz val="9"/>
        <rFont val="Times New Roman"/>
        <family val="1"/>
      </rPr>
      <t>2,472 ft 6" Covereed Bridge Subdiv</t>
    </r>
  </si>
  <si>
    <r>
      <rPr>
        <sz val="9"/>
        <rFont val="Times New Roman"/>
        <family val="1"/>
      </rPr>
      <t>700 ft 6" Camp Dick Acres Ph IV</t>
    </r>
  </si>
  <si>
    <r>
      <rPr>
        <sz val="9"/>
        <rFont val="Times New Roman"/>
        <family val="1"/>
      </rPr>
      <t>154 Ft 2" Dotson Extension Hamilt</t>
    </r>
  </si>
  <si>
    <r>
      <rPr>
        <sz val="9"/>
        <rFont val="Times New Roman"/>
        <family val="1"/>
      </rPr>
      <t>810 ft 3" Meadowview Estates PH I</t>
    </r>
  </si>
  <si>
    <r>
      <rPr>
        <sz val="9"/>
        <rFont val="Times New Roman"/>
        <family val="1"/>
      </rPr>
      <t>718 ft 4" Preston on Sugar Ck Rd</t>
    </r>
  </si>
  <si>
    <r>
      <rPr>
        <sz val="9"/>
        <rFont val="Times New Roman"/>
        <family val="1"/>
      </rPr>
      <t>730 ft 4" Gifford Bowmans Bottom</t>
    </r>
  </si>
  <si>
    <r>
      <rPr>
        <sz val="9"/>
        <rFont val="Times New Roman"/>
        <family val="1"/>
      </rPr>
      <t>1080 ft 3" Marshall on Tankersley R</t>
    </r>
  </si>
  <si>
    <r>
      <rPr>
        <sz val="9"/>
        <rFont val="Times New Roman"/>
        <family val="1"/>
      </rPr>
      <t>2,368 ft 4" Peninsula Golf</t>
    </r>
  </si>
  <si>
    <r>
      <rPr>
        <sz val="9"/>
        <rFont val="Times New Roman"/>
        <family val="1"/>
      </rPr>
      <t>867 ft 3" Ridge Crest PH V</t>
    </r>
  </si>
  <si>
    <r>
      <rPr>
        <sz val="9"/>
        <rFont val="Times New Roman"/>
        <family val="1"/>
      </rPr>
      <t>176 ft 4" Preston Sugar Ck Rd Ph II</t>
    </r>
  </si>
  <si>
    <r>
      <rPr>
        <sz val="9"/>
        <rFont val="Times New Roman"/>
        <family val="1"/>
      </rPr>
      <t>460 ft 3" Meadowview Estates</t>
    </r>
  </si>
  <si>
    <r>
      <rPr>
        <sz val="9"/>
        <rFont val="Times New Roman"/>
        <family val="1"/>
      </rPr>
      <t>6,140 ft 4" Covered Bridge Subdivi</t>
    </r>
  </si>
  <si>
    <r>
      <rPr>
        <sz val="9"/>
        <rFont val="Times New Roman"/>
        <family val="1"/>
      </rPr>
      <t>1,225 ft 4" Camp Dick Acres Ph IV</t>
    </r>
  </si>
  <si>
    <r>
      <rPr>
        <sz val="9"/>
        <rFont val="Times New Roman"/>
        <family val="1"/>
      </rPr>
      <t>1,332 ft 3" Camp Dick Acres Ph IV</t>
    </r>
  </si>
  <si>
    <r>
      <rPr>
        <sz val="9"/>
        <rFont val="Times New Roman"/>
        <family val="1"/>
      </rPr>
      <t>12,096 ft 3" Extension 11 on Jack B</t>
    </r>
  </si>
  <si>
    <r>
      <rPr>
        <sz val="9"/>
        <rFont val="Times New Roman"/>
        <family val="1"/>
      </rPr>
      <t>210 ft 4" Carrier on Bettis Lane</t>
    </r>
  </si>
  <si>
    <r>
      <rPr>
        <sz val="9"/>
        <rFont val="Times New Roman"/>
        <family val="1"/>
      </rPr>
      <t>4,354 ft 6" Angus Home Pastor Sub</t>
    </r>
  </si>
  <si>
    <r>
      <rPr>
        <sz val="9"/>
        <rFont val="Times New Roman"/>
        <family val="1"/>
      </rPr>
      <t>2,178 ft 4" Angus Home Pastor Sub</t>
    </r>
  </si>
  <si>
    <r>
      <rPr>
        <sz val="9"/>
        <rFont val="Times New Roman"/>
        <family val="1"/>
      </rPr>
      <t>552 ft 3" Angus Home Pastor Subdi</t>
    </r>
  </si>
  <si>
    <r>
      <rPr>
        <sz val="9"/>
        <rFont val="Times New Roman"/>
        <family val="1"/>
      </rPr>
      <t>1230 ft 3" Bradford Place Subdivisi</t>
    </r>
  </si>
  <si>
    <r>
      <rPr>
        <sz val="9"/>
        <rFont val="Times New Roman"/>
        <family val="1"/>
      </rPr>
      <t>550 ft 4" Naylor - Sugar Creek</t>
    </r>
  </si>
  <si>
    <r>
      <rPr>
        <sz val="9"/>
        <rFont val="Times New Roman"/>
        <family val="1"/>
      </rPr>
      <t>1,820 ft 3" Brenda Way - George L</t>
    </r>
  </si>
  <si>
    <r>
      <rPr>
        <sz val="9"/>
        <rFont val="Times New Roman"/>
        <family val="1"/>
      </rPr>
      <t>1,540 ft 4" Woods Pointe Subdivisi</t>
    </r>
  </si>
  <si>
    <r>
      <rPr>
        <sz val="9"/>
        <rFont val="Times New Roman"/>
        <family val="1"/>
      </rPr>
      <t>2,955 ft 3" Woods Pointe Subdivisi</t>
    </r>
  </si>
  <si>
    <r>
      <rPr>
        <sz val="9"/>
        <rFont val="Times New Roman"/>
        <family val="1"/>
      </rPr>
      <t>305 ft 3" Drakes Creek - Rice Prope</t>
    </r>
  </si>
  <si>
    <r>
      <rPr>
        <sz val="9"/>
        <rFont val="Times New Roman"/>
        <family val="1"/>
      </rPr>
      <t>3,260 ft 6" Cobblestone Trace Subd</t>
    </r>
  </si>
  <si>
    <r>
      <rPr>
        <sz val="9"/>
        <rFont val="Times New Roman"/>
        <family val="1"/>
      </rPr>
      <t>2,755 ft 3" Cobblestone Trace Subd</t>
    </r>
  </si>
  <si>
    <r>
      <rPr>
        <sz val="9"/>
        <rFont val="Times New Roman"/>
        <family val="1"/>
      </rPr>
      <t>4,470 ft 3" Gooch Pike Ext 10, Phas</t>
    </r>
  </si>
  <si>
    <r>
      <rPr>
        <sz val="9"/>
        <rFont val="Times New Roman"/>
        <family val="1"/>
      </rPr>
      <t>2,660 ft 3", Goose Pond Subdivisio</t>
    </r>
  </si>
  <si>
    <r>
      <rPr>
        <sz val="9"/>
        <rFont val="Times New Roman"/>
        <family val="1"/>
      </rPr>
      <t>760 ft 4" Rogers Road connector ex</t>
    </r>
  </si>
  <si>
    <r>
      <rPr>
        <sz val="9"/>
        <rFont val="Times New Roman"/>
        <family val="1"/>
      </rPr>
      <t>3,061 ft 10" HWY 27 relocation lin</t>
    </r>
  </si>
  <si>
    <r>
      <rPr>
        <sz val="9"/>
        <rFont val="Times New Roman"/>
        <family val="1"/>
      </rPr>
      <t>286 ft 8" HWY 27 relocation line</t>
    </r>
  </si>
  <si>
    <r>
      <rPr>
        <sz val="9"/>
        <rFont val="Times New Roman"/>
        <family val="1"/>
      </rPr>
      <t>5,996 ft 6" HWY 27 relocation line</t>
    </r>
  </si>
  <si>
    <r>
      <rPr>
        <sz val="9"/>
        <rFont val="Times New Roman"/>
        <family val="1"/>
      </rPr>
      <t>683 ft 3" HWY 27 relocation line</t>
    </r>
  </si>
  <si>
    <r>
      <rPr>
        <sz val="9"/>
        <rFont val="Times New Roman"/>
        <family val="1"/>
      </rPr>
      <t>1,880 ft 3" Harmons Lick - Drakes</t>
    </r>
  </si>
  <si>
    <r>
      <rPr>
        <sz val="9"/>
        <rFont val="Times New Roman"/>
        <family val="1"/>
      </rPr>
      <t>9,800 ft 3" Lamb B &amp; Tyrone Sch E</t>
    </r>
  </si>
  <si>
    <r>
      <rPr>
        <sz val="9"/>
        <rFont val="Times New Roman"/>
        <family val="1"/>
      </rPr>
      <t>4,585 ft 10" HWY 27 Relocation</t>
    </r>
  </si>
  <si>
    <r>
      <rPr>
        <sz val="9"/>
        <rFont val="Times New Roman"/>
        <family val="1"/>
      </rPr>
      <t>3,698 ft 8" HWY 27 relocation</t>
    </r>
  </si>
  <si>
    <r>
      <rPr>
        <sz val="9"/>
        <rFont val="Times New Roman"/>
        <family val="1"/>
      </rPr>
      <t>7,004 ft 6" HWY 27 Relocation</t>
    </r>
  </si>
  <si>
    <r>
      <rPr>
        <sz val="9"/>
        <rFont val="Times New Roman"/>
        <family val="1"/>
      </rPr>
      <t>272 ft 4" HWY 27 Relocation</t>
    </r>
  </si>
  <si>
    <r>
      <rPr>
        <sz val="9"/>
        <rFont val="Times New Roman"/>
        <family val="1"/>
      </rPr>
      <t>2,767 ft 3" HWY 27 Relocation</t>
    </r>
  </si>
  <si>
    <r>
      <rPr>
        <sz val="9"/>
        <rFont val="Times New Roman"/>
        <family val="1"/>
      </rPr>
      <t>460 ft 2"  PE HWY 27 Relocation</t>
    </r>
  </si>
  <si>
    <r>
      <rPr>
        <sz val="9"/>
        <rFont val="Times New Roman"/>
        <family val="1"/>
      </rPr>
      <t>Pressure reducer Sutton Ln HWY 2</t>
    </r>
  </si>
  <si>
    <r>
      <rPr>
        <sz val="9"/>
        <rFont val="Times New Roman"/>
        <family val="1"/>
      </rPr>
      <t>Pressure reducer Mt Hebron HWY</t>
    </r>
  </si>
  <si>
    <r>
      <rPr>
        <sz val="9"/>
        <rFont val="Times New Roman"/>
        <family val="1"/>
      </rPr>
      <t>Pressure switch upgrade Lex Rd pu</t>
    </r>
  </si>
  <si>
    <r>
      <rPr>
        <sz val="9"/>
        <rFont val="Times New Roman"/>
        <family val="1"/>
      </rPr>
      <t>Ballard Rd pump station</t>
    </r>
  </si>
  <si>
    <r>
      <rPr>
        <sz val="9"/>
        <rFont val="Times New Roman"/>
        <family val="1"/>
      </rPr>
      <t>12600 ft 8 in - Ballard Rd supply lin</t>
    </r>
  </si>
  <si>
    <r>
      <rPr>
        <sz val="9"/>
        <rFont val="Times New Roman"/>
        <family val="1"/>
      </rPr>
      <t>7740 ft 3in Kelly Ridge &amp; Simpson</t>
    </r>
  </si>
  <si>
    <r>
      <rPr>
        <sz val="9"/>
        <rFont val="Times New Roman"/>
        <family val="1"/>
      </rPr>
      <t>6720' 3" Oscar Ray Rd Ext 12 Ph IV</t>
    </r>
  </si>
  <si>
    <r>
      <rPr>
        <sz val="9"/>
        <rFont val="Times New Roman"/>
        <family val="1"/>
      </rPr>
      <t>760ft 3" Old Richmond Rd S. Clark</t>
    </r>
  </si>
  <si>
    <r>
      <rPr>
        <sz val="9"/>
        <rFont val="Times New Roman"/>
        <family val="1"/>
      </rPr>
      <t>164 ft 8" HDPE HWY 52 relocation</t>
    </r>
  </si>
  <si>
    <r>
      <rPr>
        <sz val="9"/>
        <rFont val="Times New Roman"/>
        <family val="1"/>
      </rPr>
      <t>260 ft 6" HDPE HWY 52 relocation</t>
    </r>
  </si>
  <si>
    <r>
      <rPr>
        <sz val="9"/>
        <rFont val="Times New Roman"/>
        <family val="1"/>
      </rPr>
      <t>8327 ft 6" PVC HWY 52 relocation</t>
    </r>
  </si>
  <si>
    <r>
      <rPr>
        <sz val="9"/>
        <rFont val="Times New Roman"/>
        <family val="1"/>
      </rPr>
      <t>2680 ft 4" PVC HWY 52 relocation</t>
    </r>
  </si>
  <si>
    <r>
      <rPr>
        <sz val="9"/>
        <rFont val="Times New Roman"/>
        <family val="1"/>
      </rPr>
      <t>8383 ft 3" PVC HWY 52 relocation</t>
    </r>
  </si>
  <si>
    <r>
      <rPr>
        <sz val="9"/>
        <rFont val="Times New Roman"/>
        <family val="1"/>
      </rPr>
      <t>HWY 52 relocation additional costs</t>
    </r>
  </si>
  <si>
    <r>
      <rPr>
        <sz val="9"/>
        <rFont val="Times New Roman"/>
        <family val="1"/>
      </rPr>
      <t>Paper Mill - dotson Ext 360' of 4"</t>
    </r>
  </si>
  <si>
    <r>
      <rPr>
        <sz val="9"/>
        <rFont val="Times New Roman"/>
        <family val="1"/>
      </rPr>
      <t>Vest-Doolin Way Ext 376' of 3"</t>
    </r>
  </si>
  <si>
    <r>
      <rPr>
        <sz val="9"/>
        <rFont val="Times New Roman"/>
        <family val="1"/>
      </rPr>
      <t>Herbert Grubbs Road Ext 1680' 3" l</t>
    </r>
  </si>
  <si>
    <r>
      <rPr>
        <sz val="9"/>
        <rFont val="Times New Roman"/>
        <family val="1"/>
      </rPr>
      <t>560" of 3" line Arnold ext Perkins L</t>
    </r>
  </si>
  <si>
    <r>
      <rPr>
        <sz val="9"/>
        <rFont val="Times New Roman"/>
        <family val="1"/>
      </rPr>
      <t>Pump station relocation Copper Ck</t>
    </r>
  </si>
  <si>
    <r>
      <rPr>
        <sz val="9"/>
        <rFont val="Times New Roman"/>
        <family val="1"/>
      </rPr>
      <t>Pump station Cooper Creek G&amp;W</t>
    </r>
  </si>
  <si>
    <r>
      <rPr>
        <sz val="9"/>
        <rFont val="Times New Roman"/>
        <family val="1"/>
      </rPr>
      <t>17,788 ft 10 in main US 27 Kemper</t>
    </r>
  </si>
  <si>
    <r>
      <rPr>
        <sz val="9"/>
        <rFont val="Times New Roman"/>
        <family val="1"/>
      </rPr>
      <t>35,755 ft 8 in HWY52 Eastland A -</t>
    </r>
  </si>
  <si>
    <r>
      <rPr>
        <sz val="9"/>
        <rFont val="Times New Roman"/>
        <family val="1"/>
      </rPr>
      <t>7,137 ft 4in Brock Rd to Harmons L</t>
    </r>
  </si>
  <si>
    <r>
      <rPr>
        <sz val="9"/>
        <rFont val="Times New Roman"/>
        <family val="1"/>
      </rPr>
      <t>3063 ft 3 in Hidden Hills - Carlotta</t>
    </r>
  </si>
  <si>
    <r>
      <rPr>
        <sz val="9"/>
        <rFont val="Times New Roman"/>
        <family val="1"/>
      </rPr>
      <t>6,619 ft 3 in Tom Murphy Road</t>
    </r>
  </si>
  <si>
    <r>
      <rPr>
        <sz val="9"/>
        <rFont val="Times New Roman"/>
        <family val="1"/>
      </rPr>
      <t>7,777 ft 3 in Old Danville Rd - Cath</t>
    </r>
  </si>
  <si>
    <r>
      <rPr>
        <sz val="9"/>
        <rFont val="Times New Roman"/>
        <family val="1"/>
      </rPr>
      <t>2,084 ft 3 in Edwards Lane</t>
    </r>
  </si>
  <si>
    <r>
      <rPr>
        <sz val="9"/>
        <rFont val="Times New Roman"/>
        <family val="1"/>
      </rPr>
      <t>15,825 ft 6 in US27 Lancaster to Ke</t>
    </r>
  </si>
  <si>
    <r>
      <rPr>
        <sz val="9"/>
        <rFont val="Times New Roman"/>
        <family val="1"/>
      </rPr>
      <t>9,690 ft 6 in Cartersville Rd Harmo</t>
    </r>
  </si>
  <si>
    <r>
      <rPr>
        <sz val="9"/>
        <rFont val="Times New Roman"/>
        <family val="1"/>
      </rPr>
      <t>Final 2017 improvement project cos</t>
    </r>
  </si>
  <si>
    <r>
      <rPr>
        <sz val="9"/>
        <rFont val="Times New Roman"/>
        <family val="1"/>
      </rPr>
      <t>2360 ft 3" Paint Lick Dollar Store e</t>
    </r>
  </si>
  <si>
    <r>
      <rPr>
        <sz val="9"/>
        <rFont val="Times New Roman"/>
        <family val="1"/>
      </rPr>
      <t>800 ft replacement line Buckeye Ro</t>
    </r>
  </si>
  <si>
    <r>
      <rPr>
        <sz val="9"/>
        <rFont val="Times New Roman"/>
        <family val="1"/>
      </rPr>
      <t>Pressure Reducing Valve on Hwy 5</t>
    </r>
  </si>
  <si>
    <r>
      <rPr>
        <sz val="9"/>
        <rFont val="Times New Roman"/>
        <family val="1"/>
      </rPr>
      <t>Pressure reducing valve Copper Cre</t>
    </r>
  </si>
  <si>
    <r>
      <rPr>
        <sz val="9"/>
        <rFont val="Times New Roman"/>
        <family val="1"/>
      </rPr>
      <t>1820 ft 4" PVC Merriwood Block D</t>
    </r>
  </si>
  <si>
    <r>
      <rPr>
        <sz val="9"/>
        <rFont val="Times New Roman"/>
        <family val="1"/>
      </rPr>
      <t>2210 ft 4" PVC Sugar Creek Wome</t>
    </r>
  </si>
  <si>
    <r>
      <rPr>
        <sz val="9"/>
        <rFont val="Times New Roman"/>
        <family val="1"/>
      </rPr>
      <t>1770' of 4" main HWY 52 west relo</t>
    </r>
  </si>
  <si>
    <r>
      <rPr>
        <sz val="9"/>
        <rFont val="Times New Roman"/>
        <family val="1"/>
      </rPr>
      <t>16,034' of 6"main System improve</t>
    </r>
  </si>
  <si>
    <r>
      <rPr>
        <sz val="9"/>
        <rFont val="Times New Roman"/>
        <family val="1"/>
      </rPr>
      <t>13,105' of 4"main System improve</t>
    </r>
  </si>
  <si>
    <r>
      <rPr>
        <sz val="9"/>
        <rFont val="Times New Roman"/>
        <family val="1"/>
      </rPr>
      <t>2,499' of 3" main System improv pr</t>
    </r>
  </si>
  <si>
    <r>
      <rPr>
        <sz val="9"/>
        <rFont val="Times New Roman"/>
        <family val="1"/>
      </rPr>
      <t>410' of 4" Class 350 main System i</t>
    </r>
  </si>
  <si>
    <r>
      <rPr>
        <sz val="9"/>
        <rFont val="Times New Roman"/>
        <family val="1"/>
      </rPr>
      <t>8,317' - 6" main Richmond Rd Loop</t>
    </r>
  </si>
  <si>
    <r>
      <rPr>
        <sz val="9"/>
        <rFont val="Times New Roman"/>
        <family val="1"/>
      </rPr>
      <t>1,146' - 3" main Richmond Rd Loop</t>
    </r>
  </si>
  <si>
    <r>
      <rPr>
        <sz val="9"/>
        <rFont val="Times New Roman"/>
        <family val="1"/>
      </rPr>
      <t>1,763' - 4" main Starnes Rd - Sys Im</t>
    </r>
  </si>
  <si>
    <r>
      <rPr>
        <sz val="9"/>
        <rFont val="Times New Roman"/>
        <family val="1"/>
      </rPr>
      <t>4,178' - 4" main Boones Creek Rd</t>
    </r>
  </si>
  <si>
    <r>
      <rPr>
        <sz val="9"/>
        <rFont val="Times New Roman"/>
        <family val="1"/>
      </rPr>
      <t>3,606' - 6" US 27 to Canoe Creek -S</t>
    </r>
  </si>
  <si>
    <r>
      <rPr>
        <sz val="9"/>
        <rFont val="Times New Roman"/>
        <family val="1"/>
      </rPr>
      <t>3,794' - 4"  main Nina Ridge -Syst I</t>
    </r>
  </si>
  <si>
    <r>
      <rPr>
        <sz val="9"/>
        <rFont val="Times New Roman"/>
        <family val="1"/>
      </rPr>
      <t>5,537' - 3" main Bell Lane - Syst Im</t>
    </r>
  </si>
  <si>
    <r>
      <rPr>
        <sz val="9"/>
        <rFont val="Times New Roman"/>
        <family val="1"/>
      </rPr>
      <t>3,794' - 3" Hamm Hill Rd - System</t>
    </r>
  </si>
  <si>
    <r>
      <rPr>
        <sz val="9"/>
        <rFont val="Times New Roman"/>
        <family val="1"/>
      </rPr>
      <t>5,972' - 8" main Eastland Acres - SI</t>
    </r>
  </si>
  <si>
    <r>
      <rPr>
        <sz val="9"/>
        <rFont val="Times New Roman"/>
        <family val="1"/>
      </rPr>
      <t>2,295' - 6" main Eastland Acres - SI</t>
    </r>
  </si>
  <si>
    <r>
      <rPr>
        <sz val="9"/>
        <rFont val="Times New Roman"/>
        <family val="1"/>
      </rPr>
      <t>4,933' - 3" main Eastland Acres - SI</t>
    </r>
  </si>
  <si>
    <r>
      <rPr>
        <sz val="9"/>
        <rFont val="Times New Roman"/>
        <family val="1"/>
      </rPr>
      <t>2,100' - 3" main Sugar Creek Rd - S</t>
    </r>
  </si>
  <si>
    <r>
      <rPr>
        <sz val="9"/>
        <rFont val="Times New Roman"/>
        <family val="1"/>
      </rPr>
      <t>Pressure Reducing Valve Bryants C</t>
    </r>
  </si>
  <si>
    <r>
      <rPr>
        <sz val="9"/>
        <rFont val="Times New Roman"/>
        <family val="1"/>
      </rPr>
      <t>Variable Flow Device- Fall Lick Pu</t>
    </r>
  </si>
  <si>
    <r>
      <rPr>
        <sz val="9"/>
        <rFont val="Times New Roman"/>
        <family val="1"/>
      </rPr>
      <t>Pressure reducing valve Kelly Ridg</t>
    </r>
  </si>
  <si>
    <r>
      <rPr>
        <sz val="9"/>
        <rFont val="Times New Roman"/>
        <family val="1"/>
      </rPr>
      <t>Pump station and SCADA at Marks</t>
    </r>
  </si>
  <si>
    <r>
      <rPr>
        <sz val="9"/>
        <rFont val="Times New Roman"/>
        <family val="1"/>
      </rPr>
      <t>PRV Kemper Lane</t>
    </r>
  </si>
  <si>
    <r>
      <rPr>
        <sz val="9"/>
        <rFont val="Times New Roman"/>
        <family val="1"/>
      </rPr>
      <t>650' of 6" PVC Paint Lick Creek cr</t>
    </r>
  </si>
  <si>
    <r>
      <rPr>
        <sz val="9"/>
        <rFont val="Times New Roman"/>
        <family val="1"/>
      </rPr>
      <t>1220' of 3"PVC Dripping Springs C</t>
    </r>
  </si>
  <si>
    <r>
      <rPr>
        <sz val="9"/>
        <rFont val="Times New Roman"/>
        <family val="1"/>
      </rPr>
      <t>PRV Mt Hebron</t>
    </r>
  </si>
  <si>
    <t>Total Mains &amp; Lines</t>
  </si>
  <si>
    <r>
      <rPr>
        <b/>
        <u/>
        <sz val="9"/>
        <rFont val="Times New Roman"/>
        <family val="1"/>
      </rPr>
      <t>Group:  MAINS - FIRE</t>
    </r>
  </si>
  <si>
    <r>
      <rPr>
        <sz val="9"/>
        <rFont val="Times New Roman"/>
        <family val="1"/>
      </rPr>
      <t>1401    FIRE MAINS</t>
    </r>
  </si>
  <si>
    <r>
      <rPr>
        <sz val="9"/>
        <rFont val="Times New Roman"/>
        <family val="1"/>
      </rPr>
      <t>1402    FIRE MAINS</t>
    </r>
  </si>
  <si>
    <r>
      <rPr>
        <b/>
        <sz val="9"/>
        <rFont val="Times New Roman"/>
        <family val="1"/>
      </rPr>
      <t>MAINS - FIRE</t>
    </r>
  </si>
  <si>
    <r>
      <rPr>
        <b/>
        <u/>
        <sz val="9"/>
        <rFont val="Times New Roman"/>
        <family val="1"/>
      </rPr>
      <t>Group:  METER INSTALLATION</t>
    </r>
  </si>
  <si>
    <r>
      <rPr>
        <sz val="9"/>
        <rFont val="Times New Roman"/>
        <family val="1"/>
      </rPr>
      <t>METER INST-NEW LINE</t>
    </r>
  </si>
  <si>
    <r>
      <rPr>
        <sz val="9"/>
        <rFont val="Times New Roman"/>
        <family val="1"/>
      </rPr>
      <t>METER INST-ADDITIONS</t>
    </r>
  </si>
  <si>
    <r>
      <rPr>
        <sz val="9"/>
        <rFont val="Times New Roman"/>
        <family val="1"/>
      </rPr>
      <t>METER INSTALLATION</t>
    </r>
  </si>
  <si>
    <r>
      <rPr>
        <sz val="9"/>
        <rFont val="Times New Roman"/>
        <family val="1"/>
      </rPr>
      <t>METERS-CAPITALIZED LABOR</t>
    </r>
  </si>
  <si>
    <r>
      <rPr>
        <sz val="9"/>
        <rFont val="Times New Roman"/>
        <family val="1"/>
      </rPr>
      <t>41 meters capitalized labor</t>
    </r>
  </si>
  <si>
    <r>
      <rPr>
        <sz val="9"/>
        <rFont val="Times New Roman"/>
        <family val="1"/>
      </rPr>
      <t>103 METERS CAPITALIZED LA</t>
    </r>
  </si>
  <si>
    <r>
      <rPr>
        <sz val="9"/>
        <rFont val="Times New Roman"/>
        <family val="1"/>
      </rPr>
      <t>179 METERS CAPITALIZED LA</t>
    </r>
  </si>
  <si>
    <r>
      <rPr>
        <sz val="9"/>
        <rFont val="Times New Roman"/>
        <family val="1"/>
      </rPr>
      <t>203 METERS CAPITALIZED LA</t>
    </r>
  </si>
  <si>
    <r>
      <rPr>
        <sz val="9"/>
        <rFont val="Times New Roman"/>
        <family val="1"/>
      </rPr>
      <t>193 METERS CAPITALIZED LA</t>
    </r>
  </si>
  <si>
    <r>
      <rPr>
        <sz val="9"/>
        <rFont val="Times New Roman"/>
        <family val="1"/>
      </rPr>
      <t>223 METERS CAPITALIZED LA</t>
    </r>
  </si>
  <si>
    <r>
      <rPr>
        <sz val="9"/>
        <rFont val="Times New Roman"/>
        <family val="1"/>
      </rPr>
      <t>223 METERS SET CAPITALIZED</t>
    </r>
  </si>
  <si>
    <r>
      <rPr>
        <sz val="9"/>
        <rFont val="Times New Roman"/>
        <family val="1"/>
      </rPr>
      <t>190 METERS SET CAPITALIZED</t>
    </r>
  </si>
  <si>
    <r>
      <rPr>
        <sz val="9"/>
        <rFont val="Times New Roman"/>
        <family val="1"/>
      </rPr>
      <t>167 meters - capitalized labor</t>
    </r>
  </si>
  <si>
    <r>
      <rPr>
        <sz val="9"/>
        <rFont val="Times New Roman"/>
        <family val="1"/>
      </rPr>
      <t>156 meters -captialized labor</t>
    </r>
  </si>
  <si>
    <r>
      <rPr>
        <sz val="9"/>
        <rFont val="Times New Roman"/>
        <family val="1"/>
      </rPr>
      <t>193 meters - capitalized labor</t>
    </r>
  </si>
  <si>
    <r>
      <rPr>
        <sz val="9"/>
        <rFont val="Times New Roman"/>
        <family val="1"/>
      </rPr>
      <t>171 meters - capitalized labor</t>
    </r>
  </si>
  <si>
    <r>
      <rPr>
        <sz val="9"/>
        <rFont val="Times New Roman"/>
        <family val="1"/>
      </rPr>
      <t>178 meters labor</t>
    </r>
  </si>
  <si>
    <r>
      <rPr>
        <sz val="9"/>
        <rFont val="Times New Roman"/>
        <family val="1"/>
      </rPr>
      <t>104 meters labor</t>
    </r>
  </si>
  <si>
    <r>
      <rPr>
        <sz val="9"/>
        <rFont val="Times New Roman"/>
        <family val="1"/>
      </rPr>
      <t>63 meters labor</t>
    </r>
  </si>
  <si>
    <r>
      <rPr>
        <sz val="9"/>
        <rFont val="Times New Roman"/>
        <family val="1"/>
      </rPr>
      <t>47 meters labor</t>
    </r>
  </si>
  <si>
    <r>
      <rPr>
        <sz val="9"/>
        <rFont val="Times New Roman"/>
        <family val="1"/>
      </rPr>
      <t>50 meters labor</t>
    </r>
  </si>
  <si>
    <r>
      <rPr>
        <sz val="9"/>
        <rFont val="Times New Roman"/>
        <family val="1"/>
      </rPr>
      <t>32 meter set labor</t>
    </r>
  </si>
  <si>
    <r>
      <rPr>
        <sz val="9"/>
        <rFont val="Times New Roman"/>
        <family val="1"/>
      </rPr>
      <t>41 meter set labor</t>
    </r>
  </si>
  <si>
    <r>
      <rPr>
        <sz val="9"/>
        <rFont val="Times New Roman"/>
        <family val="1"/>
      </rPr>
      <t>30 meter set labo</t>
    </r>
  </si>
  <si>
    <r>
      <rPr>
        <sz val="9"/>
        <rFont val="Times New Roman"/>
        <family val="1"/>
      </rPr>
      <t>31 meters set labor</t>
    </r>
  </si>
  <si>
    <r>
      <rPr>
        <sz val="9"/>
        <rFont val="Times New Roman"/>
        <family val="1"/>
      </rPr>
      <t>33 meters - Labor</t>
    </r>
  </si>
  <si>
    <r>
      <rPr>
        <sz val="9"/>
        <rFont val="Times New Roman"/>
        <family val="1"/>
      </rPr>
      <t>55 meter set labor</t>
    </r>
  </si>
  <si>
    <r>
      <rPr>
        <sz val="9"/>
        <rFont val="Times New Roman"/>
        <family val="1"/>
      </rPr>
      <t>44 meter set labor</t>
    </r>
  </si>
  <si>
    <r>
      <rPr>
        <sz val="9"/>
        <rFont val="Times New Roman"/>
        <family val="1"/>
      </rPr>
      <t>77 meters labor</t>
    </r>
  </si>
  <si>
    <r>
      <rPr>
        <sz val="9"/>
        <rFont val="Times New Roman"/>
        <family val="1"/>
      </rPr>
      <t>88 meters set labor</t>
    </r>
  </si>
  <si>
    <r>
      <rPr>
        <sz val="9"/>
        <rFont val="Times New Roman"/>
        <family val="1"/>
      </rPr>
      <t>81 meters set labor</t>
    </r>
  </si>
  <si>
    <r>
      <rPr>
        <sz val="9"/>
        <rFont val="Times New Roman"/>
        <family val="1"/>
      </rPr>
      <t>82 meters set labor</t>
    </r>
  </si>
  <si>
    <r>
      <rPr>
        <sz val="9"/>
        <rFont val="Times New Roman"/>
        <family val="1"/>
      </rPr>
      <t>94 meters labor</t>
    </r>
  </si>
  <si>
    <r>
      <rPr>
        <sz val="9"/>
        <rFont val="Times New Roman"/>
        <family val="1"/>
      </rPr>
      <t>111 meters labor</t>
    </r>
  </si>
  <si>
    <r>
      <rPr>
        <sz val="9"/>
        <rFont val="Times New Roman"/>
        <family val="1"/>
      </rPr>
      <t>82 meters labor</t>
    </r>
  </si>
  <si>
    <r>
      <rPr>
        <b/>
        <sz val="9"/>
        <rFont val="Times New Roman"/>
        <family val="1"/>
      </rPr>
      <t>METER INSTALLATION</t>
    </r>
  </si>
  <si>
    <r>
      <rPr>
        <b/>
        <u/>
        <sz val="9"/>
        <rFont val="Times New Roman"/>
        <family val="1"/>
      </rPr>
      <t>Group:  METERS</t>
    </r>
  </si>
  <si>
    <r>
      <rPr>
        <sz val="9"/>
        <rFont val="Times New Roman"/>
        <family val="1"/>
      </rPr>
      <t>METERS-NEW LINE</t>
    </r>
  </si>
  <si>
    <r>
      <rPr>
        <sz val="9"/>
        <rFont val="Times New Roman"/>
        <family val="1"/>
      </rPr>
      <t>METERS-ADDITIONS</t>
    </r>
  </si>
  <si>
    <r>
      <rPr>
        <sz val="9"/>
        <rFont val="Times New Roman"/>
        <family val="1"/>
      </rPr>
      <t>METERS-ADDITION</t>
    </r>
  </si>
  <si>
    <r>
      <rPr>
        <sz val="9"/>
        <rFont val="Times New Roman"/>
        <family val="1"/>
      </rPr>
      <t>METERS</t>
    </r>
  </si>
  <si>
    <r>
      <rPr>
        <sz val="9"/>
        <rFont val="Times New Roman"/>
        <family val="1"/>
      </rPr>
      <t>METERS-1991 FMHA PROJECT</t>
    </r>
  </si>
  <si>
    <r>
      <rPr>
        <sz val="9"/>
        <rFont val="Times New Roman"/>
        <family val="1"/>
      </rPr>
      <t>METERS-EXISTING LINES</t>
    </r>
  </si>
  <si>
    <r>
      <rPr>
        <sz val="9"/>
        <rFont val="Times New Roman"/>
        <family val="1"/>
      </rPr>
      <t>METER-FMHA 1991 EXT</t>
    </r>
  </si>
  <si>
    <r>
      <rPr>
        <sz val="9"/>
        <rFont val="Times New Roman"/>
        <family val="1"/>
      </rPr>
      <t>METER ADDITIONS-FmHA II</t>
    </r>
  </si>
  <si>
    <r>
      <rPr>
        <sz val="9"/>
        <rFont val="Times New Roman"/>
        <family val="1"/>
      </rPr>
      <t>19-METER ADDITIONS-WHITE</t>
    </r>
  </si>
  <si>
    <r>
      <rPr>
        <sz val="9"/>
        <rFont val="Times New Roman"/>
        <family val="1"/>
      </rPr>
      <t>METERS-EXISTING LINES-MAT</t>
    </r>
  </si>
  <si>
    <r>
      <rPr>
        <sz val="9"/>
        <rFont val="Times New Roman"/>
        <family val="1"/>
      </rPr>
      <t>METERS - EXISTING LINES - M</t>
    </r>
  </si>
  <si>
    <r>
      <rPr>
        <sz val="9"/>
        <rFont val="Times New Roman"/>
        <family val="1"/>
      </rPr>
      <t>59-METER ADDITIONS - FMHA</t>
    </r>
  </si>
  <si>
    <r>
      <rPr>
        <sz val="9"/>
        <rFont val="Times New Roman"/>
        <family val="1"/>
      </rPr>
      <t>196 METER ADDITIONS - FMHA</t>
    </r>
  </si>
  <si>
    <r>
      <rPr>
        <sz val="9"/>
        <rFont val="Times New Roman"/>
        <family val="1"/>
      </rPr>
      <t>103 METER ADDITIONS MATER</t>
    </r>
  </si>
  <si>
    <r>
      <rPr>
        <sz val="9"/>
        <rFont val="Times New Roman"/>
        <family val="1"/>
      </rPr>
      <t>276 METERS FmHA IV</t>
    </r>
  </si>
  <si>
    <r>
      <rPr>
        <sz val="9"/>
        <rFont val="Times New Roman"/>
        <family val="1"/>
      </rPr>
      <t>179 METER ADDITIONS MATER</t>
    </r>
  </si>
  <si>
    <r>
      <rPr>
        <sz val="9"/>
        <rFont val="Times New Roman"/>
        <family val="1"/>
      </rPr>
      <t>203 METER ADDITIONS MATER</t>
    </r>
  </si>
  <si>
    <r>
      <rPr>
        <sz val="9"/>
        <rFont val="Times New Roman"/>
        <family val="1"/>
      </rPr>
      <t>22 METERS FmHA IV CHG ORD</t>
    </r>
  </si>
  <si>
    <r>
      <rPr>
        <sz val="9"/>
        <rFont val="Times New Roman"/>
        <family val="1"/>
      </rPr>
      <t>193 METER ADDITIONS MATER</t>
    </r>
  </si>
  <si>
    <r>
      <rPr>
        <sz val="9"/>
        <rFont val="Times New Roman"/>
        <family val="1"/>
      </rPr>
      <t>223 METERS MATERIALS</t>
    </r>
  </si>
  <si>
    <r>
      <rPr>
        <sz val="9"/>
        <rFont val="Times New Roman"/>
        <family val="1"/>
      </rPr>
      <t>190 METERS MATERIALS</t>
    </r>
  </si>
  <si>
    <r>
      <rPr>
        <sz val="9"/>
        <rFont val="Times New Roman"/>
        <family val="1"/>
      </rPr>
      <t>167 meter materials</t>
    </r>
  </si>
  <si>
    <r>
      <rPr>
        <sz val="9"/>
        <rFont val="Times New Roman"/>
        <family val="1"/>
      </rPr>
      <t>156 meters -materials</t>
    </r>
  </si>
  <si>
    <r>
      <rPr>
        <sz val="9"/>
        <rFont val="Times New Roman"/>
        <family val="1"/>
      </rPr>
      <t>193 meters - materials</t>
    </r>
  </si>
  <si>
    <r>
      <rPr>
        <sz val="9"/>
        <rFont val="Times New Roman"/>
        <family val="1"/>
      </rPr>
      <t>57 meters - Ext 8 Brock Rd &amp; Daug</t>
    </r>
  </si>
  <si>
    <r>
      <rPr>
        <sz val="9"/>
        <rFont val="Times New Roman"/>
        <family val="1"/>
      </rPr>
      <t>171 meters - materials</t>
    </r>
  </si>
  <si>
    <r>
      <rPr>
        <sz val="9"/>
        <rFont val="Times New Roman"/>
        <family val="1"/>
      </rPr>
      <t>27 meters Extension 9</t>
    </r>
  </si>
  <si>
    <r>
      <rPr>
        <sz val="9"/>
        <rFont val="Times New Roman"/>
        <family val="1"/>
      </rPr>
      <t>14 meters Extension 10</t>
    </r>
  </si>
  <si>
    <r>
      <rPr>
        <sz val="9"/>
        <rFont val="Times New Roman"/>
        <family val="1"/>
      </rPr>
      <t>178 meters materials</t>
    </r>
  </si>
  <si>
    <r>
      <rPr>
        <sz val="9"/>
        <rFont val="Times New Roman"/>
        <family val="1"/>
      </rPr>
      <t>3 meters Extension 11</t>
    </r>
  </si>
  <si>
    <r>
      <rPr>
        <sz val="9"/>
        <rFont val="Times New Roman"/>
        <family val="1"/>
      </rPr>
      <t>104 meters materials</t>
    </r>
  </si>
  <si>
    <r>
      <rPr>
        <sz val="9"/>
        <rFont val="Times New Roman"/>
        <family val="1"/>
      </rPr>
      <t>63 meters materials</t>
    </r>
  </si>
  <si>
    <r>
      <rPr>
        <sz val="9"/>
        <rFont val="Times New Roman"/>
        <family val="1"/>
      </rPr>
      <t>47 meters materials</t>
    </r>
  </si>
  <si>
    <r>
      <rPr>
        <sz val="9"/>
        <rFont val="Times New Roman"/>
        <family val="1"/>
      </rPr>
      <t>50 meters materials</t>
    </r>
  </si>
  <si>
    <r>
      <rPr>
        <sz val="9"/>
        <rFont val="Times New Roman"/>
        <family val="1"/>
      </rPr>
      <t>10 meters Lamb Black &amp; Tyrone Sc</t>
    </r>
  </si>
  <si>
    <r>
      <rPr>
        <sz val="9"/>
        <rFont val="Times New Roman"/>
        <family val="1"/>
      </rPr>
      <t>32 meter set materials</t>
    </r>
  </si>
  <si>
    <r>
      <rPr>
        <sz val="9"/>
        <rFont val="Times New Roman"/>
        <family val="1"/>
      </rPr>
      <t>6 meters Kelly Ridge &amp; Simpson R</t>
    </r>
  </si>
  <si>
    <r>
      <rPr>
        <sz val="9"/>
        <rFont val="Times New Roman"/>
        <family val="1"/>
      </rPr>
      <t>7 meters Oscar Ray Rd Ext 12 Ph I</t>
    </r>
  </si>
  <si>
    <r>
      <rPr>
        <sz val="9"/>
        <rFont val="Times New Roman"/>
        <family val="1"/>
      </rPr>
      <t>41 meter set materials</t>
    </r>
  </si>
  <si>
    <r>
      <rPr>
        <sz val="9"/>
        <rFont val="Times New Roman"/>
        <family val="1"/>
      </rPr>
      <t>30 meter set materials</t>
    </r>
  </si>
  <si>
    <r>
      <rPr>
        <sz val="9"/>
        <rFont val="Times New Roman"/>
        <family val="1"/>
      </rPr>
      <t>Meter set materials 31 meters</t>
    </r>
  </si>
  <si>
    <r>
      <rPr>
        <sz val="9"/>
        <rFont val="Times New Roman"/>
        <family val="1"/>
      </rPr>
      <t>33  meter set material</t>
    </r>
  </si>
  <si>
    <r>
      <rPr>
        <sz val="9"/>
        <rFont val="Times New Roman"/>
        <family val="1"/>
      </rPr>
      <t>55 meter set materials</t>
    </r>
  </si>
  <si>
    <r>
      <rPr>
        <sz val="9"/>
        <rFont val="Times New Roman"/>
        <family val="1"/>
      </rPr>
      <t>Computer &amp; software auto meter re</t>
    </r>
  </si>
  <si>
    <r>
      <rPr>
        <sz val="9"/>
        <rFont val="Times New Roman"/>
        <family val="1"/>
      </rPr>
      <t>44 meter set materials</t>
    </r>
  </si>
  <si>
    <r>
      <rPr>
        <sz val="9"/>
        <rFont val="Times New Roman"/>
        <family val="1"/>
      </rPr>
      <t>77 meter set materials</t>
    </r>
  </si>
  <si>
    <r>
      <rPr>
        <sz val="9"/>
        <rFont val="Times New Roman"/>
        <family val="1"/>
      </rPr>
      <t>G&amp;W Construction cost 22 meters</t>
    </r>
  </si>
  <si>
    <r>
      <rPr>
        <sz val="9"/>
        <rFont val="Times New Roman"/>
        <family val="1"/>
      </rPr>
      <t>500 Automatic meter readers</t>
    </r>
  </si>
  <si>
    <r>
      <rPr>
        <sz val="9"/>
        <rFont val="Times New Roman"/>
        <family val="1"/>
      </rPr>
      <t>2 meters Paint Lick Dollar Store ext</t>
    </r>
  </si>
  <si>
    <r>
      <rPr>
        <sz val="9"/>
        <rFont val="Times New Roman"/>
        <family val="1"/>
      </rPr>
      <t>153 Automatic meter readers</t>
    </r>
  </si>
  <si>
    <r>
      <rPr>
        <sz val="9"/>
        <rFont val="Times New Roman"/>
        <family val="1"/>
      </rPr>
      <t>88 meters set materials</t>
    </r>
  </si>
  <si>
    <r>
      <rPr>
        <sz val="9"/>
        <rFont val="Times New Roman"/>
        <family val="1"/>
      </rPr>
      <t>80 Automatic Meter Readers</t>
    </r>
  </si>
  <si>
    <r>
      <rPr>
        <sz val="9"/>
        <rFont val="Times New Roman"/>
        <family val="1"/>
      </rPr>
      <t>24 Automatic Meter Readers</t>
    </r>
  </si>
  <si>
    <r>
      <rPr>
        <sz val="9"/>
        <rFont val="Times New Roman"/>
        <family val="1"/>
      </rPr>
      <t>180 Automatic Meter Readers</t>
    </r>
  </si>
  <si>
    <r>
      <rPr>
        <sz val="9"/>
        <rFont val="Times New Roman"/>
        <family val="1"/>
      </rPr>
      <t>220 Automatic Meter Readers</t>
    </r>
  </si>
  <si>
    <r>
      <rPr>
        <sz val="9"/>
        <rFont val="Times New Roman"/>
        <family val="1"/>
      </rPr>
      <t>4 Automatic Meter Readers 1"</t>
    </r>
  </si>
  <si>
    <r>
      <rPr>
        <sz val="9"/>
        <rFont val="Times New Roman"/>
        <family val="1"/>
      </rPr>
      <t>600 Automatic Meter Readers</t>
    </r>
  </si>
  <si>
    <r>
      <rPr>
        <sz val="9"/>
        <rFont val="Times New Roman"/>
        <family val="1"/>
      </rPr>
      <t>81 meters set materials</t>
    </r>
  </si>
  <si>
    <r>
      <rPr>
        <sz val="9"/>
        <rFont val="Times New Roman"/>
        <family val="1"/>
      </rPr>
      <t>54 replacement meters</t>
    </r>
  </si>
  <si>
    <r>
      <rPr>
        <sz val="9"/>
        <rFont val="Times New Roman"/>
        <family val="1"/>
      </rPr>
      <t>47 Automatic Meter Readers</t>
    </r>
  </si>
  <si>
    <r>
      <rPr>
        <sz val="9"/>
        <rFont val="Times New Roman"/>
        <family val="1"/>
      </rPr>
      <t>1 2" meter</t>
    </r>
  </si>
  <si>
    <r>
      <rPr>
        <sz val="9"/>
        <rFont val="Times New Roman"/>
        <family val="1"/>
      </rPr>
      <t>1 1" meter</t>
    </r>
  </si>
  <si>
    <r>
      <rPr>
        <sz val="9"/>
        <rFont val="Times New Roman"/>
        <family val="1"/>
      </rPr>
      <t>400 Automatic Meter Readers</t>
    </r>
  </si>
  <si>
    <r>
      <rPr>
        <sz val="9"/>
        <rFont val="Times New Roman"/>
        <family val="1"/>
      </rPr>
      <t>82 meters set materials</t>
    </r>
  </si>
  <si>
    <r>
      <rPr>
        <sz val="9"/>
        <rFont val="Times New Roman"/>
        <family val="1"/>
      </rPr>
      <t>94 meters materials</t>
    </r>
  </si>
  <si>
    <r>
      <rPr>
        <sz val="9"/>
        <rFont val="Times New Roman"/>
        <family val="1"/>
      </rPr>
      <t>111 meters material</t>
    </r>
  </si>
  <si>
    <r>
      <rPr>
        <sz val="9"/>
        <rFont val="Times New Roman"/>
        <family val="1"/>
      </rPr>
      <t>21 meters - System improve base co</t>
    </r>
  </si>
  <si>
    <r>
      <rPr>
        <sz val="9"/>
        <rFont val="Times New Roman"/>
        <family val="1"/>
      </rPr>
      <t>2 - 4" Magnetic Drive Turbine Mast</t>
    </r>
  </si>
  <si>
    <r>
      <rPr>
        <sz val="9"/>
        <rFont val="Times New Roman"/>
        <family val="1"/>
      </rPr>
      <t>10 meters - SIP Richmond Rd Loop</t>
    </r>
  </si>
  <si>
    <r>
      <rPr>
        <sz val="9"/>
        <rFont val="Times New Roman"/>
        <family val="1"/>
      </rPr>
      <t>6 meters -Bell Lane - System Impro</t>
    </r>
  </si>
  <si>
    <r>
      <rPr>
        <sz val="9"/>
        <rFont val="Times New Roman"/>
        <family val="1"/>
      </rPr>
      <t>2 meters Hamm Hill Rd - System I</t>
    </r>
  </si>
  <si>
    <r>
      <rPr>
        <sz val="9"/>
        <rFont val="Times New Roman"/>
        <family val="1"/>
      </rPr>
      <t>21 meters Eastland Acres - System</t>
    </r>
  </si>
  <si>
    <r>
      <rPr>
        <sz val="9"/>
        <rFont val="Times New Roman"/>
        <family val="1"/>
      </rPr>
      <t>12 meters Sugar Creek Rd - Sys Im</t>
    </r>
  </si>
  <si>
    <r>
      <rPr>
        <sz val="9"/>
        <rFont val="Times New Roman"/>
        <family val="1"/>
      </rPr>
      <t>3 Tandem meter boxes Papermill R</t>
    </r>
  </si>
  <si>
    <r>
      <rPr>
        <sz val="9"/>
        <rFont val="Times New Roman"/>
        <family val="1"/>
      </rPr>
      <t>100 AMRs</t>
    </r>
  </si>
  <si>
    <r>
      <rPr>
        <sz val="9"/>
        <rFont val="Times New Roman"/>
        <family val="1"/>
      </rPr>
      <t>30 AMRs</t>
    </r>
  </si>
  <si>
    <r>
      <rPr>
        <sz val="9"/>
        <rFont val="Times New Roman"/>
        <family val="1"/>
      </rPr>
      <t>115 AMR nodes</t>
    </r>
  </si>
  <si>
    <r>
      <rPr>
        <sz val="9"/>
        <rFont val="Times New Roman"/>
        <family val="1"/>
      </rPr>
      <t>82 meter set materials</t>
    </r>
  </si>
  <si>
    <t>Meters</t>
  </si>
  <si>
    <r>
      <rPr>
        <b/>
        <u/>
        <sz val="9"/>
        <rFont val="Times New Roman"/>
        <family val="1"/>
      </rPr>
      <t>Group:  OFFICE EQP, FURN &amp; FIX</t>
    </r>
  </si>
  <si>
    <r>
      <rPr>
        <sz val="9"/>
        <rFont val="Times New Roman"/>
        <family val="1"/>
      </rPr>
      <t>1005    OFFICE FURNITURE</t>
    </r>
  </si>
  <si>
    <t>OFFICE FURNITURE</t>
  </si>
  <si>
    <r>
      <rPr>
        <sz val="9"/>
        <rFont val="Times New Roman"/>
        <family val="1"/>
      </rPr>
      <t>1006    FILE CABINET</t>
    </r>
  </si>
  <si>
    <t>File Cabinet</t>
  </si>
  <si>
    <r>
      <rPr>
        <sz val="9"/>
        <rFont val="Times New Roman"/>
        <family val="1"/>
      </rPr>
      <t>1007    TABLE &amp; CHAIRS</t>
    </r>
  </si>
  <si>
    <t>Table &amp; Chairs</t>
  </si>
  <si>
    <r>
      <rPr>
        <sz val="9"/>
        <rFont val="Times New Roman"/>
        <family val="1"/>
      </rPr>
      <t>1011    FURNITURE FOR COMPUTER</t>
    </r>
  </si>
  <si>
    <t>Furniture &amp; Computer</t>
  </si>
  <si>
    <r>
      <rPr>
        <sz val="9"/>
        <rFont val="Times New Roman"/>
        <family val="1"/>
      </rPr>
      <t>KITCHEN CABINETS &amp; APPLIA</t>
    </r>
  </si>
  <si>
    <r>
      <rPr>
        <sz val="9"/>
        <rFont val="Times New Roman"/>
        <family val="1"/>
      </rPr>
      <t>8 DIRECTORS CHAIRS</t>
    </r>
  </si>
  <si>
    <r>
      <rPr>
        <sz val="9"/>
        <rFont val="Times New Roman"/>
        <family val="1"/>
      </rPr>
      <t>COMPUTER TABLES</t>
    </r>
  </si>
  <si>
    <r>
      <rPr>
        <sz val="9"/>
        <rFont val="Times New Roman"/>
        <family val="1"/>
      </rPr>
      <t>CAMP NELSON PRINT</t>
    </r>
  </si>
  <si>
    <r>
      <rPr>
        <sz val="9"/>
        <rFont val="Times New Roman"/>
        <family val="1"/>
      </rPr>
      <t>FOLDING CHAIRS &amp; CART</t>
    </r>
  </si>
  <si>
    <r>
      <rPr>
        <sz val="9"/>
        <rFont val="Times New Roman"/>
        <family val="1"/>
      </rPr>
      <t>SAFE</t>
    </r>
  </si>
  <si>
    <r>
      <rPr>
        <sz val="9"/>
        <rFont val="Times New Roman"/>
        <family val="1"/>
      </rPr>
      <t>SYSTEM MAP FILING CABINET</t>
    </r>
  </si>
  <si>
    <r>
      <rPr>
        <sz val="9"/>
        <rFont val="Times New Roman"/>
        <family val="1"/>
      </rPr>
      <t>FILING CABINET</t>
    </r>
  </si>
  <si>
    <r>
      <rPr>
        <sz val="9"/>
        <rFont val="Times New Roman"/>
        <family val="1"/>
      </rPr>
      <t>Refrigerator</t>
    </r>
  </si>
  <si>
    <r>
      <rPr>
        <sz val="9"/>
        <rFont val="Times New Roman"/>
        <family val="1"/>
      </rPr>
      <t>Security System</t>
    </r>
  </si>
  <si>
    <r>
      <rPr>
        <sz val="9"/>
        <rFont val="Times New Roman"/>
        <family val="1"/>
      </rPr>
      <t>HP Laserjet Pro P1102w Printer</t>
    </r>
  </si>
  <si>
    <r>
      <rPr>
        <sz val="9"/>
        <rFont val="Times New Roman"/>
        <family val="1"/>
      </rPr>
      <t>Intel Sever</t>
    </r>
  </si>
  <si>
    <r>
      <rPr>
        <sz val="9"/>
        <rFont val="Times New Roman"/>
        <family val="1"/>
      </rPr>
      <t>Ampstun Billing Software</t>
    </r>
  </si>
  <si>
    <r>
      <rPr>
        <sz val="9"/>
        <rFont val="Times New Roman"/>
        <family val="1"/>
      </rPr>
      <t>Lenovo Thinksystem ST50 tower se</t>
    </r>
  </si>
  <si>
    <r>
      <rPr>
        <sz val="9"/>
        <rFont val="Times New Roman"/>
        <family val="1"/>
      </rPr>
      <t>HP Color Laserjet Pro M479fdn las</t>
    </r>
  </si>
  <si>
    <r>
      <rPr>
        <sz val="9"/>
        <rFont val="Times New Roman"/>
        <family val="1"/>
      </rPr>
      <t>5 Lenovo ThinkCenter M720 SFF P</t>
    </r>
  </si>
  <si>
    <r>
      <rPr>
        <sz val="9"/>
        <rFont val="Times New Roman"/>
        <family val="1"/>
      </rPr>
      <t>Firewall "Dream machine"</t>
    </r>
  </si>
  <si>
    <r>
      <rPr>
        <sz val="9"/>
        <rFont val="Times New Roman"/>
        <family val="1"/>
      </rPr>
      <t>Server in process of construction</t>
    </r>
  </si>
  <si>
    <r>
      <rPr>
        <b/>
        <sz val="9"/>
        <rFont val="Times New Roman"/>
        <family val="1"/>
      </rPr>
      <t>OFFICE EQP, FURN &amp; FIX</t>
    </r>
  </si>
  <si>
    <r>
      <rPr>
        <b/>
        <u/>
        <sz val="9"/>
        <rFont val="Times New Roman"/>
        <family val="1"/>
      </rPr>
      <t>Group:  STANDPIPES &amp; TANKS</t>
    </r>
  </si>
  <si>
    <r>
      <rPr>
        <sz val="9"/>
        <rFont val="Times New Roman"/>
        <family val="1"/>
      </rPr>
      <t>DISTRIB RESERVE &amp; STANDPIP</t>
    </r>
  </si>
  <si>
    <r>
      <rPr>
        <sz val="9"/>
        <rFont val="Times New Roman"/>
        <family val="1"/>
      </rPr>
      <t>282,000 GAL STANDPIPE BRYA</t>
    </r>
  </si>
  <si>
    <r>
      <rPr>
        <sz val="9"/>
        <rFont val="Times New Roman"/>
        <family val="1"/>
      </rPr>
      <t>132,000 GAL STANDPIPE-BUCK</t>
    </r>
  </si>
  <si>
    <r>
      <rPr>
        <sz val="9"/>
        <rFont val="Times New Roman"/>
        <family val="1"/>
      </rPr>
      <t>Ballard Rd Tank - 311,000 gal</t>
    </r>
  </si>
  <si>
    <r>
      <rPr>
        <sz val="9"/>
        <rFont val="Times New Roman"/>
        <family val="1"/>
      </rPr>
      <t>Security system at Buckeye Tank</t>
    </r>
  </si>
  <si>
    <r>
      <rPr>
        <sz val="9"/>
        <rFont val="Times New Roman"/>
        <family val="1"/>
      </rPr>
      <t>Security System at Ballard Rd Tank</t>
    </r>
  </si>
  <si>
    <r>
      <rPr>
        <sz val="9"/>
        <rFont val="Times New Roman"/>
        <family val="1"/>
      </rPr>
      <t>Fall Lick tank</t>
    </r>
  </si>
  <si>
    <r>
      <rPr>
        <sz val="9"/>
        <rFont val="Times New Roman"/>
        <family val="1"/>
      </rPr>
      <t>Fence for Fall Lick tank</t>
    </r>
  </si>
  <si>
    <r>
      <rPr>
        <sz val="9"/>
        <rFont val="Times New Roman"/>
        <family val="1"/>
      </rPr>
      <t>Painting for Gabbard Road Tank</t>
    </r>
  </si>
  <si>
    <r>
      <rPr>
        <sz val="9"/>
        <rFont val="Times New Roman"/>
        <family val="1"/>
      </rPr>
      <t>Cathodic protection Buckeye Road</t>
    </r>
  </si>
  <si>
    <r>
      <rPr>
        <sz val="9"/>
        <rFont val="Times New Roman"/>
        <family val="1"/>
      </rPr>
      <t>Cathodic protection system - Bryant</t>
    </r>
  </si>
  <si>
    <r>
      <rPr>
        <sz val="9"/>
        <rFont val="Times New Roman"/>
        <family val="1"/>
      </rPr>
      <t>Telemetry unit Copper Creek</t>
    </r>
  </si>
  <si>
    <r>
      <rPr>
        <sz val="9"/>
        <rFont val="Times New Roman"/>
        <family val="1"/>
      </rPr>
      <t>Telemetry unit Harmons Lick</t>
    </r>
  </si>
  <si>
    <r>
      <rPr>
        <sz val="9"/>
        <rFont val="Times New Roman"/>
        <family val="1"/>
      </rPr>
      <t>Cathodic bars for Ballard Tank</t>
    </r>
  </si>
  <si>
    <r>
      <rPr>
        <sz val="9"/>
        <rFont val="Times New Roman"/>
        <family val="1"/>
      </rPr>
      <t>Manse 250,000 gallon elevated tank</t>
    </r>
  </si>
  <si>
    <r>
      <rPr>
        <sz val="9"/>
        <rFont val="Times New Roman"/>
        <family val="1"/>
      </rPr>
      <t>Bryantsville Tank Rehab</t>
    </r>
  </si>
  <si>
    <r>
      <rPr>
        <sz val="9"/>
        <rFont val="Times New Roman"/>
        <family val="1"/>
      </rPr>
      <t>Ballard Rd tank altitude valve</t>
    </r>
  </si>
  <si>
    <r>
      <rPr>
        <sz val="9"/>
        <rFont val="Times New Roman"/>
        <family val="1"/>
      </rPr>
      <t>Bryantsville Tank Hydrolic Improv</t>
    </r>
  </si>
  <si>
    <r>
      <rPr>
        <sz val="9"/>
        <rFont val="Times New Roman"/>
        <family val="1"/>
      </rPr>
      <t>SCADA tank monitoring system</t>
    </r>
  </si>
  <si>
    <r>
      <rPr>
        <sz val="9"/>
        <rFont val="Times New Roman"/>
        <family val="1"/>
      </rPr>
      <t>50,000 gallon storage tank Gabbard</t>
    </r>
  </si>
  <si>
    <r>
      <rPr>
        <sz val="9"/>
        <rFont val="Times New Roman"/>
        <family val="1"/>
      </rPr>
      <t>Fall Lick Tank Rehabilitation</t>
    </r>
  </si>
  <si>
    <r>
      <rPr>
        <b/>
        <sz val="9"/>
        <rFont val="Times New Roman"/>
        <family val="1"/>
      </rPr>
      <t>STANDPIPES &amp; TANKS</t>
    </r>
  </si>
  <si>
    <t>Grand Totals</t>
  </si>
  <si>
    <t>Depreciation - 2025</t>
  </si>
  <si>
    <t>Less:  2024 Deprec iation</t>
  </si>
  <si>
    <t xml:space="preserve">Pro Forma Adjustment </t>
  </si>
  <si>
    <t>NARUC Depreciation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</si>
</sst>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d/yy;@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u/>
      <sz val="9"/>
      <name val="Arial"/>
      <family val="2"/>
    </font>
    <font>
      <sz val="10"/>
      <color rgb="FF000000"/>
      <name val="Times New Roman"/>
      <family val="1"/>
    </font>
    <font>
      <b/>
      <u/>
      <sz val="9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sz val="9"/>
      <name val="Times New Roman"/>
      <family val="1"/>
    </font>
    <font>
      <u/>
      <sz val="9"/>
      <color rgb="FF000000"/>
      <name val="Times New Roman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39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39" fontId="1" fillId="0" borderId="0" xfId="0" applyNumberFormat="1" applyFont="1" applyAlignment="1">
      <alignment horizontal="center" wrapText="1"/>
    </xf>
    <xf numFmtId="3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39" fontId="1" fillId="0" borderId="1" xfId="0" applyNumberFormat="1" applyFont="1" applyBorder="1" applyAlignment="1">
      <alignment horizontal="center" wrapText="1"/>
    </xf>
    <xf numFmtId="39" fontId="1" fillId="0" borderId="1" xfId="0" quotePrefix="1" applyNumberFormat="1" applyFont="1" applyBorder="1" applyAlignment="1">
      <alignment horizontal="center" wrapText="1"/>
    </xf>
    <xf numFmtId="39" fontId="1" fillId="0" borderId="0" xfId="0" applyNumberFormat="1" applyFont="1" applyAlignment="1">
      <alignment horizontal="right" wrapText="1"/>
    </xf>
    <xf numFmtId="39" fontId="1" fillId="0" borderId="2" xfId="0" applyNumberFormat="1" applyFont="1" applyBorder="1" applyAlignment="1">
      <alignment horizontal="right" wrapText="1"/>
    </xf>
    <xf numFmtId="39" fontId="1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39" fontId="1" fillId="0" borderId="0" xfId="0" quotePrefix="1" applyNumberFormat="1" applyFont="1" applyAlignment="1">
      <alignment horizontal="center" wrapText="1"/>
    </xf>
    <xf numFmtId="1" fontId="6" fillId="0" borderId="0" xfId="0" applyNumberFormat="1" applyFont="1" applyAlignment="1">
      <alignment horizontal="center" shrinkToFit="1"/>
    </xf>
    <xf numFmtId="0" fontId="7" fillId="0" borderId="0" xfId="0" applyFont="1" applyAlignment="1">
      <alignment horizontal="left" wrapText="1"/>
    </xf>
    <xf numFmtId="164" fontId="6" fillId="0" borderId="0" xfId="0" applyNumberFormat="1" applyFont="1" applyAlignment="1">
      <alignment shrinkToFit="1"/>
    </xf>
    <xf numFmtId="39" fontId="6" fillId="0" borderId="0" xfId="0" applyNumberFormat="1" applyFont="1" applyAlignment="1">
      <alignment horizontal="right" shrinkToFit="1"/>
    </xf>
    <xf numFmtId="39" fontId="6" fillId="0" borderId="0" xfId="0" applyNumberFormat="1" applyFont="1" applyAlignment="1">
      <alignment shrinkToFit="1"/>
    </xf>
    <xf numFmtId="4" fontId="6" fillId="0" borderId="0" xfId="0" applyNumberFormat="1" applyFont="1" applyAlignment="1">
      <alignment horizontal="right" shrinkToFi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2" fontId="6" fillId="0" borderId="0" xfId="0" applyNumberFormat="1" applyFont="1" applyAlignment="1">
      <alignment horizontal="center" shrinkToFit="1"/>
    </xf>
    <xf numFmtId="2" fontId="6" fillId="0" borderId="0" xfId="0" applyNumberFormat="1" applyFont="1" applyAlignment="1">
      <alignment horizontal="right" shrinkToFit="1"/>
    </xf>
    <xf numFmtId="39" fontId="6" fillId="0" borderId="2" xfId="0" applyNumberFormat="1" applyFont="1" applyBorder="1" applyAlignment="1">
      <alignment horizontal="right" shrinkToFit="1"/>
    </xf>
    <xf numFmtId="39" fontId="6" fillId="0" borderId="1" xfId="0" applyNumberFormat="1" applyFont="1" applyBorder="1" applyAlignment="1">
      <alignment horizontal="right" shrinkToFit="1"/>
    </xf>
    <xf numFmtId="2" fontId="6" fillId="0" borderId="1" xfId="0" applyNumberFormat="1" applyFont="1" applyBorder="1" applyAlignment="1">
      <alignment horizontal="right" shrinkToFit="1"/>
    </xf>
    <xf numFmtId="0" fontId="5" fillId="0" borderId="0" xfId="0" applyFont="1" applyAlignment="1">
      <alignment wrapText="1"/>
    </xf>
    <xf numFmtId="4" fontId="6" fillId="0" borderId="4" xfId="0" applyNumberFormat="1" applyFont="1" applyBorder="1" applyAlignment="1">
      <alignment horizontal="right" shrinkToFit="1"/>
    </xf>
    <xf numFmtId="39" fontId="0" fillId="0" borderId="0" xfId="0" applyNumberFormat="1" applyAlignment="1">
      <alignment horizontal="left" wrapText="1"/>
    </xf>
    <xf numFmtId="4" fontId="6" fillId="0" borderId="3" xfId="0" applyNumberFormat="1" applyFont="1" applyBorder="1" applyAlignment="1">
      <alignment horizontal="right" shrinkToFit="1"/>
    </xf>
    <xf numFmtId="39" fontId="6" fillId="0" borderId="1" xfId="0" applyNumberFormat="1" applyFont="1" applyBorder="1" applyAlignment="1">
      <alignment shrinkToFit="1"/>
    </xf>
    <xf numFmtId="4" fontId="6" fillId="0" borderId="1" xfId="0" applyNumberFormat="1" applyFont="1" applyBorder="1" applyAlignment="1">
      <alignment horizontal="right" shrinkToFit="1"/>
    </xf>
    <xf numFmtId="39" fontId="6" fillId="0" borderId="5" xfId="0" applyNumberFormat="1" applyFont="1" applyBorder="1" applyAlignment="1">
      <alignment horizontal="right" shrinkToFit="1"/>
    </xf>
    <xf numFmtId="39" fontId="6" fillId="0" borderId="4" xfId="0" applyNumberFormat="1" applyFont="1" applyBorder="1" applyAlignment="1">
      <alignment horizontal="right" shrinkToFit="1"/>
    </xf>
    <xf numFmtId="165" fontId="6" fillId="0" borderId="0" xfId="0" applyNumberFormat="1" applyFont="1" applyAlignment="1">
      <alignment horizontal="center" shrinkToFit="1"/>
    </xf>
    <xf numFmtId="2" fontId="6" fillId="0" borderId="4" xfId="0" applyNumberFormat="1" applyFont="1" applyBorder="1" applyAlignment="1">
      <alignment horizontal="right" shrinkToFit="1"/>
    </xf>
    <xf numFmtId="0" fontId="5" fillId="0" borderId="0" xfId="0" applyFont="1" applyAlignment="1">
      <alignment horizontal="center" wrapText="1"/>
    </xf>
    <xf numFmtId="39" fontId="0" fillId="0" borderId="3" xfId="0" applyNumberFormat="1" applyBorder="1" applyAlignment="1">
      <alignment horizontal="left" wrapText="1"/>
    </xf>
    <xf numFmtId="39" fontId="0" fillId="0" borderId="3" xfId="0" applyNumberFormat="1" applyBorder="1" applyAlignment="1">
      <alignment wrapText="1"/>
    </xf>
    <xf numFmtId="39" fontId="6" fillId="0" borderId="4" xfId="0" applyNumberFormat="1" applyFont="1" applyBorder="1" applyAlignment="1">
      <alignment shrinkToFit="1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 shrinkToFit="1"/>
    </xf>
    <xf numFmtId="2" fontId="6" fillId="0" borderId="0" xfId="0" applyNumberFormat="1" applyFont="1" applyAlignment="1">
      <alignment shrinkToFit="1"/>
    </xf>
    <xf numFmtId="4" fontId="6" fillId="0" borderId="0" xfId="0" applyNumberFormat="1" applyFont="1" applyAlignment="1">
      <alignment shrinkToFit="1"/>
    </xf>
    <xf numFmtId="39" fontId="0" fillId="0" borderId="6" xfId="0" applyNumberFormat="1" applyBorder="1" applyAlignment="1">
      <alignment wrapText="1"/>
    </xf>
    <xf numFmtId="4" fontId="8" fillId="0" borderId="0" xfId="0" applyNumberFormat="1" applyFont="1" applyAlignment="1">
      <alignment horizontal="center" shrinkToFit="1"/>
    </xf>
    <xf numFmtId="4" fontId="6" fillId="0" borderId="0" xfId="0" applyNumberFormat="1" applyFont="1" applyAlignment="1">
      <alignment horizontal="center" shrinkToFit="1"/>
    </xf>
    <xf numFmtId="39" fontId="6" fillId="0" borderId="2" xfId="0" applyNumberFormat="1" applyFont="1" applyBorder="1" applyAlignment="1">
      <alignment shrinkToFit="1"/>
    </xf>
    <xf numFmtId="4" fontId="8" fillId="0" borderId="0" xfId="0" applyNumberFormat="1" applyFont="1" applyAlignment="1">
      <alignment shrinkToFit="1"/>
    </xf>
    <xf numFmtId="4" fontId="8" fillId="0" borderId="0" xfId="0" applyNumberFormat="1" applyFont="1" applyAlignment="1">
      <alignment horizontal="right" shrinkToFit="1"/>
    </xf>
    <xf numFmtId="164" fontId="6" fillId="0" borderId="0" xfId="0" applyNumberFormat="1" applyFont="1" applyAlignment="1">
      <alignment horizontal="right" shrinkToFi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39" fontId="6" fillId="0" borderId="6" xfId="0" applyNumberFormat="1" applyFont="1" applyBorder="1" applyAlignment="1">
      <alignment shrinkToFit="1"/>
    </xf>
    <xf numFmtId="39" fontId="8" fillId="0" borderId="0" xfId="0" applyNumberFormat="1" applyFont="1" applyAlignment="1">
      <alignment shrinkToFit="1"/>
    </xf>
    <xf numFmtId="39" fontId="6" fillId="0" borderId="7" xfId="0" applyNumberFormat="1" applyFont="1" applyBorder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dba73962b2cd367/Documents/Garrad%20County%20Water%20Association/1sr%20RFI%20-%20GCWA/3_GCWA_Rate_Model.xlsx" TargetMode="External"/><Relationship Id="rId1" Type="http://schemas.openxmlformats.org/officeDocument/2006/relationships/externalLinkPath" Target="3_GCWA_Rate_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O"/>
      <sheetName val="Revenue Requirement - DSC"/>
      <sheetName val="Revenue Requirement - OR"/>
      <sheetName val="Sheet1"/>
      <sheetName val="A - BA Existing Rates"/>
      <sheetName val="Biling Adjustments"/>
      <sheetName val="B - BA PWA Rates CN 2024-00263"/>
      <sheetName val="C - BA PWA CN 2025-00326"/>
      <sheetName val="D &amp; E - Misclassified Rev"/>
      <sheetName val="F - Emp Sal &amp; Wages"/>
      <sheetName val="2026 Wmp Wage Rates"/>
      <sheetName val="G - Board of Directors"/>
      <sheetName val="H - Emp Medical"/>
      <sheetName val="Emp Mrd Premium 2026"/>
      <sheetName val="I - Emp Pension"/>
      <sheetName val="J - CN 2024-00263"/>
      <sheetName val="K - 2025-00326"/>
      <sheetName val="L - Excess Wate Loss"/>
      <sheetName val="Water Loss Surcharge"/>
      <sheetName val="M - Rate Case Exp Amt"/>
      <sheetName val="N &amp; O - Depreciation"/>
      <sheetName val="NARUC"/>
      <sheetName val="Debt Service"/>
      <sheetName val="KIA"/>
      <sheetName val="RD"/>
      <sheetName val="Rate Comparison"/>
      <sheetName val="BA Proposed Rates"/>
      <sheetName val="Table A"/>
      <sheetName val="Table A Detail"/>
      <sheetName val="Table B"/>
      <sheetName val="Table C"/>
      <sheetName val="Appendix A"/>
      <sheetName val="Table D"/>
      <sheetName val="34x58 Inch"/>
      <sheetName val="1-Inch Meter"/>
      <sheetName val="1 12-Inch Meter"/>
      <sheetName val="2-Inch Meter"/>
      <sheetName val="Customer Notice"/>
    </sheetNames>
    <sheetDataSet>
      <sheetData sheetId="0">
        <row r="51">
          <cell r="G51">
            <v>574172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A3D3-ED2D-4B96-AFE6-9A03B704F8BA}">
  <dimension ref="A1:AC575"/>
  <sheetViews>
    <sheetView tabSelected="1" topLeftCell="A414" workbookViewId="0">
      <selection sqref="A1:XFD1048576"/>
    </sheetView>
  </sheetViews>
  <sheetFormatPr defaultRowHeight="15" x14ac:dyDescent="0.25"/>
  <cols>
    <col min="1" max="1" width="2.85546875" style="4" customWidth="1"/>
    <col min="2" max="2" width="5.85546875" style="7" customWidth="1"/>
    <col min="3" max="3" width="1.5703125" style="7" customWidth="1"/>
    <col min="4" max="4" width="28" style="4" customWidth="1"/>
    <col min="5" max="5" width="1.5703125" style="4" customWidth="1"/>
    <col min="6" max="6" width="9" style="4" customWidth="1"/>
    <col min="7" max="7" width="1.5703125" style="4" customWidth="1"/>
    <col min="8" max="8" width="16.42578125" style="6" customWidth="1"/>
    <col min="9" max="10" width="1" style="6" customWidth="1"/>
    <col min="11" max="11" width="16.42578125" style="6" customWidth="1"/>
    <col min="12" max="12" width="1" style="6" customWidth="1"/>
    <col min="13" max="13" width="16.42578125" style="6" customWidth="1"/>
    <col min="14" max="14" width="1.5703125" style="6" customWidth="1"/>
    <col min="15" max="15" width="16.42578125" style="6" customWidth="1"/>
    <col min="16" max="16" width="1.5703125" style="6" customWidth="1"/>
    <col min="17" max="17" width="16.42578125" style="6" customWidth="1"/>
    <col min="18" max="18" width="1.5703125" style="6" customWidth="1"/>
    <col min="19" max="19" width="16.42578125" style="6" customWidth="1"/>
    <col min="20" max="20" width="1.5703125" style="4" customWidth="1"/>
    <col min="21" max="21" width="9.7109375" style="7" customWidth="1"/>
    <col min="22" max="22" width="1.5703125" style="4" customWidth="1"/>
    <col min="23" max="23" width="11" style="7" customWidth="1"/>
    <col min="24" max="24" width="1.5703125" style="7" customWidth="1"/>
    <col min="25" max="25" width="11" style="7" customWidth="1"/>
    <col min="26" max="28" width="9.140625" style="4"/>
    <col min="29" max="29" width="10.85546875" style="4" customWidth="1"/>
    <col min="30" max="16384" width="9.140625" style="4"/>
  </cols>
  <sheetData>
    <row r="1" spans="1:29" ht="14.45" customHeight="1" x14ac:dyDescent="0.25">
      <c r="A1" s="1"/>
      <c r="B1" s="2"/>
      <c r="C1" s="2"/>
      <c r="D1" s="1"/>
      <c r="E1" s="1"/>
      <c r="F1" s="1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/>
      <c r="U1" s="2"/>
      <c r="V1" s="1"/>
      <c r="W1" s="2"/>
      <c r="X1" s="2"/>
      <c r="Y1" s="2"/>
    </row>
    <row r="2" spans="1:29" ht="14.45" customHeight="1" x14ac:dyDescent="0.25">
      <c r="A2" s="5"/>
      <c r="B2" s="2"/>
      <c r="C2" s="2"/>
      <c r="D2" s="1"/>
      <c r="E2" s="1"/>
      <c r="AC2" s="8" t="s">
        <v>0</v>
      </c>
    </row>
    <row r="3" spans="1:29" ht="14.45" customHeight="1" x14ac:dyDescent="0.25">
      <c r="A3" s="5"/>
      <c r="B3" s="2"/>
      <c r="C3" s="2"/>
      <c r="D3" s="1"/>
      <c r="E3" s="1"/>
      <c r="F3" s="9" t="s">
        <v>1</v>
      </c>
      <c r="G3" s="10"/>
      <c r="H3" s="11" t="s">
        <v>2</v>
      </c>
      <c r="I3" s="3"/>
      <c r="J3" s="3"/>
      <c r="K3" s="11" t="s">
        <v>3</v>
      </c>
      <c r="L3" s="3"/>
      <c r="M3" s="11" t="s">
        <v>4</v>
      </c>
      <c r="N3" s="3"/>
      <c r="O3" s="11" t="s">
        <v>3</v>
      </c>
      <c r="P3" s="12"/>
      <c r="Q3" s="11" t="s">
        <v>5</v>
      </c>
      <c r="R3" s="12"/>
      <c r="S3" s="11" t="s">
        <v>6</v>
      </c>
      <c r="T3" s="13"/>
      <c r="U3" s="9"/>
      <c r="V3" s="10"/>
      <c r="W3" s="9" t="s">
        <v>7</v>
      </c>
      <c r="X3" s="2"/>
      <c r="Y3" s="9" t="s">
        <v>5</v>
      </c>
      <c r="AC3" s="14" t="s">
        <v>8</v>
      </c>
    </row>
    <row r="4" spans="1:29" ht="14.45" customHeight="1" x14ac:dyDescent="0.25">
      <c r="A4" s="5"/>
      <c r="B4" s="15" t="s">
        <v>9</v>
      </c>
      <c r="C4" s="16"/>
      <c r="D4" s="17" t="s">
        <v>10</v>
      </c>
      <c r="E4" s="18"/>
      <c r="F4" s="19" t="s">
        <v>11</v>
      </c>
      <c r="G4" s="10"/>
      <c r="H4" s="20" t="s">
        <v>12</v>
      </c>
      <c r="I4" s="3"/>
      <c r="J4" s="3"/>
      <c r="K4" s="21" t="s">
        <v>13</v>
      </c>
      <c r="L4" s="3"/>
      <c r="M4" s="20" t="s">
        <v>14</v>
      </c>
      <c r="N4" s="3"/>
      <c r="O4" s="21" t="s">
        <v>15</v>
      </c>
      <c r="P4" s="22"/>
      <c r="Q4" s="23" t="s">
        <v>16</v>
      </c>
      <c r="R4" s="22"/>
      <c r="S4" s="24" t="s">
        <v>17</v>
      </c>
      <c r="T4" s="8"/>
      <c r="U4" s="19" t="s">
        <v>18</v>
      </c>
      <c r="V4" s="10"/>
      <c r="W4" s="19" t="s">
        <v>19</v>
      </c>
      <c r="X4" s="2"/>
      <c r="Y4" s="19" t="s">
        <v>19</v>
      </c>
      <c r="AC4" s="25"/>
    </row>
    <row r="5" spans="1:29" ht="14.45" customHeight="1" x14ac:dyDescent="0.25">
      <c r="A5" s="5"/>
      <c r="B5" s="26" t="s">
        <v>20</v>
      </c>
      <c r="C5" s="27"/>
      <c r="D5" s="27"/>
      <c r="E5" s="18"/>
      <c r="F5" s="9"/>
      <c r="G5" s="10"/>
      <c r="H5" s="11"/>
      <c r="I5" s="3"/>
      <c r="J5" s="3"/>
      <c r="K5" s="28"/>
      <c r="L5" s="3"/>
      <c r="M5" s="11"/>
      <c r="N5" s="3"/>
      <c r="O5" s="28"/>
      <c r="P5" s="22"/>
      <c r="Q5" s="22"/>
      <c r="R5" s="22"/>
      <c r="S5" s="11"/>
      <c r="T5" s="8"/>
      <c r="U5" s="9"/>
      <c r="V5" s="10"/>
      <c r="W5" s="9"/>
      <c r="X5" s="2"/>
      <c r="Y5" s="9"/>
      <c r="AC5" s="5"/>
    </row>
    <row r="6" spans="1:29" ht="14.45" customHeight="1" x14ac:dyDescent="0.25">
      <c r="A6" s="5"/>
      <c r="B6" s="29">
        <v>902</v>
      </c>
      <c r="C6" s="29"/>
      <c r="D6" s="30" t="s">
        <v>21</v>
      </c>
      <c r="E6" s="30"/>
      <c r="F6" s="31">
        <v>41755</v>
      </c>
      <c r="G6" s="31"/>
      <c r="H6" s="32">
        <v>66316</v>
      </c>
      <c r="I6" s="3"/>
      <c r="J6" s="3"/>
      <c r="K6" s="32">
        <v>17684.27</v>
      </c>
      <c r="L6" s="3"/>
      <c r="M6" s="32">
        <f>ROUND(H6/W6,2)</f>
        <v>1657.9</v>
      </c>
      <c r="N6" s="3"/>
      <c r="O6" s="33">
        <v>19342.169999999998</v>
      </c>
      <c r="P6" s="32"/>
      <c r="Q6" s="32">
        <f t="shared" ref="Q6:Q15" si="0">IF(H6=K6,0,IF(H6=O6,0,ROUND(H6/Y6,2)))</f>
        <v>1768.43</v>
      </c>
      <c r="R6" s="32"/>
      <c r="S6" s="32">
        <f t="shared" ref="S6:S15" si="1">Q6-M6</f>
        <v>110.52999999999997</v>
      </c>
      <c r="T6" s="34"/>
      <c r="U6" s="35" t="s">
        <v>22</v>
      </c>
      <c r="V6" s="36"/>
      <c r="W6" s="37">
        <v>40</v>
      </c>
      <c r="X6" s="2"/>
      <c r="Y6" s="37">
        <v>37.5</v>
      </c>
      <c r="AC6" s="34">
        <v>1657.9</v>
      </c>
    </row>
    <row r="7" spans="1:29" ht="14.45" customHeight="1" x14ac:dyDescent="0.25">
      <c r="A7" s="5"/>
      <c r="B7" s="29">
        <v>903</v>
      </c>
      <c r="C7" s="29"/>
      <c r="D7" s="30" t="s">
        <v>23</v>
      </c>
      <c r="E7" s="30"/>
      <c r="F7" s="31">
        <v>31444</v>
      </c>
      <c r="G7" s="31"/>
      <c r="H7" s="32">
        <v>63828.07</v>
      </c>
      <c r="I7" s="3"/>
      <c r="J7" s="3"/>
      <c r="K7" s="32">
        <v>63828.07</v>
      </c>
      <c r="L7" s="3"/>
      <c r="M7" s="32">
        <v>0</v>
      </c>
      <c r="N7" s="3"/>
      <c r="O7" s="33">
        <v>63828.07</v>
      </c>
      <c r="P7" s="32"/>
      <c r="Q7" s="32">
        <f t="shared" si="0"/>
        <v>0</v>
      </c>
      <c r="R7" s="32"/>
      <c r="S7" s="32">
        <f t="shared" si="1"/>
        <v>0</v>
      </c>
      <c r="T7" s="38"/>
      <c r="U7" s="35" t="s">
        <v>22</v>
      </c>
      <c r="V7" s="36"/>
      <c r="W7" s="37">
        <v>25</v>
      </c>
      <c r="X7" s="2"/>
      <c r="Y7" s="37">
        <v>37.5</v>
      </c>
      <c r="AC7" s="38">
        <v>0</v>
      </c>
    </row>
    <row r="8" spans="1:29" ht="14.45" customHeight="1" x14ac:dyDescent="0.25">
      <c r="A8" s="5"/>
      <c r="B8" s="29">
        <v>905</v>
      </c>
      <c r="C8" s="29"/>
      <c r="D8" s="30" t="s">
        <v>24</v>
      </c>
      <c r="E8" s="30"/>
      <c r="F8" s="31">
        <v>36871</v>
      </c>
      <c r="G8" s="31"/>
      <c r="H8" s="32">
        <v>3500</v>
      </c>
      <c r="I8" s="3"/>
      <c r="J8" s="3"/>
      <c r="K8" s="32">
        <v>3371.67</v>
      </c>
      <c r="L8" s="3"/>
      <c r="M8" s="32">
        <f t="shared" ref="M8:M13" si="2">ROUND(H8/W8,2)</f>
        <v>140</v>
      </c>
      <c r="N8" s="3"/>
      <c r="O8" s="33">
        <v>3500</v>
      </c>
      <c r="P8" s="32"/>
      <c r="Q8" s="32">
        <f t="shared" si="0"/>
        <v>0</v>
      </c>
      <c r="R8" s="32"/>
      <c r="S8" s="32">
        <f t="shared" si="1"/>
        <v>-140</v>
      </c>
      <c r="T8" s="38"/>
      <c r="U8" s="35" t="s">
        <v>22</v>
      </c>
      <c r="V8" s="36"/>
      <c r="W8" s="37">
        <v>25</v>
      </c>
      <c r="X8" s="2"/>
      <c r="Y8" s="37">
        <v>37.5</v>
      </c>
      <c r="AC8" s="38">
        <v>128.33000000000001</v>
      </c>
    </row>
    <row r="9" spans="1:29" ht="14.45" customHeight="1" x14ac:dyDescent="0.25">
      <c r="A9" s="5"/>
      <c r="B9" s="29">
        <v>906</v>
      </c>
      <c r="C9" s="29"/>
      <c r="D9" s="30" t="s">
        <v>25</v>
      </c>
      <c r="E9" s="30"/>
      <c r="F9" s="31">
        <v>41883</v>
      </c>
      <c r="G9" s="31"/>
      <c r="H9" s="32">
        <v>50000</v>
      </c>
      <c r="I9" s="3"/>
      <c r="J9" s="3"/>
      <c r="K9" s="32">
        <v>12916.67</v>
      </c>
      <c r="L9" s="3"/>
      <c r="M9" s="32">
        <f t="shared" si="2"/>
        <v>1250</v>
      </c>
      <c r="N9" s="3"/>
      <c r="O9" s="33">
        <v>14166.67</v>
      </c>
      <c r="P9" s="32"/>
      <c r="Q9" s="32">
        <f t="shared" si="0"/>
        <v>1333.33</v>
      </c>
      <c r="R9" s="32"/>
      <c r="S9" s="32">
        <f t="shared" si="1"/>
        <v>83.329999999999927</v>
      </c>
      <c r="T9" s="34"/>
      <c r="U9" s="35" t="s">
        <v>22</v>
      </c>
      <c r="V9" s="36"/>
      <c r="W9" s="37">
        <v>40</v>
      </c>
      <c r="X9" s="2"/>
      <c r="Y9" s="37">
        <v>37.5</v>
      </c>
      <c r="AC9" s="34">
        <v>1250</v>
      </c>
    </row>
    <row r="10" spans="1:29" ht="14.45" customHeight="1" x14ac:dyDescent="0.25">
      <c r="A10" s="5"/>
      <c r="B10" s="29">
        <v>907</v>
      </c>
      <c r="C10" s="29"/>
      <c r="D10" s="30" t="s">
        <v>26</v>
      </c>
      <c r="E10" s="30"/>
      <c r="F10" s="31">
        <v>41883</v>
      </c>
      <c r="G10" s="31"/>
      <c r="H10" s="32">
        <v>1642.59</v>
      </c>
      <c r="I10" s="3"/>
      <c r="J10" s="3"/>
      <c r="K10" s="32">
        <v>424.29</v>
      </c>
      <c r="L10" s="3"/>
      <c r="M10" s="32">
        <f t="shared" si="2"/>
        <v>41.06</v>
      </c>
      <c r="N10" s="3"/>
      <c r="O10" s="33">
        <v>465.35</v>
      </c>
      <c r="P10" s="32"/>
      <c r="Q10" s="32">
        <f t="shared" si="0"/>
        <v>43.8</v>
      </c>
      <c r="R10" s="32"/>
      <c r="S10" s="32">
        <f t="shared" si="1"/>
        <v>2.7399999999999949</v>
      </c>
      <c r="T10" s="34"/>
      <c r="U10" s="35" t="s">
        <v>22</v>
      </c>
      <c r="V10" s="36"/>
      <c r="W10" s="37">
        <v>40</v>
      </c>
      <c r="X10" s="2"/>
      <c r="Y10" s="37">
        <v>37.5</v>
      </c>
      <c r="AC10" s="38">
        <v>41.06</v>
      </c>
    </row>
    <row r="11" spans="1:29" ht="14.45" customHeight="1" x14ac:dyDescent="0.25">
      <c r="A11" s="5"/>
      <c r="B11" s="29">
        <v>908</v>
      </c>
      <c r="C11" s="29"/>
      <c r="D11" s="30" t="s">
        <v>27</v>
      </c>
      <c r="E11" s="30"/>
      <c r="F11" s="31">
        <v>41883</v>
      </c>
      <c r="G11" s="31"/>
      <c r="H11" s="32">
        <v>2115</v>
      </c>
      <c r="I11" s="3"/>
      <c r="J11" s="3"/>
      <c r="K11" s="32">
        <v>1457</v>
      </c>
      <c r="L11" s="3"/>
      <c r="M11" s="32">
        <f t="shared" si="2"/>
        <v>141</v>
      </c>
      <c r="N11" s="3"/>
      <c r="O11" s="33">
        <v>1598</v>
      </c>
      <c r="P11" s="32"/>
      <c r="Q11" s="32">
        <f t="shared" si="0"/>
        <v>56.4</v>
      </c>
      <c r="R11" s="32"/>
      <c r="S11" s="32">
        <f t="shared" si="1"/>
        <v>-84.6</v>
      </c>
      <c r="T11" s="38"/>
      <c r="U11" s="35" t="s">
        <v>22</v>
      </c>
      <c r="V11" s="36"/>
      <c r="W11" s="37">
        <v>15</v>
      </c>
      <c r="X11" s="2"/>
      <c r="Y11" s="37">
        <v>37.5</v>
      </c>
      <c r="AC11" s="38">
        <v>141</v>
      </c>
    </row>
    <row r="12" spans="1:29" ht="14.45" customHeight="1" x14ac:dyDescent="0.25">
      <c r="A12" s="5"/>
      <c r="B12" s="29">
        <v>909</v>
      </c>
      <c r="C12" s="29"/>
      <c r="D12" s="30" t="s">
        <v>28</v>
      </c>
      <c r="E12" s="30"/>
      <c r="F12" s="31">
        <v>43559</v>
      </c>
      <c r="G12" s="31"/>
      <c r="H12" s="32">
        <v>2282</v>
      </c>
      <c r="I12" s="3"/>
      <c r="J12" s="3"/>
      <c r="K12" s="32">
        <v>328.04</v>
      </c>
      <c r="L12" s="3"/>
      <c r="M12" s="32">
        <f t="shared" si="2"/>
        <v>57.05</v>
      </c>
      <c r="N12" s="3"/>
      <c r="O12" s="33">
        <v>385.09</v>
      </c>
      <c r="P12" s="32"/>
      <c r="Q12" s="32">
        <f t="shared" si="0"/>
        <v>60.85</v>
      </c>
      <c r="R12" s="32"/>
      <c r="S12" s="32">
        <f t="shared" si="1"/>
        <v>3.8000000000000043</v>
      </c>
      <c r="T12" s="34"/>
      <c r="U12" s="35" t="s">
        <v>22</v>
      </c>
      <c r="V12" s="36"/>
      <c r="W12" s="37">
        <v>40</v>
      </c>
      <c r="X12" s="2"/>
      <c r="Y12" s="37">
        <v>37.5</v>
      </c>
      <c r="AC12" s="38">
        <v>57.05</v>
      </c>
    </row>
    <row r="13" spans="1:29" ht="14.45" customHeight="1" x14ac:dyDescent="0.25">
      <c r="A13" s="5"/>
      <c r="B13" s="29">
        <v>910</v>
      </c>
      <c r="C13" s="29"/>
      <c r="D13" s="30" t="s">
        <v>29</v>
      </c>
      <c r="E13" s="30"/>
      <c r="F13" s="31">
        <v>45246</v>
      </c>
      <c r="G13" s="31"/>
      <c r="H13" s="32">
        <v>5400</v>
      </c>
      <c r="I13" s="3"/>
      <c r="J13" s="3"/>
      <c r="K13" s="32">
        <v>390</v>
      </c>
      <c r="L13" s="3"/>
      <c r="M13" s="32">
        <f t="shared" si="2"/>
        <v>360</v>
      </c>
      <c r="N13" s="3"/>
      <c r="O13" s="33">
        <v>750</v>
      </c>
      <c r="P13" s="32"/>
      <c r="Q13" s="32">
        <f t="shared" si="0"/>
        <v>144</v>
      </c>
      <c r="R13" s="32"/>
      <c r="S13" s="32">
        <f t="shared" si="1"/>
        <v>-216</v>
      </c>
      <c r="T13" s="34"/>
      <c r="U13" s="35" t="s">
        <v>22</v>
      </c>
      <c r="V13" s="36"/>
      <c r="W13" s="37">
        <v>15</v>
      </c>
      <c r="X13" s="2"/>
      <c r="Y13" s="37">
        <v>37.5</v>
      </c>
      <c r="AC13" s="38">
        <v>360</v>
      </c>
    </row>
    <row r="14" spans="1:29" ht="14.45" customHeight="1" x14ac:dyDescent="0.25">
      <c r="A14" s="5"/>
      <c r="B14" s="29">
        <v>911</v>
      </c>
      <c r="C14" s="29"/>
      <c r="D14" s="30" t="s">
        <v>30</v>
      </c>
      <c r="E14" s="30"/>
      <c r="F14" s="31">
        <v>45615</v>
      </c>
      <c r="G14" s="31"/>
      <c r="H14" s="32">
        <v>4442.6000000000004</v>
      </c>
      <c r="I14" s="3"/>
      <c r="J14" s="3"/>
      <c r="K14" s="32">
        <v>18.510000000000002</v>
      </c>
      <c r="L14" s="3"/>
      <c r="M14" s="32">
        <v>222.13</v>
      </c>
      <c r="N14" s="3"/>
      <c r="O14" s="33">
        <v>240.64</v>
      </c>
      <c r="P14" s="32"/>
      <c r="Q14" s="32">
        <f t="shared" si="0"/>
        <v>118.47</v>
      </c>
      <c r="R14" s="32"/>
      <c r="S14" s="32">
        <f t="shared" si="1"/>
        <v>-103.66</v>
      </c>
      <c r="T14" s="34"/>
      <c r="U14" s="35" t="s">
        <v>22</v>
      </c>
      <c r="V14" s="36"/>
      <c r="W14" s="37">
        <v>20</v>
      </c>
      <c r="X14" s="2"/>
      <c r="Y14" s="37">
        <v>37.5</v>
      </c>
      <c r="AC14" s="38">
        <v>222.13</v>
      </c>
    </row>
    <row r="15" spans="1:29" ht="14.45" customHeight="1" x14ac:dyDescent="0.25">
      <c r="A15" s="5"/>
      <c r="B15" s="29">
        <v>912</v>
      </c>
      <c r="C15" s="29"/>
      <c r="D15" s="30" t="s">
        <v>31</v>
      </c>
      <c r="E15" s="30"/>
      <c r="F15" s="31">
        <v>45587</v>
      </c>
      <c r="G15" s="31"/>
      <c r="H15" s="39">
        <v>4500</v>
      </c>
      <c r="I15" s="3"/>
      <c r="J15" s="3"/>
      <c r="K15" s="39">
        <v>18.75</v>
      </c>
      <c r="L15" s="3"/>
      <c r="M15" s="39">
        <v>112.5</v>
      </c>
      <c r="N15" s="3"/>
      <c r="O15" s="39">
        <v>131.25</v>
      </c>
      <c r="P15" s="32"/>
      <c r="Q15" s="40">
        <f t="shared" si="0"/>
        <v>120</v>
      </c>
      <c r="R15" s="32"/>
      <c r="S15" s="40">
        <f t="shared" si="1"/>
        <v>7.5</v>
      </c>
      <c r="T15" s="34"/>
      <c r="U15" s="35" t="s">
        <v>22</v>
      </c>
      <c r="V15" s="36"/>
      <c r="W15" s="37">
        <v>40</v>
      </c>
      <c r="X15" s="2"/>
      <c r="Y15" s="37">
        <v>37.5</v>
      </c>
      <c r="AC15" s="41">
        <v>112.5</v>
      </c>
    </row>
    <row r="16" spans="1:29" ht="15" customHeight="1" x14ac:dyDescent="0.25">
      <c r="A16" s="5"/>
      <c r="B16" s="2"/>
      <c r="C16" s="2"/>
      <c r="D16" s="42" t="s">
        <v>32</v>
      </c>
      <c r="E16" s="42"/>
      <c r="F16" s="42"/>
      <c r="G16" s="42"/>
      <c r="H16" s="39">
        <f>SUM(H6:H15)</f>
        <v>204026.26</v>
      </c>
      <c r="I16" s="3"/>
      <c r="J16" s="3"/>
      <c r="K16" s="39">
        <f>SUM(K6:K15)</f>
        <v>100437.26999999997</v>
      </c>
      <c r="L16" s="3"/>
      <c r="M16" s="39">
        <f>SUM(M6:M15)</f>
        <v>3981.6400000000003</v>
      </c>
      <c r="N16" s="3"/>
      <c r="O16" s="39">
        <f>SUM(O6:O15)</f>
        <v>104407.23999999999</v>
      </c>
      <c r="P16" s="32"/>
      <c r="Q16" s="39">
        <f>SUM(Q6:Q15)</f>
        <v>3645.28</v>
      </c>
      <c r="R16" s="32"/>
      <c r="S16" s="39">
        <f>SUM(S6:S15)</f>
        <v>-336.36000000000013</v>
      </c>
      <c r="T16" s="34"/>
      <c r="U16" s="2"/>
      <c r="V16" s="1"/>
      <c r="W16" s="2"/>
      <c r="X16" s="2"/>
      <c r="Y16" s="2"/>
      <c r="AC16" s="43">
        <v>3969.97</v>
      </c>
    </row>
    <row r="17" spans="1:29" ht="14.45" customHeight="1" x14ac:dyDescent="0.25">
      <c r="A17" s="5"/>
      <c r="B17" s="2"/>
      <c r="C17" s="2"/>
      <c r="D17" s="42"/>
      <c r="E17" s="42"/>
      <c r="F17" s="42"/>
      <c r="G17" s="42"/>
      <c r="H17" s="44"/>
      <c r="I17" s="3"/>
      <c r="J17" s="3"/>
      <c r="K17" s="44"/>
      <c r="L17" s="3"/>
      <c r="M17" s="44"/>
      <c r="N17" s="3"/>
      <c r="O17" s="3"/>
      <c r="P17" s="44"/>
      <c r="Q17" s="44"/>
      <c r="R17" s="44"/>
      <c r="S17" s="44"/>
      <c r="T17" s="34"/>
      <c r="U17" s="2"/>
      <c r="V17" s="1"/>
      <c r="W17" s="2"/>
      <c r="X17" s="2"/>
      <c r="Y17" s="2"/>
      <c r="AC17" s="45"/>
    </row>
    <row r="18" spans="1:29" ht="14.45" customHeight="1" x14ac:dyDescent="0.25">
      <c r="A18" s="5"/>
      <c r="B18" s="27" t="s">
        <v>33</v>
      </c>
      <c r="C18" s="27"/>
      <c r="D18" s="27"/>
      <c r="E18" s="42"/>
      <c r="F18" s="42"/>
      <c r="G18" s="42"/>
      <c r="H18" s="44"/>
      <c r="I18" s="3"/>
      <c r="J18" s="3"/>
      <c r="K18" s="44"/>
      <c r="L18" s="3"/>
      <c r="M18" s="44"/>
      <c r="N18" s="3"/>
      <c r="O18" s="3"/>
      <c r="P18" s="44"/>
      <c r="Q18" s="44"/>
      <c r="R18" s="44"/>
      <c r="S18" s="44"/>
      <c r="T18" s="5"/>
      <c r="U18" s="2"/>
      <c r="V18" s="1"/>
      <c r="W18" s="2"/>
      <c r="X18" s="2"/>
      <c r="Y18" s="2"/>
      <c r="AC18" s="25"/>
    </row>
    <row r="19" spans="1:29" ht="14.45" customHeight="1" x14ac:dyDescent="0.25">
      <c r="A19" s="5"/>
      <c r="B19" s="35" t="s">
        <v>34</v>
      </c>
      <c r="C19" s="35"/>
      <c r="D19" s="36" t="s">
        <v>34</v>
      </c>
      <c r="E19" s="36"/>
      <c r="F19" s="31">
        <v>45153</v>
      </c>
      <c r="G19" s="31"/>
      <c r="H19" s="32">
        <v>104343.41</v>
      </c>
      <c r="I19" s="3"/>
      <c r="J19" s="3"/>
      <c r="K19" s="32">
        <v>8869.19</v>
      </c>
      <c r="L19" s="3"/>
      <c r="M19" s="32">
        <v>6260.6</v>
      </c>
      <c r="N19" s="3"/>
      <c r="O19" s="33">
        <v>15129.79</v>
      </c>
      <c r="P19" s="32"/>
      <c r="Q19" s="32">
        <f>IF(H19=K19,0,IF(H19=O19,0,ROUND(H19/Y19,2)))</f>
        <v>8347.4699999999993</v>
      </c>
      <c r="R19" s="32"/>
      <c r="S19" s="32">
        <f>Q19-M19</f>
        <v>2086.869999999999</v>
      </c>
      <c r="T19" s="34"/>
      <c r="U19" s="35" t="s">
        <v>22</v>
      </c>
      <c r="V19" s="36"/>
      <c r="W19" s="37">
        <v>15</v>
      </c>
      <c r="X19" s="2"/>
      <c r="Y19" s="37">
        <v>12.5</v>
      </c>
      <c r="AC19" s="34">
        <v>6260.6</v>
      </c>
    </row>
    <row r="20" spans="1:29" ht="14.45" customHeight="1" x14ac:dyDescent="0.25">
      <c r="A20" s="5"/>
      <c r="B20" s="35" t="s">
        <v>35</v>
      </c>
      <c r="C20" s="35"/>
      <c r="D20" s="36" t="s">
        <v>35</v>
      </c>
      <c r="E20" s="36"/>
      <c r="F20" s="31">
        <v>42878</v>
      </c>
      <c r="G20" s="31"/>
      <c r="H20" s="40">
        <v>67000</v>
      </c>
      <c r="I20" s="3"/>
      <c r="J20" s="3"/>
      <c r="K20" s="40">
        <v>48128.33</v>
      </c>
      <c r="L20" s="3"/>
      <c r="M20" s="40">
        <v>6030</v>
      </c>
      <c r="N20" s="3"/>
      <c r="O20" s="46">
        <v>54158.33</v>
      </c>
      <c r="P20" s="32"/>
      <c r="Q20" s="32">
        <f>IF(H20=K20,0,IF(H20=O20,0,ROUND(H20/Y20,2)))</f>
        <v>5360</v>
      </c>
      <c r="R20" s="32"/>
      <c r="S20" s="32">
        <f>Q20-M20</f>
        <v>-670</v>
      </c>
      <c r="T20" s="34"/>
      <c r="U20" s="35" t="s">
        <v>22</v>
      </c>
      <c r="V20" s="36"/>
      <c r="W20" s="37">
        <v>10</v>
      </c>
      <c r="X20" s="2"/>
      <c r="Y20" s="37">
        <v>12.5</v>
      </c>
      <c r="AC20" s="47">
        <v>6030</v>
      </c>
    </row>
    <row r="21" spans="1:29" ht="14.45" customHeight="1" x14ac:dyDescent="0.25">
      <c r="A21" s="5"/>
      <c r="B21" s="2"/>
      <c r="C21" s="2"/>
      <c r="D21" s="5"/>
      <c r="E21" s="5"/>
      <c r="F21" s="42"/>
      <c r="G21" s="42"/>
      <c r="H21" s="48">
        <f>SUM(H19:H20)</f>
        <v>171343.41</v>
      </c>
      <c r="I21" s="3"/>
      <c r="J21" s="3"/>
      <c r="K21" s="48">
        <f>SUM(K19:K20)</f>
        <v>56997.520000000004</v>
      </c>
      <c r="L21" s="3"/>
      <c r="M21" s="48">
        <f>SUM(M19:M20)</f>
        <v>12290.6</v>
      </c>
      <c r="N21" s="3"/>
      <c r="O21" s="48">
        <f>SUM(O19:O20)</f>
        <v>69288.12</v>
      </c>
      <c r="P21" s="32"/>
      <c r="Q21" s="49">
        <f>SUM(Q19:Q20)</f>
        <v>13707.47</v>
      </c>
      <c r="R21" s="32"/>
      <c r="S21" s="49">
        <f>SUM(S19:S20)</f>
        <v>1416.869999999999</v>
      </c>
      <c r="T21" s="34"/>
      <c r="U21" s="2"/>
      <c r="V21" s="1"/>
      <c r="W21" s="2"/>
      <c r="X21" s="2"/>
      <c r="Y21" s="2"/>
      <c r="AC21" s="43">
        <v>12290.6</v>
      </c>
    </row>
    <row r="22" spans="1:29" ht="14.45" customHeight="1" x14ac:dyDescent="0.25">
      <c r="A22" s="5"/>
      <c r="B22" s="2"/>
      <c r="C22" s="2"/>
      <c r="D22" s="5"/>
      <c r="E22" s="5"/>
      <c r="F22" s="42"/>
      <c r="G22" s="42"/>
      <c r="H22" s="32"/>
      <c r="I22" s="3"/>
      <c r="J22" s="3"/>
      <c r="K22" s="32"/>
      <c r="L22" s="3"/>
      <c r="M22" s="32"/>
      <c r="N22" s="3"/>
      <c r="O22" s="32"/>
      <c r="P22" s="32"/>
      <c r="Q22" s="32"/>
      <c r="R22" s="32"/>
      <c r="S22" s="32"/>
      <c r="T22" s="34"/>
      <c r="U22" s="2"/>
      <c r="V22" s="1"/>
      <c r="W22" s="2"/>
      <c r="X22" s="2"/>
      <c r="Y22" s="2"/>
      <c r="AC22" s="45"/>
    </row>
    <row r="23" spans="1:29" ht="14.45" customHeight="1" x14ac:dyDescent="0.25">
      <c r="A23" s="5"/>
      <c r="B23" s="27" t="s">
        <v>36</v>
      </c>
      <c r="C23" s="27"/>
      <c r="D23" s="27"/>
      <c r="E23" s="42"/>
      <c r="F23" s="1"/>
      <c r="G23" s="1"/>
      <c r="H23" s="44"/>
      <c r="I23" s="3"/>
      <c r="J23" s="3"/>
      <c r="K23" s="44"/>
      <c r="L23" s="3"/>
      <c r="M23" s="44"/>
      <c r="N23" s="3"/>
      <c r="O23" s="3"/>
      <c r="P23" s="44"/>
      <c r="Q23" s="44"/>
      <c r="R23" s="44"/>
      <c r="S23" s="44"/>
      <c r="T23" s="5"/>
      <c r="U23" s="2"/>
      <c r="V23" s="1"/>
      <c r="W23" s="2"/>
      <c r="X23" s="2"/>
      <c r="Y23" s="2"/>
      <c r="AC23" s="25"/>
    </row>
    <row r="24" spans="1:29" ht="14.45" customHeight="1" x14ac:dyDescent="0.25">
      <c r="A24" s="5"/>
      <c r="B24" s="35" t="s">
        <v>37</v>
      </c>
      <c r="C24" s="35"/>
      <c r="D24" s="36" t="s">
        <v>37</v>
      </c>
      <c r="E24" s="36"/>
      <c r="F24" s="31">
        <v>35950</v>
      </c>
      <c r="G24" s="31"/>
      <c r="H24" s="32">
        <v>204</v>
      </c>
      <c r="I24" s="3"/>
      <c r="J24" s="3"/>
      <c r="K24" s="32">
        <v>204</v>
      </c>
      <c r="L24" s="3"/>
      <c r="M24" s="32">
        <v>0</v>
      </c>
      <c r="N24" s="3"/>
      <c r="O24" s="33">
        <v>204</v>
      </c>
      <c r="P24" s="32"/>
      <c r="Q24" s="32">
        <f t="shared" ref="Q24:Q31" si="3">IF(H24=K24,0,IF(H24=O24,0,ROUND(H24/Y24,2)))</f>
        <v>0</v>
      </c>
      <c r="R24" s="32"/>
      <c r="S24" s="32">
        <f t="shared" ref="S24:S31" si="4">Q24-M24</f>
        <v>0</v>
      </c>
      <c r="T24" s="38"/>
      <c r="U24" s="35" t="s">
        <v>22</v>
      </c>
      <c r="V24" s="36"/>
      <c r="W24" s="37">
        <v>10</v>
      </c>
      <c r="X24" s="2"/>
      <c r="Y24" s="37">
        <v>17.5</v>
      </c>
      <c r="AC24" s="38">
        <v>0</v>
      </c>
    </row>
    <row r="25" spans="1:29" ht="14.45" customHeight="1" x14ac:dyDescent="0.25">
      <c r="A25" s="5"/>
      <c r="B25" s="35" t="s">
        <v>38</v>
      </c>
      <c r="C25" s="35"/>
      <c r="D25" s="36" t="s">
        <v>38</v>
      </c>
      <c r="E25" s="36"/>
      <c r="F25" s="31">
        <v>36571</v>
      </c>
      <c r="G25" s="31"/>
      <c r="H25" s="32">
        <v>314.99</v>
      </c>
      <c r="I25" s="3"/>
      <c r="J25" s="3"/>
      <c r="K25" s="32">
        <v>314.99</v>
      </c>
      <c r="L25" s="3"/>
      <c r="M25" s="32">
        <v>0</v>
      </c>
      <c r="N25" s="3"/>
      <c r="O25" s="33">
        <v>314.99</v>
      </c>
      <c r="P25" s="32"/>
      <c r="Q25" s="32">
        <f t="shared" si="3"/>
        <v>0</v>
      </c>
      <c r="R25" s="32"/>
      <c r="S25" s="32">
        <f t="shared" si="4"/>
        <v>0</v>
      </c>
      <c r="T25" s="38"/>
      <c r="U25" s="35" t="s">
        <v>22</v>
      </c>
      <c r="V25" s="36"/>
      <c r="W25" s="37">
        <v>5</v>
      </c>
      <c r="X25" s="2"/>
      <c r="Y25" s="37">
        <v>17.5</v>
      </c>
      <c r="AC25" s="38">
        <v>0</v>
      </c>
    </row>
    <row r="26" spans="1:29" ht="14.45" customHeight="1" x14ac:dyDescent="0.25">
      <c r="A26" s="5"/>
      <c r="B26" s="35" t="s">
        <v>39</v>
      </c>
      <c r="C26" s="35"/>
      <c r="D26" s="36" t="s">
        <v>39</v>
      </c>
      <c r="E26" s="36"/>
      <c r="F26" s="31">
        <v>37146</v>
      </c>
      <c r="G26" s="31"/>
      <c r="H26" s="32">
        <v>926.95</v>
      </c>
      <c r="I26" s="3"/>
      <c r="J26" s="3"/>
      <c r="K26" s="32">
        <v>926.95</v>
      </c>
      <c r="L26" s="3"/>
      <c r="M26" s="32">
        <v>0</v>
      </c>
      <c r="N26" s="3"/>
      <c r="O26" s="33">
        <v>926.95</v>
      </c>
      <c r="P26" s="32"/>
      <c r="Q26" s="32">
        <f t="shared" si="3"/>
        <v>0</v>
      </c>
      <c r="R26" s="32"/>
      <c r="S26" s="32">
        <f t="shared" si="4"/>
        <v>0</v>
      </c>
      <c r="T26" s="38"/>
      <c r="U26" s="35" t="s">
        <v>22</v>
      </c>
      <c r="V26" s="36"/>
      <c r="W26" s="50">
        <v>5</v>
      </c>
      <c r="X26" s="2"/>
      <c r="Y26" s="37">
        <v>17.5</v>
      </c>
      <c r="AC26" s="38">
        <v>0</v>
      </c>
    </row>
    <row r="27" spans="1:29" ht="14.45" customHeight="1" x14ac:dyDescent="0.25">
      <c r="A27" s="5"/>
      <c r="B27" s="35" t="s">
        <v>40</v>
      </c>
      <c r="C27" s="35"/>
      <c r="D27" s="36" t="s">
        <v>40</v>
      </c>
      <c r="E27" s="36"/>
      <c r="F27" s="31">
        <v>36938</v>
      </c>
      <c r="G27" s="31"/>
      <c r="H27" s="32">
        <v>393</v>
      </c>
      <c r="I27" s="3"/>
      <c r="J27" s="3"/>
      <c r="K27" s="32">
        <v>393</v>
      </c>
      <c r="L27" s="3"/>
      <c r="M27" s="32">
        <v>0</v>
      </c>
      <c r="N27" s="3"/>
      <c r="O27" s="33">
        <v>393</v>
      </c>
      <c r="P27" s="32"/>
      <c r="Q27" s="32">
        <f t="shared" si="3"/>
        <v>0</v>
      </c>
      <c r="R27" s="32"/>
      <c r="S27" s="32">
        <f t="shared" si="4"/>
        <v>0</v>
      </c>
      <c r="T27" s="38"/>
      <c r="U27" s="35" t="s">
        <v>22</v>
      </c>
      <c r="V27" s="36"/>
      <c r="W27" s="37">
        <v>5</v>
      </c>
      <c r="X27" s="2"/>
      <c r="Y27" s="37">
        <v>17.5</v>
      </c>
      <c r="AC27" s="38">
        <v>0</v>
      </c>
    </row>
    <row r="28" spans="1:29" ht="14.45" customHeight="1" x14ac:dyDescent="0.25">
      <c r="A28" s="5"/>
      <c r="B28" s="35" t="s">
        <v>41</v>
      </c>
      <c r="C28" s="35"/>
      <c r="D28" s="36" t="s">
        <v>41</v>
      </c>
      <c r="E28" s="36"/>
      <c r="F28" s="31">
        <v>37389</v>
      </c>
      <c r="G28" s="31"/>
      <c r="H28" s="32">
        <v>704.6</v>
      </c>
      <c r="I28" s="3"/>
      <c r="J28" s="3"/>
      <c r="K28" s="32">
        <v>704.6</v>
      </c>
      <c r="L28" s="3"/>
      <c r="M28" s="32">
        <v>0</v>
      </c>
      <c r="N28" s="3"/>
      <c r="O28" s="33">
        <v>704.6</v>
      </c>
      <c r="P28" s="32"/>
      <c r="Q28" s="32">
        <f t="shared" si="3"/>
        <v>0</v>
      </c>
      <c r="R28" s="32"/>
      <c r="S28" s="32">
        <f t="shared" si="4"/>
        <v>0</v>
      </c>
      <c r="T28" s="38"/>
      <c r="U28" s="35" t="s">
        <v>22</v>
      </c>
      <c r="V28" s="36"/>
      <c r="W28" s="37">
        <v>5</v>
      </c>
      <c r="X28" s="2"/>
      <c r="Y28" s="37">
        <v>17.5</v>
      </c>
      <c r="AC28" s="38">
        <v>0</v>
      </c>
    </row>
    <row r="29" spans="1:29" ht="14.45" customHeight="1" x14ac:dyDescent="0.25">
      <c r="A29" s="5"/>
      <c r="B29" s="35" t="s">
        <v>42</v>
      </c>
      <c r="C29" s="35"/>
      <c r="D29" s="36" t="s">
        <v>42</v>
      </c>
      <c r="E29" s="36"/>
      <c r="F29" s="31">
        <v>44725</v>
      </c>
      <c r="G29" s="31"/>
      <c r="H29" s="32">
        <v>6641.85</v>
      </c>
      <c r="I29" s="3"/>
      <c r="J29" s="3"/>
      <c r="K29" s="32">
        <v>857.9</v>
      </c>
      <c r="L29" s="3"/>
      <c r="M29" s="32">
        <v>332.09</v>
      </c>
      <c r="N29" s="3"/>
      <c r="O29" s="33">
        <v>1189.99</v>
      </c>
      <c r="P29" s="32"/>
      <c r="Q29" s="32">
        <f t="shared" si="3"/>
        <v>379.53</v>
      </c>
      <c r="R29" s="32"/>
      <c r="S29" s="32">
        <f t="shared" si="4"/>
        <v>47.44</v>
      </c>
      <c r="T29" s="34"/>
      <c r="U29" s="35" t="s">
        <v>22</v>
      </c>
      <c r="V29" s="36"/>
      <c r="W29" s="37">
        <v>20</v>
      </c>
      <c r="X29" s="2"/>
      <c r="Y29" s="37">
        <v>17.5</v>
      </c>
      <c r="AC29" s="38">
        <v>332.09</v>
      </c>
    </row>
    <row r="30" spans="1:29" ht="14.45" customHeight="1" x14ac:dyDescent="0.25">
      <c r="A30" s="5"/>
      <c r="B30" s="35" t="s">
        <v>43</v>
      </c>
      <c r="C30" s="35"/>
      <c r="D30" s="36" t="s">
        <v>43</v>
      </c>
      <c r="E30" s="36"/>
      <c r="F30" s="31">
        <v>44725</v>
      </c>
      <c r="G30" s="31"/>
      <c r="H30" s="32">
        <v>649</v>
      </c>
      <c r="I30" s="3"/>
      <c r="J30" s="3"/>
      <c r="K30" s="32">
        <v>335.32</v>
      </c>
      <c r="L30" s="3"/>
      <c r="M30" s="32">
        <v>129.80000000000001</v>
      </c>
      <c r="N30" s="3"/>
      <c r="O30" s="33">
        <v>465.12</v>
      </c>
      <c r="P30" s="32"/>
      <c r="Q30" s="32">
        <f t="shared" si="3"/>
        <v>37.090000000000003</v>
      </c>
      <c r="R30" s="32"/>
      <c r="S30" s="32">
        <f t="shared" si="4"/>
        <v>-92.710000000000008</v>
      </c>
      <c r="T30" s="38"/>
      <c r="U30" s="35" t="s">
        <v>22</v>
      </c>
      <c r="V30" s="36"/>
      <c r="W30" s="37">
        <v>5</v>
      </c>
      <c r="X30" s="2"/>
      <c r="Y30" s="37">
        <v>17.5</v>
      </c>
      <c r="AC30" s="38">
        <v>129.80000000000001</v>
      </c>
    </row>
    <row r="31" spans="1:29" ht="14.45" customHeight="1" x14ac:dyDescent="0.25">
      <c r="A31" s="5"/>
      <c r="B31" s="35" t="s">
        <v>44</v>
      </c>
      <c r="C31" s="35"/>
      <c r="D31" s="36" t="s">
        <v>44</v>
      </c>
      <c r="E31" s="36"/>
      <c r="F31" s="31">
        <v>45322</v>
      </c>
      <c r="G31" s="31"/>
      <c r="H31" s="40">
        <v>3428</v>
      </c>
      <c r="I31" s="3"/>
      <c r="J31" s="3"/>
      <c r="K31" s="40">
        <v>314.23</v>
      </c>
      <c r="L31" s="3"/>
      <c r="M31" s="40">
        <v>342.8</v>
      </c>
      <c r="N31" s="3"/>
      <c r="O31" s="46">
        <v>657.03</v>
      </c>
      <c r="P31" s="32"/>
      <c r="Q31" s="32">
        <f t="shared" si="3"/>
        <v>195.89</v>
      </c>
      <c r="R31" s="32"/>
      <c r="S31" s="32">
        <f t="shared" si="4"/>
        <v>-146.91000000000003</v>
      </c>
      <c r="T31" s="34"/>
      <c r="U31" s="35" t="s">
        <v>22</v>
      </c>
      <c r="V31" s="36"/>
      <c r="W31" s="37">
        <v>10</v>
      </c>
      <c r="X31" s="2"/>
      <c r="Y31" s="37">
        <v>17.5</v>
      </c>
      <c r="AC31" s="41">
        <v>342.8</v>
      </c>
    </row>
    <row r="32" spans="1:29" ht="14.45" customHeight="1" x14ac:dyDescent="0.25">
      <c r="A32" s="5"/>
      <c r="B32" s="2"/>
      <c r="C32" s="2"/>
      <c r="D32" s="42" t="s">
        <v>45</v>
      </c>
      <c r="E32" s="42"/>
      <c r="F32" s="42"/>
      <c r="G32" s="42"/>
      <c r="H32" s="49">
        <f>SUM(H24:H31)</f>
        <v>13262.39</v>
      </c>
      <c r="I32" s="3"/>
      <c r="J32" s="3"/>
      <c r="K32" s="49">
        <f>SUM(K24:K31)</f>
        <v>4050.9900000000002</v>
      </c>
      <c r="L32" s="3"/>
      <c r="M32" s="49">
        <f>SUM(M24:M31)</f>
        <v>804.69</v>
      </c>
      <c r="N32" s="3"/>
      <c r="O32" s="49">
        <f>SUM(O24:O31)</f>
        <v>4855.6799999999994</v>
      </c>
      <c r="P32" s="32"/>
      <c r="Q32" s="49">
        <f>SUM(Q24:Q31)</f>
        <v>612.51</v>
      </c>
      <c r="R32" s="32"/>
      <c r="S32" s="49">
        <f>SUM(S24:S31)</f>
        <v>-192.18000000000004</v>
      </c>
      <c r="T32" s="34"/>
      <c r="U32" s="2"/>
      <c r="V32" s="1"/>
      <c r="W32" s="2"/>
      <c r="X32" s="2"/>
      <c r="Y32" s="2"/>
      <c r="AC32" s="51">
        <v>804.69</v>
      </c>
    </row>
    <row r="33" spans="1:29" ht="14.45" customHeight="1" x14ac:dyDescent="0.25">
      <c r="A33" s="5"/>
      <c r="B33" s="27" t="s">
        <v>46</v>
      </c>
      <c r="C33" s="27"/>
      <c r="D33" s="27"/>
      <c r="E33" s="52"/>
      <c r="F33" s="42"/>
      <c r="G33" s="42"/>
      <c r="H33" s="53"/>
      <c r="I33" s="3"/>
      <c r="J33" s="3"/>
      <c r="K33" s="53"/>
      <c r="L33" s="3"/>
      <c r="M33" s="53"/>
      <c r="N33" s="3"/>
      <c r="O33" s="54"/>
      <c r="P33" s="44"/>
      <c r="Q33" s="44"/>
      <c r="R33" s="44"/>
      <c r="S33" s="44"/>
      <c r="T33" s="5"/>
      <c r="U33" s="2"/>
      <c r="V33" s="1"/>
      <c r="W33" s="2"/>
      <c r="X33" s="2"/>
      <c r="Y33" s="2"/>
      <c r="AC33" s="25"/>
    </row>
    <row r="34" spans="1:29" ht="14.45" customHeight="1" x14ac:dyDescent="0.25">
      <c r="A34" s="5"/>
      <c r="B34" s="29">
        <v>801</v>
      </c>
      <c r="C34" s="29"/>
      <c r="D34" s="30" t="s">
        <v>47</v>
      </c>
      <c r="E34" s="30"/>
      <c r="F34" s="31">
        <v>44916</v>
      </c>
      <c r="G34" s="31"/>
      <c r="H34" s="32">
        <v>23625</v>
      </c>
      <c r="I34" s="3"/>
      <c r="J34" s="3"/>
      <c r="K34" s="32">
        <v>6075</v>
      </c>
      <c r="L34" s="3"/>
      <c r="M34" s="32">
        <v>3037.5</v>
      </c>
      <c r="N34" s="3"/>
      <c r="O34" s="33">
        <v>9112.5</v>
      </c>
      <c r="P34" s="32"/>
      <c r="Q34" s="32">
        <f t="shared" ref="Q34:Q42" si="5">IF(H34=K34,0,IF(H34=O34,0,ROUND(H34/Y34,2)))</f>
        <v>3375</v>
      </c>
      <c r="R34" s="32"/>
      <c r="S34" s="32">
        <f t="shared" ref="S34:S42" si="6">Q34-M34</f>
        <v>337.5</v>
      </c>
      <c r="T34" s="34"/>
      <c r="U34" s="35" t="s">
        <v>22</v>
      </c>
      <c r="V34" s="36"/>
      <c r="W34" s="37">
        <v>7</v>
      </c>
      <c r="X34" s="2"/>
      <c r="Y34" s="37">
        <v>7</v>
      </c>
      <c r="AC34" s="34">
        <v>3037.5</v>
      </c>
    </row>
    <row r="35" spans="1:29" ht="14.45" customHeight="1" x14ac:dyDescent="0.25">
      <c r="A35" s="5"/>
      <c r="B35" s="29">
        <v>806</v>
      </c>
      <c r="C35" s="29"/>
      <c r="D35" s="30" t="s">
        <v>48</v>
      </c>
      <c r="E35" s="30"/>
      <c r="F35" s="31">
        <v>42732</v>
      </c>
      <c r="G35" s="31"/>
      <c r="H35" s="32">
        <v>68700</v>
      </c>
      <c r="I35" s="3"/>
      <c r="J35" s="3"/>
      <c r="K35" s="32">
        <v>52212</v>
      </c>
      <c r="L35" s="3"/>
      <c r="M35" s="32">
        <v>6183</v>
      </c>
      <c r="N35" s="3"/>
      <c r="O35" s="33">
        <v>58395</v>
      </c>
      <c r="P35" s="32"/>
      <c r="Q35" s="32">
        <f t="shared" si="5"/>
        <v>9814.2900000000009</v>
      </c>
      <c r="R35" s="32"/>
      <c r="S35" s="32">
        <f t="shared" si="6"/>
        <v>3631.2900000000009</v>
      </c>
      <c r="T35" s="34"/>
      <c r="U35" s="35" t="s">
        <v>22</v>
      </c>
      <c r="V35" s="36"/>
      <c r="W35" s="37">
        <v>10</v>
      </c>
      <c r="X35" s="2"/>
      <c r="Y35" s="37">
        <v>7</v>
      </c>
      <c r="AC35" s="34">
        <v>6183</v>
      </c>
    </row>
    <row r="36" spans="1:29" ht="14.45" customHeight="1" x14ac:dyDescent="0.25">
      <c r="A36" s="5"/>
      <c r="B36" s="29">
        <v>808</v>
      </c>
      <c r="C36" s="29"/>
      <c r="D36" s="30" t="s">
        <v>49</v>
      </c>
      <c r="E36" s="30"/>
      <c r="F36" s="31">
        <v>43640</v>
      </c>
      <c r="G36" s="31"/>
      <c r="H36" s="32">
        <v>43969</v>
      </c>
      <c r="I36" s="3"/>
      <c r="J36" s="3"/>
      <c r="K36" s="32">
        <v>38066.18</v>
      </c>
      <c r="L36" s="3"/>
      <c r="M36" s="32">
        <v>5465.92</v>
      </c>
      <c r="N36" s="3"/>
      <c r="O36" s="33">
        <v>43532.1</v>
      </c>
      <c r="P36" s="32"/>
      <c r="Q36" s="32">
        <f t="shared" si="5"/>
        <v>6281.29</v>
      </c>
      <c r="R36" s="32"/>
      <c r="S36" s="32">
        <f t="shared" si="6"/>
        <v>815.36999999999989</v>
      </c>
      <c r="T36" s="38"/>
      <c r="U36" s="35" t="s">
        <v>22</v>
      </c>
      <c r="V36" s="36"/>
      <c r="W36" s="37">
        <v>7</v>
      </c>
      <c r="X36" s="2"/>
      <c r="Y36" s="37">
        <v>7</v>
      </c>
      <c r="AC36" s="34">
        <v>5465.92</v>
      </c>
    </row>
    <row r="37" spans="1:29" ht="14.45" customHeight="1" x14ac:dyDescent="0.25">
      <c r="A37" s="5"/>
      <c r="B37" s="29">
        <v>809</v>
      </c>
      <c r="C37" s="29"/>
      <c r="D37" s="30" t="s">
        <v>50</v>
      </c>
      <c r="E37" s="30"/>
      <c r="F37" s="31">
        <v>44474</v>
      </c>
      <c r="G37" s="31"/>
      <c r="H37" s="32">
        <v>33989</v>
      </c>
      <c r="I37" s="3"/>
      <c r="J37" s="3"/>
      <c r="K37" s="32">
        <v>14202.53</v>
      </c>
      <c r="L37" s="3"/>
      <c r="M37" s="32">
        <v>4370.01</v>
      </c>
      <c r="N37" s="3"/>
      <c r="O37" s="33">
        <v>18572.54</v>
      </c>
      <c r="P37" s="32"/>
      <c r="Q37" s="32">
        <f t="shared" si="5"/>
        <v>4855.57</v>
      </c>
      <c r="R37" s="32"/>
      <c r="S37" s="32">
        <f t="shared" si="6"/>
        <v>485.55999999999949</v>
      </c>
      <c r="T37" s="34"/>
      <c r="U37" s="35" t="s">
        <v>22</v>
      </c>
      <c r="V37" s="36"/>
      <c r="W37" s="37">
        <v>7</v>
      </c>
      <c r="X37" s="2"/>
      <c r="Y37" s="37">
        <v>7</v>
      </c>
      <c r="AC37" s="34">
        <v>4370.01</v>
      </c>
    </row>
    <row r="38" spans="1:29" ht="14.45" customHeight="1" x14ac:dyDescent="0.25">
      <c r="A38" s="5"/>
      <c r="B38" s="29">
        <v>810</v>
      </c>
      <c r="C38" s="29"/>
      <c r="D38" s="30" t="s">
        <v>51</v>
      </c>
      <c r="E38" s="30"/>
      <c r="F38" s="31">
        <v>44708</v>
      </c>
      <c r="G38" s="31"/>
      <c r="H38" s="32">
        <v>41469</v>
      </c>
      <c r="I38" s="3"/>
      <c r="J38" s="3"/>
      <c r="K38" s="32">
        <v>13773.64</v>
      </c>
      <c r="L38" s="3"/>
      <c r="M38" s="32">
        <v>5331.73</v>
      </c>
      <c r="N38" s="3"/>
      <c r="O38" s="33">
        <v>19105.37</v>
      </c>
      <c r="P38" s="32"/>
      <c r="Q38" s="32">
        <f t="shared" si="5"/>
        <v>5924.14</v>
      </c>
      <c r="R38" s="32"/>
      <c r="S38" s="32">
        <f t="shared" si="6"/>
        <v>592.41000000000076</v>
      </c>
      <c r="T38" s="34"/>
      <c r="U38" s="35" t="s">
        <v>22</v>
      </c>
      <c r="V38" s="36"/>
      <c r="W38" s="37">
        <v>7</v>
      </c>
      <c r="X38" s="2"/>
      <c r="Y38" s="37">
        <v>7</v>
      </c>
      <c r="AC38" s="34">
        <v>5331.73</v>
      </c>
    </row>
    <row r="39" spans="1:29" ht="14.45" customHeight="1" x14ac:dyDescent="0.25">
      <c r="A39" s="5"/>
      <c r="B39" s="29">
        <v>811</v>
      </c>
      <c r="C39" s="29"/>
      <c r="D39" s="30" t="s">
        <v>51</v>
      </c>
      <c r="E39" s="30"/>
      <c r="F39" s="31">
        <v>44798</v>
      </c>
      <c r="G39" s="31"/>
      <c r="H39" s="32">
        <v>45699</v>
      </c>
      <c r="I39" s="3"/>
      <c r="J39" s="3"/>
      <c r="K39" s="32">
        <v>13709.71</v>
      </c>
      <c r="L39" s="3"/>
      <c r="M39" s="32">
        <v>5875.59</v>
      </c>
      <c r="N39" s="3"/>
      <c r="O39" s="33">
        <v>19585.3</v>
      </c>
      <c r="P39" s="32"/>
      <c r="Q39" s="32">
        <f t="shared" si="5"/>
        <v>6528.43</v>
      </c>
      <c r="R39" s="32"/>
      <c r="S39" s="32">
        <f t="shared" si="6"/>
        <v>652.84000000000015</v>
      </c>
      <c r="T39" s="34"/>
      <c r="U39" s="35" t="s">
        <v>22</v>
      </c>
      <c r="V39" s="36"/>
      <c r="W39" s="37">
        <v>7</v>
      </c>
      <c r="X39" s="2"/>
      <c r="Y39" s="37">
        <v>7</v>
      </c>
      <c r="AC39" s="34">
        <v>5875.59</v>
      </c>
    </row>
    <row r="40" spans="1:29" ht="14.45" customHeight="1" x14ac:dyDescent="0.25">
      <c r="A40" s="5"/>
      <c r="B40" s="29">
        <v>812</v>
      </c>
      <c r="C40" s="29"/>
      <c r="D40" s="30" t="s">
        <v>52</v>
      </c>
      <c r="E40" s="30"/>
      <c r="F40" s="31">
        <v>45296</v>
      </c>
      <c r="G40" s="31"/>
      <c r="H40" s="32">
        <v>41409</v>
      </c>
      <c r="I40" s="3"/>
      <c r="J40" s="3"/>
      <c r="K40" s="32">
        <v>5915.57</v>
      </c>
      <c r="L40" s="3"/>
      <c r="M40" s="32">
        <v>5915.57</v>
      </c>
      <c r="N40" s="3"/>
      <c r="O40" s="33">
        <v>11831.14</v>
      </c>
      <c r="P40" s="32"/>
      <c r="Q40" s="32">
        <f t="shared" si="5"/>
        <v>5915.57</v>
      </c>
      <c r="R40" s="32"/>
      <c r="S40" s="32">
        <f t="shared" si="6"/>
        <v>0</v>
      </c>
      <c r="T40" s="34"/>
      <c r="U40" s="35" t="s">
        <v>22</v>
      </c>
      <c r="V40" s="36"/>
      <c r="W40" s="37">
        <v>7</v>
      </c>
      <c r="X40" s="2"/>
      <c r="Y40" s="37">
        <v>7</v>
      </c>
      <c r="AC40" s="34">
        <v>5915.57</v>
      </c>
    </row>
    <row r="41" spans="1:29" ht="14.45" customHeight="1" x14ac:dyDescent="0.25">
      <c r="A41" s="5"/>
      <c r="B41" s="29">
        <v>813</v>
      </c>
      <c r="C41" s="29"/>
      <c r="D41" s="30" t="s">
        <v>53</v>
      </c>
      <c r="E41" s="30"/>
      <c r="F41" s="31">
        <v>45517</v>
      </c>
      <c r="G41" s="31"/>
      <c r="H41" s="32">
        <v>4904.8100000000004</v>
      </c>
      <c r="I41" s="3"/>
      <c r="J41" s="3"/>
      <c r="K41" s="32">
        <v>262.76</v>
      </c>
      <c r="L41" s="3"/>
      <c r="M41" s="32">
        <v>630.62</v>
      </c>
      <c r="N41" s="3"/>
      <c r="O41" s="33">
        <v>893.38</v>
      </c>
      <c r="P41" s="32"/>
      <c r="Q41" s="32">
        <f t="shared" si="5"/>
        <v>700.69</v>
      </c>
      <c r="R41" s="32"/>
      <c r="S41" s="32">
        <f t="shared" si="6"/>
        <v>70.07000000000005</v>
      </c>
      <c r="T41" s="34"/>
      <c r="U41" s="35" t="s">
        <v>22</v>
      </c>
      <c r="V41" s="36"/>
      <c r="W41" s="37">
        <v>7</v>
      </c>
      <c r="X41" s="2"/>
      <c r="Y41" s="37">
        <v>7</v>
      </c>
      <c r="AC41" s="38">
        <v>630.62</v>
      </c>
    </row>
    <row r="42" spans="1:29" ht="14.45" customHeight="1" x14ac:dyDescent="0.25">
      <c r="A42" s="5"/>
      <c r="B42" s="29">
        <v>814</v>
      </c>
      <c r="C42" s="29"/>
      <c r="D42" s="30" t="s">
        <v>54</v>
      </c>
      <c r="E42" s="30"/>
      <c r="F42" s="31">
        <v>45609</v>
      </c>
      <c r="G42" s="31"/>
      <c r="H42" s="40">
        <v>43954</v>
      </c>
      <c r="I42" s="3"/>
      <c r="J42" s="3"/>
      <c r="K42" s="40">
        <v>941.87</v>
      </c>
      <c r="L42" s="3"/>
      <c r="M42" s="40">
        <v>5651.23</v>
      </c>
      <c r="N42" s="3"/>
      <c r="O42" s="46">
        <v>6593.1</v>
      </c>
      <c r="P42" s="32"/>
      <c r="Q42" s="32">
        <f t="shared" si="5"/>
        <v>6279.14</v>
      </c>
      <c r="R42" s="32"/>
      <c r="S42" s="32">
        <f t="shared" si="6"/>
        <v>627.91000000000076</v>
      </c>
      <c r="T42" s="34"/>
      <c r="U42" s="35" t="s">
        <v>22</v>
      </c>
      <c r="V42" s="36"/>
      <c r="W42" s="37">
        <v>7</v>
      </c>
      <c r="X42" s="2"/>
      <c r="Y42" s="37">
        <v>7</v>
      </c>
      <c r="AC42" s="47">
        <v>5651.23</v>
      </c>
    </row>
    <row r="43" spans="1:29" ht="14.45" customHeight="1" x14ac:dyDescent="0.25">
      <c r="A43" s="5"/>
      <c r="B43" s="2"/>
      <c r="C43" s="2"/>
      <c r="D43" s="42" t="s">
        <v>55</v>
      </c>
      <c r="E43" s="42"/>
      <c r="F43" s="42"/>
      <c r="G43" s="42"/>
      <c r="H43" s="49">
        <f>SUM(H34:H42)</f>
        <v>347718.81</v>
      </c>
      <c r="I43" s="3"/>
      <c r="J43" s="3"/>
      <c r="K43" s="49">
        <v>145159.26</v>
      </c>
      <c r="L43" s="3"/>
      <c r="M43" s="49">
        <v>42461.17</v>
      </c>
      <c r="N43" s="3"/>
      <c r="O43" s="55">
        <v>187620.43</v>
      </c>
      <c r="P43" s="32"/>
      <c r="Q43" s="49">
        <f>SUM(Q34:Q42)</f>
        <v>49674.12</v>
      </c>
      <c r="R43" s="32"/>
      <c r="S43" s="49">
        <f>SUM(S34:S42)</f>
        <v>7212.9500000000016</v>
      </c>
      <c r="T43" s="34"/>
      <c r="U43" s="2"/>
      <c r="V43" s="1"/>
      <c r="W43" s="2"/>
      <c r="X43" s="2"/>
      <c r="Y43" s="2"/>
      <c r="AC43" s="43">
        <v>42461.17</v>
      </c>
    </row>
    <row r="44" spans="1:29" ht="14.45" customHeight="1" x14ac:dyDescent="0.25">
      <c r="A44" s="5"/>
      <c r="B44" s="2"/>
      <c r="C44" s="2"/>
      <c r="D44" s="42"/>
      <c r="E44" s="42"/>
      <c r="F44" s="42"/>
      <c r="G44" s="42"/>
      <c r="H44" s="32"/>
      <c r="I44" s="3"/>
      <c r="J44" s="3"/>
      <c r="K44" s="32"/>
      <c r="L44" s="3"/>
      <c r="M44" s="32"/>
      <c r="N44" s="3"/>
      <c r="O44" s="33"/>
      <c r="P44" s="32"/>
      <c r="Q44" s="32"/>
      <c r="R44" s="32"/>
      <c r="S44" s="32"/>
      <c r="T44" s="34"/>
      <c r="U44" s="2"/>
      <c r="V44" s="1"/>
      <c r="W44" s="2"/>
      <c r="X44" s="2"/>
      <c r="Y44" s="2"/>
      <c r="AC44" s="34"/>
    </row>
    <row r="45" spans="1:29" ht="14.45" customHeight="1" x14ac:dyDescent="0.25">
      <c r="A45" s="5"/>
      <c r="B45" s="56" t="s">
        <v>56</v>
      </c>
      <c r="C45" s="56"/>
      <c r="D45" s="56"/>
      <c r="E45" s="42"/>
      <c r="F45" s="5"/>
      <c r="H45" s="3"/>
      <c r="I45" s="3"/>
      <c r="J45" s="3"/>
      <c r="K45" s="3"/>
      <c r="L45" s="3"/>
      <c r="M45" s="3"/>
      <c r="O45" s="3"/>
      <c r="P45" s="3"/>
      <c r="Q45" s="3"/>
      <c r="R45" s="3"/>
      <c r="S45" s="3"/>
      <c r="T45" s="1"/>
      <c r="U45" s="2"/>
      <c r="V45" s="5"/>
      <c r="W45" s="2"/>
      <c r="X45" s="2"/>
      <c r="Y45" s="2"/>
    </row>
    <row r="46" spans="1:29" ht="14.45" customHeight="1" x14ac:dyDescent="0.25">
      <c r="A46" s="5"/>
      <c r="B46" s="35">
        <v>701</v>
      </c>
      <c r="C46" s="35"/>
      <c r="D46" s="36" t="s">
        <v>57</v>
      </c>
      <c r="E46" s="36"/>
      <c r="F46" s="57">
        <v>26115</v>
      </c>
      <c r="H46" s="32">
        <v>2148</v>
      </c>
      <c r="I46" s="32"/>
      <c r="J46" s="32"/>
      <c r="K46" s="33">
        <v>2148</v>
      </c>
      <c r="L46" s="33"/>
      <c r="M46" s="33">
        <v>0</v>
      </c>
      <c r="O46" s="33">
        <v>2148</v>
      </c>
      <c r="P46" s="33"/>
      <c r="Q46" s="32">
        <f>IF(H46=K46,0,IF(H46=O46,0,ROUND(H46/Y46,2)))</f>
        <v>0</v>
      </c>
      <c r="R46" s="32"/>
      <c r="S46" s="32">
        <f>Q46-M46</f>
        <v>0</v>
      </c>
      <c r="T46" s="58"/>
      <c r="U46" s="35" t="s">
        <v>22</v>
      </c>
      <c r="V46" s="30"/>
      <c r="W46" s="37">
        <v>50</v>
      </c>
      <c r="X46" s="2"/>
      <c r="Y46" s="37">
        <v>50</v>
      </c>
    </row>
    <row r="47" spans="1:29" ht="14.45" customHeight="1" x14ac:dyDescent="0.25">
      <c r="A47" s="5"/>
      <c r="B47" s="35">
        <v>702</v>
      </c>
      <c r="C47" s="35"/>
      <c r="D47" s="36" t="s">
        <v>57</v>
      </c>
      <c r="E47" s="36"/>
      <c r="F47" s="57">
        <v>27211</v>
      </c>
      <c r="H47" s="32">
        <v>953</v>
      </c>
      <c r="I47" s="32"/>
      <c r="J47" s="32"/>
      <c r="K47" s="33">
        <v>953</v>
      </c>
      <c r="L47" s="33"/>
      <c r="M47" s="33">
        <v>0</v>
      </c>
      <c r="O47" s="33">
        <v>953</v>
      </c>
      <c r="P47" s="33"/>
      <c r="Q47" s="32">
        <f>IF(H47=K47,0,IF(H47=O47,0,ROUND(H47/Y47,2)))</f>
        <v>0</v>
      </c>
      <c r="R47" s="32"/>
      <c r="S47" s="32">
        <f>Q47-M47</f>
        <v>0</v>
      </c>
      <c r="T47" s="58"/>
      <c r="U47" s="35" t="s">
        <v>22</v>
      </c>
      <c r="V47" s="30"/>
      <c r="W47" s="37">
        <v>50</v>
      </c>
      <c r="X47" s="2"/>
      <c r="Y47" s="37">
        <v>50</v>
      </c>
    </row>
    <row r="48" spans="1:29" ht="14.45" customHeight="1" x14ac:dyDescent="0.25">
      <c r="A48" s="5"/>
      <c r="B48" s="35">
        <v>703</v>
      </c>
      <c r="C48" s="35"/>
      <c r="D48" s="36" t="s">
        <v>58</v>
      </c>
      <c r="E48" s="36"/>
      <c r="F48" s="57">
        <v>29068</v>
      </c>
      <c r="H48" s="32">
        <v>5050</v>
      </c>
      <c r="I48" s="32"/>
      <c r="J48" s="32"/>
      <c r="K48" s="33">
        <v>5050</v>
      </c>
      <c r="L48" s="33"/>
      <c r="M48" s="33">
        <v>0</v>
      </c>
      <c r="O48" s="33">
        <v>5050</v>
      </c>
      <c r="P48" s="33"/>
      <c r="Q48" s="32">
        <f>IF(H48=K48,0,IF(H48=O48,0,ROUND(H48/Y48,2)))</f>
        <v>0</v>
      </c>
      <c r="R48" s="32"/>
      <c r="S48" s="32">
        <f>Q48-M48</f>
        <v>0</v>
      </c>
      <c r="T48" s="58"/>
      <c r="U48" s="35" t="s">
        <v>22</v>
      </c>
      <c r="V48" s="30"/>
      <c r="W48" s="37">
        <v>40</v>
      </c>
      <c r="X48" s="2"/>
      <c r="Y48" s="37">
        <v>50</v>
      </c>
    </row>
    <row r="49" spans="1:25" ht="14.45" customHeight="1" x14ac:dyDescent="0.25">
      <c r="A49" s="5"/>
      <c r="B49" s="35">
        <v>704</v>
      </c>
      <c r="C49" s="35"/>
      <c r="D49" s="36" t="s">
        <v>59</v>
      </c>
      <c r="E49" s="36"/>
      <c r="F49" s="57">
        <v>33786</v>
      </c>
      <c r="H49" s="32">
        <v>708.5</v>
      </c>
      <c r="I49" s="32"/>
      <c r="J49" s="32"/>
      <c r="K49" s="33">
        <v>584.42999999999995</v>
      </c>
      <c r="L49" s="33"/>
      <c r="M49" s="33">
        <v>17.71</v>
      </c>
      <c r="O49" s="33">
        <v>602.14</v>
      </c>
      <c r="P49" s="33"/>
      <c r="Q49" s="32">
        <f>IF(H49=K49,0,IF(H49=O49,0,ROUND(H49/Y49,2)))</f>
        <v>14.17</v>
      </c>
      <c r="R49" s="32"/>
      <c r="S49" s="32">
        <f>Q49-M49</f>
        <v>-3.5400000000000009</v>
      </c>
      <c r="T49" s="58"/>
      <c r="U49" s="35" t="s">
        <v>22</v>
      </c>
      <c r="V49" s="30"/>
      <c r="W49" s="37">
        <v>40</v>
      </c>
      <c r="X49" s="2"/>
      <c r="Y49" s="37">
        <v>50</v>
      </c>
    </row>
    <row r="50" spans="1:25" ht="14.45" customHeight="1" x14ac:dyDescent="0.25">
      <c r="A50" s="5"/>
      <c r="B50" s="35">
        <v>705</v>
      </c>
      <c r="C50" s="35"/>
      <c r="D50" s="30" t="s">
        <v>60</v>
      </c>
      <c r="E50" s="36"/>
      <c r="F50" s="57">
        <v>45268</v>
      </c>
      <c r="H50" s="32">
        <v>16731.310000000001</v>
      </c>
      <c r="I50" s="32"/>
      <c r="J50" s="32"/>
      <c r="K50" s="33">
        <v>344.38</v>
      </c>
      <c r="L50" s="33"/>
      <c r="M50" s="33">
        <v>317.89</v>
      </c>
      <c r="O50" s="33">
        <v>662.27</v>
      </c>
      <c r="P50" s="33"/>
      <c r="Q50" s="32">
        <f>IF(H50=K50,0,IF(H50=O50,0,ROUND(H50/Y50,2)))</f>
        <v>334.63</v>
      </c>
      <c r="R50" s="32"/>
      <c r="S50" s="32">
        <f>Q50-M50</f>
        <v>16.740000000000009</v>
      </c>
      <c r="T50" s="59"/>
      <c r="U50" s="35" t="s">
        <v>22</v>
      </c>
      <c r="V50" s="30"/>
      <c r="W50" s="37">
        <v>50</v>
      </c>
      <c r="X50" s="2"/>
      <c r="Y50" s="37">
        <v>50</v>
      </c>
    </row>
    <row r="51" spans="1:25" ht="14.45" customHeight="1" x14ac:dyDescent="0.25">
      <c r="A51" s="5"/>
      <c r="B51" s="2"/>
      <c r="C51" s="2"/>
      <c r="D51" s="42" t="s">
        <v>61</v>
      </c>
      <c r="E51" s="42"/>
      <c r="F51" s="42"/>
      <c r="H51" s="60">
        <f>SUM(H46:H50)</f>
        <v>25590.81</v>
      </c>
      <c r="I51" s="3"/>
      <c r="J51" s="3"/>
      <c r="K51" s="60">
        <f>SUM(K46:K50)</f>
        <v>9079.81</v>
      </c>
      <c r="L51" s="3"/>
      <c r="M51" s="60">
        <f>SUM(M46:M50)</f>
        <v>335.59999999999997</v>
      </c>
      <c r="O51" s="60">
        <v>9415.41</v>
      </c>
      <c r="P51" s="3"/>
      <c r="Q51" s="60">
        <f>SUM(Q46:Q50)</f>
        <v>348.8</v>
      </c>
      <c r="R51" s="3"/>
      <c r="S51" s="60">
        <f>SUM(S46:S50)</f>
        <v>13.200000000000008</v>
      </c>
      <c r="T51" s="1"/>
      <c r="U51" s="61"/>
      <c r="V51" s="5"/>
      <c r="W51" s="2"/>
      <c r="X51" s="2"/>
      <c r="Y51" s="2"/>
    </row>
    <row r="52" spans="1:25" ht="14.45" customHeight="1" x14ac:dyDescent="0.25">
      <c r="A52" s="5"/>
      <c r="B52" s="56" t="s">
        <v>62</v>
      </c>
      <c r="C52" s="56"/>
      <c r="D52" s="56"/>
      <c r="E52" s="42"/>
      <c r="F52" s="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1"/>
      <c r="U52" s="2"/>
      <c r="V52" s="5"/>
      <c r="W52" s="2"/>
      <c r="X52" s="2"/>
      <c r="Y52" s="2"/>
    </row>
    <row r="53" spans="1:25" ht="14.45" customHeight="1" x14ac:dyDescent="0.25">
      <c r="A53" s="5"/>
      <c r="B53" s="29">
        <v>1</v>
      </c>
      <c r="C53" s="29"/>
      <c r="D53" s="30" t="s">
        <v>63</v>
      </c>
      <c r="E53" s="30"/>
      <c r="F53" s="57">
        <v>25934</v>
      </c>
      <c r="H53" s="33">
        <v>300</v>
      </c>
      <c r="I53" s="33"/>
      <c r="J53" s="33">
        <v>0</v>
      </c>
      <c r="K53" s="33">
        <v>0</v>
      </c>
      <c r="L53" s="33"/>
      <c r="M53" s="33">
        <v>0</v>
      </c>
      <c r="O53" s="33">
        <v>0</v>
      </c>
      <c r="P53" s="33"/>
      <c r="Q53" s="33">
        <v>0</v>
      </c>
      <c r="R53" s="33"/>
      <c r="S53" s="33">
        <v>0</v>
      </c>
      <c r="T53" s="58"/>
      <c r="U53" s="37"/>
      <c r="V53" s="30"/>
      <c r="W53" s="37">
        <v>0</v>
      </c>
      <c r="X53" s="2"/>
      <c r="Y53" s="37"/>
    </row>
    <row r="54" spans="1:25" ht="14.45" customHeight="1" x14ac:dyDescent="0.25">
      <c r="A54" s="5"/>
      <c r="B54" s="29">
        <v>2</v>
      </c>
      <c r="C54" s="29"/>
      <c r="D54" s="30" t="s">
        <v>63</v>
      </c>
      <c r="E54" s="30"/>
      <c r="F54" s="57">
        <v>27211</v>
      </c>
      <c r="H54" s="33">
        <v>900</v>
      </c>
      <c r="I54" s="33"/>
      <c r="J54" s="33">
        <v>0</v>
      </c>
      <c r="K54" s="33">
        <v>0</v>
      </c>
      <c r="L54" s="33"/>
      <c r="M54" s="33">
        <v>0</v>
      </c>
      <c r="O54" s="33">
        <v>0</v>
      </c>
      <c r="P54" s="33"/>
      <c r="Q54" s="33">
        <v>0</v>
      </c>
      <c r="R54" s="33"/>
      <c r="S54" s="33">
        <v>0</v>
      </c>
      <c r="T54" s="58"/>
      <c r="U54" s="37"/>
      <c r="V54" s="30"/>
      <c r="W54" s="37">
        <v>0</v>
      </c>
      <c r="X54" s="2"/>
      <c r="Y54" s="37"/>
    </row>
    <row r="55" spans="1:25" ht="14.45" customHeight="1" x14ac:dyDescent="0.25">
      <c r="A55" s="5"/>
      <c r="B55" s="29">
        <v>4</v>
      </c>
      <c r="C55" s="29"/>
      <c r="D55" s="30" t="s">
        <v>64</v>
      </c>
      <c r="E55" s="30"/>
      <c r="F55" s="57">
        <v>31260</v>
      </c>
      <c r="H55" s="33">
        <v>15000</v>
      </c>
      <c r="I55" s="33"/>
      <c r="J55" s="33">
        <v>0</v>
      </c>
      <c r="K55" s="33">
        <v>0</v>
      </c>
      <c r="L55" s="33"/>
      <c r="M55" s="33">
        <v>0</v>
      </c>
      <c r="O55" s="33">
        <v>0</v>
      </c>
      <c r="P55" s="33"/>
      <c r="Q55" s="33">
        <v>0</v>
      </c>
      <c r="R55" s="33"/>
      <c r="S55" s="33">
        <v>0</v>
      </c>
      <c r="T55" s="59"/>
      <c r="U55" s="62"/>
      <c r="V55" s="30"/>
      <c r="W55" s="37">
        <v>0</v>
      </c>
      <c r="X55" s="2"/>
      <c r="Y55" s="37"/>
    </row>
    <row r="56" spans="1:25" ht="14.45" customHeight="1" x14ac:dyDescent="0.25">
      <c r="A56" s="5"/>
      <c r="B56" s="29">
        <v>5</v>
      </c>
      <c r="C56" s="29"/>
      <c r="D56" s="30" t="s">
        <v>65</v>
      </c>
      <c r="E56" s="30"/>
      <c r="F56" s="57">
        <v>31260</v>
      </c>
      <c r="H56" s="33">
        <v>2213.5</v>
      </c>
      <c r="I56" s="33"/>
      <c r="J56" s="33">
        <v>0</v>
      </c>
      <c r="K56" s="33">
        <v>0</v>
      </c>
      <c r="L56" s="33"/>
      <c r="M56" s="33">
        <v>0</v>
      </c>
      <c r="O56" s="33">
        <v>0</v>
      </c>
      <c r="P56" s="33"/>
      <c r="Q56" s="33">
        <v>0</v>
      </c>
      <c r="R56" s="33"/>
      <c r="S56" s="33">
        <v>0</v>
      </c>
      <c r="T56" s="59"/>
      <c r="U56" s="62"/>
      <c r="V56" s="30"/>
      <c r="W56" s="37">
        <v>0</v>
      </c>
      <c r="X56" s="2"/>
      <c r="Y56" s="37"/>
    </row>
    <row r="57" spans="1:25" ht="14.45" customHeight="1" x14ac:dyDescent="0.25">
      <c r="A57" s="5"/>
      <c r="B57" s="29">
        <v>6</v>
      </c>
      <c r="C57" s="29"/>
      <c r="D57" s="30" t="s">
        <v>63</v>
      </c>
      <c r="E57" s="30"/>
      <c r="F57" s="57">
        <v>31594</v>
      </c>
      <c r="H57" s="33">
        <v>371.5</v>
      </c>
      <c r="I57" s="33"/>
      <c r="J57" s="33">
        <v>0</v>
      </c>
      <c r="K57" s="33">
        <v>0</v>
      </c>
      <c r="L57" s="33"/>
      <c r="M57" s="33">
        <v>0</v>
      </c>
      <c r="O57" s="33">
        <v>0</v>
      </c>
      <c r="P57" s="33"/>
      <c r="Q57" s="33">
        <v>0</v>
      </c>
      <c r="R57" s="33"/>
      <c r="S57" s="33">
        <v>0</v>
      </c>
      <c r="T57" s="58"/>
      <c r="U57" s="37"/>
      <c r="V57" s="30"/>
      <c r="W57" s="37">
        <v>0</v>
      </c>
      <c r="X57" s="2"/>
      <c r="Y57" s="37"/>
    </row>
    <row r="58" spans="1:25" ht="14.45" customHeight="1" x14ac:dyDescent="0.25">
      <c r="A58" s="5"/>
      <c r="B58" s="29">
        <v>7</v>
      </c>
      <c r="C58" s="29"/>
      <c r="D58" s="30" t="s">
        <v>66</v>
      </c>
      <c r="E58" s="30"/>
      <c r="F58" s="57">
        <v>33543</v>
      </c>
      <c r="H58" s="33">
        <v>1934</v>
      </c>
      <c r="I58" s="33"/>
      <c r="J58" s="33">
        <v>0</v>
      </c>
      <c r="K58" s="33">
        <v>0</v>
      </c>
      <c r="L58" s="33"/>
      <c r="M58" s="33">
        <v>0</v>
      </c>
      <c r="O58" s="33">
        <v>0</v>
      </c>
      <c r="P58" s="33"/>
      <c r="Q58" s="33">
        <v>0</v>
      </c>
      <c r="R58" s="33"/>
      <c r="S58" s="33">
        <v>0</v>
      </c>
      <c r="T58" s="59"/>
      <c r="U58" s="62"/>
      <c r="V58" s="30"/>
      <c r="W58" s="37">
        <v>0</v>
      </c>
      <c r="X58" s="2"/>
      <c r="Y58" s="37"/>
    </row>
    <row r="59" spans="1:25" ht="14.45" customHeight="1" x14ac:dyDescent="0.25">
      <c r="A59" s="5"/>
      <c r="B59" s="29">
        <v>8</v>
      </c>
      <c r="C59" s="29"/>
      <c r="D59" s="30" t="s">
        <v>67</v>
      </c>
      <c r="E59" s="30"/>
      <c r="F59" s="57">
        <v>33786</v>
      </c>
      <c r="H59" s="33">
        <v>340.5</v>
      </c>
      <c r="I59" s="33"/>
      <c r="J59" s="33">
        <v>0</v>
      </c>
      <c r="K59" s="33">
        <v>0</v>
      </c>
      <c r="L59" s="33"/>
      <c r="M59" s="33">
        <v>0</v>
      </c>
      <c r="O59" s="33">
        <v>0</v>
      </c>
      <c r="P59" s="33"/>
      <c r="Q59" s="33">
        <v>0</v>
      </c>
      <c r="R59" s="33"/>
      <c r="S59" s="33">
        <v>0</v>
      </c>
      <c r="T59" s="58"/>
      <c r="U59" s="37"/>
      <c r="V59" s="30"/>
      <c r="W59" s="37">
        <v>0</v>
      </c>
      <c r="X59" s="2"/>
      <c r="Y59" s="37"/>
    </row>
    <row r="60" spans="1:25" ht="14.45" customHeight="1" x14ac:dyDescent="0.25">
      <c r="A60" s="5"/>
      <c r="B60" s="29">
        <v>9</v>
      </c>
      <c r="C60" s="29"/>
      <c r="D60" s="30" t="s">
        <v>68</v>
      </c>
      <c r="E60" s="30"/>
      <c r="F60" s="57">
        <v>34151</v>
      </c>
      <c r="H60" s="33">
        <v>4000</v>
      </c>
      <c r="I60" s="33"/>
      <c r="J60" s="33">
        <v>0</v>
      </c>
      <c r="K60" s="33">
        <v>0</v>
      </c>
      <c r="L60" s="33"/>
      <c r="M60" s="33">
        <v>0</v>
      </c>
      <c r="O60" s="33">
        <v>0</v>
      </c>
      <c r="P60" s="33"/>
      <c r="Q60" s="33">
        <v>0</v>
      </c>
      <c r="R60" s="33"/>
      <c r="S60" s="33">
        <v>0</v>
      </c>
      <c r="T60" s="59"/>
      <c r="U60" s="62"/>
      <c r="V60" s="30"/>
      <c r="W60" s="37">
        <v>0</v>
      </c>
      <c r="X60" s="2"/>
      <c r="Y60" s="37"/>
    </row>
    <row r="61" spans="1:25" ht="14.45" customHeight="1" x14ac:dyDescent="0.25">
      <c r="A61" s="5"/>
      <c r="B61" s="29">
        <v>10</v>
      </c>
      <c r="C61" s="29"/>
      <c r="D61" s="30" t="s">
        <v>69</v>
      </c>
      <c r="E61" s="30"/>
      <c r="F61" s="57">
        <v>34151</v>
      </c>
      <c r="H61" s="33">
        <v>1800</v>
      </c>
      <c r="I61" s="33"/>
      <c r="J61" s="33">
        <v>0</v>
      </c>
      <c r="K61" s="33">
        <v>0</v>
      </c>
      <c r="L61" s="33"/>
      <c r="M61" s="33">
        <v>0</v>
      </c>
      <c r="O61" s="33">
        <v>0</v>
      </c>
      <c r="P61" s="33"/>
      <c r="Q61" s="33">
        <v>0</v>
      </c>
      <c r="R61" s="33"/>
      <c r="S61" s="33">
        <v>0</v>
      </c>
      <c r="T61" s="59"/>
      <c r="U61" s="62"/>
      <c r="V61" s="30"/>
      <c r="W61" s="37">
        <v>0</v>
      </c>
      <c r="X61" s="2"/>
      <c r="Y61" s="37"/>
    </row>
    <row r="62" spans="1:25" ht="14.45" customHeight="1" x14ac:dyDescent="0.25">
      <c r="A62" s="5"/>
      <c r="B62" s="29">
        <v>11</v>
      </c>
      <c r="C62" s="29"/>
      <c r="D62" s="30" t="s">
        <v>70</v>
      </c>
      <c r="E62" s="30"/>
      <c r="F62" s="57">
        <v>34151</v>
      </c>
      <c r="H62" s="33">
        <v>2500</v>
      </c>
      <c r="I62" s="33"/>
      <c r="J62" s="33">
        <v>0</v>
      </c>
      <c r="K62" s="33">
        <v>0</v>
      </c>
      <c r="L62" s="33"/>
      <c r="M62" s="33">
        <v>0</v>
      </c>
      <c r="O62" s="33">
        <v>0</v>
      </c>
      <c r="P62" s="33"/>
      <c r="Q62" s="33">
        <v>0</v>
      </c>
      <c r="R62" s="33"/>
      <c r="S62" s="33">
        <v>0</v>
      </c>
      <c r="T62" s="59"/>
      <c r="U62" s="62"/>
      <c r="V62" s="30"/>
      <c r="W62" s="37">
        <v>0</v>
      </c>
      <c r="X62" s="2"/>
      <c r="Y62" s="37"/>
    </row>
    <row r="63" spans="1:25" ht="14.45" customHeight="1" x14ac:dyDescent="0.25">
      <c r="A63" s="5"/>
      <c r="B63" s="29">
        <v>12</v>
      </c>
      <c r="C63" s="29"/>
      <c r="D63" s="30" t="s">
        <v>71</v>
      </c>
      <c r="E63" s="30"/>
      <c r="F63" s="57">
        <v>34151</v>
      </c>
      <c r="H63" s="33">
        <v>10263</v>
      </c>
      <c r="I63" s="33"/>
      <c r="J63" s="33">
        <v>0</v>
      </c>
      <c r="K63" s="33">
        <v>0</v>
      </c>
      <c r="L63" s="33"/>
      <c r="M63" s="33">
        <v>0</v>
      </c>
      <c r="O63" s="33">
        <v>0</v>
      </c>
      <c r="P63" s="33"/>
      <c r="Q63" s="33">
        <v>0</v>
      </c>
      <c r="R63" s="33"/>
      <c r="S63" s="33">
        <v>0</v>
      </c>
      <c r="T63" s="59"/>
      <c r="U63" s="62"/>
      <c r="V63" s="30"/>
      <c r="W63" s="37">
        <v>0</v>
      </c>
      <c r="X63" s="2"/>
      <c r="Y63" s="37"/>
    </row>
    <row r="64" spans="1:25" ht="14.45" customHeight="1" x14ac:dyDescent="0.25">
      <c r="A64" s="5"/>
      <c r="B64" s="29">
        <v>13</v>
      </c>
      <c r="C64" s="29"/>
      <c r="D64" s="30" t="s">
        <v>72</v>
      </c>
      <c r="E64" s="30"/>
      <c r="F64" s="57">
        <v>34151</v>
      </c>
      <c r="H64" s="33">
        <v>122.5</v>
      </c>
      <c r="I64" s="33"/>
      <c r="J64" s="33">
        <v>0</v>
      </c>
      <c r="K64" s="33">
        <v>0</v>
      </c>
      <c r="L64" s="33"/>
      <c r="M64" s="33">
        <v>0</v>
      </c>
      <c r="O64" s="33">
        <v>0</v>
      </c>
      <c r="P64" s="33"/>
      <c r="Q64" s="33">
        <v>0</v>
      </c>
      <c r="R64" s="33"/>
      <c r="S64" s="33">
        <v>0</v>
      </c>
      <c r="T64" s="58"/>
      <c r="U64" s="37"/>
      <c r="V64" s="30"/>
      <c r="W64" s="37">
        <v>0</v>
      </c>
      <c r="X64" s="2"/>
      <c r="Y64" s="37"/>
    </row>
    <row r="65" spans="1:25" ht="14.45" customHeight="1" x14ac:dyDescent="0.25">
      <c r="A65" s="5"/>
      <c r="B65" s="29">
        <v>14</v>
      </c>
      <c r="C65" s="29"/>
      <c r="D65" s="30" t="s">
        <v>73</v>
      </c>
      <c r="E65" s="30"/>
      <c r="F65" s="57">
        <v>34634</v>
      </c>
      <c r="H65" s="33">
        <v>2809.5</v>
      </c>
      <c r="I65" s="33"/>
      <c r="J65" s="33">
        <v>0</v>
      </c>
      <c r="K65" s="33">
        <v>0</v>
      </c>
      <c r="L65" s="33"/>
      <c r="M65" s="33">
        <v>0</v>
      </c>
      <c r="O65" s="33">
        <v>0</v>
      </c>
      <c r="P65" s="33"/>
      <c r="Q65" s="33">
        <v>0</v>
      </c>
      <c r="R65" s="33"/>
      <c r="S65" s="33">
        <v>0</v>
      </c>
      <c r="T65" s="59"/>
      <c r="U65" s="62"/>
      <c r="V65" s="30"/>
      <c r="W65" s="37">
        <v>0</v>
      </c>
      <c r="X65" s="2"/>
      <c r="Y65" s="37"/>
    </row>
    <row r="66" spans="1:25" ht="14.45" customHeight="1" x14ac:dyDescent="0.25">
      <c r="A66" s="5"/>
      <c r="B66" s="29">
        <v>15</v>
      </c>
      <c r="C66" s="29"/>
      <c r="D66" s="30" t="s">
        <v>74</v>
      </c>
      <c r="E66" s="30"/>
      <c r="F66" s="57">
        <v>34688</v>
      </c>
      <c r="H66" s="33">
        <v>845.5</v>
      </c>
      <c r="I66" s="33"/>
      <c r="J66" s="33">
        <v>0</v>
      </c>
      <c r="K66" s="33">
        <v>0</v>
      </c>
      <c r="L66" s="33"/>
      <c r="M66" s="33">
        <v>0</v>
      </c>
      <c r="O66" s="33">
        <v>0</v>
      </c>
      <c r="P66" s="33"/>
      <c r="Q66" s="33">
        <v>0</v>
      </c>
      <c r="R66" s="33"/>
      <c r="S66" s="33">
        <v>0</v>
      </c>
      <c r="T66" s="58"/>
      <c r="U66" s="37"/>
      <c r="V66" s="30"/>
      <c r="W66" s="37">
        <v>0</v>
      </c>
      <c r="X66" s="2"/>
      <c r="Y66" s="37"/>
    </row>
    <row r="67" spans="1:25" ht="14.45" customHeight="1" x14ac:dyDescent="0.25">
      <c r="A67" s="5"/>
      <c r="B67" s="29">
        <v>16</v>
      </c>
      <c r="C67" s="29"/>
      <c r="D67" s="30" t="s">
        <v>75</v>
      </c>
      <c r="E67" s="30"/>
      <c r="F67" s="57">
        <v>34914</v>
      </c>
      <c r="H67" s="33">
        <v>192</v>
      </c>
      <c r="I67" s="33"/>
      <c r="J67" s="33">
        <v>0</v>
      </c>
      <c r="K67" s="33">
        <v>0</v>
      </c>
      <c r="L67" s="33"/>
      <c r="M67" s="33">
        <v>0</v>
      </c>
      <c r="O67" s="33">
        <v>0</v>
      </c>
      <c r="P67" s="33"/>
      <c r="Q67" s="33">
        <v>0</v>
      </c>
      <c r="R67" s="33"/>
      <c r="S67" s="33">
        <v>0</v>
      </c>
      <c r="T67" s="58"/>
      <c r="U67" s="37"/>
      <c r="V67" s="30"/>
      <c r="W67" s="37">
        <v>0</v>
      </c>
      <c r="X67" s="2"/>
      <c r="Y67" s="37"/>
    </row>
    <row r="68" spans="1:25" ht="14.45" customHeight="1" x14ac:dyDescent="0.25">
      <c r="A68" s="5"/>
      <c r="B68" s="29">
        <v>17</v>
      </c>
      <c r="C68" s="29"/>
      <c r="D68" s="30" t="s">
        <v>76</v>
      </c>
      <c r="E68" s="30"/>
      <c r="F68" s="57">
        <v>35247</v>
      </c>
      <c r="H68" s="33">
        <v>2611.77</v>
      </c>
      <c r="I68" s="33"/>
      <c r="J68" s="33">
        <v>0</v>
      </c>
      <c r="K68" s="33">
        <v>0</v>
      </c>
      <c r="L68" s="33"/>
      <c r="M68" s="33">
        <v>0</v>
      </c>
      <c r="O68" s="33">
        <v>0</v>
      </c>
      <c r="P68" s="33"/>
      <c r="Q68" s="33">
        <v>0</v>
      </c>
      <c r="R68" s="33"/>
      <c r="S68" s="33">
        <v>0</v>
      </c>
      <c r="T68" s="59"/>
      <c r="U68" s="62"/>
      <c r="V68" s="30"/>
      <c r="W68" s="37">
        <v>0</v>
      </c>
      <c r="X68" s="2"/>
      <c r="Y68" s="37"/>
    </row>
    <row r="69" spans="1:25" ht="14.45" customHeight="1" x14ac:dyDescent="0.25">
      <c r="A69" s="5"/>
      <c r="B69" s="29">
        <v>18</v>
      </c>
      <c r="C69" s="29"/>
      <c r="D69" s="30" t="s">
        <v>77</v>
      </c>
      <c r="E69" s="30"/>
      <c r="F69" s="57">
        <v>36031</v>
      </c>
      <c r="H69" s="33">
        <v>12000</v>
      </c>
      <c r="I69" s="33"/>
      <c r="J69" s="33">
        <v>0</v>
      </c>
      <c r="K69" s="33">
        <v>0</v>
      </c>
      <c r="L69" s="33"/>
      <c r="M69" s="33">
        <v>0</v>
      </c>
      <c r="O69" s="33">
        <v>0</v>
      </c>
      <c r="P69" s="33"/>
      <c r="Q69" s="33">
        <v>0</v>
      </c>
      <c r="R69" s="33"/>
      <c r="S69" s="33">
        <v>0</v>
      </c>
      <c r="T69" s="59"/>
      <c r="U69" s="62"/>
      <c r="V69" s="30"/>
      <c r="W69" s="37">
        <v>0</v>
      </c>
      <c r="X69" s="2"/>
      <c r="Y69" s="37"/>
    </row>
    <row r="70" spans="1:25" ht="14.45" customHeight="1" x14ac:dyDescent="0.25">
      <c r="A70" s="5"/>
      <c r="B70" s="29">
        <v>19</v>
      </c>
      <c r="C70" s="29"/>
      <c r="D70" s="30" t="s">
        <v>78</v>
      </c>
      <c r="E70" s="30"/>
      <c r="F70" s="57">
        <v>36737</v>
      </c>
      <c r="H70" s="33">
        <v>9835</v>
      </c>
      <c r="I70" s="33"/>
      <c r="J70" s="33">
        <v>0</v>
      </c>
      <c r="K70" s="33">
        <v>0</v>
      </c>
      <c r="L70" s="33"/>
      <c r="M70" s="33">
        <v>0</v>
      </c>
      <c r="O70" s="33">
        <v>0</v>
      </c>
      <c r="P70" s="33"/>
      <c r="Q70" s="33">
        <v>0</v>
      </c>
      <c r="R70" s="33"/>
      <c r="S70" s="33">
        <v>0</v>
      </c>
      <c r="T70" s="59"/>
      <c r="U70" s="62"/>
      <c r="V70" s="30"/>
      <c r="W70" s="37">
        <v>0</v>
      </c>
      <c r="X70" s="2"/>
      <c r="Y70" s="37"/>
    </row>
    <row r="71" spans="1:25" ht="14.45" customHeight="1" x14ac:dyDescent="0.25">
      <c r="A71" s="5"/>
      <c r="B71" s="29">
        <v>20</v>
      </c>
      <c r="C71" s="29"/>
      <c r="D71" s="30" t="s">
        <v>79</v>
      </c>
      <c r="E71" s="30"/>
      <c r="F71" s="57">
        <v>37190</v>
      </c>
      <c r="H71" s="33">
        <v>8427</v>
      </c>
      <c r="I71" s="33"/>
      <c r="J71" s="33">
        <v>0</v>
      </c>
      <c r="K71" s="33">
        <v>0</v>
      </c>
      <c r="L71" s="33"/>
      <c r="M71" s="33">
        <v>0</v>
      </c>
      <c r="O71" s="33">
        <v>0</v>
      </c>
      <c r="P71" s="33"/>
      <c r="Q71" s="33">
        <v>0</v>
      </c>
      <c r="R71" s="33"/>
      <c r="S71" s="33">
        <v>0</v>
      </c>
      <c r="T71" s="59"/>
      <c r="U71" s="62"/>
      <c r="V71" s="30"/>
      <c r="W71" s="37">
        <v>0</v>
      </c>
      <c r="X71" s="2"/>
      <c r="Y71" s="37"/>
    </row>
    <row r="72" spans="1:25" ht="14.45" customHeight="1" x14ac:dyDescent="0.25">
      <c r="A72" s="5"/>
      <c r="B72" s="29">
        <v>21</v>
      </c>
      <c r="C72" s="29"/>
      <c r="D72" s="30" t="s">
        <v>80</v>
      </c>
      <c r="E72" s="30"/>
      <c r="F72" s="57">
        <v>37469</v>
      </c>
      <c r="H72" s="33">
        <v>9941</v>
      </c>
      <c r="I72" s="33"/>
      <c r="J72" s="33">
        <v>0</v>
      </c>
      <c r="K72" s="33">
        <v>0</v>
      </c>
      <c r="L72" s="33"/>
      <c r="M72" s="33">
        <v>0</v>
      </c>
      <c r="O72" s="33">
        <v>0</v>
      </c>
      <c r="P72" s="33"/>
      <c r="Q72" s="33">
        <v>0</v>
      </c>
      <c r="R72" s="33"/>
      <c r="S72" s="33">
        <v>0</v>
      </c>
      <c r="T72" s="59"/>
      <c r="U72" s="62"/>
      <c r="V72" s="30"/>
      <c r="W72" s="37">
        <v>0</v>
      </c>
      <c r="X72" s="2"/>
      <c r="Y72" s="37"/>
    </row>
    <row r="73" spans="1:25" ht="14.45" customHeight="1" x14ac:dyDescent="0.25">
      <c r="A73" s="5"/>
      <c r="B73" s="29">
        <v>22</v>
      </c>
      <c r="C73" s="29"/>
      <c r="D73" s="30" t="s">
        <v>81</v>
      </c>
      <c r="E73" s="30"/>
      <c r="F73" s="57">
        <v>38077</v>
      </c>
      <c r="H73" s="33">
        <v>8000</v>
      </c>
      <c r="I73" s="33"/>
      <c r="J73" s="33">
        <v>0</v>
      </c>
      <c r="K73" s="33">
        <v>0</v>
      </c>
      <c r="L73" s="33"/>
      <c r="M73" s="33">
        <v>0</v>
      </c>
      <c r="O73" s="33">
        <v>0</v>
      </c>
      <c r="P73" s="33"/>
      <c r="Q73" s="33">
        <v>0</v>
      </c>
      <c r="R73" s="33"/>
      <c r="S73" s="33">
        <v>0</v>
      </c>
      <c r="T73" s="59"/>
      <c r="U73" s="62"/>
      <c r="V73" s="30"/>
      <c r="W73" s="37">
        <v>0</v>
      </c>
      <c r="X73" s="2"/>
      <c r="Y73" s="37"/>
    </row>
    <row r="74" spans="1:25" ht="14.45" customHeight="1" x14ac:dyDescent="0.25">
      <c r="A74" s="5"/>
      <c r="B74" s="29">
        <v>23</v>
      </c>
      <c r="C74" s="29"/>
      <c r="D74" s="30" t="s">
        <v>82</v>
      </c>
      <c r="E74" s="30"/>
      <c r="F74" s="57">
        <v>38077</v>
      </c>
      <c r="H74" s="33">
        <v>2500</v>
      </c>
      <c r="I74" s="33"/>
      <c r="J74" s="33">
        <v>0</v>
      </c>
      <c r="K74" s="33">
        <v>0</v>
      </c>
      <c r="L74" s="33"/>
      <c r="M74" s="33">
        <v>0</v>
      </c>
      <c r="O74" s="33">
        <v>0</v>
      </c>
      <c r="P74" s="33"/>
      <c r="Q74" s="33">
        <v>0</v>
      </c>
      <c r="R74" s="33"/>
      <c r="S74" s="33">
        <v>0</v>
      </c>
      <c r="T74" s="59"/>
      <c r="U74" s="62"/>
      <c r="V74" s="30"/>
      <c r="W74" s="37">
        <v>0</v>
      </c>
      <c r="X74" s="2"/>
      <c r="Y74" s="37"/>
    </row>
    <row r="75" spans="1:25" ht="14.45" customHeight="1" x14ac:dyDescent="0.25">
      <c r="A75" s="5"/>
      <c r="B75" s="29">
        <v>24</v>
      </c>
      <c r="C75" s="29"/>
      <c r="D75" s="30" t="s">
        <v>83</v>
      </c>
      <c r="E75" s="30"/>
      <c r="F75" s="57">
        <v>40494</v>
      </c>
      <c r="H75" s="33">
        <v>24004.11</v>
      </c>
      <c r="I75" s="33"/>
      <c r="J75" s="33">
        <v>0</v>
      </c>
      <c r="K75" s="33">
        <v>0</v>
      </c>
      <c r="L75" s="33"/>
      <c r="M75" s="33">
        <v>0</v>
      </c>
      <c r="O75" s="33">
        <v>0</v>
      </c>
      <c r="P75" s="33"/>
      <c r="Q75" s="33">
        <v>0</v>
      </c>
      <c r="R75" s="33"/>
      <c r="S75" s="33">
        <v>0</v>
      </c>
      <c r="T75" s="59"/>
      <c r="U75" s="62"/>
      <c r="V75" s="30"/>
      <c r="W75" s="37">
        <v>0</v>
      </c>
      <c r="X75" s="2"/>
      <c r="Y75" s="37"/>
    </row>
    <row r="76" spans="1:25" ht="14.45" customHeight="1" x14ac:dyDescent="0.25">
      <c r="A76" s="5"/>
      <c r="B76" s="29">
        <v>25</v>
      </c>
      <c r="C76" s="29"/>
      <c r="D76" s="30" t="s">
        <v>84</v>
      </c>
      <c r="E76" s="30"/>
      <c r="F76" s="57">
        <v>40422</v>
      </c>
      <c r="H76" s="33">
        <v>3000</v>
      </c>
      <c r="I76" s="33"/>
      <c r="J76" s="33">
        <v>0</v>
      </c>
      <c r="K76" s="33">
        <v>0</v>
      </c>
      <c r="L76" s="33"/>
      <c r="M76" s="33">
        <v>0</v>
      </c>
      <c r="O76" s="33">
        <v>0</v>
      </c>
      <c r="P76" s="33"/>
      <c r="Q76" s="33">
        <v>0</v>
      </c>
      <c r="R76" s="33"/>
      <c r="S76" s="33">
        <v>0</v>
      </c>
      <c r="T76" s="59"/>
      <c r="U76" s="62"/>
      <c r="V76" s="30"/>
      <c r="W76" s="37">
        <v>0</v>
      </c>
      <c r="X76" s="2"/>
      <c r="Y76" s="37"/>
    </row>
    <row r="77" spans="1:25" ht="14.45" customHeight="1" x14ac:dyDescent="0.25">
      <c r="A77" s="5"/>
      <c r="B77" s="29">
        <v>26</v>
      </c>
      <c r="C77" s="29"/>
      <c r="D77" s="30" t="s">
        <v>85</v>
      </c>
      <c r="E77" s="30"/>
      <c r="F77" s="57">
        <v>44708</v>
      </c>
      <c r="H77" s="63">
        <v>3500</v>
      </c>
      <c r="I77" s="33"/>
      <c r="J77" s="33">
        <v>0</v>
      </c>
      <c r="K77" s="33">
        <v>0</v>
      </c>
      <c r="L77" s="33"/>
      <c r="M77" s="33">
        <v>0</v>
      </c>
      <c r="O77" s="33">
        <v>0</v>
      </c>
      <c r="P77" s="33"/>
      <c r="Q77" s="33">
        <v>0</v>
      </c>
      <c r="R77" s="33"/>
      <c r="S77" s="33">
        <v>0</v>
      </c>
      <c r="T77" s="59"/>
      <c r="U77" s="62"/>
      <c r="V77" s="30"/>
      <c r="W77" s="37">
        <v>0</v>
      </c>
      <c r="X77" s="2"/>
      <c r="Y77" s="37"/>
    </row>
    <row r="78" spans="1:25" ht="14.45" customHeight="1" x14ac:dyDescent="0.25">
      <c r="A78" s="5"/>
      <c r="B78" s="2"/>
      <c r="C78" s="2"/>
      <c r="D78" s="42" t="s">
        <v>86</v>
      </c>
      <c r="E78" s="42"/>
      <c r="F78" s="42"/>
      <c r="H78" s="60">
        <f>SUM(H53:H77)</f>
        <v>127410.87999999999</v>
      </c>
      <c r="I78" s="3"/>
      <c r="J78" s="3">
        <v>0</v>
      </c>
      <c r="K78" s="60">
        <f>SUM(K53:K77)</f>
        <v>0</v>
      </c>
      <c r="L78" s="3"/>
      <c r="M78" s="60">
        <f>SUM(M53:M77)</f>
        <v>0</v>
      </c>
      <c r="N78" s="6">
        <v>0</v>
      </c>
      <c r="O78" s="60">
        <f>SUM(O53:O77)</f>
        <v>0</v>
      </c>
      <c r="P78" s="3"/>
      <c r="Q78" s="60">
        <f>SUM(Q53:Q77)</f>
        <v>0</v>
      </c>
      <c r="R78" s="3"/>
      <c r="S78" s="60">
        <f>SUM(S53:S77)</f>
        <v>0</v>
      </c>
      <c r="T78" s="64"/>
      <c r="U78" s="61"/>
      <c r="V78" s="5"/>
      <c r="W78" s="2"/>
      <c r="X78" s="2"/>
      <c r="Y78" s="2"/>
    </row>
    <row r="79" spans="1:25" ht="14.45" customHeight="1" x14ac:dyDescent="0.25">
      <c r="A79" s="5"/>
      <c r="B79" s="2"/>
      <c r="C79" s="2"/>
      <c r="D79" s="42"/>
      <c r="E79" s="42"/>
      <c r="F79" s="42"/>
      <c r="H79" s="3"/>
      <c r="I79" s="3"/>
      <c r="J79" s="3"/>
      <c r="K79" s="3"/>
      <c r="L79" s="3"/>
      <c r="M79" s="3"/>
      <c r="O79" s="3"/>
      <c r="P79" s="3"/>
      <c r="Q79" s="3"/>
      <c r="R79" s="3"/>
      <c r="S79" s="3"/>
      <c r="T79" s="64"/>
      <c r="U79" s="61"/>
      <c r="V79" s="5"/>
      <c r="W79" s="2"/>
      <c r="X79" s="2"/>
      <c r="Y79" s="2"/>
    </row>
    <row r="80" spans="1:25" ht="14.45" customHeight="1" x14ac:dyDescent="0.25">
      <c r="A80" s="5"/>
      <c r="B80" s="27" t="s">
        <v>87</v>
      </c>
      <c r="C80" s="27"/>
      <c r="D80" s="27"/>
      <c r="E80" s="42"/>
      <c r="F80" s="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1"/>
      <c r="U80" s="2"/>
      <c r="V80" s="5"/>
      <c r="W80" s="2"/>
      <c r="X80" s="2"/>
      <c r="Y80" s="2"/>
    </row>
    <row r="81" spans="1:25" ht="14.45" customHeight="1" x14ac:dyDescent="0.25">
      <c r="A81" s="5"/>
      <c r="B81" s="29">
        <v>201</v>
      </c>
      <c r="C81" s="29"/>
      <c r="D81" s="30" t="s">
        <v>88</v>
      </c>
      <c r="E81" s="30"/>
      <c r="F81" s="57">
        <v>25934</v>
      </c>
      <c r="H81" s="33">
        <v>213245.25</v>
      </c>
      <c r="I81" s="33"/>
      <c r="J81" s="33">
        <v>0</v>
      </c>
      <c r="K81" s="33">
        <v>213245.25</v>
      </c>
      <c r="L81" s="33"/>
      <c r="M81" s="33">
        <v>0</v>
      </c>
      <c r="O81" s="33">
        <v>213245.25</v>
      </c>
      <c r="P81" s="33"/>
      <c r="Q81" s="32">
        <f t="shared" ref="Q81:Q144" si="7">IF(H81=K81,0,IF(H81=O81,0,ROUND(H81/Y81,2)))</f>
        <v>0</v>
      </c>
      <c r="R81" s="32"/>
      <c r="S81" s="32">
        <f t="shared" ref="S81:S144" si="8">Q81-M81</f>
        <v>0</v>
      </c>
      <c r="T81" s="58"/>
      <c r="U81" s="35" t="s">
        <v>22</v>
      </c>
      <c r="V81" s="30"/>
      <c r="W81" s="37">
        <v>55</v>
      </c>
      <c r="X81" s="2"/>
      <c r="Y81" s="37">
        <v>62.5</v>
      </c>
    </row>
    <row r="82" spans="1:25" ht="14.45" customHeight="1" x14ac:dyDescent="0.25">
      <c r="A82" s="5"/>
      <c r="B82" s="29">
        <v>202</v>
      </c>
      <c r="C82" s="29"/>
      <c r="D82" s="30" t="s">
        <v>89</v>
      </c>
      <c r="E82" s="30"/>
      <c r="F82" s="57">
        <v>27211</v>
      </c>
      <c r="H82" s="33">
        <v>212149.14</v>
      </c>
      <c r="I82" s="33"/>
      <c r="J82" s="33">
        <v>0</v>
      </c>
      <c r="K82" s="33">
        <v>212149.14</v>
      </c>
      <c r="L82" s="33"/>
      <c r="M82" s="33">
        <v>0</v>
      </c>
      <c r="O82" s="33">
        <v>212149.14</v>
      </c>
      <c r="P82" s="33"/>
      <c r="Q82" s="32">
        <f t="shared" si="7"/>
        <v>0</v>
      </c>
      <c r="R82" s="32"/>
      <c r="S82" s="32">
        <f t="shared" si="8"/>
        <v>0</v>
      </c>
      <c r="T82" s="58"/>
      <c r="U82" s="35" t="s">
        <v>22</v>
      </c>
      <c r="V82" s="30"/>
      <c r="W82" s="37">
        <v>55</v>
      </c>
      <c r="X82" s="2"/>
      <c r="Y82" s="37">
        <v>62.5</v>
      </c>
    </row>
    <row r="83" spans="1:25" ht="14.45" customHeight="1" x14ac:dyDescent="0.25">
      <c r="A83" s="5"/>
      <c r="B83" s="29">
        <v>203</v>
      </c>
      <c r="C83" s="29"/>
      <c r="D83" s="30" t="s">
        <v>90</v>
      </c>
      <c r="E83" s="30"/>
      <c r="F83" s="57">
        <v>29068</v>
      </c>
      <c r="H83" s="33">
        <v>532451.74</v>
      </c>
      <c r="I83" s="33"/>
      <c r="J83" s="33">
        <v>0</v>
      </c>
      <c r="K83" s="33">
        <v>532451.74</v>
      </c>
      <c r="L83" s="33"/>
      <c r="M83" s="33">
        <v>0</v>
      </c>
      <c r="O83" s="33">
        <v>532451.74</v>
      </c>
      <c r="P83" s="33"/>
      <c r="Q83" s="32">
        <f t="shared" si="7"/>
        <v>0</v>
      </c>
      <c r="R83" s="32"/>
      <c r="S83" s="32">
        <f t="shared" si="8"/>
        <v>0</v>
      </c>
      <c r="T83" s="58"/>
      <c r="U83" s="35" t="s">
        <v>22</v>
      </c>
      <c r="V83" s="30"/>
      <c r="W83" s="37">
        <v>55</v>
      </c>
      <c r="X83" s="2"/>
      <c r="Y83" s="37">
        <v>62.5</v>
      </c>
    </row>
    <row r="84" spans="1:25" ht="14.45" customHeight="1" x14ac:dyDescent="0.25">
      <c r="A84" s="5"/>
      <c r="B84" s="29">
        <v>204</v>
      </c>
      <c r="C84" s="29"/>
      <c r="D84" s="30" t="s">
        <v>91</v>
      </c>
      <c r="E84" s="30"/>
      <c r="F84" s="57">
        <v>30895</v>
      </c>
      <c r="H84" s="33">
        <v>67490.77</v>
      </c>
      <c r="I84" s="33"/>
      <c r="J84" s="33">
        <v>0</v>
      </c>
      <c r="K84" s="33">
        <v>66212.539999999994</v>
      </c>
      <c r="L84" s="33"/>
      <c r="M84" s="33">
        <v>1227.0999999999999</v>
      </c>
      <c r="O84" s="33">
        <v>67439.64</v>
      </c>
      <c r="P84" s="33"/>
      <c r="Q84" s="32">
        <f t="shared" si="7"/>
        <v>1079.8499999999999</v>
      </c>
      <c r="R84" s="32"/>
      <c r="S84" s="32">
        <f t="shared" si="8"/>
        <v>-147.25</v>
      </c>
      <c r="T84" s="58"/>
      <c r="U84" s="35" t="s">
        <v>22</v>
      </c>
      <c r="V84" s="30"/>
      <c r="W84" s="37">
        <v>55</v>
      </c>
      <c r="X84" s="2"/>
      <c r="Y84" s="37">
        <v>62.5</v>
      </c>
    </row>
    <row r="85" spans="1:25" ht="14.45" customHeight="1" x14ac:dyDescent="0.25">
      <c r="A85" s="5"/>
      <c r="B85" s="29">
        <v>205</v>
      </c>
      <c r="C85" s="29"/>
      <c r="D85" s="30" t="s">
        <v>92</v>
      </c>
      <c r="E85" s="30"/>
      <c r="F85" s="57">
        <v>31321</v>
      </c>
      <c r="H85" s="33">
        <v>794874.68</v>
      </c>
      <c r="I85" s="33"/>
      <c r="J85" s="33">
        <v>0</v>
      </c>
      <c r="K85" s="33">
        <v>758306.23</v>
      </c>
      <c r="L85" s="33"/>
      <c r="M85" s="33">
        <v>14452.27</v>
      </c>
      <c r="O85" s="33">
        <v>772758.5</v>
      </c>
      <c r="P85" s="33"/>
      <c r="Q85" s="32">
        <f t="shared" si="7"/>
        <v>12717.99</v>
      </c>
      <c r="R85" s="32"/>
      <c r="S85" s="32">
        <f t="shared" si="8"/>
        <v>-1734.2800000000007</v>
      </c>
      <c r="T85" s="59"/>
      <c r="U85" s="35" t="s">
        <v>22</v>
      </c>
      <c r="V85" s="30"/>
      <c r="W85" s="37">
        <v>55</v>
      </c>
      <c r="X85" s="2"/>
      <c r="Y85" s="37">
        <v>62.5</v>
      </c>
    </row>
    <row r="86" spans="1:25" ht="14.45" customHeight="1" x14ac:dyDescent="0.25">
      <c r="A86" s="5"/>
      <c r="B86" s="29">
        <v>206</v>
      </c>
      <c r="C86" s="29"/>
      <c r="D86" s="30" t="s">
        <v>93</v>
      </c>
      <c r="E86" s="30"/>
      <c r="F86" s="57">
        <v>31533</v>
      </c>
      <c r="H86" s="33">
        <v>124950.31</v>
      </c>
      <c r="I86" s="33"/>
      <c r="J86" s="33">
        <v>0</v>
      </c>
      <c r="K86" s="33">
        <v>117368.2</v>
      </c>
      <c r="L86" s="33"/>
      <c r="M86" s="33">
        <v>2271.8200000000002</v>
      </c>
      <c r="O86" s="33">
        <v>119640.02</v>
      </c>
      <c r="P86" s="33"/>
      <c r="Q86" s="32">
        <f t="shared" si="7"/>
        <v>1999.2</v>
      </c>
      <c r="R86" s="32"/>
      <c r="S86" s="32">
        <f t="shared" si="8"/>
        <v>-272.62000000000012</v>
      </c>
      <c r="T86" s="59"/>
      <c r="U86" s="35" t="s">
        <v>22</v>
      </c>
      <c r="V86" s="30"/>
      <c r="W86" s="37">
        <v>55</v>
      </c>
      <c r="X86" s="2"/>
      <c r="Y86" s="37">
        <v>62.5</v>
      </c>
    </row>
    <row r="87" spans="1:25" ht="14.45" customHeight="1" x14ac:dyDescent="0.25">
      <c r="A87" s="5"/>
      <c r="B87" s="29">
        <v>208</v>
      </c>
      <c r="C87" s="29"/>
      <c r="D87" s="30" t="s">
        <v>94</v>
      </c>
      <c r="E87" s="30"/>
      <c r="F87" s="57">
        <v>31959</v>
      </c>
      <c r="H87" s="33">
        <v>6275</v>
      </c>
      <c r="I87" s="33"/>
      <c r="J87" s="33">
        <v>0</v>
      </c>
      <c r="K87" s="33">
        <v>5711.84</v>
      </c>
      <c r="L87" s="33"/>
      <c r="M87" s="33">
        <v>114.09</v>
      </c>
      <c r="O87" s="33">
        <v>5825.93</v>
      </c>
      <c r="P87" s="33"/>
      <c r="Q87" s="32">
        <f t="shared" si="7"/>
        <v>100.4</v>
      </c>
      <c r="R87" s="32"/>
      <c r="S87" s="32">
        <f t="shared" si="8"/>
        <v>-13.689999999999998</v>
      </c>
      <c r="T87" s="58"/>
      <c r="U87" s="35" t="s">
        <v>22</v>
      </c>
      <c r="V87" s="30"/>
      <c r="W87" s="37">
        <v>55</v>
      </c>
      <c r="X87" s="2"/>
      <c r="Y87" s="37">
        <v>62.5</v>
      </c>
    </row>
    <row r="88" spans="1:25" ht="14.45" customHeight="1" x14ac:dyDescent="0.25">
      <c r="A88" s="5"/>
      <c r="B88" s="29">
        <v>209</v>
      </c>
      <c r="C88" s="29"/>
      <c r="D88" s="30" t="s">
        <v>95</v>
      </c>
      <c r="E88" s="30"/>
      <c r="F88" s="57">
        <v>31959</v>
      </c>
      <c r="H88" s="33">
        <v>4873.1099999999997</v>
      </c>
      <c r="I88" s="33"/>
      <c r="J88" s="33">
        <v>0</v>
      </c>
      <c r="K88" s="33">
        <v>4435.7</v>
      </c>
      <c r="L88" s="33"/>
      <c r="M88" s="33">
        <v>88.6</v>
      </c>
      <c r="O88" s="33">
        <v>4524.3</v>
      </c>
      <c r="P88" s="33"/>
      <c r="Q88" s="32">
        <f t="shared" si="7"/>
        <v>77.97</v>
      </c>
      <c r="R88" s="32"/>
      <c r="S88" s="32">
        <f t="shared" si="8"/>
        <v>-10.629999999999995</v>
      </c>
      <c r="T88" s="58"/>
      <c r="U88" s="35" t="s">
        <v>22</v>
      </c>
      <c r="V88" s="30"/>
      <c r="W88" s="37">
        <v>55</v>
      </c>
      <c r="X88" s="2"/>
      <c r="Y88" s="37">
        <v>62.5</v>
      </c>
    </row>
    <row r="89" spans="1:25" ht="14.45" customHeight="1" x14ac:dyDescent="0.25">
      <c r="A89" s="5"/>
      <c r="B89" s="29">
        <v>210</v>
      </c>
      <c r="C89" s="29"/>
      <c r="D89" s="30" t="s">
        <v>96</v>
      </c>
      <c r="E89" s="30"/>
      <c r="F89" s="57">
        <v>32112</v>
      </c>
      <c r="H89" s="33">
        <v>9927.02</v>
      </c>
      <c r="I89" s="33"/>
      <c r="J89" s="33">
        <v>0</v>
      </c>
      <c r="K89" s="33">
        <v>8932.58</v>
      </c>
      <c r="L89" s="33"/>
      <c r="M89" s="33">
        <v>180.49</v>
      </c>
      <c r="O89" s="33">
        <v>9113.07</v>
      </c>
      <c r="P89" s="33"/>
      <c r="Q89" s="32">
        <f t="shared" si="7"/>
        <v>158.83000000000001</v>
      </c>
      <c r="R89" s="32"/>
      <c r="S89" s="32">
        <f t="shared" si="8"/>
        <v>-21.659999999999997</v>
      </c>
      <c r="T89" s="58"/>
      <c r="U89" s="35" t="s">
        <v>22</v>
      </c>
      <c r="V89" s="30"/>
      <c r="W89" s="37">
        <v>55</v>
      </c>
      <c r="X89" s="2"/>
      <c r="Y89" s="37">
        <v>62.5</v>
      </c>
    </row>
    <row r="90" spans="1:25" ht="14.45" customHeight="1" x14ac:dyDescent="0.25">
      <c r="A90" s="5"/>
      <c r="B90" s="29">
        <v>211</v>
      </c>
      <c r="C90" s="29"/>
      <c r="D90" s="30" t="s">
        <v>97</v>
      </c>
      <c r="E90" s="30"/>
      <c r="F90" s="57">
        <v>32356</v>
      </c>
      <c r="H90" s="33">
        <v>5248.5</v>
      </c>
      <c r="I90" s="33"/>
      <c r="J90" s="33">
        <v>0</v>
      </c>
      <c r="K90" s="33">
        <v>4635.1099999999997</v>
      </c>
      <c r="L90" s="33"/>
      <c r="M90" s="33">
        <v>95.43</v>
      </c>
      <c r="O90" s="33">
        <v>4730.54</v>
      </c>
      <c r="P90" s="33"/>
      <c r="Q90" s="32">
        <f t="shared" si="7"/>
        <v>83.98</v>
      </c>
      <c r="R90" s="32"/>
      <c r="S90" s="32">
        <f t="shared" si="8"/>
        <v>-11.450000000000003</v>
      </c>
      <c r="T90" s="58"/>
      <c r="U90" s="35" t="s">
        <v>22</v>
      </c>
      <c r="V90" s="30"/>
      <c r="W90" s="37">
        <v>55</v>
      </c>
      <c r="X90" s="2"/>
      <c r="Y90" s="37">
        <v>62.5</v>
      </c>
    </row>
    <row r="91" spans="1:25" ht="14.45" customHeight="1" x14ac:dyDescent="0.25">
      <c r="A91" s="5"/>
      <c r="B91" s="29">
        <v>212</v>
      </c>
      <c r="C91" s="29"/>
      <c r="D91" s="30" t="s">
        <v>98</v>
      </c>
      <c r="E91" s="30"/>
      <c r="F91" s="57">
        <v>32325</v>
      </c>
      <c r="H91" s="33">
        <v>6267.72</v>
      </c>
      <c r="I91" s="33"/>
      <c r="J91" s="33">
        <v>0</v>
      </c>
      <c r="K91" s="33">
        <v>5548.27</v>
      </c>
      <c r="L91" s="33"/>
      <c r="M91" s="33">
        <v>113.96</v>
      </c>
      <c r="O91" s="33">
        <v>5662.23</v>
      </c>
      <c r="P91" s="33"/>
      <c r="Q91" s="32">
        <f t="shared" si="7"/>
        <v>100.28</v>
      </c>
      <c r="R91" s="32"/>
      <c r="S91" s="32">
        <f t="shared" si="8"/>
        <v>-13.679999999999993</v>
      </c>
      <c r="T91" s="58"/>
      <c r="U91" s="35" t="s">
        <v>22</v>
      </c>
      <c r="V91" s="30"/>
      <c r="W91" s="37">
        <v>55</v>
      </c>
      <c r="X91" s="2"/>
      <c r="Y91" s="37">
        <v>62.5</v>
      </c>
    </row>
    <row r="92" spans="1:25" ht="14.45" customHeight="1" x14ac:dyDescent="0.25">
      <c r="A92" s="5"/>
      <c r="B92" s="29">
        <v>213</v>
      </c>
      <c r="C92" s="29"/>
      <c r="D92" s="30" t="s">
        <v>99</v>
      </c>
      <c r="E92" s="30"/>
      <c r="F92" s="57">
        <v>32448</v>
      </c>
      <c r="H92" s="33">
        <v>12745.4</v>
      </c>
      <c r="I92" s="33"/>
      <c r="J92" s="33">
        <v>0</v>
      </c>
      <c r="K92" s="33">
        <v>11176.51</v>
      </c>
      <c r="L92" s="33"/>
      <c r="M92" s="33">
        <v>231.73</v>
      </c>
      <c r="O92" s="33">
        <v>11408.24</v>
      </c>
      <c r="P92" s="33"/>
      <c r="Q92" s="32">
        <f t="shared" si="7"/>
        <v>203.93</v>
      </c>
      <c r="R92" s="32"/>
      <c r="S92" s="32">
        <f t="shared" si="8"/>
        <v>-27.799999999999983</v>
      </c>
      <c r="T92" s="59"/>
      <c r="U92" s="35" t="s">
        <v>22</v>
      </c>
      <c r="V92" s="30"/>
      <c r="W92" s="37">
        <v>55</v>
      </c>
      <c r="X92" s="2"/>
      <c r="Y92" s="37">
        <v>62.5</v>
      </c>
    </row>
    <row r="93" spans="1:25" ht="14.45" customHeight="1" x14ac:dyDescent="0.25">
      <c r="A93" s="5"/>
      <c r="B93" s="29">
        <v>214</v>
      </c>
      <c r="C93" s="29"/>
      <c r="D93" s="30" t="s">
        <v>100</v>
      </c>
      <c r="E93" s="30"/>
      <c r="F93" s="57">
        <v>32478</v>
      </c>
      <c r="H93" s="33">
        <v>1916</v>
      </c>
      <c r="I93" s="33"/>
      <c r="J93" s="33">
        <v>0</v>
      </c>
      <c r="K93" s="33">
        <v>1676.15</v>
      </c>
      <c r="L93" s="33"/>
      <c r="M93" s="33">
        <v>34.840000000000003</v>
      </c>
      <c r="O93" s="33">
        <v>1710.99</v>
      </c>
      <c r="P93" s="33"/>
      <c r="Q93" s="32">
        <f t="shared" si="7"/>
        <v>30.66</v>
      </c>
      <c r="R93" s="32"/>
      <c r="S93" s="32">
        <f t="shared" si="8"/>
        <v>-4.1800000000000033</v>
      </c>
      <c r="T93" s="58"/>
      <c r="U93" s="35" t="s">
        <v>22</v>
      </c>
      <c r="V93" s="30"/>
      <c r="W93" s="37">
        <v>55</v>
      </c>
      <c r="X93" s="2"/>
      <c r="Y93" s="37">
        <v>62.5</v>
      </c>
    </row>
    <row r="94" spans="1:25" ht="14.45" customHeight="1" x14ac:dyDescent="0.25">
      <c r="A94" s="5"/>
      <c r="B94" s="29">
        <v>215</v>
      </c>
      <c r="C94" s="29"/>
      <c r="D94" s="30" t="s">
        <v>101</v>
      </c>
      <c r="E94" s="30"/>
      <c r="F94" s="57">
        <v>32568</v>
      </c>
      <c r="H94" s="33">
        <v>6530.5</v>
      </c>
      <c r="I94" s="33"/>
      <c r="J94" s="33">
        <v>0</v>
      </c>
      <c r="K94" s="33">
        <v>5672.07</v>
      </c>
      <c r="L94" s="33"/>
      <c r="M94" s="33">
        <v>118.74</v>
      </c>
      <c r="O94" s="33">
        <v>5790.81</v>
      </c>
      <c r="P94" s="33"/>
      <c r="Q94" s="32">
        <f t="shared" si="7"/>
        <v>104.49</v>
      </c>
      <c r="R94" s="32"/>
      <c r="S94" s="32">
        <f t="shared" si="8"/>
        <v>-14.25</v>
      </c>
      <c r="T94" s="58"/>
      <c r="U94" s="35" t="s">
        <v>22</v>
      </c>
      <c r="V94" s="30"/>
      <c r="W94" s="37">
        <v>55</v>
      </c>
      <c r="X94" s="2"/>
      <c r="Y94" s="37">
        <v>62.5</v>
      </c>
    </row>
    <row r="95" spans="1:25" ht="14.45" customHeight="1" x14ac:dyDescent="0.25">
      <c r="A95" s="5"/>
      <c r="B95" s="29">
        <v>216</v>
      </c>
      <c r="C95" s="29"/>
      <c r="D95" s="30" t="s">
        <v>102</v>
      </c>
      <c r="E95" s="30"/>
      <c r="F95" s="57">
        <v>32629</v>
      </c>
      <c r="H95" s="33">
        <v>27117.200000000001</v>
      </c>
      <c r="I95" s="33"/>
      <c r="J95" s="33">
        <v>0</v>
      </c>
      <c r="K95" s="33">
        <v>23439.94</v>
      </c>
      <c r="L95" s="33"/>
      <c r="M95" s="33">
        <v>493.04</v>
      </c>
      <c r="O95" s="33">
        <v>23932.98</v>
      </c>
      <c r="P95" s="33"/>
      <c r="Q95" s="32">
        <f t="shared" si="7"/>
        <v>433.88</v>
      </c>
      <c r="R95" s="32"/>
      <c r="S95" s="32">
        <f t="shared" si="8"/>
        <v>-59.160000000000025</v>
      </c>
      <c r="T95" s="59"/>
      <c r="U95" s="35" t="s">
        <v>22</v>
      </c>
      <c r="V95" s="30"/>
      <c r="W95" s="37">
        <v>55</v>
      </c>
      <c r="X95" s="2"/>
      <c r="Y95" s="37">
        <v>62.5</v>
      </c>
    </row>
    <row r="96" spans="1:25" ht="14.45" customHeight="1" x14ac:dyDescent="0.25">
      <c r="A96" s="5"/>
      <c r="B96" s="29">
        <v>217</v>
      </c>
      <c r="C96" s="29"/>
      <c r="D96" s="30" t="s">
        <v>103</v>
      </c>
      <c r="E96" s="30"/>
      <c r="F96" s="57">
        <v>32721</v>
      </c>
      <c r="H96" s="33">
        <v>140258</v>
      </c>
      <c r="I96" s="33"/>
      <c r="J96" s="33">
        <v>0</v>
      </c>
      <c r="K96" s="33">
        <v>120361.57</v>
      </c>
      <c r="L96" s="33"/>
      <c r="M96" s="33">
        <v>2550.15</v>
      </c>
      <c r="O96" s="33">
        <v>122911.72</v>
      </c>
      <c r="P96" s="33"/>
      <c r="Q96" s="32">
        <f t="shared" si="7"/>
        <v>2244.13</v>
      </c>
      <c r="R96" s="32"/>
      <c r="S96" s="32">
        <f t="shared" si="8"/>
        <v>-306.02</v>
      </c>
      <c r="T96" s="59"/>
      <c r="U96" s="35" t="s">
        <v>22</v>
      </c>
      <c r="V96" s="30"/>
      <c r="W96" s="37">
        <v>55</v>
      </c>
      <c r="X96" s="2"/>
      <c r="Y96" s="37">
        <v>62.5</v>
      </c>
    </row>
    <row r="97" spans="1:25" ht="14.45" customHeight="1" x14ac:dyDescent="0.25">
      <c r="A97" s="5"/>
      <c r="B97" s="29">
        <v>218</v>
      </c>
      <c r="C97" s="29"/>
      <c r="D97" s="30" t="s">
        <v>104</v>
      </c>
      <c r="E97" s="30"/>
      <c r="F97" s="57">
        <v>32782</v>
      </c>
      <c r="H97" s="33">
        <v>13270</v>
      </c>
      <c r="I97" s="33"/>
      <c r="J97" s="33">
        <v>0</v>
      </c>
      <c r="K97" s="33">
        <v>11332.27</v>
      </c>
      <c r="L97" s="33"/>
      <c r="M97" s="33">
        <v>241.27</v>
      </c>
      <c r="O97" s="33">
        <v>11573.54</v>
      </c>
      <c r="P97" s="33"/>
      <c r="Q97" s="32">
        <f t="shared" si="7"/>
        <v>212.32</v>
      </c>
      <c r="R97" s="32"/>
      <c r="S97" s="32">
        <f t="shared" si="8"/>
        <v>-28.950000000000017</v>
      </c>
      <c r="T97" s="59"/>
      <c r="U97" s="35" t="s">
        <v>22</v>
      </c>
      <c r="V97" s="30"/>
      <c r="W97" s="37">
        <v>55</v>
      </c>
      <c r="X97" s="2"/>
      <c r="Y97" s="37">
        <v>62.5</v>
      </c>
    </row>
    <row r="98" spans="1:25" ht="14.45" customHeight="1" x14ac:dyDescent="0.25">
      <c r="A98" s="5"/>
      <c r="B98" s="29">
        <v>219</v>
      </c>
      <c r="C98" s="29"/>
      <c r="D98" s="30" t="s">
        <v>105</v>
      </c>
      <c r="E98" s="30"/>
      <c r="F98" s="57">
        <v>32690</v>
      </c>
      <c r="H98" s="33">
        <v>2368.2199999999998</v>
      </c>
      <c r="I98" s="33"/>
      <c r="J98" s="33">
        <v>0</v>
      </c>
      <c r="K98" s="33">
        <v>2368.2199999999998</v>
      </c>
      <c r="L98" s="33"/>
      <c r="M98" s="33">
        <v>0</v>
      </c>
      <c r="O98" s="33">
        <v>2368.2199999999998</v>
      </c>
      <c r="P98" s="33"/>
      <c r="Q98" s="32">
        <f t="shared" si="7"/>
        <v>0</v>
      </c>
      <c r="R98" s="32"/>
      <c r="S98" s="32">
        <f t="shared" si="8"/>
        <v>0</v>
      </c>
      <c r="T98" s="58"/>
      <c r="U98" s="35" t="s">
        <v>22</v>
      </c>
      <c r="V98" s="30"/>
      <c r="W98" s="37">
        <v>55</v>
      </c>
      <c r="X98" s="2"/>
      <c r="Y98" s="37">
        <v>62.5</v>
      </c>
    </row>
    <row r="99" spans="1:25" ht="14.45" customHeight="1" x14ac:dyDescent="0.25">
      <c r="A99" s="5"/>
      <c r="B99" s="29">
        <v>220</v>
      </c>
      <c r="C99" s="29"/>
      <c r="D99" s="30" t="s">
        <v>105</v>
      </c>
      <c r="E99" s="30"/>
      <c r="F99" s="57">
        <v>33147</v>
      </c>
      <c r="H99" s="33">
        <v>3453</v>
      </c>
      <c r="I99" s="33"/>
      <c r="J99" s="33">
        <v>0</v>
      </c>
      <c r="K99" s="33">
        <v>3453</v>
      </c>
      <c r="L99" s="33"/>
      <c r="M99" s="33">
        <v>0</v>
      </c>
      <c r="O99" s="33">
        <v>3453</v>
      </c>
      <c r="P99" s="33"/>
      <c r="Q99" s="32">
        <f t="shared" si="7"/>
        <v>0</v>
      </c>
      <c r="R99" s="32"/>
      <c r="S99" s="32">
        <f t="shared" si="8"/>
        <v>0</v>
      </c>
      <c r="T99" s="58"/>
      <c r="U99" s="35" t="s">
        <v>22</v>
      </c>
      <c r="V99" s="30"/>
      <c r="W99" s="37">
        <v>20</v>
      </c>
      <c r="X99" s="2"/>
      <c r="Y99" s="37">
        <v>62.5</v>
      </c>
    </row>
    <row r="100" spans="1:25" ht="14.45" customHeight="1" x14ac:dyDescent="0.25">
      <c r="A100" s="5"/>
      <c r="B100" s="29">
        <v>222</v>
      </c>
      <c r="C100" s="29"/>
      <c r="D100" s="30" t="s">
        <v>106</v>
      </c>
      <c r="E100" s="30"/>
      <c r="F100" s="57">
        <v>32874</v>
      </c>
      <c r="H100" s="33">
        <v>36305.31</v>
      </c>
      <c r="I100" s="33"/>
      <c r="J100" s="33">
        <v>0</v>
      </c>
      <c r="K100" s="33">
        <v>30776.93</v>
      </c>
      <c r="L100" s="33"/>
      <c r="M100" s="33">
        <v>660.1</v>
      </c>
      <c r="O100" s="33">
        <v>31437.03</v>
      </c>
      <c r="P100" s="33"/>
      <c r="Q100" s="32">
        <f t="shared" si="7"/>
        <v>580.88</v>
      </c>
      <c r="R100" s="32"/>
      <c r="S100" s="32">
        <f t="shared" si="8"/>
        <v>-79.220000000000027</v>
      </c>
      <c r="T100" s="59"/>
      <c r="U100" s="35" t="s">
        <v>22</v>
      </c>
      <c r="V100" s="30"/>
      <c r="W100" s="37">
        <v>55</v>
      </c>
      <c r="X100" s="2"/>
      <c r="Y100" s="37">
        <v>62.5</v>
      </c>
    </row>
    <row r="101" spans="1:25" ht="14.45" customHeight="1" x14ac:dyDescent="0.25">
      <c r="A101" s="5"/>
      <c r="B101" s="29">
        <v>223</v>
      </c>
      <c r="C101" s="29"/>
      <c r="D101" s="30" t="s">
        <v>107</v>
      </c>
      <c r="E101" s="30"/>
      <c r="F101" s="57">
        <v>33147</v>
      </c>
      <c r="H101" s="33">
        <v>7176.98</v>
      </c>
      <c r="I101" s="33"/>
      <c r="J101" s="33">
        <v>0</v>
      </c>
      <c r="K101" s="33">
        <v>5949.42</v>
      </c>
      <c r="L101" s="33"/>
      <c r="M101" s="33">
        <v>130.49</v>
      </c>
      <c r="O101" s="33">
        <v>6079.91</v>
      </c>
      <c r="P101" s="33"/>
      <c r="Q101" s="32">
        <f t="shared" si="7"/>
        <v>114.83</v>
      </c>
      <c r="R101" s="32"/>
      <c r="S101" s="32">
        <f t="shared" si="8"/>
        <v>-15.660000000000011</v>
      </c>
      <c r="T101" s="59"/>
      <c r="U101" s="35" t="s">
        <v>22</v>
      </c>
      <c r="V101" s="30"/>
      <c r="W101" s="37">
        <v>55</v>
      </c>
      <c r="X101" s="2"/>
      <c r="Y101" s="37">
        <v>62.5</v>
      </c>
    </row>
    <row r="102" spans="1:25" ht="14.45" customHeight="1" x14ac:dyDescent="0.25">
      <c r="A102" s="5"/>
      <c r="B102" s="29">
        <v>224</v>
      </c>
      <c r="C102" s="29"/>
      <c r="D102" s="30" t="s">
        <v>108</v>
      </c>
      <c r="E102" s="30"/>
      <c r="F102" s="57">
        <v>33208</v>
      </c>
      <c r="H102" s="33">
        <v>1956.58</v>
      </c>
      <c r="I102" s="33"/>
      <c r="J102" s="33">
        <v>0</v>
      </c>
      <c r="K102" s="33">
        <v>1613.66</v>
      </c>
      <c r="L102" s="33"/>
      <c r="M102" s="33">
        <v>35.57</v>
      </c>
      <c r="O102" s="33">
        <v>1649.23</v>
      </c>
      <c r="P102" s="33"/>
      <c r="Q102" s="32">
        <f t="shared" si="7"/>
        <v>31.31</v>
      </c>
      <c r="R102" s="32"/>
      <c r="S102" s="32">
        <f t="shared" si="8"/>
        <v>-4.2600000000000016</v>
      </c>
      <c r="T102" s="58"/>
      <c r="U102" s="35" t="s">
        <v>22</v>
      </c>
      <c r="V102" s="30"/>
      <c r="W102" s="37">
        <v>55</v>
      </c>
      <c r="X102" s="2"/>
      <c r="Y102" s="37">
        <v>62.5</v>
      </c>
    </row>
    <row r="103" spans="1:25" ht="14.45" customHeight="1" x14ac:dyDescent="0.25">
      <c r="A103" s="5"/>
      <c r="B103" s="29">
        <v>225</v>
      </c>
      <c r="C103" s="29"/>
      <c r="D103" s="30" t="s">
        <v>109</v>
      </c>
      <c r="E103" s="30"/>
      <c r="F103" s="57">
        <v>33178</v>
      </c>
      <c r="H103" s="33">
        <v>42719.82</v>
      </c>
      <c r="I103" s="33"/>
      <c r="J103" s="33">
        <v>0</v>
      </c>
      <c r="K103" s="33">
        <v>35324.730000000003</v>
      </c>
      <c r="L103" s="33"/>
      <c r="M103" s="33">
        <v>776.72</v>
      </c>
      <c r="O103" s="33">
        <v>36101.449999999997</v>
      </c>
      <c r="P103" s="33"/>
      <c r="Q103" s="32">
        <f t="shared" si="7"/>
        <v>683.52</v>
      </c>
      <c r="R103" s="32"/>
      <c r="S103" s="32">
        <f t="shared" si="8"/>
        <v>-93.200000000000045</v>
      </c>
      <c r="T103" s="59"/>
      <c r="U103" s="35" t="s">
        <v>22</v>
      </c>
      <c r="V103" s="30"/>
      <c r="W103" s="37">
        <v>55</v>
      </c>
      <c r="X103" s="2"/>
      <c r="Y103" s="37">
        <v>62.5</v>
      </c>
    </row>
    <row r="104" spans="1:25" ht="14.45" customHeight="1" x14ac:dyDescent="0.25">
      <c r="A104" s="5"/>
      <c r="B104" s="29">
        <v>226</v>
      </c>
      <c r="C104" s="29"/>
      <c r="D104" s="30" t="s">
        <v>110</v>
      </c>
      <c r="E104" s="30"/>
      <c r="F104" s="57">
        <v>33055</v>
      </c>
      <c r="H104" s="33">
        <v>1880.61</v>
      </c>
      <c r="I104" s="33"/>
      <c r="J104" s="33">
        <v>0</v>
      </c>
      <c r="K104" s="33">
        <v>1570.87</v>
      </c>
      <c r="L104" s="33"/>
      <c r="M104" s="33">
        <v>34.19</v>
      </c>
      <c r="O104" s="33">
        <v>1605.06</v>
      </c>
      <c r="P104" s="33"/>
      <c r="Q104" s="32">
        <f t="shared" si="7"/>
        <v>30.09</v>
      </c>
      <c r="R104" s="32"/>
      <c r="S104" s="32">
        <f t="shared" si="8"/>
        <v>-4.0999999999999979</v>
      </c>
      <c r="T104" s="58"/>
      <c r="U104" s="35" t="s">
        <v>22</v>
      </c>
      <c r="V104" s="30"/>
      <c r="W104" s="37">
        <v>55</v>
      </c>
      <c r="X104" s="2"/>
      <c r="Y104" s="37">
        <v>62.5</v>
      </c>
    </row>
    <row r="105" spans="1:25" ht="14.45" customHeight="1" x14ac:dyDescent="0.25">
      <c r="A105" s="5"/>
      <c r="B105" s="29">
        <v>227</v>
      </c>
      <c r="C105" s="29"/>
      <c r="D105" s="30" t="s">
        <v>111</v>
      </c>
      <c r="E105" s="30"/>
      <c r="F105" s="57">
        <v>33543</v>
      </c>
      <c r="H105" s="33">
        <v>317237.90000000002</v>
      </c>
      <c r="I105" s="33"/>
      <c r="J105" s="33">
        <v>0</v>
      </c>
      <c r="K105" s="33">
        <v>254391.22</v>
      </c>
      <c r="L105" s="33"/>
      <c r="M105" s="33">
        <v>5767.96</v>
      </c>
      <c r="O105" s="33">
        <v>260159.18</v>
      </c>
      <c r="P105" s="33"/>
      <c r="Q105" s="32">
        <f t="shared" si="7"/>
        <v>5075.8100000000004</v>
      </c>
      <c r="R105" s="32"/>
      <c r="S105" s="32">
        <f t="shared" si="8"/>
        <v>-692.14999999999964</v>
      </c>
      <c r="T105" s="59"/>
      <c r="U105" s="35" t="s">
        <v>22</v>
      </c>
      <c r="V105" s="30"/>
      <c r="W105" s="37">
        <v>55</v>
      </c>
      <c r="X105" s="2"/>
      <c r="Y105" s="37">
        <v>62.5</v>
      </c>
    </row>
    <row r="106" spans="1:25" ht="14.45" customHeight="1" x14ac:dyDescent="0.25">
      <c r="A106" s="5"/>
      <c r="B106" s="29">
        <v>228</v>
      </c>
      <c r="C106" s="29"/>
      <c r="D106" s="30" t="s">
        <v>112</v>
      </c>
      <c r="E106" s="30"/>
      <c r="F106" s="57">
        <v>33420</v>
      </c>
      <c r="H106" s="33">
        <v>520</v>
      </c>
      <c r="I106" s="33"/>
      <c r="J106" s="33">
        <v>0</v>
      </c>
      <c r="K106" s="33">
        <v>520</v>
      </c>
      <c r="L106" s="33"/>
      <c r="M106" s="33">
        <v>0</v>
      </c>
      <c r="O106" s="33">
        <v>520</v>
      </c>
      <c r="P106" s="33"/>
      <c r="Q106" s="32">
        <f t="shared" si="7"/>
        <v>0</v>
      </c>
      <c r="R106" s="32"/>
      <c r="S106" s="32">
        <f t="shared" si="8"/>
        <v>0</v>
      </c>
      <c r="T106" s="58"/>
      <c r="U106" s="35" t="s">
        <v>22</v>
      </c>
      <c r="V106" s="30"/>
      <c r="W106" s="37">
        <v>5</v>
      </c>
      <c r="X106" s="2"/>
      <c r="Y106" s="37">
        <v>62.5</v>
      </c>
    </row>
    <row r="107" spans="1:25" ht="14.45" customHeight="1" x14ac:dyDescent="0.25">
      <c r="A107" s="5"/>
      <c r="B107" s="29">
        <v>229</v>
      </c>
      <c r="C107" s="29"/>
      <c r="D107" s="30" t="s">
        <v>113</v>
      </c>
      <c r="E107" s="30"/>
      <c r="F107" s="57">
        <v>33390</v>
      </c>
      <c r="H107" s="33">
        <v>1162.5</v>
      </c>
      <c r="I107" s="33"/>
      <c r="J107" s="33">
        <v>0</v>
      </c>
      <c r="K107" s="33">
        <v>944.25</v>
      </c>
      <c r="L107" s="33"/>
      <c r="M107" s="33">
        <v>21.14</v>
      </c>
      <c r="O107" s="33">
        <v>965.39</v>
      </c>
      <c r="P107" s="33"/>
      <c r="Q107" s="32">
        <f t="shared" si="7"/>
        <v>18.600000000000001</v>
      </c>
      <c r="R107" s="32"/>
      <c r="S107" s="32">
        <f t="shared" si="8"/>
        <v>-2.5399999999999991</v>
      </c>
      <c r="T107" s="58"/>
      <c r="U107" s="35" t="s">
        <v>22</v>
      </c>
      <c r="V107" s="30"/>
      <c r="W107" s="37">
        <v>55</v>
      </c>
      <c r="X107" s="2"/>
      <c r="Y107" s="37">
        <v>62.5</v>
      </c>
    </row>
    <row r="108" spans="1:25" ht="14.45" customHeight="1" x14ac:dyDescent="0.25">
      <c r="A108" s="5"/>
      <c r="B108" s="29">
        <v>230</v>
      </c>
      <c r="C108" s="29"/>
      <c r="D108" s="30" t="s">
        <v>114</v>
      </c>
      <c r="E108" s="30"/>
      <c r="F108" s="57">
        <v>33543</v>
      </c>
      <c r="H108" s="33">
        <v>14699.44</v>
      </c>
      <c r="I108" s="33"/>
      <c r="J108" s="33">
        <v>0</v>
      </c>
      <c r="K108" s="33">
        <v>11787.5</v>
      </c>
      <c r="L108" s="33"/>
      <c r="M108" s="33">
        <v>267.26</v>
      </c>
      <c r="O108" s="33">
        <v>12054.76</v>
      </c>
      <c r="P108" s="33"/>
      <c r="Q108" s="32">
        <f t="shared" si="7"/>
        <v>235.19</v>
      </c>
      <c r="R108" s="32"/>
      <c r="S108" s="32">
        <f t="shared" si="8"/>
        <v>-32.069999999999993</v>
      </c>
      <c r="T108" s="59"/>
      <c r="U108" s="35" t="s">
        <v>22</v>
      </c>
      <c r="V108" s="30"/>
      <c r="W108" s="37">
        <v>55</v>
      </c>
      <c r="X108" s="2"/>
      <c r="Y108" s="37">
        <v>62.5</v>
      </c>
    </row>
    <row r="109" spans="1:25" ht="14.45" customHeight="1" x14ac:dyDescent="0.25">
      <c r="A109" s="5"/>
      <c r="B109" s="29">
        <v>231</v>
      </c>
      <c r="C109" s="29"/>
      <c r="D109" s="30" t="s">
        <v>115</v>
      </c>
      <c r="E109" s="30"/>
      <c r="F109" s="57">
        <v>33451</v>
      </c>
      <c r="H109" s="33">
        <v>6613.02</v>
      </c>
      <c r="I109" s="33"/>
      <c r="J109" s="33">
        <v>0</v>
      </c>
      <c r="K109" s="33">
        <v>5344.42</v>
      </c>
      <c r="L109" s="33"/>
      <c r="M109" s="33">
        <v>120.24</v>
      </c>
      <c r="O109" s="33">
        <v>5464.66</v>
      </c>
      <c r="P109" s="33"/>
      <c r="Q109" s="32">
        <f t="shared" si="7"/>
        <v>105.81</v>
      </c>
      <c r="R109" s="32"/>
      <c r="S109" s="32">
        <f t="shared" si="8"/>
        <v>-14.429999999999993</v>
      </c>
      <c r="T109" s="59"/>
      <c r="U109" s="35" t="s">
        <v>22</v>
      </c>
      <c r="V109" s="30"/>
      <c r="W109" s="37">
        <v>55</v>
      </c>
      <c r="X109" s="2"/>
      <c r="Y109" s="37">
        <v>62.5</v>
      </c>
    </row>
    <row r="110" spans="1:25" ht="14.45" customHeight="1" x14ac:dyDescent="0.25">
      <c r="A110" s="5"/>
      <c r="B110" s="29">
        <v>232</v>
      </c>
      <c r="C110" s="29"/>
      <c r="D110" s="30" t="s">
        <v>116</v>
      </c>
      <c r="E110" s="30"/>
      <c r="F110" s="57">
        <v>33420</v>
      </c>
      <c r="H110" s="33">
        <v>50460</v>
      </c>
      <c r="I110" s="33"/>
      <c r="J110" s="33">
        <v>0</v>
      </c>
      <c r="K110" s="33">
        <v>40884.050000000003</v>
      </c>
      <c r="L110" s="33"/>
      <c r="M110" s="33">
        <v>917.45</v>
      </c>
      <c r="O110" s="33">
        <v>41801.5</v>
      </c>
      <c r="P110" s="33"/>
      <c r="Q110" s="32">
        <f t="shared" si="7"/>
        <v>807.36</v>
      </c>
      <c r="R110" s="32"/>
      <c r="S110" s="32">
        <f t="shared" si="8"/>
        <v>-110.09000000000003</v>
      </c>
      <c r="T110" s="59"/>
      <c r="U110" s="35" t="s">
        <v>22</v>
      </c>
      <c r="V110" s="30"/>
      <c r="W110" s="37">
        <v>55</v>
      </c>
      <c r="X110" s="2"/>
      <c r="Y110" s="37">
        <v>62.5</v>
      </c>
    </row>
    <row r="111" spans="1:25" ht="14.45" customHeight="1" x14ac:dyDescent="0.25">
      <c r="A111" s="5"/>
      <c r="B111" s="29">
        <v>233</v>
      </c>
      <c r="C111" s="29"/>
      <c r="D111" s="30" t="s">
        <v>111</v>
      </c>
      <c r="E111" s="30"/>
      <c r="F111" s="57">
        <v>33786</v>
      </c>
      <c r="H111" s="33">
        <v>108884.22</v>
      </c>
      <c r="I111" s="33"/>
      <c r="J111" s="33">
        <v>0</v>
      </c>
      <c r="K111" s="33">
        <v>85498.96</v>
      </c>
      <c r="L111" s="33"/>
      <c r="M111" s="33">
        <v>1979.71</v>
      </c>
      <c r="O111" s="33">
        <v>87478.67</v>
      </c>
      <c r="P111" s="33"/>
      <c r="Q111" s="32">
        <f t="shared" si="7"/>
        <v>1742.15</v>
      </c>
      <c r="R111" s="32"/>
      <c r="S111" s="32">
        <f t="shared" si="8"/>
        <v>-237.55999999999995</v>
      </c>
      <c r="T111" s="59"/>
      <c r="U111" s="35" t="s">
        <v>22</v>
      </c>
      <c r="V111" s="30"/>
      <c r="W111" s="37">
        <v>55</v>
      </c>
      <c r="X111" s="2"/>
      <c r="Y111" s="37">
        <v>62.5</v>
      </c>
    </row>
    <row r="112" spans="1:25" ht="14.45" customHeight="1" x14ac:dyDescent="0.25">
      <c r="A112" s="5"/>
      <c r="B112" s="29">
        <v>234</v>
      </c>
      <c r="C112" s="29"/>
      <c r="D112" s="30" t="s">
        <v>117</v>
      </c>
      <c r="E112" s="30"/>
      <c r="F112" s="57">
        <v>33786</v>
      </c>
      <c r="H112" s="33">
        <v>21861.91</v>
      </c>
      <c r="I112" s="33"/>
      <c r="J112" s="33">
        <v>0</v>
      </c>
      <c r="K112" s="33">
        <v>17439.91</v>
      </c>
      <c r="L112" s="33"/>
      <c r="M112" s="33">
        <v>397.49</v>
      </c>
      <c r="O112" s="33">
        <v>17837.400000000001</v>
      </c>
      <c r="P112" s="33"/>
      <c r="Q112" s="32">
        <f t="shared" si="7"/>
        <v>349.79</v>
      </c>
      <c r="R112" s="32"/>
      <c r="S112" s="32">
        <f t="shared" si="8"/>
        <v>-47.699999999999989</v>
      </c>
      <c r="T112" s="59"/>
      <c r="U112" s="35" t="s">
        <v>22</v>
      </c>
      <c r="V112" s="30"/>
      <c r="W112" s="37">
        <v>55</v>
      </c>
      <c r="X112" s="2"/>
      <c r="Y112" s="37">
        <v>62.5</v>
      </c>
    </row>
    <row r="113" spans="1:25" ht="14.45" customHeight="1" x14ac:dyDescent="0.25">
      <c r="A113" s="5"/>
      <c r="B113" s="29">
        <v>235</v>
      </c>
      <c r="C113" s="29"/>
      <c r="D113" s="30" t="s">
        <v>118</v>
      </c>
      <c r="E113" s="30"/>
      <c r="F113" s="57">
        <v>33664</v>
      </c>
      <c r="H113" s="33">
        <v>4409.21</v>
      </c>
      <c r="I113" s="33"/>
      <c r="J113" s="33">
        <v>0</v>
      </c>
      <c r="K113" s="33">
        <v>3489.79</v>
      </c>
      <c r="L113" s="33"/>
      <c r="M113" s="33">
        <v>80.17</v>
      </c>
      <c r="O113" s="33">
        <v>3569.96</v>
      </c>
      <c r="P113" s="33"/>
      <c r="Q113" s="32">
        <f t="shared" si="7"/>
        <v>70.55</v>
      </c>
      <c r="R113" s="32"/>
      <c r="S113" s="32">
        <f t="shared" si="8"/>
        <v>-9.6200000000000045</v>
      </c>
      <c r="T113" s="58"/>
      <c r="U113" s="35" t="s">
        <v>22</v>
      </c>
      <c r="V113" s="30"/>
      <c r="W113" s="37">
        <v>55</v>
      </c>
      <c r="X113" s="2"/>
      <c r="Y113" s="37">
        <v>62.5</v>
      </c>
    </row>
    <row r="114" spans="1:25" ht="14.45" customHeight="1" x14ac:dyDescent="0.25">
      <c r="A114" s="5"/>
      <c r="B114" s="29">
        <v>236</v>
      </c>
      <c r="C114" s="29"/>
      <c r="D114" s="30" t="s">
        <v>119</v>
      </c>
      <c r="E114" s="30"/>
      <c r="F114" s="57">
        <v>34151</v>
      </c>
      <c r="H114" s="33">
        <v>852168.62</v>
      </c>
      <c r="I114" s="33"/>
      <c r="J114" s="33">
        <v>0</v>
      </c>
      <c r="K114" s="33">
        <v>647841.9</v>
      </c>
      <c r="L114" s="33"/>
      <c r="M114" s="33">
        <v>15493.97</v>
      </c>
      <c r="O114" s="33">
        <v>663335.87</v>
      </c>
      <c r="P114" s="33"/>
      <c r="Q114" s="32">
        <f t="shared" si="7"/>
        <v>13634.7</v>
      </c>
      <c r="R114" s="32"/>
      <c r="S114" s="32">
        <f t="shared" si="8"/>
        <v>-1859.2699999999986</v>
      </c>
      <c r="T114" s="59"/>
      <c r="U114" s="35" t="s">
        <v>22</v>
      </c>
      <c r="V114" s="30"/>
      <c r="W114" s="37">
        <v>55</v>
      </c>
      <c r="X114" s="2"/>
      <c r="Y114" s="37">
        <v>62.5</v>
      </c>
    </row>
    <row r="115" spans="1:25" ht="14.45" customHeight="1" x14ac:dyDescent="0.25">
      <c r="A115" s="5"/>
      <c r="B115" s="29">
        <v>237</v>
      </c>
      <c r="C115" s="29"/>
      <c r="D115" s="30" t="s">
        <v>120</v>
      </c>
      <c r="E115" s="30"/>
      <c r="F115" s="57">
        <v>34151</v>
      </c>
      <c r="H115" s="33">
        <v>51644.02</v>
      </c>
      <c r="I115" s="33"/>
      <c r="J115" s="33">
        <v>0</v>
      </c>
      <c r="K115" s="33">
        <v>39261.17</v>
      </c>
      <c r="L115" s="33"/>
      <c r="M115" s="33">
        <v>938.98</v>
      </c>
      <c r="O115" s="33">
        <v>40200.15</v>
      </c>
      <c r="P115" s="33"/>
      <c r="Q115" s="32">
        <f t="shared" si="7"/>
        <v>826.3</v>
      </c>
      <c r="R115" s="32"/>
      <c r="S115" s="32">
        <f t="shared" si="8"/>
        <v>-112.68000000000006</v>
      </c>
      <c r="T115" s="59"/>
      <c r="U115" s="35" t="s">
        <v>22</v>
      </c>
      <c r="V115" s="30"/>
      <c r="W115" s="37">
        <v>55</v>
      </c>
      <c r="X115" s="2"/>
      <c r="Y115" s="37">
        <v>62.5</v>
      </c>
    </row>
    <row r="116" spans="1:25" ht="14.45" customHeight="1" x14ac:dyDescent="0.25">
      <c r="A116" s="5"/>
      <c r="B116" s="29">
        <v>239</v>
      </c>
      <c r="C116" s="29"/>
      <c r="D116" s="30" t="s">
        <v>121</v>
      </c>
      <c r="E116" s="30"/>
      <c r="F116" s="57">
        <v>34079</v>
      </c>
      <c r="H116" s="33">
        <v>1791.25</v>
      </c>
      <c r="I116" s="33"/>
      <c r="J116" s="33">
        <v>0</v>
      </c>
      <c r="K116" s="33">
        <v>1361.73</v>
      </c>
      <c r="L116" s="33"/>
      <c r="M116" s="33">
        <v>32.57</v>
      </c>
      <c r="O116" s="33">
        <v>1394.3</v>
      </c>
      <c r="P116" s="33"/>
      <c r="Q116" s="32">
        <f t="shared" si="7"/>
        <v>28.66</v>
      </c>
      <c r="R116" s="32"/>
      <c r="S116" s="32">
        <f t="shared" si="8"/>
        <v>-3.91</v>
      </c>
      <c r="T116" s="58"/>
      <c r="U116" s="35" t="s">
        <v>22</v>
      </c>
      <c r="V116" s="30"/>
      <c r="W116" s="37">
        <v>55</v>
      </c>
      <c r="X116" s="2"/>
      <c r="Y116" s="37">
        <v>62.5</v>
      </c>
    </row>
    <row r="117" spans="1:25" ht="14.45" customHeight="1" x14ac:dyDescent="0.25">
      <c r="A117" s="5"/>
      <c r="B117" s="29">
        <v>240</v>
      </c>
      <c r="C117" s="29"/>
      <c r="D117" s="30" t="s">
        <v>122</v>
      </c>
      <c r="E117" s="30"/>
      <c r="F117" s="57">
        <v>33970</v>
      </c>
      <c r="H117" s="33">
        <v>8654.0300000000007</v>
      </c>
      <c r="I117" s="33"/>
      <c r="J117" s="33">
        <v>0</v>
      </c>
      <c r="K117" s="33">
        <v>6579.03</v>
      </c>
      <c r="L117" s="33"/>
      <c r="M117" s="33">
        <v>157.35</v>
      </c>
      <c r="O117" s="33">
        <v>6736.38</v>
      </c>
      <c r="P117" s="33"/>
      <c r="Q117" s="32">
        <f t="shared" si="7"/>
        <v>138.46</v>
      </c>
      <c r="R117" s="32"/>
      <c r="S117" s="32">
        <f t="shared" si="8"/>
        <v>-18.889999999999986</v>
      </c>
      <c r="T117" s="59"/>
      <c r="U117" s="35" t="s">
        <v>22</v>
      </c>
      <c r="V117" s="30"/>
      <c r="W117" s="37">
        <v>55</v>
      </c>
      <c r="X117" s="2"/>
      <c r="Y117" s="37">
        <v>62.5</v>
      </c>
    </row>
    <row r="118" spans="1:25" ht="14.45" customHeight="1" x14ac:dyDescent="0.25">
      <c r="A118" s="5"/>
      <c r="B118" s="29">
        <v>241</v>
      </c>
      <c r="C118" s="29"/>
      <c r="D118" s="30" t="s">
        <v>123</v>
      </c>
      <c r="E118" s="30"/>
      <c r="F118" s="57">
        <v>34157</v>
      </c>
      <c r="H118" s="33">
        <v>23287.55</v>
      </c>
      <c r="I118" s="33"/>
      <c r="J118" s="33">
        <v>0</v>
      </c>
      <c r="K118" s="33">
        <v>17703.86</v>
      </c>
      <c r="L118" s="33"/>
      <c r="M118" s="33">
        <v>423.41</v>
      </c>
      <c r="O118" s="33">
        <v>18127.27</v>
      </c>
      <c r="P118" s="33"/>
      <c r="Q118" s="32">
        <f t="shared" si="7"/>
        <v>372.6</v>
      </c>
      <c r="R118" s="32"/>
      <c r="S118" s="32">
        <f t="shared" si="8"/>
        <v>-50.81</v>
      </c>
      <c r="T118" s="59"/>
      <c r="U118" s="35" t="s">
        <v>22</v>
      </c>
      <c r="V118" s="30"/>
      <c r="W118" s="37">
        <v>55</v>
      </c>
      <c r="X118" s="2"/>
      <c r="Y118" s="37">
        <v>62.5</v>
      </c>
    </row>
    <row r="119" spans="1:25" ht="14.45" customHeight="1" x14ac:dyDescent="0.25">
      <c r="A119" s="5"/>
      <c r="B119" s="29">
        <v>242</v>
      </c>
      <c r="C119" s="29"/>
      <c r="D119" s="30" t="s">
        <v>124</v>
      </c>
      <c r="E119" s="30"/>
      <c r="F119" s="57">
        <v>34269</v>
      </c>
      <c r="H119" s="33">
        <v>9787.0499999999993</v>
      </c>
      <c r="I119" s="33"/>
      <c r="J119" s="33">
        <v>0</v>
      </c>
      <c r="K119" s="33">
        <v>7440.5</v>
      </c>
      <c r="L119" s="33"/>
      <c r="M119" s="33">
        <v>177.95</v>
      </c>
      <c r="O119" s="33">
        <v>7618.45</v>
      </c>
      <c r="P119" s="33"/>
      <c r="Q119" s="32">
        <f t="shared" si="7"/>
        <v>156.59</v>
      </c>
      <c r="R119" s="32"/>
      <c r="S119" s="32">
        <f t="shared" si="8"/>
        <v>-21.359999999999985</v>
      </c>
      <c r="T119" s="59"/>
      <c r="U119" s="35" t="s">
        <v>22</v>
      </c>
      <c r="V119" s="30"/>
      <c r="W119" s="37">
        <v>55</v>
      </c>
      <c r="X119" s="2"/>
      <c r="Y119" s="37">
        <v>62.5</v>
      </c>
    </row>
    <row r="120" spans="1:25" ht="14.45" customHeight="1" x14ac:dyDescent="0.25">
      <c r="A120" s="5"/>
      <c r="B120" s="29">
        <v>243</v>
      </c>
      <c r="C120" s="29"/>
      <c r="D120" s="30" t="s">
        <v>125</v>
      </c>
      <c r="E120" s="30"/>
      <c r="F120" s="57">
        <v>34281</v>
      </c>
      <c r="H120" s="33">
        <v>3899.5</v>
      </c>
      <c r="I120" s="33"/>
      <c r="J120" s="33">
        <v>0</v>
      </c>
      <c r="K120" s="33">
        <v>2964.57</v>
      </c>
      <c r="L120" s="33"/>
      <c r="M120" s="33">
        <v>70.900000000000006</v>
      </c>
      <c r="O120" s="33">
        <v>3035.47</v>
      </c>
      <c r="P120" s="33"/>
      <c r="Q120" s="32">
        <f t="shared" si="7"/>
        <v>62.39</v>
      </c>
      <c r="R120" s="32"/>
      <c r="S120" s="32">
        <f t="shared" si="8"/>
        <v>-8.5100000000000051</v>
      </c>
      <c r="T120" s="58"/>
      <c r="U120" s="35" t="s">
        <v>22</v>
      </c>
      <c r="V120" s="30"/>
      <c r="W120" s="37">
        <v>55</v>
      </c>
      <c r="X120" s="2"/>
      <c r="Y120" s="37">
        <v>62.5</v>
      </c>
    </row>
    <row r="121" spans="1:25" ht="14.45" customHeight="1" x14ac:dyDescent="0.25">
      <c r="A121" s="5"/>
      <c r="B121" s="29">
        <v>244</v>
      </c>
      <c r="C121" s="29"/>
      <c r="D121" s="30" t="s">
        <v>126</v>
      </c>
      <c r="E121" s="30"/>
      <c r="F121" s="57">
        <v>34051</v>
      </c>
      <c r="H121" s="33">
        <v>21576.12</v>
      </c>
      <c r="I121" s="33"/>
      <c r="J121" s="33">
        <v>0</v>
      </c>
      <c r="K121" s="33">
        <v>16402.66</v>
      </c>
      <c r="L121" s="33"/>
      <c r="M121" s="33">
        <v>392.29</v>
      </c>
      <c r="O121" s="33">
        <v>16794.95</v>
      </c>
      <c r="P121" s="33"/>
      <c r="Q121" s="32">
        <f t="shared" si="7"/>
        <v>345.22</v>
      </c>
      <c r="R121" s="32"/>
      <c r="S121" s="32">
        <f t="shared" si="8"/>
        <v>-47.069999999999993</v>
      </c>
      <c r="T121" s="59"/>
      <c r="U121" s="35" t="s">
        <v>22</v>
      </c>
      <c r="V121" s="30"/>
      <c r="W121" s="37">
        <v>55</v>
      </c>
      <c r="X121" s="2"/>
      <c r="Y121" s="37">
        <v>62.5</v>
      </c>
    </row>
    <row r="122" spans="1:25" ht="14.45" customHeight="1" x14ac:dyDescent="0.25">
      <c r="A122" s="5"/>
      <c r="B122" s="29">
        <v>246</v>
      </c>
      <c r="C122" s="29"/>
      <c r="D122" s="30" t="s">
        <v>127</v>
      </c>
      <c r="E122" s="30"/>
      <c r="F122" s="57">
        <v>34225</v>
      </c>
      <c r="H122" s="33">
        <v>5212.3999999999996</v>
      </c>
      <c r="I122" s="33"/>
      <c r="J122" s="33">
        <v>0</v>
      </c>
      <c r="K122" s="33">
        <v>5212.3999999999996</v>
      </c>
      <c r="L122" s="33"/>
      <c r="M122" s="33">
        <v>0</v>
      </c>
      <c r="O122" s="33">
        <v>5212.3999999999996</v>
      </c>
      <c r="P122" s="33"/>
      <c r="Q122" s="32">
        <f t="shared" si="7"/>
        <v>0</v>
      </c>
      <c r="R122" s="32"/>
      <c r="S122" s="32">
        <f t="shared" si="8"/>
        <v>0</v>
      </c>
      <c r="T122" s="58"/>
      <c r="U122" s="35" t="s">
        <v>22</v>
      </c>
      <c r="V122" s="30"/>
      <c r="W122" s="37">
        <v>20</v>
      </c>
      <c r="X122" s="2"/>
      <c r="Y122" s="37">
        <v>62.5</v>
      </c>
    </row>
    <row r="123" spans="1:25" ht="14.45" customHeight="1" x14ac:dyDescent="0.25">
      <c r="A123" s="5"/>
      <c r="B123" s="29">
        <v>248</v>
      </c>
      <c r="C123" s="29"/>
      <c r="D123" s="30" t="s">
        <v>128</v>
      </c>
      <c r="E123" s="30"/>
      <c r="F123" s="57">
        <v>34614</v>
      </c>
      <c r="H123" s="33">
        <v>7526.5</v>
      </c>
      <c r="I123" s="33"/>
      <c r="J123" s="33">
        <v>0</v>
      </c>
      <c r="K123" s="33">
        <v>7526.5</v>
      </c>
      <c r="L123" s="33"/>
      <c r="M123" s="33">
        <v>0</v>
      </c>
      <c r="O123" s="33">
        <v>7526.5</v>
      </c>
      <c r="P123" s="33"/>
      <c r="Q123" s="32">
        <f t="shared" si="7"/>
        <v>0</v>
      </c>
      <c r="R123" s="32"/>
      <c r="S123" s="32">
        <f t="shared" si="8"/>
        <v>0</v>
      </c>
      <c r="T123" s="58"/>
      <c r="U123" s="35" t="s">
        <v>22</v>
      </c>
      <c r="V123" s="30"/>
      <c r="W123" s="37">
        <v>20</v>
      </c>
      <c r="X123" s="2"/>
      <c r="Y123" s="37">
        <v>62.5</v>
      </c>
    </row>
    <row r="124" spans="1:25" ht="14.45" customHeight="1" x14ac:dyDescent="0.25">
      <c r="A124" s="5"/>
      <c r="B124" s="29">
        <v>249</v>
      </c>
      <c r="C124" s="29"/>
      <c r="D124" s="30" t="s">
        <v>129</v>
      </c>
      <c r="E124" s="30"/>
      <c r="F124" s="57">
        <v>34617</v>
      </c>
      <c r="H124" s="33">
        <v>7938.85</v>
      </c>
      <c r="I124" s="33"/>
      <c r="J124" s="33">
        <v>0</v>
      </c>
      <c r="K124" s="33">
        <v>5827.84</v>
      </c>
      <c r="L124" s="33"/>
      <c r="M124" s="33">
        <v>144.34</v>
      </c>
      <c r="O124" s="33">
        <v>5972.18</v>
      </c>
      <c r="P124" s="33"/>
      <c r="Q124" s="32">
        <f t="shared" si="7"/>
        <v>127.02</v>
      </c>
      <c r="R124" s="32"/>
      <c r="S124" s="32">
        <f t="shared" si="8"/>
        <v>-17.320000000000007</v>
      </c>
      <c r="T124" s="59"/>
      <c r="U124" s="35" t="s">
        <v>22</v>
      </c>
      <c r="V124" s="30"/>
      <c r="W124" s="37">
        <v>55</v>
      </c>
      <c r="X124" s="2"/>
      <c r="Y124" s="37">
        <v>62.5</v>
      </c>
    </row>
    <row r="125" spans="1:25" ht="14.45" customHeight="1" x14ac:dyDescent="0.25">
      <c r="A125" s="5"/>
      <c r="B125" s="29">
        <v>250</v>
      </c>
      <c r="C125" s="29"/>
      <c r="D125" s="30" t="s">
        <v>130</v>
      </c>
      <c r="E125" s="30"/>
      <c r="F125" s="57">
        <v>34614</v>
      </c>
      <c r="H125" s="33">
        <v>208381.87</v>
      </c>
      <c r="I125" s="33"/>
      <c r="J125" s="33">
        <v>0</v>
      </c>
      <c r="K125" s="33">
        <v>151830.79</v>
      </c>
      <c r="L125" s="33"/>
      <c r="M125" s="33">
        <v>3788.76</v>
      </c>
      <c r="O125" s="33">
        <v>155619.54999999999</v>
      </c>
      <c r="P125" s="33"/>
      <c r="Q125" s="32">
        <f t="shared" si="7"/>
        <v>3334.11</v>
      </c>
      <c r="R125" s="32"/>
      <c r="S125" s="32">
        <f t="shared" si="8"/>
        <v>-454.65000000000009</v>
      </c>
      <c r="T125" s="59"/>
      <c r="U125" s="35" t="s">
        <v>22</v>
      </c>
      <c r="V125" s="30"/>
      <c r="W125" s="37">
        <v>55</v>
      </c>
      <c r="X125" s="2"/>
      <c r="Y125" s="37">
        <v>62.5</v>
      </c>
    </row>
    <row r="126" spans="1:25" ht="14.45" customHeight="1" x14ac:dyDescent="0.25">
      <c r="A126" s="5"/>
      <c r="B126" s="29">
        <v>251</v>
      </c>
      <c r="C126" s="29"/>
      <c r="D126" s="30" t="s">
        <v>131</v>
      </c>
      <c r="E126" s="30"/>
      <c r="F126" s="57">
        <v>34688</v>
      </c>
      <c r="H126" s="33">
        <v>669498.30000000005</v>
      </c>
      <c r="I126" s="33"/>
      <c r="J126" s="33">
        <v>0</v>
      </c>
      <c r="K126" s="33">
        <v>484411.23</v>
      </c>
      <c r="L126" s="33"/>
      <c r="M126" s="33">
        <v>12172.7</v>
      </c>
      <c r="O126" s="33">
        <v>496583.93</v>
      </c>
      <c r="P126" s="33"/>
      <c r="Q126" s="32">
        <f t="shared" si="7"/>
        <v>10711.97</v>
      </c>
      <c r="R126" s="32"/>
      <c r="S126" s="32">
        <f t="shared" si="8"/>
        <v>-1460.7300000000014</v>
      </c>
      <c r="T126" s="59"/>
      <c r="U126" s="35" t="s">
        <v>22</v>
      </c>
      <c r="V126" s="30"/>
      <c r="W126" s="37">
        <v>55</v>
      </c>
      <c r="X126" s="2"/>
      <c r="Y126" s="37">
        <v>62.5</v>
      </c>
    </row>
    <row r="127" spans="1:25" ht="14.45" customHeight="1" x14ac:dyDescent="0.25">
      <c r="A127" s="5"/>
      <c r="B127" s="29">
        <v>252</v>
      </c>
      <c r="C127" s="29"/>
      <c r="D127" s="30" t="s">
        <v>132</v>
      </c>
      <c r="E127" s="30"/>
      <c r="F127" s="57">
        <v>34151</v>
      </c>
      <c r="H127" s="33">
        <v>1450</v>
      </c>
      <c r="I127" s="33"/>
      <c r="J127" s="33">
        <v>0</v>
      </c>
      <c r="K127" s="33">
        <v>1102.32</v>
      </c>
      <c r="L127" s="33"/>
      <c r="M127" s="33">
        <v>26.36</v>
      </c>
      <c r="O127" s="33">
        <v>1128.68</v>
      </c>
      <c r="P127" s="33"/>
      <c r="Q127" s="32">
        <f t="shared" si="7"/>
        <v>23.2</v>
      </c>
      <c r="R127" s="32"/>
      <c r="S127" s="32">
        <f t="shared" si="8"/>
        <v>-3.16</v>
      </c>
      <c r="T127" s="58"/>
      <c r="U127" s="35" t="s">
        <v>22</v>
      </c>
      <c r="V127" s="30"/>
      <c r="W127" s="37">
        <v>55</v>
      </c>
      <c r="X127" s="2"/>
      <c r="Y127" s="37">
        <v>62.5</v>
      </c>
    </row>
    <row r="128" spans="1:25" ht="14.45" customHeight="1" x14ac:dyDescent="0.25">
      <c r="A128" s="5"/>
      <c r="B128" s="29">
        <v>253</v>
      </c>
      <c r="C128" s="29"/>
      <c r="D128" s="30" t="s">
        <v>133</v>
      </c>
      <c r="E128" s="30"/>
      <c r="F128" s="57">
        <v>34151</v>
      </c>
      <c r="H128" s="33">
        <v>13742.5</v>
      </c>
      <c r="I128" s="33"/>
      <c r="J128" s="33">
        <v>0</v>
      </c>
      <c r="K128" s="33">
        <v>10447.34</v>
      </c>
      <c r="L128" s="33"/>
      <c r="M128" s="33">
        <v>249.86</v>
      </c>
      <c r="O128" s="33">
        <v>10697.2</v>
      </c>
      <c r="P128" s="33"/>
      <c r="Q128" s="32">
        <f t="shared" si="7"/>
        <v>219.88</v>
      </c>
      <c r="R128" s="32"/>
      <c r="S128" s="32">
        <f t="shared" si="8"/>
        <v>-29.980000000000018</v>
      </c>
      <c r="T128" s="59"/>
      <c r="U128" s="35" t="s">
        <v>22</v>
      </c>
      <c r="V128" s="30"/>
      <c r="W128" s="37">
        <v>55</v>
      </c>
      <c r="X128" s="2"/>
      <c r="Y128" s="37">
        <v>62.5</v>
      </c>
    </row>
    <row r="129" spans="1:25" ht="14.45" customHeight="1" x14ac:dyDescent="0.25">
      <c r="A129" s="5"/>
      <c r="B129" s="29">
        <v>254</v>
      </c>
      <c r="C129" s="29"/>
      <c r="D129" s="30" t="s">
        <v>134</v>
      </c>
      <c r="E129" s="30"/>
      <c r="F129" s="57">
        <v>34688</v>
      </c>
      <c r="H129" s="33">
        <v>13381.5</v>
      </c>
      <c r="I129" s="33"/>
      <c r="J129" s="33">
        <v>0</v>
      </c>
      <c r="K129" s="33">
        <v>9682.24</v>
      </c>
      <c r="L129" s="33"/>
      <c r="M129" s="33">
        <v>243.3</v>
      </c>
      <c r="O129" s="33">
        <v>9925.5400000000009</v>
      </c>
      <c r="P129" s="33"/>
      <c r="Q129" s="32">
        <f t="shared" si="7"/>
        <v>214.1</v>
      </c>
      <c r="R129" s="32"/>
      <c r="S129" s="32">
        <f t="shared" si="8"/>
        <v>-29.200000000000017</v>
      </c>
      <c r="T129" s="59"/>
      <c r="U129" s="35" t="s">
        <v>22</v>
      </c>
      <c r="V129" s="30"/>
      <c r="W129" s="37">
        <v>55</v>
      </c>
      <c r="X129" s="2"/>
      <c r="Y129" s="37">
        <v>62.5</v>
      </c>
    </row>
    <row r="130" spans="1:25" ht="14.45" customHeight="1" x14ac:dyDescent="0.25">
      <c r="A130" s="5"/>
      <c r="B130" s="29">
        <v>255</v>
      </c>
      <c r="C130" s="29"/>
      <c r="D130" s="30" t="s">
        <v>135</v>
      </c>
      <c r="E130" s="30"/>
      <c r="F130" s="57">
        <v>34634</v>
      </c>
      <c r="H130" s="33">
        <v>5392.1</v>
      </c>
      <c r="I130" s="33"/>
      <c r="J130" s="33">
        <v>0</v>
      </c>
      <c r="K130" s="33">
        <v>3921.34</v>
      </c>
      <c r="L130" s="33"/>
      <c r="M130" s="33">
        <v>98.04</v>
      </c>
      <c r="O130" s="33">
        <v>4019.38</v>
      </c>
      <c r="P130" s="33"/>
      <c r="Q130" s="32">
        <f t="shared" si="7"/>
        <v>86.27</v>
      </c>
      <c r="R130" s="32"/>
      <c r="S130" s="32">
        <f t="shared" si="8"/>
        <v>-11.77000000000001</v>
      </c>
      <c r="T130" s="59"/>
      <c r="U130" s="35" t="s">
        <v>22</v>
      </c>
      <c r="V130" s="30"/>
      <c r="W130" s="37">
        <v>55</v>
      </c>
      <c r="X130" s="2"/>
      <c r="Y130" s="37">
        <v>62.5</v>
      </c>
    </row>
    <row r="131" spans="1:25" ht="14.45" customHeight="1" x14ac:dyDescent="0.25">
      <c r="A131" s="5"/>
      <c r="B131" s="29">
        <v>256</v>
      </c>
      <c r="C131" s="29"/>
      <c r="D131" s="30" t="s">
        <v>136</v>
      </c>
      <c r="E131" s="30"/>
      <c r="F131" s="57">
        <v>34881</v>
      </c>
      <c r="H131" s="33">
        <v>51024.46</v>
      </c>
      <c r="I131" s="33"/>
      <c r="J131" s="33">
        <v>0</v>
      </c>
      <c r="K131" s="33">
        <v>36244.18</v>
      </c>
      <c r="L131" s="33"/>
      <c r="M131" s="33">
        <v>927.72</v>
      </c>
      <c r="O131" s="33">
        <v>37171.9</v>
      </c>
      <c r="P131" s="33"/>
      <c r="Q131" s="32">
        <f t="shared" si="7"/>
        <v>816.39</v>
      </c>
      <c r="R131" s="32"/>
      <c r="S131" s="32">
        <f t="shared" si="8"/>
        <v>-111.33000000000004</v>
      </c>
      <c r="T131" s="59"/>
      <c r="U131" s="35" t="s">
        <v>22</v>
      </c>
      <c r="V131" s="30"/>
      <c r="W131" s="37">
        <v>55</v>
      </c>
      <c r="X131" s="2"/>
      <c r="Y131" s="37">
        <v>62.5</v>
      </c>
    </row>
    <row r="132" spans="1:25" ht="14.45" customHeight="1" x14ac:dyDescent="0.25">
      <c r="A132" s="5"/>
      <c r="B132" s="29">
        <v>257</v>
      </c>
      <c r="C132" s="29"/>
      <c r="D132" s="30" t="s">
        <v>137</v>
      </c>
      <c r="E132" s="30"/>
      <c r="F132" s="57">
        <v>34881</v>
      </c>
      <c r="H132" s="33">
        <v>2657.95</v>
      </c>
      <c r="I132" s="33"/>
      <c r="J132" s="33">
        <v>0</v>
      </c>
      <c r="K132" s="33">
        <v>1888.07</v>
      </c>
      <c r="L132" s="33"/>
      <c r="M132" s="33">
        <v>48.33</v>
      </c>
      <c r="O132" s="33">
        <v>1936.4</v>
      </c>
      <c r="P132" s="33"/>
      <c r="Q132" s="32">
        <f t="shared" si="7"/>
        <v>42.53</v>
      </c>
      <c r="R132" s="32"/>
      <c r="S132" s="32">
        <f t="shared" si="8"/>
        <v>-5.7999999999999972</v>
      </c>
      <c r="T132" s="58"/>
      <c r="U132" s="35" t="s">
        <v>22</v>
      </c>
      <c r="V132" s="30"/>
      <c r="W132" s="37">
        <v>55</v>
      </c>
      <c r="X132" s="2"/>
      <c r="Y132" s="37">
        <v>62.5</v>
      </c>
    </row>
    <row r="133" spans="1:25" ht="14.45" customHeight="1" x14ac:dyDescent="0.25">
      <c r="A133" s="5"/>
      <c r="B133" s="29">
        <v>258</v>
      </c>
      <c r="C133" s="29"/>
      <c r="D133" s="30" t="s">
        <v>138</v>
      </c>
      <c r="E133" s="30"/>
      <c r="F133" s="57">
        <v>34881</v>
      </c>
      <c r="H133" s="33">
        <v>25632.32</v>
      </c>
      <c r="I133" s="33"/>
      <c r="J133" s="33">
        <v>0</v>
      </c>
      <c r="K133" s="33">
        <v>18207.45</v>
      </c>
      <c r="L133" s="33"/>
      <c r="M133" s="33">
        <v>466.04</v>
      </c>
      <c r="O133" s="33">
        <v>18673.490000000002</v>
      </c>
      <c r="P133" s="33"/>
      <c r="Q133" s="32">
        <f t="shared" si="7"/>
        <v>410.12</v>
      </c>
      <c r="R133" s="32"/>
      <c r="S133" s="32">
        <f t="shared" si="8"/>
        <v>-55.920000000000016</v>
      </c>
      <c r="T133" s="59"/>
      <c r="U133" s="35" t="s">
        <v>22</v>
      </c>
      <c r="V133" s="30"/>
      <c r="W133" s="37">
        <v>55</v>
      </c>
      <c r="X133" s="2"/>
      <c r="Y133" s="37">
        <v>62.5</v>
      </c>
    </row>
    <row r="134" spans="1:25" ht="14.45" customHeight="1" x14ac:dyDescent="0.25">
      <c r="A134" s="5"/>
      <c r="B134" s="29">
        <v>259</v>
      </c>
      <c r="C134" s="29"/>
      <c r="D134" s="30" t="s">
        <v>139</v>
      </c>
      <c r="E134" s="30"/>
      <c r="F134" s="57">
        <v>34881</v>
      </c>
      <c r="H134" s="33">
        <v>23424.81</v>
      </c>
      <c r="I134" s="33"/>
      <c r="J134" s="33">
        <v>0</v>
      </c>
      <c r="K134" s="33">
        <v>16639.36</v>
      </c>
      <c r="L134" s="33"/>
      <c r="M134" s="33">
        <v>425.91</v>
      </c>
      <c r="O134" s="33">
        <v>17065.27</v>
      </c>
      <c r="P134" s="33"/>
      <c r="Q134" s="32">
        <f t="shared" si="7"/>
        <v>374.8</v>
      </c>
      <c r="R134" s="32"/>
      <c r="S134" s="32">
        <f t="shared" si="8"/>
        <v>-51.110000000000014</v>
      </c>
      <c r="T134" s="59"/>
      <c r="U134" s="35" t="s">
        <v>22</v>
      </c>
      <c r="V134" s="30"/>
      <c r="W134" s="37">
        <v>55</v>
      </c>
      <c r="X134" s="2"/>
      <c r="Y134" s="37">
        <v>62.5</v>
      </c>
    </row>
    <row r="135" spans="1:25" ht="14.45" customHeight="1" x14ac:dyDescent="0.25">
      <c r="A135" s="5"/>
      <c r="B135" s="29">
        <v>260</v>
      </c>
      <c r="C135" s="29"/>
      <c r="D135" s="30" t="s">
        <v>140</v>
      </c>
      <c r="E135" s="30"/>
      <c r="F135" s="57">
        <v>34914</v>
      </c>
      <c r="H135" s="33">
        <v>222847.98</v>
      </c>
      <c r="I135" s="33"/>
      <c r="J135" s="33">
        <v>0</v>
      </c>
      <c r="K135" s="33">
        <v>157791.91</v>
      </c>
      <c r="L135" s="33"/>
      <c r="M135" s="33">
        <v>4051.78</v>
      </c>
      <c r="O135" s="33">
        <v>161843.69</v>
      </c>
      <c r="P135" s="33"/>
      <c r="Q135" s="32">
        <f t="shared" si="7"/>
        <v>3565.57</v>
      </c>
      <c r="R135" s="32"/>
      <c r="S135" s="32">
        <f t="shared" si="8"/>
        <v>-486.21000000000004</v>
      </c>
      <c r="T135" s="59"/>
      <c r="U135" s="35" t="s">
        <v>22</v>
      </c>
      <c r="V135" s="30"/>
      <c r="W135" s="37">
        <v>55</v>
      </c>
      <c r="X135" s="2"/>
      <c r="Y135" s="37">
        <v>62.5</v>
      </c>
    </row>
    <row r="136" spans="1:25" ht="14.45" customHeight="1" x14ac:dyDescent="0.25">
      <c r="A136" s="5"/>
      <c r="B136" s="29">
        <v>261</v>
      </c>
      <c r="C136" s="29"/>
      <c r="D136" s="30" t="s">
        <v>141</v>
      </c>
      <c r="E136" s="30"/>
      <c r="F136" s="57">
        <v>35060</v>
      </c>
      <c r="H136" s="33">
        <v>50291.12</v>
      </c>
      <c r="I136" s="33"/>
      <c r="J136" s="33">
        <v>0</v>
      </c>
      <c r="K136" s="33">
        <v>35106.74</v>
      </c>
      <c r="L136" s="33"/>
      <c r="M136" s="33">
        <v>914.38</v>
      </c>
      <c r="O136" s="33">
        <v>36021.120000000003</v>
      </c>
      <c r="P136" s="33"/>
      <c r="Q136" s="32">
        <f t="shared" si="7"/>
        <v>804.66</v>
      </c>
      <c r="R136" s="32"/>
      <c r="S136" s="32">
        <f t="shared" si="8"/>
        <v>-109.72000000000003</v>
      </c>
      <c r="T136" s="59"/>
      <c r="U136" s="35" t="s">
        <v>22</v>
      </c>
      <c r="V136" s="30"/>
      <c r="W136" s="37">
        <v>55</v>
      </c>
      <c r="X136" s="2"/>
      <c r="Y136" s="37">
        <v>62.5</v>
      </c>
    </row>
    <row r="137" spans="1:25" ht="14.45" customHeight="1" x14ac:dyDescent="0.25">
      <c r="A137" s="5"/>
      <c r="B137" s="29">
        <v>262</v>
      </c>
      <c r="C137" s="29"/>
      <c r="D137" s="30" t="s">
        <v>142</v>
      </c>
      <c r="E137" s="30"/>
      <c r="F137" s="57">
        <v>34852</v>
      </c>
      <c r="H137" s="33">
        <v>2942</v>
      </c>
      <c r="I137" s="33"/>
      <c r="J137" s="33">
        <v>0</v>
      </c>
      <c r="K137" s="33">
        <v>2942</v>
      </c>
      <c r="L137" s="33"/>
      <c r="M137" s="33">
        <v>0</v>
      </c>
      <c r="O137" s="33">
        <v>2942</v>
      </c>
      <c r="P137" s="33"/>
      <c r="Q137" s="32">
        <f t="shared" si="7"/>
        <v>0</v>
      </c>
      <c r="R137" s="32"/>
      <c r="S137" s="32">
        <f t="shared" si="8"/>
        <v>0</v>
      </c>
      <c r="T137" s="58"/>
      <c r="U137" s="35" t="s">
        <v>22</v>
      </c>
      <c r="V137" s="30"/>
      <c r="W137" s="37">
        <v>20</v>
      </c>
      <c r="X137" s="2"/>
      <c r="Y137" s="37">
        <v>62.5</v>
      </c>
    </row>
    <row r="138" spans="1:25" ht="14.45" customHeight="1" x14ac:dyDescent="0.25">
      <c r="A138" s="5"/>
      <c r="B138" s="29">
        <v>263</v>
      </c>
      <c r="C138" s="29"/>
      <c r="D138" s="30" t="s">
        <v>143</v>
      </c>
      <c r="E138" s="30"/>
      <c r="F138" s="57">
        <v>34700</v>
      </c>
      <c r="H138" s="33">
        <v>11074.38</v>
      </c>
      <c r="I138" s="33"/>
      <c r="J138" s="33">
        <v>0</v>
      </c>
      <c r="K138" s="33">
        <v>8003.76</v>
      </c>
      <c r="L138" s="33"/>
      <c r="M138" s="33">
        <v>201.35</v>
      </c>
      <c r="O138" s="33">
        <v>8205.11</v>
      </c>
      <c r="P138" s="33"/>
      <c r="Q138" s="32">
        <f t="shared" si="7"/>
        <v>177.19</v>
      </c>
      <c r="R138" s="32"/>
      <c r="S138" s="32">
        <f t="shared" si="8"/>
        <v>-24.159999999999997</v>
      </c>
      <c r="T138" s="59"/>
      <c r="U138" s="35" t="s">
        <v>22</v>
      </c>
      <c r="V138" s="30"/>
      <c r="W138" s="37">
        <v>55</v>
      </c>
      <c r="X138" s="2"/>
      <c r="Y138" s="37">
        <v>62.5</v>
      </c>
    </row>
    <row r="139" spans="1:25" ht="14.45" customHeight="1" x14ac:dyDescent="0.25">
      <c r="A139" s="5"/>
      <c r="B139" s="29">
        <v>264</v>
      </c>
      <c r="C139" s="29"/>
      <c r="D139" s="30" t="s">
        <v>144</v>
      </c>
      <c r="E139" s="30"/>
      <c r="F139" s="57">
        <v>35247</v>
      </c>
      <c r="H139" s="33">
        <v>19617.25</v>
      </c>
      <c r="I139" s="33"/>
      <c r="J139" s="33">
        <v>0</v>
      </c>
      <c r="K139" s="33">
        <v>13443.6</v>
      </c>
      <c r="L139" s="33"/>
      <c r="M139" s="33">
        <v>356.68</v>
      </c>
      <c r="O139" s="33">
        <v>13800.28</v>
      </c>
      <c r="P139" s="33"/>
      <c r="Q139" s="32">
        <f t="shared" si="7"/>
        <v>313.88</v>
      </c>
      <c r="R139" s="32"/>
      <c r="S139" s="32">
        <f t="shared" si="8"/>
        <v>-42.800000000000011</v>
      </c>
      <c r="T139" s="59"/>
      <c r="U139" s="35" t="s">
        <v>22</v>
      </c>
      <c r="V139" s="30"/>
      <c r="W139" s="37">
        <v>55</v>
      </c>
      <c r="X139" s="2"/>
      <c r="Y139" s="37">
        <v>62.5</v>
      </c>
    </row>
    <row r="140" spans="1:25" ht="14.45" customHeight="1" x14ac:dyDescent="0.25">
      <c r="A140" s="5"/>
      <c r="B140" s="29">
        <v>265</v>
      </c>
      <c r="C140" s="29"/>
      <c r="D140" s="30" t="s">
        <v>145</v>
      </c>
      <c r="E140" s="30"/>
      <c r="F140" s="57">
        <v>35247</v>
      </c>
      <c r="H140" s="33">
        <v>895307.42</v>
      </c>
      <c r="I140" s="33"/>
      <c r="J140" s="33">
        <v>0</v>
      </c>
      <c r="K140" s="33">
        <v>613550.34</v>
      </c>
      <c r="L140" s="33"/>
      <c r="M140" s="33">
        <v>16278.32</v>
      </c>
      <c r="O140" s="33">
        <v>629828.66</v>
      </c>
      <c r="P140" s="33"/>
      <c r="Q140" s="32">
        <f t="shared" si="7"/>
        <v>14324.92</v>
      </c>
      <c r="R140" s="32"/>
      <c r="S140" s="32">
        <f t="shared" si="8"/>
        <v>-1953.3999999999996</v>
      </c>
      <c r="T140" s="59"/>
      <c r="U140" s="35" t="s">
        <v>22</v>
      </c>
      <c r="V140" s="30"/>
      <c r="W140" s="37">
        <v>55</v>
      </c>
      <c r="X140" s="2"/>
      <c r="Y140" s="37">
        <v>62.5</v>
      </c>
    </row>
    <row r="141" spans="1:25" ht="14.45" customHeight="1" x14ac:dyDescent="0.25">
      <c r="A141" s="5"/>
      <c r="B141" s="29">
        <v>266</v>
      </c>
      <c r="C141" s="29"/>
      <c r="D141" s="30" t="s">
        <v>146</v>
      </c>
      <c r="E141" s="30"/>
      <c r="F141" s="57">
        <v>35247</v>
      </c>
      <c r="H141" s="33">
        <v>408588.97</v>
      </c>
      <c r="I141" s="33"/>
      <c r="J141" s="33">
        <v>0</v>
      </c>
      <c r="K141" s="33">
        <v>280004.11</v>
      </c>
      <c r="L141" s="33"/>
      <c r="M141" s="33">
        <v>7428.89</v>
      </c>
      <c r="O141" s="33">
        <v>287433</v>
      </c>
      <c r="P141" s="33"/>
      <c r="Q141" s="32">
        <f t="shared" si="7"/>
        <v>6537.42</v>
      </c>
      <c r="R141" s="32"/>
      <c r="S141" s="32">
        <f t="shared" si="8"/>
        <v>-891.47000000000025</v>
      </c>
      <c r="T141" s="59"/>
      <c r="U141" s="35" t="s">
        <v>22</v>
      </c>
      <c r="V141" s="30"/>
      <c r="W141" s="37">
        <v>55</v>
      </c>
      <c r="X141" s="2"/>
      <c r="Y141" s="37">
        <v>62.5</v>
      </c>
    </row>
    <row r="142" spans="1:25" ht="14.45" customHeight="1" x14ac:dyDescent="0.25">
      <c r="A142" s="5"/>
      <c r="B142" s="29">
        <v>267</v>
      </c>
      <c r="C142" s="29"/>
      <c r="D142" s="30" t="s">
        <v>147</v>
      </c>
      <c r="E142" s="30"/>
      <c r="F142" s="57">
        <v>35139</v>
      </c>
      <c r="H142" s="33">
        <v>10896.5</v>
      </c>
      <c r="I142" s="33"/>
      <c r="J142" s="33">
        <v>0</v>
      </c>
      <c r="K142" s="33">
        <v>7547.65</v>
      </c>
      <c r="L142" s="33"/>
      <c r="M142" s="33">
        <v>198.12</v>
      </c>
      <c r="O142" s="33">
        <v>7745.77</v>
      </c>
      <c r="P142" s="33"/>
      <c r="Q142" s="32">
        <f t="shared" si="7"/>
        <v>174.34</v>
      </c>
      <c r="R142" s="32"/>
      <c r="S142" s="32">
        <f t="shared" si="8"/>
        <v>-23.78</v>
      </c>
      <c r="T142" s="59"/>
      <c r="U142" s="35" t="s">
        <v>22</v>
      </c>
      <c r="V142" s="30"/>
      <c r="W142" s="37">
        <v>55</v>
      </c>
      <c r="X142" s="2"/>
      <c r="Y142" s="37">
        <v>62.5</v>
      </c>
    </row>
    <row r="143" spans="1:25" ht="14.45" customHeight="1" x14ac:dyDescent="0.25">
      <c r="A143" s="5"/>
      <c r="B143" s="29">
        <v>268</v>
      </c>
      <c r="C143" s="29"/>
      <c r="D143" s="30" t="s">
        <v>148</v>
      </c>
      <c r="E143" s="30"/>
      <c r="F143" s="57">
        <v>35139</v>
      </c>
      <c r="H143" s="33">
        <v>5193.1000000000004</v>
      </c>
      <c r="I143" s="33"/>
      <c r="J143" s="33">
        <v>0</v>
      </c>
      <c r="K143" s="33">
        <v>3597.18</v>
      </c>
      <c r="L143" s="33"/>
      <c r="M143" s="33">
        <v>94.42</v>
      </c>
      <c r="O143" s="33">
        <v>3691.6</v>
      </c>
      <c r="P143" s="33"/>
      <c r="Q143" s="32">
        <f t="shared" si="7"/>
        <v>83.09</v>
      </c>
      <c r="R143" s="32"/>
      <c r="S143" s="32">
        <f t="shared" si="8"/>
        <v>-11.329999999999998</v>
      </c>
      <c r="T143" s="59"/>
      <c r="U143" s="35" t="s">
        <v>22</v>
      </c>
      <c r="V143" s="30"/>
      <c r="W143" s="37">
        <v>55</v>
      </c>
      <c r="X143" s="2"/>
      <c r="Y143" s="37">
        <v>62.5</v>
      </c>
    </row>
    <row r="144" spans="1:25" ht="14.45" customHeight="1" x14ac:dyDescent="0.25">
      <c r="A144" s="5"/>
      <c r="B144" s="29">
        <v>269</v>
      </c>
      <c r="C144" s="29"/>
      <c r="D144" s="30" t="s">
        <v>149</v>
      </c>
      <c r="E144" s="30"/>
      <c r="F144" s="57">
        <v>35139</v>
      </c>
      <c r="H144" s="33">
        <v>3355.06</v>
      </c>
      <c r="I144" s="33"/>
      <c r="J144" s="33">
        <v>0</v>
      </c>
      <c r="K144" s="33">
        <v>2324.04</v>
      </c>
      <c r="L144" s="33"/>
      <c r="M144" s="33">
        <v>61</v>
      </c>
      <c r="O144" s="33">
        <v>2385.04</v>
      </c>
      <c r="P144" s="33"/>
      <c r="Q144" s="32">
        <f t="shared" si="7"/>
        <v>53.68</v>
      </c>
      <c r="R144" s="32"/>
      <c r="S144" s="32">
        <f t="shared" si="8"/>
        <v>-7.32</v>
      </c>
      <c r="T144" s="58"/>
      <c r="U144" s="35" t="s">
        <v>22</v>
      </c>
      <c r="V144" s="30"/>
      <c r="W144" s="37">
        <v>55</v>
      </c>
      <c r="X144" s="2"/>
      <c r="Y144" s="37">
        <v>62.5</v>
      </c>
    </row>
    <row r="145" spans="1:25" ht="14.45" customHeight="1" x14ac:dyDescent="0.25">
      <c r="A145" s="5"/>
      <c r="B145" s="29">
        <v>270</v>
      </c>
      <c r="C145" s="29"/>
      <c r="D145" s="30" t="s">
        <v>150</v>
      </c>
      <c r="E145" s="30"/>
      <c r="F145" s="57">
        <v>35261</v>
      </c>
      <c r="H145" s="33">
        <v>19452</v>
      </c>
      <c r="I145" s="33"/>
      <c r="J145" s="33">
        <v>0</v>
      </c>
      <c r="K145" s="33">
        <v>13311.76</v>
      </c>
      <c r="L145" s="33"/>
      <c r="M145" s="33">
        <v>353.67</v>
      </c>
      <c r="O145" s="33">
        <v>13665.43</v>
      </c>
      <c r="P145" s="33"/>
      <c r="Q145" s="32">
        <f t="shared" ref="Q145:Q208" si="9">IF(H145=K145,0,IF(H145=O145,0,ROUND(H145/Y145,2)))</f>
        <v>311.23</v>
      </c>
      <c r="R145" s="32"/>
      <c r="S145" s="32">
        <f t="shared" ref="S145:S208" si="10">Q145-M145</f>
        <v>-42.44</v>
      </c>
      <c r="T145" s="59"/>
      <c r="U145" s="35" t="s">
        <v>22</v>
      </c>
      <c r="V145" s="30"/>
      <c r="W145" s="37">
        <v>55</v>
      </c>
      <c r="X145" s="2"/>
      <c r="Y145" s="37">
        <v>62.5</v>
      </c>
    </row>
    <row r="146" spans="1:25" ht="14.45" customHeight="1" x14ac:dyDescent="0.25">
      <c r="A146" s="5"/>
      <c r="B146" s="29">
        <v>271</v>
      </c>
      <c r="C146" s="29"/>
      <c r="D146" s="30" t="s">
        <v>151</v>
      </c>
      <c r="E146" s="30"/>
      <c r="F146" s="57">
        <v>35261</v>
      </c>
      <c r="H146" s="33">
        <v>3759.36</v>
      </c>
      <c r="I146" s="33"/>
      <c r="J146" s="33">
        <v>0</v>
      </c>
      <c r="K146" s="33">
        <v>2572.5700000000002</v>
      </c>
      <c r="L146" s="33"/>
      <c r="M146" s="33">
        <v>68.349999999999994</v>
      </c>
      <c r="O146" s="33">
        <v>2640.92</v>
      </c>
      <c r="P146" s="33"/>
      <c r="Q146" s="32">
        <f t="shared" si="9"/>
        <v>60.15</v>
      </c>
      <c r="R146" s="32"/>
      <c r="S146" s="32">
        <f t="shared" si="10"/>
        <v>-8.1999999999999957</v>
      </c>
      <c r="T146" s="59"/>
      <c r="U146" s="35" t="s">
        <v>22</v>
      </c>
      <c r="V146" s="30"/>
      <c r="W146" s="37">
        <v>55</v>
      </c>
      <c r="X146" s="2"/>
      <c r="Y146" s="37">
        <v>62.5</v>
      </c>
    </row>
    <row r="147" spans="1:25" ht="14.45" customHeight="1" x14ac:dyDescent="0.25">
      <c r="A147" s="5"/>
      <c r="B147" s="29">
        <v>272</v>
      </c>
      <c r="C147" s="29"/>
      <c r="D147" s="30" t="s">
        <v>152</v>
      </c>
      <c r="E147" s="30"/>
      <c r="F147" s="57">
        <v>35384</v>
      </c>
      <c r="H147" s="33">
        <v>8235.27</v>
      </c>
      <c r="I147" s="33"/>
      <c r="J147" s="33">
        <v>0</v>
      </c>
      <c r="K147" s="33">
        <v>5566.48</v>
      </c>
      <c r="L147" s="33"/>
      <c r="M147" s="33">
        <v>149.72999999999999</v>
      </c>
      <c r="O147" s="33">
        <v>5716.21</v>
      </c>
      <c r="P147" s="33"/>
      <c r="Q147" s="32">
        <f t="shared" si="9"/>
        <v>131.76</v>
      </c>
      <c r="R147" s="32"/>
      <c r="S147" s="32">
        <f t="shared" si="10"/>
        <v>-17.97</v>
      </c>
      <c r="T147" s="59"/>
      <c r="U147" s="35" t="s">
        <v>22</v>
      </c>
      <c r="V147" s="30"/>
      <c r="W147" s="37">
        <v>55</v>
      </c>
      <c r="X147" s="2"/>
      <c r="Y147" s="37">
        <v>62.5</v>
      </c>
    </row>
    <row r="148" spans="1:25" ht="14.45" customHeight="1" x14ac:dyDescent="0.25">
      <c r="A148" s="5"/>
      <c r="B148" s="29">
        <v>273</v>
      </c>
      <c r="C148" s="29"/>
      <c r="D148" s="30" t="s">
        <v>153</v>
      </c>
      <c r="E148" s="30"/>
      <c r="F148" s="57">
        <v>35384</v>
      </c>
      <c r="H148" s="33">
        <v>7844.1</v>
      </c>
      <c r="I148" s="33"/>
      <c r="J148" s="33">
        <v>0</v>
      </c>
      <c r="K148" s="33">
        <v>5302.06</v>
      </c>
      <c r="L148" s="33"/>
      <c r="M148" s="33">
        <v>142.62</v>
      </c>
      <c r="O148" s="33">
        <v>5444.68</v>
      </c>
      <c r="P148" s="33"/>
      <c r="Q148" s="32">
        <f t="shared" si="9"/>
        <v>125.51</v>
      </c>
      <c r="R148" s="32"/>
      <c r="S148" s="32">
        <f t="shared" si="10"/>
        <v>-17.11</v>
      </c>
      <c r="T148" s="59"/>
      <c r="U148" s="35" t="s">
        <v>22</v>
      </c>
      <c r="V148" s="30"/>
      <c r="W148" s="37">
        <v>55</v>
      </c>
      <c r="X148" s="2"/>
      <c r="Y148" s="37">
        <v>62.5</v>
      </c>
    </row>
    <row r="149" spans="1:25" ht="14.45" customHeight="1" x14ac:dyDescent="0.25">
      <c r="A149" s="5"/>
      <c r="B149" s="29">
        <v>274</v>
      </c>
      <c r="C149" s="29"/>
      <c r="D149" s="30" t="s">
        <v>154</v>
      </c>
      <c r="E149" s="30"/>
      <c r="F149" s="57">
        <v>35414</v>
      </c>
      <c r="H149" s="33">
        <v>5896.44</v>
      </c>
      <c r="I149" s="33"/>
      <c r="J149" s="33">
        <v>0</v>
      </c>
      <c r="K149" s="33">
        <v>3973.53</v>
      </c>
      <c r="L149" s="33"/>
      <c r="M149" s="33">
        <v>107.21</v>
      </c>
      <c r="O149" s="33">
        <v>4080.74</v>
      </c>
      <c r="P149" s="33"/>
      <c r="Q149" s="32">
        <f t="shared" si="9"/>
        <v>94.34</v>
      </c>
      <c r="R149" s="32"/>
      <c r="S149" s="32">
        <f t="shared" si="10"/>
        <v>-12.86999999999999</v>
      </c>
      <c r="T149" s="59"/>
      <c r="U149" s="35" t="s">
        <v>22</v>
      </c>
      <c r="V149" s="30"/>
      <c r="W149" s="37">
        <v>55</v>
      </c>
      <c r="X149" s="2"/>
      <c r="Y149" s="37">
        <v>62.5</v>
      </c>
    </row>
    <row r="150" spans="1:25" ht="14.45" customHeight="1" x14ac:dyDescent="0.25">
      <c r="A150" s="5"/>
      <c r="B150" s="29">
        <v>275</v>
      </c>
      <c r="C150" s="29"/>
      <c r="D150" s="30" t="s">
        <v>155</v>
      </c>
      <c r="E150" s="30"/>
      <c r="F150" s="57">
        <v>35191</v>
      </c>
      <c r="H150" s="33">
        <v>11850.83</v>
      </c>
      <c r="I150" s="33"/>
      <c r="J150" s="33">
        <v>0</v>
      </c>
      <c r="K150" s="33">
        <v>8166.64</v>
      </c>
      <c r="L150" s="33"/>
      <c r="M150" s="33">
        <v>215.47</v>
      </c>
      <c r="O150" s="33">
        <v>8382.11</v>
      </c>
      <c r="P150" s="33"/>
      <c r="Q150" s="32">
        <f t="shared" si="9"/>
        <v>189.61</v>
      </c>
      <c r="R150" s="32"/>
      <c r="S150" s="32">
        <f t="shared" si="10"/>
        <v>-25.859999999999985</v>
      </c>
      <c r="T150" s="59"/>
      <c r="U150" s="35" t="s">
        <v>22</v>
      </c>
      <c r="V150" s="30"/>
      <c r="W150" s="37">
        <v>55</v>
      </c>
      <c r="X150" s="2"/>
      <c r="Y150" s="37">
        <v>62.5</v>
      </c>
    </row>
    <row r="151" spans="1:25" ht="14.45" customHeight="1" x14ac:dyDescent="0.25">
      <c r="A151" s="5"/>
      <c r="B151" s="29">
        <v>276</v>
      </c>
      <c r="C151" s="29"/>
      <c r="D151" s="30" t="s">
        <v>156</v>
      </c>
      <c r="E151" s="30"/>
      <c r="F151" s="57">
        <v>35608</v>
      </c>
      <c r="H151" s="33">
        <v>23500.2</v>
      </c>
      <c r="I151" s="33"/>
      <c r="J151" s="33">
        <v>0</v>
      </c>
      <c r="K151" s="33">
        <v>15524.46</v>
      </c>
      <c r="L151" s="33"/>
      <c r="M151" s="33">
        <v>427.28</v>
      </c>
      <c r="O151" s="33">
        <v>15951.74</v>
      </c>
      <c r="P151" s="33"/>
      <c r="Q151" s="32">
        <f t="shared" si="9"/>
        <v>376</v>
      </c>
      <c r="R151" s="32"/>
      <c r="S151" s="32">
        <f t="shared" si="10"/>
        <v>-51.279999999999973</v>
      </c>
      <c r="T151" s="59"/>
      <c r="U151" s="35" t="s">
        <v>22</v>
      </c>
      <c r="V151" s="30"/>
      <c r="W151" s="37">
        <v>55</v>
      </c>
      <c r="X151" s="2"/>
      <c r="Y151" s="37">
        <v>62.5</v>
      </c>
    </row>
    <row r="152" spans="1:25" ht="14.45" customHeight="1" x14ac:dyDescent="0.25">
      <c r="A152" s="5"/>
      <c r="B152" s="29">
        <v>277</v>
      </c>
      <c r="C152" s="29"/>
      <c r="D152" s="30" t="s">
        <v>157</v>
      </c>
      <c r="E152" s="30"/>
      <c r="F152" s="57">
        <v>35438</v>
      </c>
      <c r="H152" s="33">
        <v>10376</v>
      </c>
      <c r="I152" s="33"/>
      <c r="J152" s="33">
        <v>0</v>
      </c>
      <c r="K152" s="33">
        <v>6975.23</v>
      </c>
      <c r="L152" s="33"/>
      <c r="M152" s="33">
        <v>188.65</v>
      </c>
      <c r="O152" s="33">
        <v>7163.88</v>
      </c>
      <c r="P152" s="33"/>
      <c r="Q152" s="32">
        <f t="shared" si="9"/>
        <v>166.02</v>
      </c>
      <c r="R152" s="32"/>
      <c r="S152" s="32">
        <f t="shared" si="10"/>
        <v>-22.629999999999995</v>
      </c>
      <c r="T152" s="59"/>
      <c r="U152" s="35" t="s">
        <v>22</v>
      </c>
      <c r="V152" s="30"/>
      <c r="W152" s="37">
        <v>55</v>
      </c>
      <c r="X152" s="2"/>
      <c r="Y152" s="37">
        <v>62.5</v>
      </c>
    </row>
    <row r="153" spans="1:25" ht="14.45" customHeight="1" x14ac:dyDescent="0.25">
      <c r="A153" s="5"/>
      <c r="B153" s="29">
        <v>278</v>
      </c>
      <c r="C153" s="29"/>
      <c r="D153" s="30" t="s">
        <v>158</v>
      </c>
      <c r="E153" s="30"/>
      <c r="F153" s="57">
        <v>35501</v>
      </c>
      <c r="H153" s="33">
        <v>2472.4</v>
      </c>
      <c r="I153" s="33"/>
      <c r="J153" s="33">
        <v>0</v>
      </c>
      <c r="K153" s="33">
        <v>1651.39</v>
      </c>
      <c r="L153" s="33"/>
      <c r="M153" s="33">
        <v>44.95</v>
      </c>
      <c r="O153" s="33">
        <v>1696.34</v>
      </c>
      <c r="P153" s="33"/>
      <c r="Q153" s="32">
        <f t="shared" si="9"/>
        <v>39.56</v>
      </c>
      <c r="R153" s="32"/>
      <c r="S153" s="32">
        <f t="shared" si="10"/>
        <v>-5.3900000000000006</v>
      </c>
      <c r="T153" s="58"/>
      <c r="U153" s="35" t="s">
        <v>22</v>
      </c>
      <c r="V153" s="30"/>
      <c r="W153" s="37">
        <v>55</v>
      </c>
      <c r="X153" s="2"/>
      <c r="Y153" s="37">
        <v>62.5</v>
      </c>
    </row>
    <row r="154" spans="1:25" ht="14.45" customHeight="1" x14ac:dyDescent="0.25">
      <c r="A154" s="5"/>
      <c r="B154" s="29">
        <v>279</v>
      </c>
      <c r="C154" s="29"/>
      <c r="D154" s="30" t="s">
        <v>159</v>
      </c>
      <c r="E154" s="30"/>
      <c r="F154" s="57">
        <v>35503</v>
      </c>
      <c r="H154" s="33">
        <v>9487.7000000000007</v>
      </c>
      <c r="I154" s="33"/>
      <c r="J154" s="33">
        <v>0</v>
      </c>
      <c r="K154" s="33">
        <v>6335.77</v>
      </c>
      <c r="L154" s="33"/>
      <c r="M154" s="33">
        <v>172.5</v>
      </c>
      <c r="O154" s="33">
        <v>6508.27</v>
      </c>
      <c r="P154" s="33"/>
      <c r="Q154" s="32">
        <f t="shared" si="9"/>
        <v>151.80000000000001</v>
      </c>
      <c r="R154" s="32"/>
      <c r="S154" s="32">
        <f t="shared" si="10"/>
        <v>-20.699999999999989</v>
      </c>
      <c r="T154" s="59"/>
      <c r="U154" s="35" t="s">
        <v>22</v>
      </c>
      <c r="V154" s="30"/>
      <c r="W154" s="37">
        <v>55</v>
      </c>
      <c r="X154" s="2"/>
      <c r="Y154" s="37">
        <v>62.5</v>
      </c>
    </row>
    <row r="155" spans="1:25" ht="14.45" customHeight="1" x14ac:dyDescent="0.25">
      <c r="A155" s="5"/>
      <c r="B155" s="29">
        <v>280</v>
      </c>
      <c r="C155" s="29"/>
      <c r="D155" s="30" t="s">
        <v>160</v>
      </c>
      <c r="E155" s="30"/>
      <c r="F155" s="57">
        <v>35712</v>
      </c>
      <c r="H155" s="33">
        <v>4844.7</v>
      </c>
      <c r="I155" s="33"/>
      <c r="J155" s="33">
        <v>0</v>
      </c>
      <c r="K155" s="33">
        <v>3165.99</v>
      </c>
      <c r="L155" s="33"/>
      <c r="M155" s="33">
        <v>88.09</v>
      </c>
      <c r="O155" s="33">
        <v>3254.08</v>
      </c>
      <c r="P155" s="33"/>
      <c r="Q155" s="32">
        <f t="shared" si="9"/>
        <v>77.52</v>
      </c>
      <c r="R155" s="32"/>
      <c r="S155" s="32">
        <f t="shared" si="10"/>
        <v>-10.570000000000007</v>
      </c>
      <c r="T155" s="59"/>
      <c r="U155" s="35" t="s">
        <v>22</v>
      </c>
      <c r="V155" s="30"/>
      <c r="W155" s="37">
        <v>55</v>
      </c>
      <c r="X155" s="2"/>
      <c r="Y155" s="37">
        <v>62.5</v>
      </c>
    </row>
    <row r="156" spans="1:25" ht="14.45" customHeight="1" x14ac:dyDescent="0.25">
      <c r="A156" s="5"/>
      <c r="B156" s="29">
        <v>281</v>
      </c>
      <c r="C156" s="29"/>
      <c r="D156" s="30" t="s">
        <v>161</v>
      </c>
      <c r="E156" s="30"/>
      <c r="F156" s="57">
        <v>35719</v>
      </c>
      <c r="H156" s="33">
        <v>5717</v>
      </c>
      <c r="I156" s="33"/>
      <c r="J156" s="33">
        <v>0</v>
      </c>
      <c r="K156" s="33">
        <v>3733.34</v>
      </c>
      <c r="L156" s="33"/>
      <c r="M156" s="33">
        <v>103.95</v>
      </c>
      <c r="O156" s="33">
        <v>3837.29</v>
      </c>
      <c r="P156" s="33"/>
      <c r="Q156" s="32">
        <f t="shared" si="9"/>
        <v>91.47</v>
      </c>
      <c r="R156" s="32"/>
      <c r="S156" s="32">
        <f t="shared" si="10"/>
        <v>-12.480000000000004</v>
      </c>
      <c r="T156" s="59"/>
      <c r="U156" s="35" t="s">
        <v>22</v>
      </c>
      <c r="V156" s="30"/>
      <c r="W156" s="37">
        <v>55</v>
      </c>
      <c r="X156" s="2"/>
      <c r="Y156" s="37">
        <v>62.5</v>
      </c>
    </row>
    <row r="157" spans="1:25" ht="14.45" customHeight="1" x14ac:dyDescent="0.25">
      <c r="A157" s="5"/>
      <c r="B157" s="29">
        <v>282</v>
      </c>
      <c r="C157" s="29"/>
      <c r="D157" s="30" t="s">
        <v>162</v>
      </c>
      <c r="E157" s="30"/>
      <c r="F157" s="57">
        <v>35599</v>
      </c>
      <c r="H157" s="33">
        <v>69870.37</v>
      </c>
      <c r="I157" s="33"/>
      <c r="J157" s="33">
        <v>0</v>
      </c>
      <c r="K157" s="33">
        <v>46199.73</v>
      </c>
      <c r="L157" s="33"/>
      <c r="M157" s="33">
        <v>1270.3699999999999</v>
      </c>
      <c r="O157" s="33">
        <v>47470.1</v>
      </c>
      <c r="P157" s="33"/>
      <c r="Q157" s="32">
        <f t="shared" si="9"/>
        <v>1117.93</v>
      </c>
      <c r="R157" s="32"/>
      <c r="S157" s="32">
        <f t="shared" si="10"/>
        <v>-152.43999999999983</v>
      </c>
      <c r="T157" s="59"/>
      <c r="U157" s="35" t="s">
        <v>22</v>
      </c>
      <c r="V157" s="30"/>
      <c r="W157" s="37">
        <v>55</v>
      </c>
      <c r="X157" s="2"/>
      <c r="Y157" s="37">
        <v>62.5</v>
      </c>
    </row>
    <row r="158" spans="1:25" ht="14.45" customHeight="1" x14ac:dyDescent="0.25">
      <c r="A158" s="5"/>
      <c r="B158" s="29">
        <v>283</v>
      </c>
      <c r="C158" s="29"/>
      <c r="D158" s="30" t="s">
        <v>163</v>
      </c>
      <c r="E158" s="30"/>
      <c r="F158" s="57">
        <v>35734</v>
      </c>
      <c r="H158" s="33">
        <v>803.72</v>
      </c>
      <c r="I158" s="33"/>
      <c r="J158" s="33">
        <v>0</v>
      </c>
      <c r="K158" s="33">
        <v>803.72</v>
      </c>
      <c r="L158" s="33"/>
      <c r="M158" s="33">
        <v>0</v>
      </c>
      <c r="O158" s="33">
        <v>803.72</v>
      </c>
      <c r="P158" s="33"/>
      <c r="Q158" s="32">
        <f t="shared" si="9"/>
        <v>0</v>
      </c>
      <c r="R158" s="32"/>
      <c r="S158" s="32">
        <f t="shared" si="10"/>
        <v>0</v>
      </c>
      <c r="T158" s="58"/>
      <c r="U158" s="35" t="s">
        <v>22</v>
      </c>
      <c r="V158" s="30"/>
      <c r="W158" s="37">
        <v>20</v>
      </c>
      <c r="X158" s="2"/>
      <c r="Y158" s="37">
        <v>62.5</v>
      </c>
    </row>
    <row r="159" spans="1:25" ht="14.45" customHeight="1" x14ac:dyDescent="0.25">
      <c r="A159" s="5"/>
      <c r="B159" s="29">
        <v>284</v>
      </c>
      <c r="C159" s="29"/>
      <c r="D159" s="30" t="s">
        <v>164</v>
      </c>
      <c r="E159" s="30"/>
      <c r="F159" s="57">
        <v>35825</v>
      </c>
      <c r="H159" s="33">
        <v>9623.2000000000007</v>
      </c>
      <c r="I159" s="33"/>
      <c r="J159" s="33">
        <v>0</v>
      </c>
      <c r="K159" s="33">
        <v>6214.11</v>
      </c>
      <c r="L159" s="33"/>
      <c r="M159" s="33">
        <v>174.97</v>
      </c>
      <c r="O159" s="33">
        <v>6389.08</v>
      </c>
      <c r="P159" s="33"/>
      <c r="Q159" s="32">
        <f t="shared" si="9"/>
        <v>153.97</v>
      </c>
      <c r="R159" s="32"/>
      <c r="S159" s="32">
        <f t="shared" si="10"/>
        <v>-21</v>
      </c>
      <c r="T159" s="59"/>
      <c r="U159" s="35" t="s">
        <v>22</v>
      </c>
      <c r="V159" s="30"/>
      <c r="W159" s="37">
        <v>55</v>
      </c>
      <c r="X159" s="2"/>
      <c r="Y159" s="37">
        <v>62.5</v>
      </c>
    </row>
    <row r="160" spans="1:25" ht="14.45" customHeight="1" x14ac:dyDescent="0.25">
      <c r="A160" s="5"/>
      <c r="B160" s="29">
        <v>285</v>
      </c>
      <c r="C160" s="29"/>
      <c r="D160" s="30" t="s">
        <v>165</v>
      </c>
      <c r="E160" s="30"/>
      <c r="F160" s="57">
        <v>36123</v>
      </c>
      <c r="H160" s="33">
        <v>4697.13</v>
      </c>
      <c r="I160" s="33"/>
      <c r="J160" s="33">
        <v>0</v>
      </c>
      <c r="K160" s="33">
        <v>2937.29</v>
      </c>
      <c r="L160" s="33"/>
      <c r="M160" s="33">
        <v>85.4</v>
      </c>
      <c r="O160" s="33">
        <v>3022.69</v>
      </c>
      <c r="P160" s="33"/>
      <c r="Q160" s="32">
        <f t="shared" si="9"/>
        <v>75.150000000000006</v>
      </c>
      <c r="R160" s="32"/>
      <c r="S160" s="32">
        <f t="shared" si="10"/>
        <v>-10.25</v>
      </c>
      <c r="T160" s="59"/>
      <c r="U160" s="35" t="s">
        <v>22</v>
      </c>
      <c r="V160" s="30"/>
      <c r="W160" s="37">
        <v>55</v>
      </c>
      <c r="X160" s="2"/>
      <c r="Y160" s="37">
        <v>62.5</v>
      </c>
    </row>
    <row r="161" spans="1:25" ht="14.45" customHeight="1" x14ac:dyDescent="0.25">
      <c r="A161" s="5"/>
      <c r="B161" s="29">
        <v>286</v>
      </c>
      <c r="C161" s="29"/>
      <c r="D161" s="30" t="s">
        <v>166</v>
      </c>
      <c r="E161" s="30"/>
      <c r="F161" s="57">
        <v>36150</v>
      </c>
      <c r="H161" s="33">
        <v>7902.4</v>
      </c>
      <c r="I161" s="33"/>
      <c r="J161" s="33">
        <v>0</v>
      </c>
      <c r="K161" s="33">
        <v>4926.99</v>
      </c>
      <c r="L161" s="33"/>
      <c r="M161" s="33">
        <v>143.68</v>
      </c>
      <c r="O161" s="33">
        <v>5070.67</v>
      </c>
      <c r="P161" s="33"/>
      <c r="Q161" s="32">
        <f t="shared" si="9"/>
        <v>126.44</v>
      </c>
      <c r="R161" s="32"/>
      <c r="S161" s="32">
        <f t="shared" si="10"/>
        <v>-17.240000000000009</v>
      </c>
      <c r="T161" s="59"/>
      <c r="U161" s="35" t="s">
        <v>22</v>
      </c>
      <c r="V161" s="30"/>
      <c r="W161" s="37">
        <v>55</v>
      </c>
      <c r="X161" s="2"/>
      <c r="Y161" s="37">
        <v>62.5</v>
      </c>
    </row>
    <row r="162" spans="1:25" ht="14.45" customHeight="1" x14ac:dyDescent="0.25">
      <c r="A162" s="5"/>
      <c r="B162" s="29">
        <v>287</v>
      </c>
      <c r="C162" s="29"/>
      <c r="D162" s="30" t="s">
        <v>167</v>
      </c>
      <c r="E162" s="30"/>
      <c r="F162" s="57">
        <v>36152</v>
      </c>
      <c r="H162" s="33">
        <v>1770.7</v>
      </c>
      <c r="I162" s="33"/>
      <c r="J162" s="33">
        <v>0</v>
      </c>
      <c r="K162" s="33">
        <v>1103.79</v>
      </c>
      <c r="L162" s="33"/>
      <c r="M162" s="33">
        <v>32.19</v>
      </c>
      <c r="O162" s="33">
        <v>1135.98</v>
      </c>
      <c r="P162" s="33"/>
      <c r="Q162" s="32">
        <f t="shared" si="9"/>
        <v>28.33</v>
      </c>
      <c r="R162" s="32"/>
      <c r="S162" s="32">
        <f t="shared" si="10"/>
        <v>-3.8599999999999994</v>
      </c>
      <c r="T162" s="58"/>
      <c r="U162" s="35" t="s">
        <v>22</v>
      </c>
      <c r="V162" s="30"/>
      <c r="W162" s="37">
        <v>55</v>
      </c>
      <c r="X162" s="2"/>
      <c r="Y162" s="37">
        <v>62.5</v>
      </c>
    </row>
    <row r="163" spans="1:25" ht="14.45" customHeight="1" x14ac:dyDescent="0.25">
      <c r="A163" s="5"/>
      <c r="B163" s="29">
        <v>288</v>
      </c>
      <c r="C163" s="29"/>
      <c r="D163" s="30" t="s">
        <v>163</v>
      </c>
      <c r="E163" s="30"/>
      <c r="F163" s="57">
        <v>36410</v>
      </c>
      <c r="H163" s="33">
        <v>827.05</v>
      </c>
      <c r="I163" s="33"/>
      <c r="J163" s="33">
        <v>0</v>
      </c>
      <c r="K163" s="33">
        <v>827.05</v>
      </c>
      <c r="L163" s="33"/>
      <c r="M163" s="33">
        <v>0</v>
      </c>
      <c r="O163" s="33">
        <v>827.05</v>
      </c>
      <c r="P163" s="33"/>
      <c r="Q163" s="32">
        <f t="shared" si="9"/>
        <v>0</v>
      </c>
      <c r="R163" s="32"/>
      <c r="S163" s="32">
        <f t="shared" si="10"/>
        <v>0</v>
      </c>
      <c r="T163" s="58"/>
      <c r="U163" s="35" t="s">
        <v>22</v>
      </c>
      <c r="V163" s="30"/>
      <c r="W163" s="37">
        <v>20</v>
      </c>
      <c r="X163" s="2"/>
      <c r="Y163" s="37">
        <v>62.5</v>
      </c>
    </row>
    <row r="164" spans="1:25" ht="14.45" customHeight="1" x14ac:dyDescent="0.25">
      <c r="A164" s="5"/>
      <c r="B164" s="29">
        <v>289</v>
      </c>
      <c r="C164" s="29"/>
      <c r="D164" s="30" t="s">
        <v>168</v>
      </c>
      <c r="E164" s="30"/>
      <c r="F164" s="57">
        <v>36188</v>
      </c>
      <c r="H164" s="33">
        <v>15357.55</v>
      </c>
      <c r="I164" s="33"/>
      <c r="J164" s="33">
        <v>0</v>
      </c>
      <c r="K164" s="33">
        <v>9531.6</v>
      </c>
      <c r="L164" s="33"/>
      <c r="M164" s="33">
        <v>279.23</v>
      </c>
      <c r="O164" s="33">
        <v>9810.83</v>
      </c>
      <c r="P164" s="33"/>
      <c r="Q164" s="32">
        <f t="shared" si="9"/>
        <v>245.72</v>
      </c>
      <c r="R164" s="32"/>
      <c r="S164" s="32">
        <f t="shared" si="10"/>
        <v>-33.510000000000019</v>
      </c>
      <c r="T164" s="59"/>
      <c r="U164" s="35" t="s">
        <v>22</v>
      </c>
      <c r="V164" s="30"/>
      <c r="W164" s="37">
        <v>55</v>
      </c>
      <c r="X164" s="2"/>
      <c r="Y164" s="37">
        <v>62.5</v>
      </c>
    </row>
    <row r="165" spans="1:25" ht="14.45" customHeight="1" x14ac:dyDescent="0.25">
      <c r="A165" s="5"/>
      <c r="B165" s="29">
        <v>290</v>
      </c>
      <c r="C165" s="29"/>
      <c r="D165" s="30" t="s">
        <v>169</v>
      </c>
      <c r="E165" s="30"/>
      <c r="F165" s="57">
        <v>36194</v>
      </c>
      <c r="H165" s="33">
        <v>21830.05</v>
      </c>
      <c r="I165" s="33"/>
      <c r="J165" s="33">
        <v>0</v>
      </c>
      <c r="K165" s="33">
        <v>13548.66</v>
      </c>
      <c r="L165" s="33"/>
      <c r="M165" s="33">
        <v>396.91</v>
      </c>
      <c r="O165" s="33">
        <v>13945.57</v>
      </c>
      <c r="P165" s="33"/>
      <c r="Q165" s="32">
        <f t="shared" si="9"/>
        <v>349.28</v>
      </c>
      <c r="R165" s="32"/>
      <c r="S165" s="32">
        <f t="shared" si="10"/>
        <v>-47.630000000000052</v>
      </c>
      <c r="T165" s="59"/>
      <c r="U165" s="35" t="s">
        <v>22</v>
      </c>
      <c r="V165" s="30"/>
      <c r="W165" s="37">
        <v>55</v>
      </c>
      <c r="X165" s="2"/>
      <c r="Y165" s="37">
        <v>62.5</v>
      </c>
    </row>
    <row r="166" spans="1:25" ht="14.45" customHeight="1" x14ac:dyDescent="0.25">
      <c r="A166" s="5"/>
      <c r="B166" s="29">
        <v>291</v>
      </c>
      <c r="C166" s="29"/>
      <c r="D166" s="30" t="s">
        <v>170</v>
      </c>
      <c r="E166" s="30"/>
      <c r="F166" s="57">
        <v>36279</v>
      </c>
      <c r="H166" s="33">
        <v>22330.11</v>
      </c>
      <c r="I166" s="33"/>
      <c r="J166" s="33">
        <v>0</v>
      </c>
      <c r="K166" s="33">
        <v>13719.42</v>
      </c>
      <c r="L166" s="33"/>
      <c r="M166" s="33">
        <v>406</v>
      </c>
      <c r="O166" s="33">
        <v>14125.42</v>
      </c>
      <c r="P166" s="33"/>
      <c r="Q166" s="32">
        <f t="shared" si="9"/>
        <v>357.28</v>
      </c>
      <c r="R166" s="32"/>
      <c r="S166" s="32">
        <f t="shared" si="10"/>
        <v>-48.720000000000027</v>
      </c>
      <c r="T166" s="59"/>
      <c r="U166" s="35" t="s">
        <v>22</v>
      </c>
      <c r="V166" s="30"/>
      <c r="W166" s="37">
        <v>55</v>
      </c>
      <c r="X166" s="2"/>
      <c r="Y166" s="37">
        <v>62.5</v>
      </c>
    </row>
    <row r="167" spans="1:25" ht="14.45" customHeight="1" x14ac:dyDescent="0.25">
      <c r="A167" s="5"/>
      <c r="B167" s="29">
        <v>292</v>
      </c>
      <c r="C167" s="29"/>
      <c r="D167" s="30" t="s">
        <v>171</v>
      </c>
      <c r="E167" s="30"/>
      <c r="F167" s="57">
        <v>36293</v>
      </c>
      <c r="H167" s="33">
        <v>10477.1</v>
      </c>
      <c r="I167" s="33"/>
      <c r="J167" s="33">
        <v>0</v>
      </c>
      <c r="K167" s="33">
        <v>6437.11</v>
      </c>
      <c r="L167" s="33"/>
      <c r="M167" s="33">
        <v>190.49</v>
      </c>
      <c r="O167" s="33">
        <v>6627.6</v>
      </c>
      <c r="P167" s="33"/>
      <c r="Q167" s="32">
        <f t="shared" si="9"/>
        <v>167.63</v>
      </c>
      <c r="R167" s="32"/>
      <c r="S167" s="32">
        <f t="shared" si="10"/>
        <v>-22.860000000000014</v>
      </c>
      <c r="T167" s="59"/>
      <c r="U167" s="35" t="s">
        <v>22</v>
      </c>
      <c r="V167" s="30"/>
      <c r="W167" s="37">
        <v>55</v>
      </c>
      <c r="X167" s="2"/>
      <c r="Y167" s="37">
        <v>62.5</v>
      </c>
    </row>
    <row r="168" spans="1:25" ht="14.45" customHeight="1" x14ac:dyDescent="0.25">
      <c r="A168" s="5"/>
      <c r="B168" s="29">
        <v>293</v>
      </c>
      <c r="C168" s="29"/>
      <c r="D168" s="30" t="s">
        <v>172</v>
      </c>
      <c r="E168" s="30"/>
      <c r="F168" s="57">
        <v>36326</v>
      </c>
      <c r="H168" s="33">
        <v>619</v>
      </c>
      <c r="I168" s="33"/>
      <c r="J168" s="33">
        <v>0</v>
      </c>
      <c r="K168" s="33">
        <v>379.11</v>
      </c>
      <c r="L168" s="33"/>
      <c r="M168" s="33">
        <v>11.25</v>
      </c>
      <c r="O168" s="33">
        <v>390.36</v>
      </c>
      <c r="P168" s="33"/>
      <c r="Q168" s="32">
        <f t="shared" si="9"/>
        <v>9.9</v>
      </c>
      <c r="R168" s="32"/>
      <c r="S168" s="32">
        <f t="shared" si="10"/>
        <v>-1.3499999999999996</v>
      </c>
      <c r="T168" s="58"/>
      <c r="U168" s="35" t="s">
        <v>22</v>
      </c>
      <c r="V168" s="30"/>
      <c r="W168" s="37">
        <v>55</v>
      </c>
      <c r="X168" s="2"/>
      <c r="Y168" s="37">
        <v>62.5</v>
      </c>
    </row>
    <row r="169" spans="1:25" ht="14.45" customHeight="1" x14ac:dyDescent="0.25">
      <c r="A169" s="5"/>
      <c r="B169" s="29">
        <v>294</v>
      </c>
      <c r="C169" s="29"/>
      <c r="D169" s="30" t="s">
        <v>173</v>
      </c>
      <c r="E169" s="30"/>
      <c r="F169" s="57">
        <v>36202</v>
      </c>
      <c r="H169" s="33">
        <v>25396.98</v>
      </c>
      <c r="I169" s="33"/>
      <c r="J169" s="33">
        <v>0</v>
      </c>
      <c r="K169" s="33">
        <v>15762.37</v>
      </c>
      <c r="L169" s="33"/>
      <c r="M169" s="33">
        <v>461.76</v>
      </c>
      <c r="O169" s="33">
        <v>16224.13</v>
      </c>
      <c r="P169" s="33"/>
      <c r="Q169" s="32">
        <f t="shared" si="9"/>
        <v>406.35</v>
      </c>
      <c r="R169" s="32"/>
      <c r="S169" s="32">
        <f t="shared" si="10"/>
        <v>-55.409999999999968</v>
      </c>
      <c r="T169" s="59"/>
      <c r="U169" s="35" t="s">
        <v>22</v>
      </c>
      <c r="V169" s="30"/>
      <c r="W169" s="37">
        <v>55</v>
      </c>
      <c r="X169" s="2"/>
      <c r="Y169" s="37">
        <v>62.5</v>
      </c>
    </row>
    <row r="170" spans="1:25" ht="14.45" customHeight="1" x14ac:dyDescent="0.25">
      <c r="A170" s="5"/>
      <c r="B170" s="29">
        <v>295</v>
      </c>
      <c r="C170" s="29"/>
      <c r="D170" s="30" t="s">
        <v>174</v>
      </c>
      <c r="E170" s="30"/>
      <c r="F170" s="57">
        <v>36366</v>
      </c>
      <c r="H170" s="33">
        <v>27944.66</v>
      </c>
      <c r="I170" s="33"/>
      <c r="J170" s="33">
        <v>0</v>
      </c>
      <c r="K170" s="33">
        <v>16994.43</v>
      </c>
      <c r="L170" s="33"/>
      <c r="M170" s="33">
        <v>508.08</v>
      </c>
      <c r="O170" s="33">
        <v>17502.509999999998</v>
      </c>
      <c r="P170" s="33"/>
      <c r="Q170" s="32">
        <f t="shared" si="9"/>
        <v>447.11</v>
      </c>
      <c r="R170" s="32"/>
      <c r="S170" s="32">
        <f t="shared" si="10"/>
        <v>-60.96999999999997</v>
      </c>
      <c r="T170" s="59"/>
      <c r="U170" s="35" t="s">
        <v>22</v>
      </c>
      <c r="V170" s="30"/>
      <c r="W170" s="37">
        <v>55</v>
      </c>
      <c r="X170" s="2"/>
      <c r="Y170" s="37">
        <v>62.5</v>
      </c>
    </row>
    <row r="171" spans="1:25" ht="14.45" customHeight="1" x14ac:dyDescent="0.25">
      <c r="A171" s="5"/>
      <c r="B171" s="29">
        <v>296</v>
      </c>
      <c r="C171" s="29"/>
      <c r="D171" s="30" t="s">
        <v>175</v>
      </c>
      <c r="E171" s="30"/>
      <c r="F171" s="57">
        <v>36406</v>
      </c>
      <c r="H171" s="33">
        <v>18578.53</v>
      </c>
      <c r="I171" s="33"/>
      <c r="J171" s="33">
        <v>0</v>
      </c>
      <c r="K171" s="33">
        <v>11259.64</v>
      </c>
      <c r="L171" s="33"/>
      <c r="M171" s="33">
        <v>337.79</v>
      </c>
      <c r="O171" s="33">
        <v>11597.43</v>
      </c>
      <c r="P171" s="33"/>
      <c r="Q171" s="32">
        <f t="shared" si="9"/>
        <v>297.26</v>
      </c>
      <c r="R171" s="32"/>
      <c r="S171" s="32">
        <f t="shared" si="10"/>
        <v>-40.53000000000003</v>
      </c>
      <c r="T171" s="59"/>
      <c r="U171" s="35" t="s">
        <v>22</v>
      </c>
      <c r="V171" s="30"/>
      <c r="W171" s="37">
        <v>55</v>
      </c>
      <c r="X171" s="2"/>
      <c r="Y171" s="37">
        <v>62.5</v>
      </c>
    </row>
    <row r="172" spans="1:25" ht="14.45" customHeight="1" x14ac:dyDescent="0.25">
      <c r="A172" s="5"/>
      <c r="B172" s="29">
        <v>297</v>
      </c>
      <c r="C172" s="29"/>
      <c r="D172" s="30" t="s">
        <v>176</v>
      </c>
      <c r="E172" s="30"/>
      <c r="F172" s="57">
        <v>36447</v>
      </c>
      <c r="H172" s="33">
        <v>11397.12</v>
      </c>
      <c r="I172" s="33"/>
      <c r="J172" s="33">
        <v>0</v>
      </c>
      <c r="K172" s="33">
        <v>6883.64</v>
      </c>
      <c r="L172" s="33"/>
      <c r="M172" s="33">
        <v>207.22</v>
      </c>
      <c r="O172" s="33">
        <v>7090.86</v>
      </c>
      <c r="P172" s="33"/>
      <c r="Q172" s="32">
        <f t="shared" si="9"/>
        <v>182.35</v>
      </c>
      <c r="R172" s="32"/>
      <c r="S172" s="32">
        <f t="shared" si="10"/>
        <v>-24.870000000000005</v>
      </c>
      <c r="T172" s="59"/>
      <c r="U172" s="35" t="s">
        <v>22</v>
      </c>
      <c r="V172" s="30"/>
      <c r="W172" s="37">
        <v>55</v>
      </c>
      <c r="X172" s="2"/>
      <c r="Y172" s="37">
        <v>62.5</v>
      </c>
    </row>
    <row r="173" spans="1:25" ht="14.45" customHeight="1" x14ac:dyDescent="0.25">
      <c r="A173" s="5"/>
      <c r="B173" s="29">
        <v>298</v>
      </c>
      <c r="C173" s="29"/>
      <c r="D173" s="30" t="s">
        <v>177</v>
      </c>
      <c r="E173" s="30"/>
      <c r="F173" s="57">
        <v>36447</v>
      </c>
      <c r="H173" s="33">
        <v>2671.46</v>
      </c>
      <c r="I173" s="33"/>
      <c r="J173" s="33">
        <v>0</v>
      </c>
      <c r="K173" s="33">
        <v>1613.57</v>
      </c>
      <c r="L173" s="33"/>
      <c r="M173" s="33">
        <v>48.57</v>
      </c>
      <c r="O173" s="33">
        <v>1662.14</v>
      </c>
      <c r="P173" s="33"/>
      <c r="Q173" s="32">
        <f t="shared" si="9"/>
        <v>42.74</v>
      </c>
      <c r="R173" s="32"/>
      <c r="S173" s="32">
        <f t="shared" si="10"/>
        <v>-5.8299999999999983</v>
      </c>
      <c r="T173" s="59"/>
      <c r="U173" s="35" t="s">
        <v>22</v>
      </c>
      <c r="V173" s="30"/>
      <c r="W173" s="37">
        <v>55</v>
      </c>
      <c r="X173" s="2"/>
      <c r="Y173" s="37">
        <v>62.5</v>
      </c>
    </row>
    <row r="174" spans="1:25" ht="14.45" customHeight="1" x14ac:dyDescent="0.25">
      <c r="A174" s="5"/>
      <c r="B174" s="29">
        <v>299</v>
      </c>
      <c r="C174" s="29"/>
      <c r="D174" s="30" t="s">
        <v>178</v>
      </c>
      <c r="E174" s="30"/>
      <c r="F174" s="57">
        <v>36406</v>
      </c>
      <c r="H174" s="33">
        <v>17022.25</v>
      </c>
      <c r="I174" s="33"/>
      <c r="J174" s="33">
        <v>0</v>
      </c>
      <c r="K174" s="33">
        <v>10316.61</v>
      </c>
      <c r="L174" s="33"/>
      <c r="M174" s="33">
        <v>309.5</v>
      </c>
      <c r="O174" s="33">
        <v>10626.11</v>
      </c>
      <c r="P174" s="33"/>
      <c r="Q174" s="32">
        <f t="shared" si="9"/>
        <v>272.36</v>
      </c>
      <c r="R174" s="32"/>
      <c r="S174" s="32">
        <f t="shared" si="10"/>
        <v>-37.139999999999986</v>
      </c>
      <c r="T174" s="59"/>
      <c r="U174" s="35" t="s">
        <v>22</v>
      </c>
      <c r="V174" s="30"/>
      <c r="W174" s="37">
        <v>55</v>
      </c>
      <c r="X174" s="2"/>
      <c r="Y174" s="37">
        <v>62.5</v>
      </c>
    </row>
    <row r="175" spans="1:25" ht="14.45" customHeight="1" x14ac:dyDescent="0.25">
      <c r="A175" s="5"/>
      <c r="B175" s="29">
        <v>300</v>
      </c>
      <c r="C175" s="29"/>
      <c r="D175" s="30" t="s">
        <v>179</v>
      </c>
      <c r="E175" s="30"/>
      <c r="F175" s="57">
        <v>36497</v>
      </c>
      <c r="H175" s="33">
        <v>19504.11</v>
      </c>
      <c r="I175" s="33"/>
      <c r="J175" s="33">
        <v>0</v>
      </c>
      <c r="K175" s="33">
        <v>11698.71</v>
      </c>
      <c r="L175" s="33"/>
      <c r="M175" s="33">
        <v>354.62</v>
      </c>
      <c r="O175" s="33">
        <v>12053.33</v>
      </c>
      <c r="P175" s="33"/>
      <c r="Q175" s="32">
        <f t="shared" si="9"/>
        <v>312.07</v>
      </c>
      <c r="R175" s="32"/>
      <c r="S175" s="32">
        <f t="shared" si="10"/>
        <v>-42.550000000000011</v>
      </c>
      <c r="T175" s="59"/>
      <c r="U175" s="35" t="s">
        <v>22</v>
      </c>
      <c r="V175" s="30"/>
      <c r="W175" s="37">
        <v>55</v>
      </c>
      <c r="X175" s="2"/>
      <c r="Y175" s="37">
        <v>62.5</v>
      </c>
    </row>
    <row r="176" spans="1:25" ht="14.45" customHeight="1" x14ac:dyDescent="0.25">
      <c r="A176" s="5"/>
      <c r="B176" s="29">
        <v>301</v>
      </c>
      <c r="C176" s="29"/>
      <c r="D176" s="30" t="s">
        <v>180</v>
      </c>
      <c r="E176" s="30"/>
      <c r="F176" s="57">
        <v>36482</v>
      </c>
      <c r="H176" s="33">
        <v>4288.58</v>
      </c>
      <c r="I176" s="33"/>
      <c r="J176" s="33">
        <v>0</v>
      </c>
      <c r="K176" s="33">
        <v>2572.2199999999998</v>
      </c>
      <c r="L176" s="33"/>
      <c r="M176" s="33">
        <v>77.97</v>
      </c>
      <c r="O176" s="33">
        <v>2650.19</v>
      </c>
      <c r="P176" s="33"/>
      <c r="Q176" s="32">
        <f t="shared" si="9"/>
        <v>68.62</v>
      </c>
      <c r="R176" s="32"/>
      <c r="S176" s="32">
        <f t="shared" si="10"/>
        <v>-9.3499999999999943</v>
      </c>
      <c r="T176" s="59"/>
      <c r="U176" s="35" t="s">
        <v>22</v>
      </c>
      <c r="V176" s="30"/>
      <c r="W176" s="37">
        <v>55</v>
      </c>
      <c r="X176" s="2"/>
      <c r="Y176" s="37">
        <v>62.5</v>
      </c>
    </row>
    <row r="177" spans="1:25" ht="14.45" customHeight="1" x14ac:dyDescent="0.25">
      <c r="A177" s="5"/>
      <c r="B177" s="29">
        <v>302</v>
      </c>
      <c r="C177" s="29"/>
      <c r="D177" s="30" t="s">
        <v>181</v>
      </c>
      <c r="E177" s="30"/>
      <c r="F177" s="57">
        <v>36523</v>
      </c>
      <c r="H177" s="33">
        <v>2402.6999999999998</v>
      </c>
      <c r="I177" s="33"/>
      <c r="J177" s="33">
        <v>0</v>
      </c>
      <c r="K177" s="33">
        <v>1436.23</v>
      </c>
      <c r="L177" s="33"/>
      <c r="M177" s="33">
        <v>43.69</v>
      </c>
      <c r="O177" s="33">
        <v>1479.92</v>
      </c>
      <c r="P177" s="33"/>
      <c r="Q177" s="32">
        <f t="shared" si="9"/>
        <v>38.44</v>
      </c>
      <c r="R177" s="32"/>
      <c r="S177" s="32">
        <f t="shared" si="10"/>
        <v>-5.25</v>
      </c>
      <c r="T177" s="58"/>
      <c r="U177" s="35" t="s">
        <v>22</v>
      </c>
      <c r="V177" s="30"/>
      <c r="W177" s="37">
        <v>55</v>
      </c>
      <c r="X177" s="2"/>
      <c r="Y177" s="37">
        <v>62.5</v>
      </c>
    </row>
    <row r="178" spans="1:25" ht="14.45" customHeight="1" x14ac:dyDescent="0.25">
      <c r="A178" s="5"/>
      <c r="B178" s="29">
        <v>303</v>
      </c>
      <c r="C178" s="29"/>
      <c r="D178" s="30" t="s">
        <v>182</v>
      </c>
      <c r="E178" s="30"/>
      <c r="F178" s="57">
        <v>36199</v>
      </c>
      <c r="H178" s="33">
        <v>43597.8</v>
      </c>
      <c r="I178" s="33"/>
      <c r="J178" s="33">
        <v>0</v>
      </c>
      <c r="K178" s="33">
        <v>27058.83</v>
      </c>
      <c r="L178" s="33"/>
      <c r="M178" s="33">
        <v>792.69</v>
      </c>
      <c r="O178" s="33">
        <v>27851.52</v>
      </c>
      <c r="P178" s="33"/>
      <c r="Q178" s="32">
        <f t="shared" si="9"/>
        <v>697.56</v>
      </c>
      <c r="R178" s="32"/>
      <c r="S178" s="32">
        <f t="shared" si="10"/>
        <v>-95.130000000000109</v>
      </c>
      <c r="T178" s="59"/>
      <c r="U178" s="35" t="s">
        <v>22</v>
      </c>
      <c r="V178" s="30"/>
      <c r="W178" s="37">
        <v>55</v>
      </c>
      <c r="X178" s="2"/>
      <c r="Y178" s="37">
        <v>62.5</v>
      </c>
    </row>
    <row r="179" spans="1:25" ht="14.45" customHeight="1" x14ac:dyDescent="0.25">
      <c r="A179" s="5"/>
      <c r="B179" s="29">
        <v>304</v>
      </c>
      <c r="C179" s="29"/>
      <c r="D179" s="30" t="s">
        <v>183</v>
      </c>
      <c r="E179" s="30"/>
      <c r="F179" s="57">
        <v>36199</v>
      </c>
      <c r="H179" s="33">
        <v>26692.77</v>
      </c>
      <c r="I179" s="33"/>
      <c r="J179" s="33">
        <v>0</v>
      </c>
      <c r="K179" s="33">
        <v>16566.71</v>
      </c>
      <c r="L179" s="33"/>
      <c r="M179" s="33">
        <v>485.32</v>
      </c>
      <c r="O179" s="33">
        <v>17052.03</v>
      </c>
      <c r="P179" s="33"/>
      <c r="Q179" s="32">
        <f t="shared" si="9"/>
        <v>427.08</v>
      </c>
      <c r="R179" s="32"/>
      <c r="S179" s="32">
        <f t="shared" si="10"/>
        <v>-58.240000000000009</v>
      </c>
      <c r="T179" s="59"/>
      <c r="U179" s="35" t="s">
        <v>22</v>
      </c>
      <c r="V179" s="30"/>
      <c r="W179" s="37">
        <v>55</v>
      </c>
      <c r="X179" s="2"/>
      <c r="Y179" s="37">
        <v>62.5</v>
      </c>
    </row>
    <row r="180" spans="1:25" ht="14.45" customHeight="1" x14ac:dyDescent="0.25">
      <c r="A180" s="5"/>
      <c r="B180" s="29">
        <v>305</v>
      </c>
      <c r="C180" s="29"/>
      <c r="D180" s="30" t="s">
        <v>184</v>
      </c>
      <c r="E180" s="30"/>
      <c r="F180" s="57">
        <v>36199</v>
      </c>
      <c r="H180" s="33">
        <v>23967.93</v>
      </c>
      <c r="I180" s="33"/>
      <c r="J180" s="33">
        <v>0</v>
      </c>
      <c r="K180" s="33">
        <v>14875.59</v>
      </c>
      <c r="L180" s="33"/>
      <c r="M180" s="33">
        <v>435.78</v>
      </c>
      <c r="O180" s="33">
        <v>15311.37</v>
      </c>
      <c r="P180" s="33"/>
      <c r="Q180" s="32">
        <f t="shared" si="9"/>
        <v>383.49</v>
      </c>
      <c r="R180" s="32"/>
      <c r="S180" s="32">
        <f t="shared" si="10"/>
        <v>-52.289999999999964</v>
      </c>
      <c r="T180" s="59"/>
      <c r="U180" s="35" t="s">
        <v>22</v>
      </c>
      <c r="V180" s="30"/>
      <c r="W180" s="37">
        <v>55</v>
      </c>
      <c r="X180" s="2"/>
      <c r="Y180" s="37">
        <v>62.5</v>
      </c>
    </row>
    <row r="181" spans="1:25" ht="14.45" customHeight="1" x14ac:dyDescent="0.25">
      <c r="A181" s="5"/>
      <c r="B181" s="29">
        <v>306</v>
      </c>
      <c r="C181" s="29"/>
      <c r="D181" s="30" t="s">
        <v>185</v>
      </c>
      <c r="E181" s="30"/>
      <c r="F181" s="57">
        <v>36737</v>
      </c>
      <c r="H181" s="33">
        <v>86404.47</v>
      </c>
      <c r="I181" s="33"/>
      <c r="J181" s="33">
        <v>0</v>
      </c>
      <c r="K181" s="33">
        <v>50386.21</v>
      </c>
      <c r="L181" s="33"/>
      <c r="M181" s="33">
        <v>1570.99</v>
      </c>
      <c r="O181" s="33">
        <v>51957.2</v>
      </c>
      <c r="P181" s="33"/>
      <c r="Q181" s="32">
        <f t="shared" si="9"/>
        <v>1382.47</v>
      </c>
      <c r="R181" s="32"/>
      <c r="S181" s="32">
        <f t="shared" si="10"/>
        <v>-188.51999999999998</v>
      </c>
      <c r="T181" s="59"/>
      <c r="U181" s="35" t="s">
        <v>22</v>
      </c>
      <c r="V181" s="30"/>
      <c r="W181" s="37">
        <v>55</v>
      </c>
      <c r="X181" s="2"/>
      <c r="Y181" s="37">
        <v>62.5</v>
      </c>
    </row>
    <row r="182" spans="1:25" ht="14.45" customHeight="1" x14ac:dyDescent="0.25">
      <c r="A182" s="5"/>
      <c r="B182" s="29">
        <v>307</v>
      </c>
      <c r="C182" s="29"/>
      <c r="D182" s="30" t="s">
        <v>186</v>
      </c>
      <c r="E182" s="30"/>
      <c r="F182" s="57">
        <v>36737</v>
      </c>
      <c r="H182" s="33">
        <v>77494.67</v>
      </c>
      <c r="I182" s="33"/>
      <c r="J182" s="33">
        <v>0</v>
      </c>
      <c r="K182" s="33">
        <v>45190.6</v>
      </c>
      <c r="L182" s="33"/>
      <c r="M182" s="33">
        <v>1408.99</v>
      </c>
      <c r="O182" s="33">
        <v>46599.59</v>
      </c>
      <c r="P182" s="33"/>
      <c r="Q182" s="32">
        <f t="shared" si="9"/>
        <v>1239.9100000000001</v>
      </c>
      <c r="R182" s="32"/>
      <c r="S182" s="32">
        <f t="shared" si="10"/>
        <v>-169.07999999999993</v>
      </c>
      <c r="T182" s="59"/>
      <c r="U182" s="35" t="s">
        <v>22</v>
      </c>
      <c r="V182" s="30"/>
      <c r="W182" s="37">
        <v>55</v>
      </c>
      <c r="X182" s="2"/>
      <c r="Y182" s="37">
        <v>62.5</v>
      </c>
    </row>
    <row r="183" spans="1:25" ht="14.45" customHeight="1" x14ac:dyDescent="0.25">
      <c r="A183" s="5"/>
      <c r="B183" s="29">
        <v>308</v>
      </c>
      <c r="C183" s="29"/>
      <c r="D183" s="30" t="s">
        <v>187</v>
      </c>
      <c r="E183" s="30"/>
      <c r="F183" s="57">
        <v>36737</v>
      </c>
      <c r="H183" s="33">
        <v>91406.64</v>
      </c>
      <c r="I183" s="33"/>
      <c r="J183" s="33">
        <v>0</v>
      </c>
      <c r="K183" s="33">
        <v>53303.31</v>
      </c>
      <c r="L183" s="33"/>
      <c r="M183" s="33">
        <v>1661.94</v>
      </c>
      <c r="O183" s="33">
        <v>54965.25</v>
      </c>
      <c r="P183" s="33"/>
      <c r="Q183" s="32">
        <f t="shared" si="9"/>
        <v>1462.51</v>
      </c>
      <c r="R183" s="32"/>
      <c r="S183" s="32">
        <f t="shared" si="10"/>
        <v>-199.43000000000006</v>
      </c>
      <c r="T183" s="59"/>
      <c r="U183" s="35" t="s">
        <v>22</v>
      </c>
      <c r="V183" s="30"/>
      <c r="W183" s="37">
        <v>55</v>
      </c>
      <c r="X183" s="2"/>
      <c r="Y183" s="37">
        <v>62.5</v>
      </c>
    </row>
    <row r="184" spans="1:25" ht="14.45" customHeight="1" x14ac:dyDescent="0.25">
      <c r="A184" s="5"/>
      <c r="B184" s="29">
        <v>309</v>
      </c>
      <c r="C184" s="29"/>
      <c r="D184" s="30" t="s">
        <v>188</v>
      </c>
      <c r="E184" s="30"/>
      <c r="F184" s="57">
        <v>36737</v>
      </c>
      <c r="H184" s="33">
        <v>40580.620000000003</v>
      </c>
      <c r="I184" s="33"/>
      <c r="J184" s="33">
        <v>0</v>
      </c>
      <c r="K184" s="33">
        <v>23664.43</v>
      </c>
      <c r="L184" s="33"/>
      <c r="M184" s="33">
        <v>737.83</v>
      </c>
      <c r="O184" s="33">
        <v>24402.26</v>
      </c>
      <c r="P184" s="33"/>
      <c r="Q184" s="32">
        <f t="shared" si="9"/>
        <v>649.29</v>
      </c>
      <c r="R184" s="32"/>
      <c r="S184" s="32">
        <f t="shared" si="10"/>
        <v>-88.540000000000077</v>
      </c>
      <c r="T184" s="59"/>
      <c r="U184" s="35" t="s">
        <v>22</v>
      </c>
      <c r="V184" s="30"/>
      <c r="W184" s="37">
        <v>55</v>
      </c>
      <c r="X184" s="2"/>
      <c r="Y184" s="37">
        <v>62.5</v>
      </c>
    </row>
    <row r="185" spans="1:25" ht="14.45" customHeight="1" x14ac:dyDescent="0.25">
      <c r="A185" s="5"/>
      <c r="B185" s="29">
        <v>310</v>
      </c>
      <c r="C185" s="29"/>
      <c r="D185" s="30" t="s">
        <v>189</v>
      </c>
      <c r="E185" s="30"/>
      <c r="F185" s="57">
        <v>36769</v>
      </c>
      <c r="H185" s="33">
        <v>250004.1</v>
      </c>
      <c r="I185" s="33"/>
      <c r="J185" s="33">
        <v>0</v>
      </c>
      <c r="K185" s="33">
        <v>145267.49</v>
      </c>
      <c r="L185" s="33"/>
      <c r="M185" s="33">
        <v>4545.53</v>
      </c>
      <c r="O185" s="33">
        <v>149813.01999999999</v>
      </c>
      <c r="P185" s="33"/>
      <c r="Q185" s="32">
        <f t="shared" si="9"/>
        <v>4000.07</v>
      </c>
      <c r="R185" s="32"/>
      <c r="S185" s="32">
        <f t="shared" si="10"/>
        <v>-545.45999999999958</v>
      </c>
      <c r="T185" s="59"/>
      <c r="U185" s="35" t="s">
        <v>22</v>
      </c>
      <c r="V185" s="30"/>
      <c r="W185" s="37">
        <v>55</v>
      </c>
      <c r="X185" s="2"/>
      <c r="Y185" s="37">
        <v>62.5</v>
      </c>
    </row>
    <row r="186" spans="1:25" ht="14.45" customHeight="1" x14ac:dyDescent="0.25">
      <c r="A186" s="5"/>
      <c r="B186" s="29">
        <v>311</v>
      </c>
      <c r="C186" s="29"/>
      <c r="D186" s="30" t="s">
        <v>190</v>
      </c>
      <c r="E186" s="30"/>
      <c r="F186" s="57">
        <v>36809</v>
      </c>
      <c r="H186" s="33">
        <v>1417.5</v>
      </c>
      <c r="I186" s="33"/>
      <c r="J186" s="33">
        <v>0</v>
      </c>
      <c r="K186" s="33">
        <v>820.74</v>
      </c>
      <c r="L186" s="33"/>
      <c r="M186" s="33">
        <v>25.77</v>
      </c>
      <c r="O186" s="33">
        <v>846.51</v>
      </c>
      <c r="P186" s="33"/>
      <c r="Q186" s="32">
        <f t="shared" si="9"/>
        <v>22.68</v>
      </c>
      <c r="R186" s="32"/>
      <c r="S186" s="32">
        <f t="shared" si="10"/>
        <v>-3.09</v>
      </c>
      <c r="T186" s="58"/>
      <c r="U186" s="35" t="s">
        <v>22</v>
      </c>
      <c r="V186" s="30"/>
      <c r="W186" s="37">
        <v>55</v>
      </c>
      <c r="X186" s="2"/>
      <c r="Y186" s="37">
        <v>62.5</v>
      </c>
    </row>
    <row r="187" spans="1:25" ht="14.45" customHeight="1" x14ac:dyDescent="0.25">
      <c r="A187" s="5"/>
      <c r="B187" s="29">
        <v>312</v>
      </c>
      <c r="C187" s="29"/>
      <c r="D187" s="30" t="s">
        <v>191</v>
      </c>
      <c r="E187" s="30"/>
      <c r="F187" s="57">
        <v>36526</v>
      </c>
      <c r="H187" s="33">
        <v>11656.76</v>
      </c>
      <c r="I187" s="33"/>
      <c r="J187" s="33">
        <v>0</v>
      </c>
      <c r="K187" s="33">
        <v>6967.58</v>
      </c>
      <c r="L187" s="33"/>
      <c r="M187" s="33">
        <v>211.94</v>
      </c>
      <c r="O187" s="33">
        <v>7179.52</v>
      </c>
      <c r="P187" s="33"/>
      <c r="Q187" s="32">
        <f t="shared" si="9"/>
        <v>186.51</v>
      </c>
      <c r="R187" s="32"/>
      <c r="S187" s="32">
        <f t="shared" si="10"/>
        <v>-25.430000000000007</v>
      </c>
      <c r="T187" s="59"/>
      <c r="U187" s="35" t="s">
        <v>22</v>
      </c>
      <c r="V187" s="30"/>
      <c r="W187" s="37">
        <v>55</v>
      </c>
      <c r="X187" s="2"/>
      <c r="Y187" s="37">
        <v>62.5</v>
      </c>
    </row>
    <row r="188" spans="1:25" ht="14.45" customHeight="1" x14ac:dyDescent="0.25">
      <c r="A188" s="5"/>
      <c r="B188" s="29">
        <v>313</v>
      </c>
      <c r="C188" s="29"/>
      <c r="D188" s="30" t="s">
        <v>192</v>
      </c>
      <c r="E188" s="30"/>
      <c r="F188" s="57">
        <v>36737</v>
      </c>
      <c r="H188" s="33">
        <v>16160.52</v>
      </c>
      <c r="I188" s="33"/>
      <c r="J188" s="33">
        <v>0</v>
      </c>
      <c r="K188" s="33">
        <v>9423.86</v>
      </c>
      <c r="L188" s="33"/>
      <c r="M188" s="33">
        <v>293.83</v>
      </c>
      <c r="O188" s="33">
        <v>9717.69</v>
      </c>
      <c r="P188" s="33"/>
      <c r="Q188" s="32">
        <f t="shared" si="9"/>
        <v>258.57</v>
      </c>
      <c r="R188" s="32"/>
      <c r="S188" s="32">
        <f t="shared" si="10"/>
        <v>-35.259999999999991</v>
      </c>
      <c r="T188" s="59"/>
      <c r="U188" s="35" t="s">
        <v>22</v>
      </c>
      <c r="V188" s="30"/>
      <c r="W188" s="37">
        <v>55</v>
      </c>
      <c r="X188" s="2"/>
      <c r="Y188" s="37">
        <v>62.5</v>
      </c>
    </row>
    <row r="189" spans="1:25" ht="14.45" customHeight="1" x14ac:dyDescent="0.25">
      <c r="A189" s="5"/>
      <c r="B189" s="29">
        <v>314</v>
      </c>
      <c r="C189" s="29"/>
      <c r="D189" s="30" t="s">
        <v>193</v>
      </c>
      <c r="E189" s="30"/>
      <c r="F189" s="57">
        <v>36546</v>
      </c>
      <c r="H189" s="33">
        <v>17229.61</v>
      </c>
      <c r="I189" s="33"/>
      <c r="J189" s="33">
        <v>0</v>
      </c>
      <c r="K189" s="33">
        <v>10262.73</v>
      </c>
      <c r="L189" s="33"/>
      <c r="M189" s="33">
        <v>313.27</v>
      </c>
      <c r="O189" s="33">
        <v>10576</v>
      </c>
      <c r="P189" s="33"/>
      <c r="Q189" s="32">
        <f t="shared" si="9"/>
        <v>275.67</v>
      </c>
      <c r="R189" s="32"/>
      <c r="S189" s="32">
        <f t="shared" si="10"/>
        <v>-37.599999999999966</v>
      </c>
      <c r="T189" s="59"/>
      <c r="U189" s="35" t="s">
        <v>22</v>
      </c>
      <c r="V189" s="30"/>
      <c r="W189" s="37">
        <v>55</v>
      </c>
      <c r="X189" s="2"/>
      <c r="Y189" s="37">
        <v>62.5</v>
      </c>
    </row>
    <row r="190" spans="1:25" ht="14.45" customHeight="1" x14ac:dyDescent="0.25">
      <c r="A190" s="5"/>
      <c r="B190" s="29">
        <v>315</v>
      </c>
      <c r="C190" s="29"/>
      <c r="D190" s="30" t="s">
        <v>194</v>
      </c>
      <c r="E190" s="30"/>
      <c r="F190" s="57">
        <v>36737</v>
      </c>
      <c r="H190" s="33">
        <v>6001.32</v>
      </c>
      <c r="I190" s="33"/>
      <c r="J190" s="33">
        <v>0</v>
      </c>
      <c r="K190" s="33">
        <v>3499.55</v>
      </c>
      <c r="L190" s="33"/>
      <c r="M190" s="33">
        <v>109.11</v>
      </c>
      <c r="O190" s="33">
        <v>3608.66</v>
      </c>
      <c r="P190" s="33"/>
      <c r="Q190" s="32">
        <f t="shared" si="9"/>
        <v>96.02</v>
      </c>
      <c r="R190" s="32"/>
      <c r="S190" s="32">
        <f t="shared" si="10"/>
        <v>-13.090000000000003</v>
      </c>
      <c r="T190" s="59"/>
      <c r="U190" s="35" t="s">
        <v>22</v>
      </c>
      <c r="V190" s="30"/>
      <c r="W190" s="37">
        <v>55</v>
      </c>
      <c r="X190" s="2"/>
      <c r="Y190" s="37">
        <v>62.5</v>
      </c>
    </row>
    <row r="191" spans="1:25" ht="14.45" customHeight="1" x14ac:dyDescent="0.25">
      <c r="A191" s="5"/>
      <c r="B191" s="29">
        <v>316</v>
      </c>
      <c r="C191" s="29"/>
      <c r="D191" s="30" t="s">
        <v>195</v>
      </c>
      <c r="E191" s="30"/>
      <c r="F191" s="57">
        <v>36546</v>
      </c>
      <c r="H191" s="33">
        <v>21777.89</v>
      </c>
      <c r="I191" s="33"/>
      <c r="J191" s="33">
        <v>0</v>
      </c>
      <c r="K191" s="33">
        <v>12971.92</v>
      </c>
      <c r="L191" s="33"/>
      <c r="M191" s="33">
        <v>395.96</v>
      </c>
      <c r="O191" s="33">
        <v>13367.88</v>
      </c>
      <c r="P191" s="33"/>
      <c r="Q191" s="32">
        <f t="shared" si="9"/>
        <v>348.45</v>
      </c>
      <c r="R191" s="32"/>
      <c r="S191" s="32">
        <f t="shared" si="10"/>
        <v>-47.509999999999991</v>
      </c>
      <c r="T191" s="59"/>
      <c r="U191" s="35" t="s">
        <v>22</v>
      </c>
      <c r="V191" s="30"/>
      <c r="W191" s="37">
        <v>55</v>
      </c>
      <c r="X191" s="2"/>
      <c r="Y191" s="37">
        <v>62.5</v>
      </c>
    </row>
    <row r="192" spans="1:25" ht="14.45" customHeight="1" x14ac:dyDescent="0.25">
      <c r="A192" s="5"/>
      <c r="B192" s="29">
        <v>317</v>
      </c>
      <c r="C192" s="29"/>
      <c r="D192" s="30" t="s">
        <v>196</v>
      </c>
      <c r="E192" s="30"/>
      <c r="F192" s="57">
        <v>36579</v>
      </c>
      <c r="H192" s="33">
        <v>23276.63</v>
      </c>
      <c r="I192" s="33"/>
      <c r="J192" s="33">
        <v>0</v>
      </c>
      <c r="K192" s="33">
        <v>13816.17</v>
      </c>
      <c r="L192" s="33"/>
      <c r="M192" s="33">
        <v>423.21</v>
      </c>
      <c r="O192" s="33">
        <v>14239.38</v>
      </c>
      <c r="P192" s="33"/>
      <c r="Q192" s="32">
        <f t="shared" si="9"/>
        <v>372.43</v>
      </c>
      <c r="R192" s="32"/>
      <c r="S192" s="32">
        <f t="shared" si="10"/>
        <v>-50.779999999999973</v>
      </c>
      <c r="T192" s="59"/>
      <c r="U192" s="35" t="s">
        <v>22</v>
      </c>
      <c r="V192" s="30"/>
      <c r="W192" s="37">
        <v>55</v>
      </c>
      <c r="X192" s="2"/>
      <c r="Y192" s="37">
        <v>62.5</v>
      </c>
    </row>
    <row r="193" spans="1:25" ht="14.45" customHeight="1" x14ac:dyDescent="0.25">
      <c r="A193" s="5"/>
      <c r="B193" s="29">
        <v>318</v>
      </c>
      <c r="C193" s="29"/>
      <c r="D193" s="30" t="s">
        <v>197</v>
      </c>
      <c r="E193" s="30"/>
      <c r="F193" s="57">
        <v>36567</v>
      </c>
      <c r="H193" s="33">
        <v>20846.95</v>
      </c>
      <c r="I193" s="33"/>
      <c r="J193" s="33">
        <v>0</v>
      </c>
      <c r="K193" s="33">
        <v>12417.3</v>
      </c>
      <c r="L193" s="33"/>
      <c r="M193" s="33">
        <v>379.04</v>
      </c>
      <c r="O193" s="33">
        <v>12796.34</v>
      </c>
      <c r="P193" s="33"/>
      <c r="Q193" s="32">
        <f t="shared" si="9"/>
        <v>333.55</v>
      </c>
      <c r="R193" s="32"/>
      <c r="S193" s="32">
        <f t="shared" si="10"/>
        <v>-45.490000000000009</v>
      </c>
      <c r="T193" s="59"/>
      <c r="U193" s="35" t="s">
        <v>22</v>
      </c>
      <c r="V193" s="30"/>
      <c r="W193" s="37">
        <v>55</v>
      </c>
      <c r="X193" s="2"/>
      <c r="Y193" s="37">
        <v>62.5</v>
      </c>
    </row>
    <row r="194" spans="1:25" ht="14.45" customHeight="1" x14ac:dyDescent="0.25">
      <c r="A194" s="5"/>
      <c r="B194" s="29">
        <v>319</v>
      </c>
      <c r="C194" s="29"/>
      <c r="D194" s="30" t="s">
        <v>198</v>
      </c>
      <c r="E194" s="30"/>
      <c r="F194" s="57">
        <v>36615</v>
      </c>
      <c r="H194" s="33">
        <v>3983.45</v>
      </c>
      <c r="I194" s="33"/>
      <c r="J194" s="33">
        <v>0</v>
      </c>
      <c r="K194" s="33">
        <v>2356.21</v>
      </c>
      <c r="L194" s="33"/>
      <c r="M194" s="33">
        <v>72.430000000000007</v>
      </c>
      <c r="O194" s="33">
        <v>2428.64</v>
      </c>
      <c r="P194" s="33"/>
      <c r="Q194" s="32">
        <f t="shared" si="9"/>
        <v>63.74</v>
      </c>
      <c r="R194" s="32"/>
      <c r="S194" s="32">
        <f t="shared" si="10"/>
        <v>-8.6900000000000048</v>
      </c>
      <c r="T194" s="59"/>
      <c r="U194" s="35" t="s">
        <v>22</v>
      </c>
      <c r="V194" s="30"/>
      <c r="W194" s="37">
        <v>55</v>
      </c>
      <c r="X194" s="2"/>
      <c r="Y194" s="37">
        <v>62.5</v>
      </c>
    </row>
    <row r="195" spans="1:25" ht="14.45" customHeight="1" x14ac:dyDescent="0.25">
      <c r="A195" s="5"/>
      <c r="B195" s="29">
        <v>320</v>
      </c>
      <c r="C195" s="29"/>
      <c r="D195" s="30" t="s">
        <v>199</v>
      </c>
      <c r="E195" s="30"/>
      <c r="F195" s="57">
        <v>36621</v>
      </c>
      <c r="H195" s="33">
        <v>12941.43</v>
      </c>
      <c r="I195" s="33"/>
      <c r="J195" s="33">
        <v>0</v>
      </c>
      <c r="K195" s="33">
        <v>7654.65</v>
      </c>
      <c r="L195" s="33"/>
      <c r="M195" s="33">
        <v>235.3</v>
      </c>
      <c r="O195" s="33">
        <v>7889.95</v>
      </c>
      <c r="P195" s="33"/>
      <c r="Q195" s="32">
        <f t="shared" si="9"/>
        <v>207.06</v>
      </c>
      <c r="R195" s="32"/>
      <c r="S195" s="32">
        <f t="shared" si="10"/>
        <v>-28.240000000000009</v>
      </c>
      <c r="T195" s="59"/>
      <c r="U195" s="35" t="s">
        <v>22</v>
      </c>
      <c r="V195" s="30"/>
      <c r="W195" s="37">
        <v>55</v>
      </c>
      <c r="X195" s="2"/>
      <c r="Y195" s="37">
        <v>62.5</v>
      </c>
    </row>
    <row r="196" spans="1:25" ht="14.45" customHeight="1" x14ac:dyDescent="0.25">
      <c r="A196" s="5"/>
      <c r="B196" s="29">
        <v>321</v>
      </c>
      <c r="C196" s="29"/>
      <c r="D196" s="30" t="s">
        <v>200</v>
      </c>
      <c r="E196" s="30"/>
      <c r="F196" s="57">
        <v>36636</v>
      </c>
      <c r="H196" s="33">
        <v>3930.6</v>
      </c>
      <c r="I196" s="33"/>
      <c r="J196" s="33">
        <v>0</v>
      </c>
      <c r="K196" s="33">
        <v>2316.79</v>
      </c>
      <c r="L196" s="33"/>
      <c r="M196" s="33">
        <v>71.47</v>
      </c>
      <c r="O196" s="33">
        <v>2388.2600000000002</v>
      </c>
      <c r="P196" s="33"/>
      <c r="Q196" s="32">
        <f t="shared" si="9"/>
        <v>62.89</v>
      </c>
      <c r="R196" s="32"/>
      <c r="S196" s="32">
        <f t="shared" si="10"/>
        <v>-8.5799999999999983</v>
      </c>
      <c r="T196" s="59"/>
      <c r="U196" s="35" t="s">
        <v>22</v>
      </c>
      <c r="V196" s="30"/>
      <c r="W196" s="37">
        <v>55</v>
      </c>
      <c r="X196" s="2"/>
      <c r="Y196" s="37">
        <v>62.5</v>
      </c>
    </row>
    <row r="197" spans="1:25" ht="14.45" customHeight="1" x14ac:dyDescent="0.25">
      <c r="A197" s="5"/>
      <c r="B197" s="29">
        <v>322</v>
      </c>
      <c r="C197" s="29"/>
      <c r="D197" s="30" t="s">
        <v>201</v>
      </c>
      <c r="E197" s="30"/>
      <c r="F197" s="57">
        <v>36727</v>
      </c>
      <c r="H197" s="33">
        <v>4061.99</v>
      </c>
      <c r="I197" s="33"/>
      <c r="J197" s="33">
        <v>0</v>
      </c>
      <c r="K197" s="33">
        <v>2368.71</v>
      </c>
      <c r="L197" s="33"/>
      <c r="M197" s="33">
        <v>73.849999999999994</v>
      </c>
      <c r="O197" s="33">
        <v>2442.56</v>
      </c>
      <c r="P197" s="33"/>
      <c r="Q197" s="32">
        <f t="shared" si="9"/>
        <v>64.989999999999995</v>
      </c>
      <c r="R197" s="32"/>
      <c r="S197" s="32">
        <f t="shared" si="10"/>
        <v>-8.86</v>
      </c>
      <c r="T197" s="59"/>
      <c r="U197" s="35" t="s">
        <v>22</v>
      </c>
      <c r="V197" s="30"/>
      <c r="W197" s="37">
        <v>55</v>
      </c>
      <c r="X197" s="2"/>
      <c r="Y197" s="37">
        <v>62.5</v>
      </c>
    </row>
    <row r="198" spans="1:25" ht="14.45" customHeight="1" x14ac:dyDescent="0.25">
      <c r="A198" s="5"/>
      <c r="B198" s="29">
        <v>323</v>
      </c>
      <c r="C198" s="29"/>
      <c r="D198" s="30" t="s">
        <v>202</v>
      </c>
      <c r="E198" s="30"/>
      <c r="F198" s="57">
        <v>36780</v>
      </c>
      <c r="H198" s="33">
        <v>3933.9</v>
      </c>
      <c r="I198" s="33"/>
      <c r="J198" s="33">
        <v>0</v>
      </c>
      <c r="K198" s="33">
        <v>2285.9</v>
      </c>
      <c r="L198" s="33"/>
      <c r="M198" s="33">
        <v>71.53</v>
      </c>
      <c r="O198" s="33">
        <v>2357.4299999999998</v>
      </c>
      <c r="P198" s="33"/>
      <c r="Q198" s="32">
        <f t="shared" si="9"/>
        <v>62.94</v>
      </c>
      <c r="R198" s="32"/>
      <c r="S198" s="32">
        <f t="shared" si="10"/>
        <v>-8.5900000000000034</v>
      </c>
      <c r="T198" s="59"/>
      <c r="U198" s="35" t="s">
        <v>22</v>
      </c>
      <c r="V198" s="30"/>
      <c r="W198" s="37">
        <v>55</v>
      </c>
      <c r="X198" s="2"/>
      <c r="Y198" s="37">
        <v>62.5</v>
      </c>
    </row>
    <row r="199" spans="1:25" ht="14.45" customHeight="1" x14ac:dyDescent="0.25">
      <c r="A199" s="5"/>
      <c r="B199" s="29">
        <v>324</v>
      </c>
      <c r="C199" s="29"/>
      <c r="D199" s="30" t="s">
        <v>203</v>
      </c>
      <c r="E199" s="30"/>
      <c r="F199" s="57">
        <v>36819</v>
      </c>
      <c r="H199" s="33">
        <v>11777.75</v>
      </c>
      <c r="I199" s="33"/>
      <c r="J199" s="33">
        <v>0</v>
      </c>
      <c r="K199" s="33">
        <v>6794.43</v>
      </c>
      <c r="L199" s="33"/>
      <c r="M199" s="33">
        <v>214.14</v>
      </c>
      <c r="O199" s="33">
        <v>7008.57</v>
      </c>
      <c r="P199" s="33"/>
      <c r="Q199" s="32">
        <f t="shared" si="9"/>
        <v>188.44</v>
      </c>
      <c r="R199" s="32"/>
      <c r="S199" s="32">
        <f t="shared" si="10"/>
        <v>-25.699999999999989</v>
      </c>
      <c r="T199" s="59"/>
      <c r="U199" s="35" t="s">
        <v>22</v>
      </c>
      <c r="V199" s="30"/>
      <c r="W199" s="37">
        <v>55</v>
      </c>
      <c r="X199" s="2"/>
      <c r="Y199" s="37">
        <v>62.5</v>
      </c>
    </row>
    <row r="200" spans="1:25" ht="14.45" customHeight="1" x14ac:dyDescent="0.25">
      <c r="A200" s="5"/>
      <c r="B200" s="29">
        <v>325</v>
      </c>
      <c r="C200" s="29"/>
      <c r="D200" s="30" t="s">
        <v>204</v>
      </c>
      <c r="E200" s="30"/>
      <c r="F200" s="57">
        <v>36826</v>
      </c>
      <c r="H200" s="33">
        <v>8811.1200000000008</v>
      </c>
      <c r="I200" s="33"/>
      <c r="J200" s="33">
        <v>0</v>
      </c>
      <c r="K200" s="33">
        <v>5083.1099999999997</v>
      </c>
      <c r="L200" s="33"/>
      <c r="M200" s="33">
        <v>160.19999999999999</v>
      </c>
      <c r="O200" s="33">
        <v>5243.31</v>
      </c>
      <c r="P200" s="33"/>
      <c r="Q200" s="32">
        <f t="shared" si="9"/>
        <v>140.97999999999999</v>
      </c>
      <c r="R200" s="32"/>
      <c r="S200" s="32">
        <f t="shared" si="10"/>
        <v>-19.22</v>
      </c>
      <c r="T200" s="59"/>
      <c r="U200" s="35" t="s">
        <v>22</v>
      </c>
      <c r="V200" s="30"/>
      <c r="W200" s="37">
        <v>55</v>
      </c>
      <c r="X200" s="2"/>
      <c r="Y200" s="37">
        <v>62.5</v>
      </c>
    </row>
    <row r="201" spans="1:25" ht="14.45" customHeight="1" x14ac:dyDescent="0.25">
      <c r="A201" s="5"/>
      <c r="B201" s="29">
        <v>326</v>
      </c>
      <c r="C201" s="29"/>
      <c r="D201" s="30" t="s">
        <v>205</v>
      </c>
      <c r="E201" s="30"/>
      <c r="F201" s="57">
        <v>36826</v>
      </c>
      <c r="H201" s="33">
        <v>17675.599999999999</v>
      </c>
      <c r="I201" s="33"/>
      <c r="J201" s="33">
        <v>0</v>
      </c>
      <c r="K201" s="33">
        <v>10196.93</v>
      </c>
      <c r="L201" s="33"/>
      <c r="M201" s="33">
        <v>321.37</v>
      </c>
      <c r="O201" s="33">
        <v>10518.3</v>
      </c>
      <c r="P201" s="33"/>
      <c r="Q201" s="32">
        <f t="shared" si="9"/>
        <v>282.81</v>
      </c>
      <c r="R201" s="32"/>
      <c r="S201" s="32">
        <f t="shared" si="10"/>
        <v>-38.56</v>
      </c>
      <c r="T201" s="59"/>
      <c r="U201" s="35" t="s">
        <v>22</v>
      </c>
      <c r="V201" s="30"/>
      <c r="W201" s="37">
        <v>55</v>
      </c>
      <c r="X201" s="2"/>
      <c r="Y201" s="37">
        <v>62.5</v>
      </c>
    </row>
    <row r="202" spans="1:25" ht="14.45" customHeight="1" x14ac:dyDescent="0.25">
      <c r="A202" s="5"/>
      <c r="B202" s="29">
        <v>327</v>
      </c>
      <c r="C202" s="29"/>
      <c r="D202" s="30" t="s">
        <v>206</v>
      </c>
      <c r="E202" s="30"/>
      <c r="F202" s="57">
        <v>36831</v>
      </c>
      <c r="H202" s="33">
        <v>2349.17</v>
      </c>
      <c r="I202" s="33"/>
      <c r="J202" s="33">
        <v>0</v>
      </c>
      <c r="K202" s="33">
        <v>1355.23</v>
      </c>
      <c r="L202" s="33"/>
      <c r="M202" s="33">
        <v>42.71</v>
      </c>
      <c r="O202" s="33">
        <v>1397.94</v>
      </c>
      <c r="P202" s="33"/>
      <c r="Q202" s="32">
        <f t="shared" si="9"/>
        <v>37.590000000000003</v>
      </c>
      <c r="R202" s="32"/>
      <c r="S202" s="32">
        <f t="shared" si="10"/>
        <v>-5.1199999999999974</v>
      </c>
      <c r="T202" s="58"/>
      <c r="U202" s="35" t="s">
        <v>22</v>
      </c>
      <c r="V202" s="30"/>
      <c r="W202" s="37">
        <v>55</v>
      </c>
      <c r="X202" s="2"/>
      <c r="Y202" s="37">
        <v>62.5</v>
      </c>
    </row>
    <row r="203" spans="1:25" ht="14.45" customHeight="1" x14ac:dyDescent="0.25">
      <c r="A203" s="5"/>
      <c r="B203" s="29">
        <v>328</v>
      </c>
      <c r="C203" s="29"/>
      <c r="D203" s="30" t="s">
        <v>207</v>
      </c>
      <c r="E203" s="30"/>
      <c r="F203" s="57">
        <v>36831</v>
      </c>
      <c r="H203" s="33">
        <v>2986</v>
      </c>
      <c r="I203" s="33"/>
      <c r="J203" s="33">
        <v>0</v>
      </c>
      <c r="K203" s="33">
        <v>1722.6</v>
      </c>
      <c r="L203" s="33"/>
      <c r="M203" s="33">
        <v>54.29</v>
      </c>
      <c r="O203" s="33">
        <v>1776.89</v>
      </c>
      <c r="P203" s="33"/>
      <c r="Q203" s="32">
        <f t="shared" si="9"/>
        <v>47.78</v>
      </c>
      <c r="R203" s="32"/>
      <c r="S203" s="32">
        <f t="shared" si="10"/>
        <v>-6.509999999999998</v>
      </c>
      <c r="T203" s="59"/>
      <c r="U203" s="35" t="s">
        <v>22</v>
      </c>
      <c r="V203" s="30"/>
      <c r="W203" s="37">
        <v>55</v>
      </c>
      <c r="X203" s="2"/>
      <c r="Y203" s="37">
        <v>62.5</v>
      </c>
    </row>
    <row r="204" spans="1:25" ht="14.45" customHeight="1" x14ac:dyDescent="0.25">
      <c r="A204" s="5"/>
      <c r="B204" s="29">
        <v>329</v>
      </c>
      <c r="C204" s="29"/>
      <c r="D204" s="30" t="s">
        <v>208</v>
      </c>
      <c r="E204" s="30"/>
      <c r="F204" s="57">
        <v>36923</v>
      </c>
      <c r="H204" s="33">
        <v>10734.36</v>
      </c>
      <c r="I204" s="33"/>
      <c r="J204" s="33">
        <v>0</v>
      </c>
      <c r="K204" s="33">
        <v>6125.52</v>
      </c>
      <c r="L204" s="33"/>
      <c r="M204" s="33">
        <v>195.17</v>
      </c>
      <c r="O204" s="33">
        <v>6320.69</v>
      </c>
      <c r="P204" s="33"/>
      <c r="Q204" s="32">
        <f t="shared" si="9"/>
        <v>171.75</v>
      </c>
      <c r="R204" s="32"/>
      <c r="S204" s="32">
        <f t="shared" si="10"/>
        <v>-23.419999999999987</v>
      </c>
      <c r="T204" s="59"/>
      <c r="U204" s="35" t="s">
        <v>22</v>
      </c>
      <c r="V204" s="30"/>
      <c r="W204" s="37">
        <v>55</v>
      </c>
      <c r="X204" s="2"/>
      <c r="Y204" s="37">
        <v>62.5</v>
      </c>
    </row>
    <row r="205" spans="1:25" ht="14.45" customHeight="1" x14ac:dyDescent="0.25">
      <c r="A205" s="5"/>
      <c r="B205" s="29">
        <v>330</v>
      </c>
      <c r="C205" s="29"/>
      <c r="D205" s="30" t="s">
        <v>209</v>
      </c>
      <c r="E205" s="30"/>
      <c r="F205" s="57">
        <v>37029</v>
      </c>
      <c r="H205" s="33">
        <v>17003.41</v>
      </c>
      <c r="I205" s="33"/>
      <c r="J205" s="33">
        <v>0</v>
      </c>
      <c r="K205" s="33">
        <v>9561.2800000000007</v>
      </c>
      <c r="L205" s="33"/>
      <c r="M205" s="33">
        <v>309.14999999999998</v>
      </c>
      <c r="O205" s="33">
        <v>9870.43</v>
      </c>
      <c r="P205" s="33"/>
      <c r="Q205" s="32">
        <f t="shared" si="9"/>
        <v>272.05</v>
      </c>
      <c r="R205" s="32"/>
      <c r="S205" s="32">
        <f t="shared" si="10"/>
        <v>-37.099999999999966</v>
      </c>
      <c r="T205" s="59"/>
      <c r="U205" s="35" t="s">
        <v>22</v>
      </c>
      <c r="V205" s="30"/>
      <c r="W205" s="37">
        <v>55</v>
      </c>
      <c r="X205" s="2"/>
      <c r="Y205" s="37">
        <v>62.5</v>
      </c>
    </row>
    <row r="206" spans="1:25" ht="14.45" customHeight="1" x14ac:dyDescent="0.25">
      <c r="A206" s="5"/>
      <c r="B206" s="29">
        <v>331</v>
      </c>
      <c r="C206" s="29"/>
      <c r="D206" s="30" t="s">
        <v>210</v>
      </c>
      <c r="E206" s="30"/>
      <c r="F206" s="57">
        <v>37029</v>
      </c>
      <c r="H206" s="33">
        <v>7304.7</v>
      </c>
      <c r="I206" s="33"/>
      <c r="J206" s="33">
        <v>0</v>
      </c>
      <c r="K206" s="33">
        <v>4107.55</v>
      </c>
      <c r="L206" s="33"/>
      <c r="M206" s="33">
        <v>132.81</v>
      </c>
      <c r="O206" s="33">
        <v>4240.3599999999997</v>
      </c>
      <c r="P206" s="33"/>
      <c r="Q206" s="32">
        <f t="shared" si="9"/>
        <v>116.88</v>
      </c>
      <c r="R206" s="32"/>
      <c r="S206" s="32">
        <f t="shared" si="10"/>
        <v>-15.930000000000007</v>
      </c>
      <c r="T206" s="59"/>
      <c r="U206" s="35" t="s">
        <v>22</v>
      </c>
      <c r="V206" s="30"/>
      <c r="W206" s="37">
        <v>55</v>
      </c>
      <c r="X206" s="2"/>
      <c r="Y206" s="37">
        <v>62.5</v>
      </c>
    </row>
    <row r="207" spans="1:25" ht="14.45" customHeight="1" x14ac:dyDescent="0.25">
      <c r="A207" s="5"/>
      <c r="B207" s="29">
        <v>332</v>
      </c>
      <c r="C207" s="29"/>
      <c r="D207" s="30" t="s">
        <v>211</v>
      </c>
      <c r="E207" s="30"/>
      <c r="F207" s="57">
        <v>37118</v>
      </c>
      <c r="H207" s="33">
        <v>9377.68</v>
      </c>
      <c r="I207" s="33"/>
      <c r="J207" s="33">
        <v>0</v>
      </c>
      <c r="K207" s="33">
        <v>5234.04</v>
      </c>
      <c r="L207" s="33"/>
      <c r="M207" s="33">
        <v>170.5</v>
      </c>
      <c r="O207" s="33">
        <v>5404.54</v>
      </c>
      <c r="P207" s="33"/>
      <c r="Q207" s="32">
        <f t="shared" si="9"/>
        <v>150.04</v>
      </c>
      <c r="R207" s="32"/>
      <c r="S207" s="32">
        <f t="shared" si="10"/>
        <v>-20.460000000000008</v>
      </c>
      <c r="T207" s="59"/>
      <c r="U207" s="35" t="s">
        <v>22</v>
      </c>
      <c r="V207" s="30"/>
      <c r="W207" s="37">
        <v>55</v>
      </c>
      <c r="X207" s="2"/>
      <c r="Y207" s="37">
        <v>62.5</v>
      </c>
    </row>
    <row r="208" spans="1:25" ht="14.45" customHeight="1" x14ac:dyDescent="0.25">
      <c r="A208" s="5"/>
      <c r="B208" s="29">
        <v>333</v>
      </c>
      <c r="C208" s="29"/>
      <c r="D208" s="30" t="s">
        <v>212</v>
      </c>
      <c r="E208" s="30"/>
      <c r="F208" s="57">
        <v>37131</v>
      </c>
      <c r="H208" s="33">
        <v>14964.51</v>
      </c>
      <c r="I208" s="33"/>
      <c r="J208" s="33">
        <v>0</v>
      </c>
      <c r="K208" s="33">
        <v>8321.11</v>
      </c>
      <c r="L208" s="33"/>
      <c r="M208" s="33">
        <v>272.08</v>
      </c>
      <c r="O208" s="33">
        <v>8593.19</v>
      </c>
      <c r="P208" s="33"/>
      <c r="Q208" s="32">
        <f t="shared" si="9"/>
        <v>239.43</v>
      </c>
      <c r="R208" s="32"/>
      <c r="S208" s="32">
        <f t="shared" si="10"/>
        <v>-32.649999999999977</v>
      </c>
      <c r="T208" s="59"/>
      <c r="U208" s="35" t="s">
        <v>22</v>
      </c>
      <c r="V208" s="30"/>
      <c r="W208" s="37">
        <v>55</v>
      </c>
      <c r="X208" s="2"/>
      <c r="Y208" s="37">
        <v>62.5</v>
      </c>
    </row>
    <row r="209" spans="1:25" ht="14.45" customHeight="1" x14ac:dyDescent="0.25">
      <c r="A209" s="5"/>
      <c r="B209" s="29">
        <v>334</v>
      </c>
      <c r="C209" s="29"/>
      <c r="D209" s="30" t="s">
        <v>213</v>
      </c>
      <c r="E209" s="30"/>
      <c r="F209" s="57">
        <v>37133</v>
      </c>
      <c r="H209" s="33">
        <v>7511.48</v>
      </c>
      <c r="I209" s="33"/>
      <c r="J209" s="33">
        <v>0</v>
      </c>
      <c r="K209" s="33">
        <v>4176.8900000000003</v>
      </c>
      <c r="L209" s="33"/>
      <c r="M209" s="33">
        <v>136.57</v>
      </c>
      <c r="O209" s="33">
        <v>4313.46</v>
      </c>
      <c r="P209" s="33"/>
      <c r="Q209" s="32">
        <f t="shared" ref="Q209:Q272" si="11">IF(H209=K209,0,IF(H209=O209,0,ROUND(H209/Y209,2)))</f>
        <v>120.18</v>
      </c>
      <c r="R209" s="32"/>
      <c r="S209" s="32">
        <f t="shared" ref="S209:S272" si="12">Q209-M209</f>
        <v>-16.389999999999986</v>
      </c>
      <c r="T209" s="59"/>
      <c r="U209" s="35" t="s">
        <v>22</v>
      </c>
      <c r="V209" s="30"/>
      <c r="W209" s="37">
        <v>55</v>
      </c>
      <c r="X209" s="2"/>
      <c r="Y209" s="37">
        <v>62.5</v>
      </c>
    </row>
    <row r="210" spans="1:25" ht="14.45" customHeight="1" x14ac:dyDescent="0.25">
      <c r="A210" s="5"/>
      <c r="B210" s="29">
        <v>335</v>
      </c>
      <c r="C210" s="29"/>
      <c r="D210" s="30" t="s">
        <v>214</v>
      </c>
      <c r="E210" s="30"/>
      <c r="F210" s="57">
        <v>37182</v>
      </c>
      <c r="H210" s="33">
        <v>2705.74</v>
      </c>
      <c r="I210" s="33"/>
      <c r="J210" s="33">
        <v>0</v>
      </c>
      <c r="K210" s="33">
        <v>1493.23</v>
      </c>
      <c r="L210" s="33"/>
      <c r="M210" s="33">
        <v>49.2</v>
      </c>
      <c r="O210" s="33">
        <v>1542.43</v>
      </c>
      <c r="P210" s="33"/>
      <c r="Q210" s="32">
        <f t="shared" si="11"/>
        <v>43.29</v>
      </c>
      <c r="R210" s="32"/>
      <c r="S210" s="32">
        <f t="shared" si="12"/>
        <v>-5.9100000000000037</v>
      </c>
      <c r="T210" s="59"/>
      <c r="U210" s="35" t="s">
        <v>22</v>
      </c>
      <c r="V210" s="30"/>
      <c r="W210" s="37">
        <v>55</v>
      </c>
      <c r="X210" s="2"/>
      <c r="Y210" s="37">
        <v>62.5</v>
      </c>
    </row>
    <row r="211" spans="1:25" ht="14.45" customHeight="1" x14ac:dyDescent="0.25">
      <c r="A211" s="5"/>
      <c r="B211" s="29">
        <v>336</v>
      </c>
      <c r="C211" s="29"/>
      <c r="D211" s="30" t="s">
        <v>215</v>
      </c>
      <c r="E211" s="30"/>
      <c r="F211" s="57">
        <v>37246</v>
      </c>
      <c r="H211" s="33">
        <v>14740.6</v>
      </c>
      <c r="I211" s="33"/>
      <c r="J211" s="33">
        <v>0</v>
      </c>
      <c r="K211" s="33">
        <v>8073.92</v>
      </c>
      <c r="L211" s="33"/>
      <c r="M211" s="33">
        <v>268.01</v>
      </c>
      <c r="O211" s="33">
        <v>8341.93</v>
      </c>
      <c r="P211" s="33"/>
      <c r="Q211" s="32">
        <f t="shared" si="11"/>
        <v>235.85</v>
      </c>
      <c r="R211" s="32"/>
      <c r="S211" s="32">
        <f t="shared" si="12"/>
        <v>-32.159999999999997</v>
      </c>
      <c r="T211" s="59"/>
      <c r="U211" s="35" t="s">
        <v>22</v>
      </c>
      <c r="V211" s="30"/>
      <c r="W211" s="37">
        <v>55</v>
      </c>
      <c r="X211" s="2"/>
      <c r="Y211" s="37">
        <v>62.5</v>
      </c>
    </row>
    <row r="212" spans="1:25" ht="14.45" customHeight="1" x14ac:dyDescent="0.25">
      <c r="A212" s="5"/>
      <c r="B212" s="29">
        <v>337</v>
      </c>
      <c r="C212" s="29"/>
      <c r="D212" s="30" t="s">
        <v>216</v>
      </c>
      <c r="E212" s="30"/>
      <c r="F212" s="57">
        <v>37246</v>
      </c>
      <c r="H212" s="33">
        <v>13423.34</v>
      </c>
      <c r="I212" s="33"/>
      <c r="J212" s="33">
        <v>0</v>
      </c>
      <c r="K212" s="33">
        <v>7352.26</v>
      </c>
      <c r="L212" s="33"/>
      <c r="M212" s="33">
        <v>244.06</v>
      </c>
      <c r="O212" s="33">
        <v>7596.32</v>
      </c>
      <c r="P212" s="33"/>
      <c r="Q212" s="32">
        <f t="shared" si="11"/>
        <v>214.77</v>
      </c>
      <c r="R212" s="32"/>
      <c r="S212" s="32">
        <f t="shared" si="12"/>
        <v>-29.289999999999992</v>
      </c>
      <c r="T212" s="59"/>
      <c r="U212" s="35" t="s">
        <v>22</v>
      </c>
      <c r="V212" s="30"/>
      <c r="W212" s="37">
        <v>55</v>
      </c>
      <c r="X212" s="2"/>
      <c r="Y212" s="37">
        <v>62.5</v>
      </c>
    </row>
    <row r="213" spans="1:25" ht="14.45" customHeight="1" x14ac:dyDescent="0.25">
      <c r="A213" s="5"/>
      <c r="B213" s="29">
        <v>338</v>
      </c>
      <c r="C213" s="29"/>
      <c r="D213" s="30" t="s">
        <v>217</v>
      </c>
      <c r="E213" s="30"/>
      <c r="F213" s="57">
        <v>37246</v>
      </c>
      <c r="H213" s="33">
        <v>1568.14</v>
      </c>
      <c r="I213" s="33"/>
      <c r="J213" s="33">
        <v>0</v>
      </c>
      <c r="K213" s="33">
        <v>858.84</v>
      </c>
      <c r="L213" s="33"/>
      <c r="M213" s="33">
        <v>28.51</v>
      </c>
      <c r="O213" s="33">
        <v>887.35</v>
      </c>
      <c r="P213" s="33"/>
      <c r="Q213" s="32">
        <f t="shared" si="11"/>
        <v>25.09</v>
      </c>
      <c r="R213" s="32"/>
      <c r="S213" s="32">
        <f t="shared" si="12"/>
        <v>-3.4200000000000017</v>
      </c>
      <c r="T213" s="58"/>
      <c r="U213" s="35" t="s">
        <v>22</v>
      </c>
      <c r="V213" s="30"/>
      <c r="W213" s="37">
        <v>55</v>
      </c>
      <c r="X213" s="2"/>
      <c r="Y213" s="37">
        <v>62.5</v>
      </c>
    </row>
    <row r="214" spans="1:25" ht="14.45" customHeight="1" x14ac:dyDescent="0.25">
      <c r="A214" s="5"/>
      <c r="B214" s="29">
        <v>339</v>
      </c>
      <c r="C214" s="29"/>
      <c r="D214" s="30" t="s">
        <v>218</v>
      </c>
      <c r="E214" s="30"/>
      <c r="F214" s="57">
        <v>37012</v>
      </c>
      <c r="H214" s="33">
        <v>56353.77</v>
      </c>
      <c r="I214" s="33"/>
      <c r="J214" s="33">
        <v>0</v>
      </c>
      <c r="K214" s="33">
        <v>31805.63</v>
      </c>
      <c r="L214" s="33"/>
      <c r="M214" s="33">
        <v>1024.6099999999999</v>
      </c>
      <c r="O214" s="33">
        <v>32830.239999999998</v>
      </c>
      <c r="P214" s="33"/>
      <c r="Q214" s="32">
        <f t="shared" si="11"/>
        <v>901.66</v>
      </c>
      <c r="R214" s="32"/>
      <c r="S214" s="32">
        <f t="shared" si="12"/>
        <v>-122.94999999999993</v>
      </c>
      <c r="T214" s="59"/>
      <c r="U214" s="35" t="s">
        <v>22</v>
      </c>
      <c r="V214" s="30"/>
      <c r="W214" s="37">
        <v>55</v>
      </c>
      <c r="X214" s="2"/>
      <c r="Y214" s="37">
        <v>62.5</v>
      </c>
    </row>
    <row r="215" spans="1:25" ht="14.45" customHeight="1" x14ac:dyDescent="0.25">
      <c r="A215" s="5"/>
      <c r="B215" s="29">
        <v>340</v>
      </c>
      <c r="C215" s="29"/>
      <c r="D215" s="30" t="s">
        <v>219</v>
      </c>
      <c r="E215" s="30"/>
      <c r="F215" s="57">
        <v>37012</v>
      </c>
      <c r="H215" s="33">
        <v>7226.09</v>
      </c>
      <c r="I215" s="33"/>
      <c r="J215" s="33">
        <v>0</v>
      </c>
      <c r="K215" s="33">
        <v>4078.3</v>
      </c>
      <c r="L215" s="33"/>
      <c r="M215" s="33">
        <v>131.38</v>
      </c>
      <c r="O215" s="33">
        <v>4209.68</v>
      </c>
      <c r="P215" s="33"/>
      <c r="Q215" s="32">
        <f t="shared" si="11"/>
        <v>115.62</v>
      </c>
      <c r="R215" s="32"/>
      <c r="S215" s="32">
        <f t="shared" si="12"/>
        <v>-15.759999999999991</v>
      </c>
      <c r="T215" s="59"/>
      <c r="U215" s="35" t="s">
        <v>22</v>
      </c>
      <c r="V215" s="30"/>
      <c r="W215" s="37">
        <v>55</v>
      </c>
      <c r="X215" s="2"/>
      <c r="Y215" s="37">
        <v>62.5</v>
      </c>
    </row>
    <row r="216" spans="1:25" ht="14.45" customHeight="1" x14ac:dyDescent="0.25">
      <c r="A216" s="5"/>
      <c r="B216" s="29">
        <v>341</v>
      </c>
      <c r="C216" s="29"/>
      <c r="D216" s="30" t="s">
        <v>220</v>
      </c>
      <c r="E216" s="30"/>
      <c r="F216" s="57">
        <v>37012</v>
      </c>
      <c r="H216" s="33">
        <v>10155.6</v>
      </c>
      <c r="I216" s="33"/>
      <c r="J216" s="33">
        <v>0</v>
      </c>
      <c r="K216" s="33">
        <v>5731.77</v>
      </c>
      <c r="L216" s="33"/>
      <c r="M216" s="33">
        <v>184.65</v>
      </c>
      <c r="O216" s="33">
        <v>5916.42</v>
      </c>
      <c r="P216" s="33"/>
      <c r="Q216" s="32">
        <f t="shared" si="11"/>
        <v>162.49</v>
      </c>
      <c r="R216" s="32"/>
      <c r="S216" s="32">
        <f t="shared" si="12"/>
        <v>-22.159999999999997</v>
      </c>
      <c r="T216" s="59"/>
      <c r="U216" s="35" t="s">
        <v>22</v>
      </c>
      <c r="V216" s="30"/>
      <c r="W216" s="37">
        <v>55</v>
      </c>
      <c r="X216" s="2"/>
      <c r="Y216" s="37">
        <v>62.5</v>
      </c>
    </row>
    <row r="217" spans="1:25" ht="14.45" customHeight="1" x14ac:dyDescent="0.25">
      <c r="A217" s="5"/>
      <c r="B217" s="29">
        <v>342</v>
      </c>
      <c r="C217" s="29"/>
      <c r="D217" s="30" t="s">
        <v>221</v>
      </c>
      <c r="E217" s="30"/>
      <c r="F217" s="57">
        <v>37091</v>
      </c>
      <c r="H217" s="33">
        <v>18012.330000000002</v>
      </c>
      <c r="I217" s="33"/>
      <c r="J217" s="33">
        <v>0</v>
      </c>
      <c r="K217" s="33">
        <v>10053.52</v>
      </c>
      <c r="L217" s="33"/>
      <c r="M217" s="33">
        <v>327.5</v>
      </c>
      <c r="O217" s="33">
        <v>10381.02</v>
      </c>
      <c r="P217" s="33"/>
      <c r="Q217" s="32">
        <f t="shared" si="11"/>
        <v>288.2</v>
      </c>
      <c r="R217" s="32"/>
      <c r="S217" s="32">
        <f t="shared" si="12"/>
        <v>-39.300000000000011</v>
      </c>
      <c r="T217" s="59"/>
      <c r="U217" s="35" t="s">
        <v>22</v>
      </c>
      <c r="V217" s="30"/>
      <c r="W217" s="37">
        <v>55</v>
      </c>
      <c r="X217" s="2"/>
      <c r="Y217" s="37">
        <v>62.5</v>
      </c>
    </row>
    <row r="218" spans="1:25" ht="14.45" customHeight="1" x14ac:dyDescent="0.25">
      <c r="A218" s="5"/>
      <c r="B218" s="29">
        <v>343</v>
      </c>
      <c r="C218" s="29"/>
      <c r="D218" s="30" t="s">
        <v>222</v>
      </c>
      <c r="E218" s="30"/>
      <c r="F218" s="57">
        <v>37091</v>
      </c>
      <c r="H218" s="33">
        <v>685.67</v>
      </c>
      <c r="I218" s="33"/>
      <c r="J218" s="33">
        <v>0</v>
      </c>
      <c r="K218" s="33">
        <v>382.68</v>
      </c>
      <c r="L218" s="33"/>
      <c r="M218" s="33">
        <v>12.47</v>
      </c>
      <c r="O218" s="33">
        <v>395.15</v>
      </c>
      <c r="P218" s="33"/>
      <c r="Q218" s="32">
        <f t="shared" si="11"/>
        <v>10.97</v>
      </c>
      <c r="R218" s="32"/>
      <c r="S218" s="32">
        <f t="shared" si="12"/>
        <v>-1.5</v>
      </c>
      <c r="T218" s="58"/>
      <c r="U218" s="35" t="s">
        <v>22</v>
      </c>
      <c r="V218" s="30"/>
      <c r="W218" s="37">
        <v>55</v>
      </c>
      <c r="X218" s="2"/>
      <c r="Y218" s="37">
        <v>62.5</v>
      </c>
    </row>
    <row r="219" spans="1:25" ht="14.45" customHeight="1" x14ac:dyDescent="0.25">
      <c r="A219" s="5"/>
      <c r="B219" s="29">
        <v>344</v>
      </c>
      <c r="C219" s="29"/>
      <c r="D219" s="30" t="s">
        <v>223</v>
      </c>
      <c r="E219" s="30"/>
      <c r="F219" s="57">
        <v>37225</v>
      </c>
      <c r="H219" s="33">
        <v>20644.72</v>
      </c>
      <c r="I219" s="33"/>
      <c r="J219" s="33">
        <v>0</v>
      </c>
      <c r="K219" s="33">
        <v>11350.73</v>
      </c>
      <c r="L219" s="33"/>
      <c r="M219" s="33">
        <v>375.36</v>
      </c>
      <c r="O219" s="33">
        <v>11726.09</v>
      </c>
      <c r="P219" s="33"/>
      <c r="Q219" s="32">
        <f t="shared" si="11"/>
        <v>330.32</v>
      </c>
      <c r="R219" s="32"/>
      <c r="S219" s="32">
        <f t="shared" si="12"/>
        <v>-45.04000000000002</v>
      </c>
      <c r="T219" s="59"/>
      <c r="U219" s="35" t="s">
        <v>22</v>
      </c>
      <c r="V219" s="30"/>
      <c r="W219" s="37">
        <v>55</v>
      </c>
      <c r="X219" s="2"/>
      <c r="Y219" s="37">
        <v>62.5</v>
      </c>
    </row>
    <row r="220" spans="1:25" ht="14.45" customHeight="1" x14ac:dyDescent="0.25">
      <c r="A220" s="5"/>
      <c r="B220" s="29">
        <v>345</v>
      </c>
      <c r="C220" s="29"/>
      <c r="D220" s="30" t="s">
        <v>224</v>
      </c>
      <c r="E220" s="30"/>
      <c r="F220" s="57">
        <v>37225</v>
      </c>
      <c r="H220" s="33">
        <v>4222.05</v>
      </c>
      <c r="I220" s="33"/>
      <c r="J220" s="33">
        <v>0</v>
      </c>
      <c r="K220" s="33">
        <v>2321.29</v>
      </c>
      <c r="L220" s="33"/>
      <c r="M220" s="33">
        <v>76.760000000000005</v>
      </c>
      <c r="O220" s="33">
        <v>2398.0500000000002</v>
      </c>
      <c r="P220" s="33"/>
      <c r="Q220" s="32">
        <f t="shared" si="11"/>
        <v>67.55</v>
      </c>
      <c r="R220" s="32"/>
      <c r="S220" s="32">
        <f t="shared" si="12"/>
        <v>-9.210000000000008</v>
      </c>
      <c r="T220" s="59"/>
      <c r="U220" s="35" t="s">
        <v>22</v>
      </c>
      <c r="V220" s="30"/>
      <c r="W220" s="37">
        <v>55</v>
      </c>
      <c r="X220" s="2"/>
      <c r="Y220" s="37">
        <v>62.5</v>
      </c>
    </row>
    <row r="221" spans="1:25" ht="14.45" customHeight="1" x14ac:dyDescent="0.25">
      <c r="A221" s="5"/>
      <c r="B221" s="29">
        <v>346</v>
      </c>
      <c r="C221" s="29"/>
      <c r="D221" s="30" t="s">
        <v>225</v>
      </c>
      <c r="E221" s="30"/>
      <c r="F221" s="57">
        <v>37309</v>
      </c>
      <c r="H221" s="33">
        <v>7511.65</v>
      </c>
      <c r="I221" s="33"/>
      <c r="J221" s="33">
        <v>0</v>
      </c>
      <c r="K221" s="33">
        <v>4083.03</v>
      </c>
      <c r="L221" s="33"/>
      <c r="M221" s="33">
        <v>136.58000000000001</v>
      </c>
      <c r="O221" s="33">
        <v>4219.6099999999997</v>
      </c>
      <c r="P221" s="33"/>
      <c r="Q221" s="32">
        <f t="shared" si="11"/>
        <v>120.19</v>
      </c>
      <c r="R221" s="32"/>
      <c r="S221" s="32">
        <f t="shared" si="12"/>
        <v>-16.390000000000015</v>
      </c>
      <c r="T221" s="59"/>
      <c r="U221" s="35" t="s">
        <v>22</v>
      </c>
      <c r="V221" s="30"/>
      <c r="W221" s="37">
        <v>55</v>
      </c>
      <c r="X221" s="2"/>
      <c r="Y221" s="37">
        <v>62.5</v>
      </c>
    </row>
    <row r="222" spans="1:25" ht="14.45" customHeight="1" x14ac:dyDescent="0.25">
      <c r="A222" s="5"/>
      <c r="B222" s="29">
        <v>347</v>
      </c>
      <c r="C222" s="29"/>
      <c r="D222" s="30" t="s">
        <v>226</v>
      </c>
      <c r="E222" s="30"/>
      <c r="F222" s="57">
        <v>37370</v>
      </c>
      <c r="H222" s="33">
        <v>2577.11</v>
      </c>
      <c r="I222" s="33"/>
      <c r="J222" s="33">
        <v>0</v>
      </c>
      <c r="K222" s="33">
        <v>1390.13</v>
      </c>
      <c r="L222" s="33"/>
      <c r="M222" s="33">
        <v>46.86</v>
      </c>
      <c r="O222" s="33">
        <v>1436.99</v>
      </c>
      <c r="P222" s="33"/>
      <c r="Q222" s="32">
        <f t="shared" si="11"/>
        <v>41.23</v>
      </c>
      <c r="R222" s="32"/>
      <c r="S222" s="32">
        <f t="shared" si="12"/>
        <v>-5.6300000000000026</v>
      </c>
      <c r="T222" s="59"/>
      <c r="U222" s="35" t="s">
        <v>22</v>
      </c>
      <c r="V222" s="30"/>
      <c r="W222" s="37">
        <v>55</v>
      </c>
      <c r="X222" s="2"/>
      <c r="Y222" s="37">
        <v>62.5</v>
      </c>
    </row>
    <row r="223" spans="1:25" ht="14.45" customHeight="1" x14ac:dyDescent="0.25">
      <c r="A223" s="5"/>
      <c r="B223" s="29">
        <v>348</v>
      </c>
      <c r="C223" s="29"/>
      <c r="D223" s="30" t="s">
        <v>227</v>
      </c>
      <c r="E223" s="30"/>
      <c r="F223" s="57">
        <v>37370</v>
      </c>
      <c r="H223" s="33">
        <v>10299.450000000001</v>
      </c>
      <c r="I223" s="33"/>
      <c r="J223" s="33">
        <v>0</v>
      </c>
      <c r="K223" s="33">
        <v>5555.52</v>
      </c>
      <c r="L223" s="33"/>
      <c r="M223" s="33">
        <v>187.26</v>
      </c>
      <c r="O223" s="33">
        <v>5742.78</v>
      </c>
      <c r="P223" s="33"/>
      <c r="Q223" s="32">
        <f t="shared" si="11"/>
        <v>164.79</v>
      </c>
      <c r="R223" s="32"/>
      <c r="S223" s="32">
        <f t="shared" si="12"/>
        <v>-22.47</v>
      </c>
      <c r="T223" s="59"/>
      <c r="U223" s="35" t="s">
        <v>22</v>
      </c>
      <c r="V223" s="30"/>
      <c r="W223" s="37">
        <v>55</v>
      </c>
      <c r="X223" s="2"/>
      <c r="Y223" s="37">
        <v>62.5</v>
      </c>
    </row>
    <row r="224" spans="1:25" ht="14.45" customHeight="1" x14ac:dyDescent="0.25">
      <c r="A224" s="5"/>
      <c r="B224" s="29">
        <v>349</v>
      </c>
      <c r="C224" s="29"/>
      <c r="D224" s="30" t="s">
        <v>228</v>
      </c>
      <c r="E224" s="30"/>
      <c r="F224" s="57">
        <v>37439</v>
      </c>
      <c r="H224" s="33">
        <v>25557.57</v>
      </c>
      <c r="I224" s="33"/>
      <c r="J224" s="33">
        <v>0</v>
      </c>
      <c r="K224" s="33">
        <v>13679.11</v>
      </c>
      <c r="L224" s="33"/>
      <c r="M224" s="33">
        <v>464.68</v>
      </c>
      <c r="O224" s="33">
        <v>14143.79</v>
      </c>
      <c r="P224" s="33"/>
      <c r="Q224" s="32">
        <f t="shared" si="11"/>
        <v>408.92</v>
      </c>
      <c r="R224" s="32"/>
      <c r="S224" s="32">
        <f t="shared" si="12"/>
        <v>-55.759999999999991</v>
      </c>
      <c r="T224" s="59"/>
      <c r="U224" s="35" t="s">
        <v>22</v>
      </c>
      <c r="V224" s="30"/>
      <c r="W224" s="37">
        <v>55</v>
      </c>
      <c r="X224" s="2"/>
      <c r="Y224" s="37">
        <v>62.5</v>
      </c>
    </row>
    <row r="225" spans="1:25" ht="14.45" customHeight="1" x14ac:dyDescent="0.25">
      <c r="A225" s="5"/>
      <c r="B225" s="29">
        <v>350</v>
      </c>
      <c r="C225" s="29"/>
      <c r="D225" s="30" t="s">
        <v>229</v>
      </c>
      <c r="E225" s="30"/>
      <c r="F225" s="57">
        <v>37439</v>
      </c>
      <c r="H225" s="33">
        <v>13954.28</v>
      </c>
      <c r="I225" s="33"/>
      <c r="J225" s="33">
        <v>0</v>
      </c>
      <c r="K225" s="33">
        <v>7468.75</v>
      </c>
      <c r="L225" s="33"/>
      <c r="M225" s="33">
        <v>253.71</v>
      </c>
      <c r="O225" s="33">
        <v>7722.46</v>
      </c>
      <c r="P225" s="33"/>
      <c r="Q225" s="32">
        <f t="shared" si="11"/>
        <v>223.27</v>
      </c>
      <c r="R225" s="32"/>
      <c r="S225" s="32">
        <f t="shared" si="12"/>
        <v>-30.439999999999998</v>
      </c>
      <c r="T225" s="59"/>
      <c r="U225" s="35" t="s">
        <v>22</v>
      </c>
      <c r="V225" s="30"/>
      <c r="W225" s="37">
        <v>55</v>
      </c>
      <c r="X225" s="2"/>
      <c r="Y225" s="37">
        <v>62.5</v>
      </c>
    </row>
    <row r="226" spans="1:25" ht="14.45" customHeight="1" x14ac:dyDescent="0.25">
      <c r="A226" s="5"/>
      <c r="B226" s="29">
        <v>351</v>
      </c>
      <c r="C226" s="29"/>
      <c r="D226" s="30" t="s">
        <v>230</v>
      </c>
      <c r="E226" s="30"/>
      <c r="F226" s="57">
        <v>37492</v>
      </c>
      <c r="H226" s="33">
        <v>10513.69</v>
      </c>
      <c r="I226" s="33"/>
      <c r="J226" s="33">
        <v>0</v>
      </c>
      <c r="K226" s="33">
        <v>5583.37</v>
      </c>
      <c r="L226" s="33"/>
      <c r="M226" s="33">
        <v>191.16</v>
      </c>
      <c r="O226" s="33">
        <v>5774.53</v>
      </c>
      <c r="P226" s="33"/>
      <c r="Q226" s="32">
        <f t="shared" si="11"/>
        <v>168.22</v>
      </c>
      <c r="R226" s="32"/>
      <c r="S226" s="32">
        <f t="shared" si="12"/>
        <v>-22.939999999999998</v>
      </c>
      <c r="T226" s="59"/>
      <c r="U226" s="35" t="s">
        <v>22</v>
      </c>
      <c r="V226" s="30"/>
      <c r="W226" s="37">
        <v>55</v>
      </c>
      <c r="X226" s="2"/>
      <c r="Y226" s="37">
        <v>62.5</v>
      </c>
    </row>
    <row r="227" spans="1:25" ht="14.45" customHeight="1" x14ac:dyDescent="0.25">
      <c r="A227" s="5"/>
      <c r="B227" s="29">
        <v>352</v>
      </c>
      <c r="C227" s="29"/>
      <c r="D227" s="30" t="s">
        <v>231</v>
      </c>
      <c r="E227" s="30"/>
      <c r="F227" s="57">
        <v>37510</v>
      </c>
      <c r="H227" s="33">
        <v>9303.7999999999993</v>
      </c>
      <c r="I227" s="33"/>
      <c r="J227" s="33">
        <v>0</v>
      </c>
      <c r="K227" s="33">
        <v>4940.97</v>
      </c>
      <c r="L227" s="33"/>
      <c r="M227" s="33">
        <v>169.16</v>
      </c>
      <c r="O227" s="33">
        <v>5110.13</v>
      </c>
      <c r="P227" s="33"/>
      <c r="Q227" s="32">
        <f t="shared" si="11"/>
        <v>148.86000000000001</v>
      </c>
      <c r="R227" s="32"/>
      <c r="S227" s="32">
        <f t="shared" si="12"/>
        <v>-20.299999999999983</v>
      </c>
      <c r="T227" s="59"/>
      <c r="U227" s="35" t="s">
        <v>22</v>
      </c>
      <c r="V227" s="30"/>
      <c r="W227" s="37">
        <v>55</v>
      </c>
      <c r="X227" s="2"/>
      <c r="Y227" s="37">
        <v>62.5</v>
      </c>
    </row>
    <row r="228" spans="1:25" ht="14.45" customHeight="1" x14ac:dyDescent="0.25">
      <c r="A228" s="5"/>
      <c r="B228" s="29">
        <v>353</v>
      </c>
      <c r="C228" s="29"/>
      <c r="D228" s="30" t="s">
        <v>232</v>
      </c>
      <c r="E228" s="30"/>
      <c r="F228" s="57">
        <v>37511</v>
      </c>
      <c r="H228" s="33">
        <v>77333.95</v>
      </c>
      <c r="I228" s="33"/>
      <c r="J228" s="33">
        <v>0</v>
      </c>
      <c r="K228" s="33">
        <v>41069.03</v>
      </c>
      <c r="L228" s="33"/>
      <c r="M228" s="33">
        <v>1406.07</v>
      </c>
      <c r="O228" s="33">
        <v>42475.1</v>
      </c>
      <c r="P228" s="33"/>
      <c r="Q228" s="32">
        <f t="shared" si="11"/>
        <v>1237.3399999999999</v>
      </c>
      <c r="R228" s="32"/>
      <c r="S228" s="32">
        <f t="shared" si="12"/>
        <v>-168.73000000000002</v>
      </c>
      <c r="T228" s="59"/>
      <c r="U228" s="35" t="s">
        <v>22</v>
      </c>
      <c r="V228" s="30"/>
      <c r="W228" s="37">
        <v>55</v>
      </c>
      <c r="X228" s="2"/>
      <c r="Y228" s="37">
        <v>62.5</v>
      </c>
    </row>
    <row r="229" spans="1:25" ht="14.45" customHeight="1" x14ac:dyDescent="0.25">
      <c r="A229" s="5"/>
      <c r="B229" s="29">
        <v>354</v>
      </c>
      <c r="C229" s="29"/>
      <c r="D229" s="30" t="s">
        <v>233</v>
      </c>
      <c r="E229" s="30"/>
      <c r="F229" s="57">
        <v>37511</v>
      </c>
      <c r="H229" s="33">
        <v>63308.08</v>
      </c>
      <c r="I229" s="33"/>
      <c r="J229" s="33">
        <v>0</v>
      </c>
      <c r="K229" s="33">
        <v>33620.410000000003</v>
      </c>
      <c r="L229" s="33"/>
      <c r="M229" s="33">
        <v>1151.06</v>
      </c>
      <c r="O229" s="33">
        <v>34771.47</v>
      </c>
      <c r="P229" s="33"/>
      <c r="Q229" s="32">
        <f t="shared" si="11"/>
        <v>1012.93</v>
      </c>
      <c r="R229" s="32"/>
      <c r="S229" s="32">
        <f t="shared" si="12"/>
        <v>-138.13</v>
      </c>
      <c r="T229" s="59"/>
      <c r="U229" s="35" t="s">
        <v>22</v>
      </c>
      <c r="V229" s="30"/>
      <c r="W229" s="37">
        <v>55</v>
      </c>
      <c r="X229" s="2"/>
      <c r="Y229" s="37">
        <v>62.5</v>
      </c>
    </row>
    <row r="230" spans="1:25" ht="14.45" customHeight="1" x14ac:dyDescent="0.25">
      <c r="A230" s="5"/>
      <c r="B230" s="29">
        <v>355</v>
      </c>
      <c r="C230" s="29"/>
      <c r="D230" s="30" t="s">
        <v>234</v>
      </c>
      <c r="E230" s="30"/>
      <c r="F230" s="57">
        <v>37511</v>
      </c>
      <c r="H230" s="33">
        <v>8575.17</v>
      </c>
      <c r="I230" s="33"/>
      <c r="J230" s="33">
        <v>0</v>
      </c>
      <c r="K230" s="33">
        <v>4553.9399999999996</v>
      </c>
      <c r="L230" s="33"/>
      <c r="M230" s="33">
        <v>155.91</v>
      </c>
      <c r="O230" s="33">
        <v>4709.8500000000004</v>
      </c>
      <c r="P230" s="33"/>
      <c r="Q230" s="32">
        <f t="shared" si="11"/>
        <v>137.19999999999999</v>
      </c>
      <c r="R230" s="32"/>
      <c r="S230" s="32">
        <f t="shared" si="12"/>
        <v>-18.710000000000008</v>
      </c>
      <c r="T230" s="59"/>
      <c r="U230" s="35" t="s">
        <v>22</v>
      </c>
      <c r="V230" s="30"/>
      <c r="W230" s="37">
        <v>55</v>
      </c>
      <c r="X230" s="2"/>
      <c r="Y230" s="37">
        <v>62.5</v>
      </c>
    </row>
    <row r="231" spans="1:25" ht="14.45" customHeight="1" x14ac:dyDescent="0.25">
      <c r="A231" s="5"/>
      <c r="B231" s="29">
        <v>356</v>
      </c>
      <c r="C231" s="29"/>
      <c r="D231" s="30" t="s">
        <v>235</v>
      </c>
      <c r="E231" s="30"/>
      <c r="F231" s="57">
        <v>37565</v>
      </c>
      <c r="H231" s="33">
        <v>5063.55</v>
      </c>
      <c r="I231" s="33"/>
      <c r="J231" s="33">
        <v>0</v>
      </c>
      <c r="K231" s="33">
        <v>2667.96</v>
      </c>
      <c r="L231" s="33"/>
      <c r="M231" s="33">
        <v>92.06</v>
      </c>
      <c r="O231" s="33">
        <v>2760.02</v>
      </c>
      <c r="P231" s="33"/>
      <c r="Q231" s="32">
        <f t="shared" si="11"/>
        <v>81.02</v>
      </c>
      <c r="R231" s="32"/>
      <c r="S231" s="32">
        <f t="shared" si="12"/>
        <v>-11.040000000000006</v>
      </c>
      <c r="T231" s="59"/>
      <c r="U231" s="35" t="s">
        <v>22</v>
      </c>
      <c r="V231" s="30"/>
      <c r="W231" s="37">
        <v>55</v>
      </c>
      <c r="X231" s="2"/>
      <c r="Y231" s="37">
        <v>62.5</v>
      </c>
    </row>
    <row r="232" spans="1:25" ht="14.45" customHeight="1" x14ac:dyDescent="0.25">
      <c r="A232" s="5"/>
      <c r="B232" s="29">
        <v>357</v>
      </c>
      <c r="C232" s="29"/>
      <c r="D232" s="30" t="s">
        <v>236</v>
      </c>
      <c r="E232" s="30"/>
      <c r="F232" s="57">
        <v>37589</v>
      </c>
      <c r="H232" s="33">
        <v>12611.02</v>
      </c>
      <c r="I232" s="33"/>
      <c r="J232" s="33">
        <v>0</v>
      </c>
      <c r="K232" s="33">
        <v>6618.47</v>
      </c>
      <c r="L232" s="33"/>
      <c r="M232" s="33">
        <v>229.29</v>
      </c>
      <c r="O232" s="33">
        <v>6847.76</v>
      </c>
      <c r="P232" s="33"/>
      <c r="Q232" s="32">
        <f t="shared" si="11"/>
        <v>201.78</v>
      </c>
      <c r="R232" s="32"/>
      <c r="S232" s="32">
        <f t="shared" si="12"/>
        <v>-27.509999999999991</v>
      </c>
      <c r="T232" s="59"/>
      <c r="U232" s="35" t="s">
        <v>22</v>
      </c>
      <c r="V232" s="30"/>
      <c r="W232" s="37">
        <v>55</v>
      </c>
      <c r="X232" s="2"/>
      <c r="Y232" s="37">
        <v>62.5</v>
      </c>
    </row>
    <row r="233" spans="1:25" ht="14.45" customHeight="1" x14ac:dyDescent="0.25">
      <c r="A233" s="5"/>
      <c r="B233" s="29">
        <v>358</v>
      </c>
      <c r="C233" s="29"/>
      <c r="D233" s="30" t="s">
        <v>237</v>
      </c>
      <c r="E233" s="30"/>
      <c r="F233" s="57">
        <v>37593</v>
      </c>
      <c r="H233" s="33">
        <v>5736.48</v>
      </c>
      <c r="I233" s="33"/>
      <c r="J233" s="33">
        <v>0</v>
      </c>
      <c r="K233" s="33">
        <v>3010.53</v>
      </c>
      <c r="L233" s="33"/>
      <c r="M233" s="33">
        <v>104.3</v>
      </c>
      <c r="O233" s="33">
        <v>3114.83</v>
      </c>
      <c r="P233" s="33"/>
      <c r="Q233" s="32">
        <f t="shared" si="11"/>
        <v>91.78</v>
      </c>
      <c r="R233" s="32"/>
      <c r="S233" s="32">
        <f t="shared" si="12"/>
        <v>-12.519999999999996</v>
      </c>
      <c r="T233" s="59"/>
      <c r="U233" s="35" t="s">
        <v>22</v>
      </c>
      <c r="V233" s="30"/>
      <c r="W233" s="37">
        <v>55</v>
      </c>
      <c r="X233" s="2"/>
      <c r="Y233" s="37">
        <v>62.5</v>
      </c>
    </row>
    <row r="234" spans="1:25" ht="14.45" customHeight="1" x14ac:dyDescent="0.25">
      <c r="A234" s="5"/>
      <c r="B234" s="29">
        <v>359</v>
      </c>
      <c r="C234" s="29"/>
      <c r="D234" s="30" t="s">
        <v>238</v>
      </c>
      <c r="E234" s="30"/>
      <c r="F234" s="57">
        <v>37469</v>
      </c>
      <c r="H234" s="33">
        <v>59386.5</v>
      </c>
      <c r="I234" s="33"/>
      <c r="J234" s="33">
        <v>0</v>
      </c>
      <c r="K234" s="33">
        <v>31661.49</v>
      </c>
      <c r="L234" s="33"/>
      <c r="M234" s="33">
        <v>1079.75</v>
      </c>
      <c r="O234" s="33">
        <v>32741.24</v>
      </c>
      <c r="P234" s="33"/>
      <c r="Q234" s="32">
        <f t="shared" si="11"/>
        <v>950.18</v>
      </c>
      <c r="R234" s="32"/>
      <c r="S234" s="32">
        <f t="shared" si="12"/>
        <v>-129.57000000000005</v>
      </c>
      <c r="T234" s="59"/>
      <c r="U234" s="35" t="s">
        <v>22</v>
      </c>
      <c r="V234" s="30"/>
      <c r="W234" s="37">
        <v>55</v>
      </c>
      <c r="X234" s="2"/>
      <c r="Y234" s="37">
        <v>62.5</v>
      </c>
    </row>
    <row r="235" spans="1:25" ht="14.45" customHeight="1" x14ac:dyDescent="0.25">
      <c r="A235" s="5"/>
      <c r="B235" s="29">
        <v>360</v>
      </c>
      <c r="C235" s="29"/>
      <c r="D235" s="30" t="s">
        <v>239</v>
      </c>
      <c r="E235" s="30"/>
      <c r="F235" s="57">
        <v>37469</v>
      </c>
      <c r="H235" s="33">
        <v>161444.49</v>
      </c>
      <c r="I235" s="33"/>
      <c r="J235" s="33">
        <v>0</v>
      </c>
      <c r="K235" s="33">
        <v>86073.09</v>
      </c>
      <c r="L235" s="33"/>
      <c r="M235" s="33">
        <v>2935.35</v>
      </c>
      <c r="O235" s="33">
        <v>89008.44</v>
      </c>
      <c r="P235" s="33"/>
      <c r="Q235" s="32">
        <f t="shared" si="11"/>
        <v>2583.11</v>
      </c>
      <c r="R235" s="32"/>
      <c r="S235" s="32">
        <f t="shared" si="12"/>
        <v>-352.23999999999978</v>
      </c>
      <c r="T235" s="59"/>
      <c r="U235" s="35" t="s">
        <v>22</v>
      </c>
      <c r="V235" s="30"/>
      <c r="W235" s="37">
        <v>55</v>
      </c>
      <c r="X235" s="2"/>
      <c r="Y235" s="37">
        <v>62.5</v>
      </c>
    </row>
    <row r="236" spans="1:25" ht="14.45" customHeight="1" x14ac:dyDescent="0.25">
      <c r="A236" s="5"/>
      <c r="B236" s="29">
        <v>361</v>
      </c>
      <c r="C236" s="29"/>
      <c r="D236" s="30" t="s">
        <v>240</v>
      </c>
      <c r="E236" s="30"/>
      <c r="F236" s="57">
        <v>37469</v>
      </c>
      <c r="H236" s="33">
        <v>4419.7700000000004</v>
      </c>
      <c r="I236" s="33"/>
      <c r="J236" s="33">
        <v>0</v>
      </c>
      <c r="K236" s="33">
        <v>2356.3000000000002</v>
      </c>
      <c r="L236" s="33"/>
      <c r="M236" s="33">
        <v>80.36</v>
      </c>
      <c r="O236" s="33">
        <v>2436.66</v>
      </c>
      <c r="P236" s="33"/>
      <c r="Q236" s="32">
        <f t="shared" si="11"/>
        <v>70.72</v>
      </c>
      <c r="R236" s="32"/>
      <c r="S236" s="32">
        <f t="shared" si="12"/>
        <v>-9.64</v>
      </c>
      <c r="T236" s="59"/>
      <c r="U236" s="35" t="s">
        <v>22</v>
      </c>
      <c r="V236" s="30"/>
      <c r="W236" s="37">
        <v>55</v>
      </c>
      <c r="X236" s="2"/>
      <c r="Y236" s="37">
        <v>62.5</v>
      </c>
    </row>
    <row r="237" spans="1:25" ht="14.45" customHeight="1" x14ac:dyDescent="0.25">
      <c r="A237" s="5"/>
      <c r="B237" s="29">
        <v>362</v>
      </c>
      <c r="C237" s="29"/>
      <c r="D237" s="30" t="s">
        <v>241</v>
      </c>
      <c r="E237" s="30"/>
      <c r="F237" s="57">
        <v>37469</v>
      </c>
      <c r="H237" s="33">
        <v>25724.04</v>
      </c>
      <c r="I237" s="33"/>
      <c r="J237" s="33">
        <v>0</v>
      </c>
      <c r="K237" s="33">
        <v>13714.6</v>
      </c>
      <c r="L237" s="33"/>
      <c r="M237" s="33">
        <v>467.71</v>
      </c>
      <c r="O237" s="33">
        <v>14182.31</v>
      </c>
      <c r="P237" s="33"/>
      <c r="Q237" s="32">
        <f t="shared" si="11"/>
        <v>411.58</v>
      </c>
      <c r="R237" s="32"/>
      <c r="S237" s="32">
        <f t="shared" si="12"/>
        <v>-56.129999999999995</v>
      </c>
      <c r="T237" s="59"/>
      <c r="U237" s="35" t="s">
        <v>22</v>
      </c>
      <c r="V237" s="30"/>
      <c r="W237" s="37">
        <v>55</v>
      </c>
      <c r="X237" s="2"/>
      <c r="Y237" s="37">
        <v>62.5</v>
      </c>
    </row>
    <row r="238" spans="1:25" ht="14.45" customHeight="1" x14ac:dyDescent="0.25">
      <c r="A238" s="5"/>
      <c r="B238" s="29">
        <v>363</v>
      </c>
      <c r="C238" s="29"/>
      <c r="D238" s="30" t="s">
        <v>242</v>
      </c>
      <c r="E238" s="30"/>
      <c r="F238" s="57">
        <v>37804</v>
      </c>
      <c r="H238" s="33">
        <v>17818.759999999998</v>
      </c>
      <c r="I238" s="33"/>
      <c r="J238" s="33">
        <v>0</v>
      </c>
      <c r="K238" s="33">
        <v>16887.37</v>
      </c>
      <c r="L238" s="33"/>
      <c r="M238" s="33">
        <v>323.98</v>
      </c>
      <c r="O238" s="33">
        <v>17211.349999999999</v>
      </c>
      <c r="P238" s="33"/>
      <c r="Q238" s="32">
        <f t="shared" si="11"/>
        <v>285.10000000000002</v>
      </c>
      <c r="R238" s="32"/>
      <c r="S238" s="32">
        <f t="shared" si="12"/>
        <v>-38.879999999999995</v>
      </c>
      <c r="T238" s="58"/>
      <c r="U238" s="35" t="s">
        <v>22</v>
      </c>
      <c r="V238" s="30"/>
      <c r="W238" s="37">
        <v>55</v>
      </c>
      <c r="X238" s="2"/>
      <c r="Y238" s="37">
        <v>62.5</v>
      </c>
    </row>
    <row r="239" spans="1:25" ht="14.45" customHeight="1" x14ac:dyDescent="0.25">
      <c r="A239" s="5"/>
      <c r="B239" s="29">
        <v>364</v>
      </c>
      <c r="C239" s="29"/>
      <c r="D239" s="30" t="s">
        <v>243</v>
      </c>
      <c r="E239" s="30"/>
      <c r="F239" s="57">
        <v>37681</v>
      </c>
      <c r="H239" s="33">
        <v>10624.57</v>
      </c>
      <c r="I239" s="33"/>
      <c r="J239" s="33">
        <v>0</v>
      </c>
      <c r="K239" s="33">
        <v>5509.4</v>
      </c>
      <c r="L239" s="33"/>
      <c r="M239" s="33">
        <v>193.17</v>
      </c>
      <c r="O239" s="33">
        <v>5702.57</v>
      </c>
      <c r="P239" s="33"/>
      <c r="Q239" s="32">
        <f t="shared" si="11"/>
        <v>169.99</v>
      </c>
      <c r="R239" s="32"/>
      <c r="S239" s="32">
        <f t="shared" si="12"/>
        <v>-23.179999999999978</v>
      </c>
      <c r="T239" s="59"/>
      <c r="U239" s="35" t="s">
        <v>22</v>
      </c>
      <c r="V239" s="30"/>
      <c r="W239" s="37">
        <v>55</v>
      </c>
      <c r="X239" s="2"/>
      <c r="Y239" s="37">
        <v>62.5</v>
      </c>
    </row>
    <row r="240" spans="1:25" ht="14.45" customHeight="1" x14ac:dyDescent="0.25">
      <c r="A240" s="5"/>
      <c r="B240" s="29">
        <v>365</v>
      </c>
      <c r="C240" s="29"/>
      <c r="D240" s="30" t="s">
        <v>244</v>
      </c>
      <c r="E240" s="30"/>
      <c r="F240" s="57">
        <v>37698</v>
      </c>
      <c r="H240" s="33">
        <v>4169.57</v>
      </c>
      <c r="I240" s="33"/>
      <c r="J240" s="33">
        <v>0</v>
      </c>
      <c r="K240" s="33">
        <v>2153.5</v>
      </c>
      <c r="L240" s="33"/>
      <c r="M240" s="33">
        <v>75.81</v>
      </c>
      <c r="O240" s="33">
        <v>2229.31</v>
      </c>
      <c r="P240" s="33"/>
      <c r="Q240" s="32">
        <f t="shared" si="11"/>
        <v>66.709999999999994</v>
      </c>
      <c r="R240" s="32"/>
      <c r="S240" s="32">
        <f t="shared" si="12"/>
        <v>-9.1000000000000085</v>
      </c>
      <c r="T240" s="59"/>
      <c r="U240" s="35" t="s">
        <v>22</v>
      </c>
      <c r="V240" s="30"/>
      <c r="W240" s="37">
        <v>55</v>
      </c>
      <c r="X240" s="2"/>
      <c r="Y240" s="37">
        <v>62.5</v>
      </c>
    </row>
    <row r="241" spans="1:25" ht="14.45" customHeight="1" x14ac:dyDescent="0.25">
      <c r="A241" s="5"/>
      <c r="B241" s="29">
        <v>366</v>
      </c>
      <c r="C241" s="29"/>
      <c r="D241" s="30" t="s">
        <v>245</v>
      </c>
      <c r="E241" s="30"/>
      <c r="F241" s="57">
        <v>37777</v>
      </c>
      <c r="H241" s="33">
        <v>15421.86</v>
      </c>
      <c r="I241" s="33"/>
      <c r="J241" s="33">
        <v>0</v>
      </c>
      <c r="K241" s="33">
        <v>7900.85</v>
      </c>
      <c r="L241" s="33"/>
      <c r="M241" s="33">
        <v>280.39999999999998</v>
      </c>
      <c r="O241" s="33">
        <v>8181.25</v>
      </c>
      <c r="P241" s="33"/>
      <c r="Q241" s="32">
        <f t="shared" si="11"/>
        <v>246.75</v>
      </c>
      <c r="R241" s="32"/>
      <c r="S241" s="32">
        <f t="shared" si="12"/>
        <v>-33.649999999999977</v>
      </c>
      <c r="T241" s="59"/>
      <c r="U241" s="35" t="s">
        <v>22</v>
      </c>
      <c r="V241" s="30"/>
      <c r="W241" s="37">
        <v>55</v>
      </c>
      <c r="X241" s="2"/>
      <c r="Y241" s="37">
        <v>62.5</v>
      </c>
    </row>
    <row r="242" spans="1:25" ht="14.45" customHeight="1" x14ac:dyDescent="0.25">
      <c r="A242" s="5"/>
      <c r="B242" s="29">
        <v>367</v>
      </c>
      <c r="C242" s="29"/>
      <c r="D242" s="30" t="s">
        <v>246</v>
      </c>
      <c r="E242" s="30"/>
      <c r="F242" s="57">
        <v>37855</v>
      </c>
      <c r="H242" s="33">
        <v>18751.71</v>
      </c>
      <c r="I242" s="33"/>
      <c r="J242" s="33">
        <v>0</v>
      </c>
      <c r="K242" s="33">
        <v>9489.4500000000007</v>
      </c>
      <c r="L242" s="33"/>
      <c r="M242" s="33">
        <v>340.94</v>
      </c>
      <c r="O242" s="33">
        <v>9830.39</v>
      </c>
      <c r="P242" s="33"/>
      <c r="Q242" s="32">
        <f t="shared" si="11"/>
        <v>300.02999999999997</v>
      </c>
      <c r="R242" s="32"/>
      <c r="S242" s="32">
        <f t="shared" si="12"/>
        <v>-40.910000000000025</v>
      </c>
      <c r="T242" s="59"/>
      <c r="U242" s="35" t="s">
        <v>22</v>
      </c>
      <c r="V242" s="30"/>
      <c r="W242" s="37">
        <v>55</v>
      </c>
      <c r="X242" s="2"/>
      <c r="Y242" s="37">
        <v>62.5</v>
      </c>
    </row>
    <row r="243" spans="1:25" ht="14.45" customHeight="1" x14ac:dyDescent="0.25">
      <c r="A243" s="5"/>
      <c r="B243" s="29">
        <v>368</v>
      </c>
      <c r="C243" s="29"/>
      <c r="D243" s="30" t="s">
        <v>247</v>
      </c>
      <c r="E243" s="30"/>
      <c r="F243" s="57">
        <v>37874</v>
      </c>
      <c r="H243" s="33">
        <v>45632.44</v>
      </c>
      <c r="I243" s="33"/>
      <c r="J243" s="33">
        <v>0</v>
      </c>
      <c r="K243" s="33">
        <v>23092.76</v>
      </c>
      <c r="L243" s="33"/>
      <c r="M243" s="33">
        <v>829.68</v>
      </c>
      <c r="O243" s="33">
        <v>23922.44</v>
      </c>
      <c r="P243" s="33"/>
      <c r="Q243" s="32">
        <f t="shared" si="11"/>
        <v>730.12</v>
      </c>
      <c r="R243" s="32"/>
      <c r="S243" s="32">
        <f t="shared" si="12"/>
        <v>-99.559999999999945</v>
      </c>
      <c r="T243" s="59"/>
      <c r="U243" s="35" t="s">
        <v>22</v>
      </c>
      <c r="V243" s="30"/>
      <c r="W243" s="37">
        <v>55</v>
      </c>
      <c r="X243" s="2"/>
      <c r="Y243" s="37">
        <v>62.5</v>
      </c>
    </row>
    <row r="244" spans="1:25" ht="14.45" customHeight="1" x14ac:dyDescent="0.25">
      <c r="A244" s="5"/>
      <c r="B244" s="29">
        <v>369</v>
      </c>
      <c r="C244" s="29"/>
      <c r="D244" s="30" t="s">
        <v>248</v>
      </c>
      <c r="E244" s="30"/>
      <c r="F244" s="57">
        <v>37812</v>
      </c>
      <c r="H244" s="33">
        <v>18172.32</v>
      </c>
      <c r="I244" s="33"/>
      <c r="J244" s="33">
        <v>0</v>
      </c>
      <c r="K244" s="33">
        <v>9272.06</v>
      </c>
      <c r="L244" s="33"/>
      <c r="M244" s="33">
        <v>330.41</v>
      </c>
      <c r="O244" s="33">
        <v>9602.4699999999993</v>
      </c>
      <c r="P244" s="33"/>
      <c r="Q244" s="32">
        <f t="shared" si="11"/>
        <v>290.76</v>
      </c>
      <c r="R244" s="32"/>
      <c r="S244" s="32">
        <f t="shared" si="12"/>
        <v>-39.650000000000034</v>
      </c>
      <c r="T244" s="59"/>
      <c r="U244" s="35" t="s">
        <v>22</v>
      </c>
      <c r="V244" s="30"/>
      <c r="W244" s="37">
        <v>55</v>
      </c>
      <c r="X244" s="2"/>
      <c r="Y244" s="37">
        <v>62.5</v>
      </c>
    </row>
    <row r="245" spans="1:25" ht="14.45" customHeight="1" x14ac:dyDescent="0.25">
      <c r="A245" s="5"/>
      <c r="B245" s="29">
        <v>370</v>
      </c>
      <c r="C245" s="29"/>
      <c r="D245" s="30" t="s">
        <v>249</v>
      </c>
      <c r="E245" s="30"/>
      <c r="F245" s="57">
        <v>37714</v>
      </c>
      <c r="H245" s="33">
        <v>7289.82</v>
      </c>
      <c r="I245" s="33"/>
      <c r="J245" s="33">
        <v>0</v>
      </c>
      <c r="K245" s="33">
        <v>3765.09</v>
      </c>
      <c r="L245" s="33"/>
      <c r="M245" s="33">
        <v>132.54</v>
      </c>
      <c r="O245" s="33">
        <v>3897.63</v>
      </c>
      <c r="P245" s="33"/>
      <c r="Q245" s="32">
        <f t="shared" si="11"/>
        <v>116.64</v>
      </c>
      <c r="R245" s="32"/>
      <c r="S245" s="32">
        <f t="shared" si="12"/>
        <v>-15.899999999999991</v>
      </c>
      <c r="T245" s="59"/>
      <c r="U245" s="35" t="s">
        <v>22</v>
      </c>
      <c r="V245" s="30"/>
      <c r="W245" s="37">
        <v>55</v>
      </c>
      <c r="X245" s="2"/>
      <c r="Y245" s="37">
        <v>62.5</v>
      </c>
    </row>
    <row r="246" spans="1:25" ht="14.45" customHeight="1" x14ac:dyDescent="0.25">
      <c r="A246" s="5"/>
      <c r="B246" s="29">
        <v>371</v>
      </c>
      <c r="C246" s="29"/>
      <c r="D246" s="30" t="s">
        <v>250</v>
      </c>
      <c r="E246" s="30"/>
      <c r="F246" s="57">
        <v>37985</v>
      </c>
      <c r="H246" s="33">
        <v>28546.52</v>
      </c>
      <c r="I246" s="33"/>
      <c r="J246" s="33">
        <v>0</v>
      </c>
      <c r="K246" s="33">
        <v>14208.34</v>
      </c>
      <c r="L246" s="33"/>
      <c r="M246" s="33">
        <v>519.03</v>
      </c>
      <c r="O246" s="33">
        <v>14727.37</v>
      </c>
      <c r="P246" s="33"/>
      <c r="Q246" s="32">
        <f t="shared" si="11"/>
        <v>456.74</v>
      </c>
      <c r="R246" s="32"/>
      <c r="S246" s="32">
        <f t="shared" si="12"/>
        <v>-62.289999999999964</v>
      </c>
      <c r="T246" s="59"/>
      <c r="U246" s="35" t="s">
        <v>22</v>
      </c>
      <c r="V246" s="30"/>
      <c r="W246" s="37">
        <v>55</v>
      </c>
      <c r="X246" s="2"/>
      <c r="Y246" s="37">
        <v>62.5</v>
      </c>
    </row>
    <row r="247" spans="1:25" ht="14.45" customHeight="1" x14ac:dyDescent="0.25">
      <c r="A247" s="5"/>
      <c r="B247" s="29">
        <v>372</v>
      </c>
      <c r="C247" s="29"/>
      <c r="D247" s="30" t="s">
        <v>251</v>
      </c>
      <c r="E247" s="30"/>
      <c r="F247" s="57">
        <v>38077</v>
      </c>
      <c r="H247" s="33">
        <v>42892.43</v>
      </c>
      <c r="I247" s="33"/>
      <c r="J247" s="33">
        <v>0</v>
      </c>
      <c r="K247" s="33">
        <v>21080.63</v>
      </c>
      <c r="L247" s="33"/>
      <c r="M247" s="33">
        <v>779.86</v>
      </c>
      <c r="O247" s="33">
        <v>21860.49</v>
      </c>
      <c r="P247" s="33"/>
      <c r="Q247" s="32">
        <f t="shared" si="11"/>
        <v>686.28</v>
      </c>
      <c r="R247" s="32"/>
      <c r="S247" s="32">
        <f t="shared" si="12"/>
        <v>-93.580000000000041</v>
      </c>
      <c r="T247" s="59"/>
      <c r="U247" s="35" t="s">
        <v>22</v>
      </c>
      <c r="V247" s="30"/>
      <c r="W247" s="37">
        <v>55</v>
      </c>
      <c r="X247" s="2"/>
      <c r="Y247" s="37">
        <v>62.5</v>
      </c>
    </row>
    <row r="248" spans="1:25" ht="14.45" customHeight="1" x14ac:dyDescent="0.25">
      <c r="A248" s="5"/>
      <c r="B248" s="29">
        <v>373</v>
      </c>
      <c r="C248" s="29"/>
      <c r="D248" s="30" t="s">
        <v>252</v>
      </c>
      <c r="E248" s="30"/>
      <c r="F248" s="57">
        <v>38077</v>
      </c>
      <c r="H248" s="33">
        <v>17575.419999999998</v>
      </c>
      <c r="I248" s="33"/>
      <c r="J248" s="33">
        <v>0</v>
      </c>
      <c r="K248" s="33">
        <v>8637.98</v>
      </c>
      <c r="L248" s="33"/>
      <c r="M248" s="33">
        <v>319.55</v>
      </c>
      <c r="O248" s="33">
        <v>8957.5300000000007</v>
      </c>
      <c r="P248" s="33"/>
      <c r="Q248" s="32">
        <f t="shared" si="11"/>
        <v>281.20999999999998</v>
      </c>
      <c r="R248" s="32"/>
      <c r="S248" s="32">
        <f t="shared" si="12"/>
        <v>-38.340000000000032</v>
      </c>
      <c r="T248" s="59"/>
      <c r="U248" s="35" t="s">
        <v>22</v>
      </c>
      <c r="V248" s="30"/>
      <c r="W248" s="37">
        <v>55</v>
      </c>
      <c r="X248" s="2"/>
      <c r="Y248" s="37">
        <v>62.5</v>
      </c>
    </row>
    <row r="249" spans="1:25" ht="14.45" customHeight="1" x14ac:dyDescent="0.25">
      <c r="A249" s="5"/>
      <c r="B249" s="29">
        <v>374</v>
      </c>
      <c r="C249" s="29"/>
      <c r="D249" s="30" t="s">
        <v>253</v>
      </c>
      <c r="E249" s="30"/>
      <c r="F249" s="57">
        <v>38077</v>
      </c>
      <c r="H249" s="33">
        <v>9235.5300000000007</v>
      </c>
      <c r="I249" s="33"/>
      <c r="J249" s="33">
        <v>0</v>
      </c>
      <c r="K249" s="33">
        <v>4539.09</v>
      </c>
      <c r="L249" s="33"/>
      <c r="M249" s="33">
        <v>167.92</v>
      </c>
      <c r="O249" s="33">
        <v>4707.01</v>
      </c>
      <c r="P249" s="33"/>
      <c r="Q249" s="32">
        <f t="shared" si="11"/>
        <v>147.77000000000001</v>
      </c>
      <c r="R249" s="32"/>
      <c r="S249" s="32">
        <f t="shared" si="12"/>
        <v>-20.149999999999977</v>
      </c>
      <c r="T249" s="59"/>
      <c r="U249" s="35" t="s">
        <v>22</v>
      </c>
      <c r="V249" s="30"/>
      <c r="W249" s="37">
        <v>55</v>
      </c>
      <c r="X249" s="2"/>
      <c r="Y249" s="37">
        <v>62.5</v>
      </c>
    </row>
    <row r="250" spans="1:25" ht="14.45" customHeight="1" x14ac:dyDescent="0.25">
      <c r="A250" s="5"/>
      <c r="B250" s="29">
        <v>375</v>
      </c>
      <c r="C250" s="29"/>
      <c r="D250" s="30" t="s">
        <v>254</v>
      </c>
      <c r="E250" s="30"/>
      <c r="F250" s="57">
        <v>38077</v>
      </c>
      <c r="H250" s="33">
        <v>46966.68</v>
      </c>
      <c r="I250" s="33"/>
      <c r="J250" s="33">
        <v>0</v>
      </c>
      <c r="K250" s="33">
        <v>42750.29</v>
      </c>
      <c r="L250" s="33"/>
      <c r="M250" s="33">
        <v>853.94</v>
      </c>
      <c r="O250" s="33">
        <v>43604.23</v>
      </c>
      <c r="P250" s="33"/>
      <c r="Q250" s="32">
        <f t="shared" si="11"/>
        <v>751.47</v>
      </c>
      <c r="R250" s="32"/>
      <c r="S250" s="32">
        <f t="shared" si="12"/>
        <v>-102.47000000000003</v>
      </c>
      <c r="T250" s="59"/>
      <c r="U250" s="35" t="s">
        <v>22</v>
      </c>
      <c r="V250" s="30"/>
      <c r="W250" s="37">
        <v>55</v>
      </c>
      <c r="X250" s="2"/>
      <c r="Y250" s="37">
        <v>62.5</v>
      </c>
    </row>
    <row r="251" spans="1:25" ht="14.45" customHeight="1" x14ac:dyDescent="0.25">
      <c r="A251" s="5"/>
      <c r="B251" s="29">
        <v>376</v>
      </c>
      <c r="C251" s="29"/>
      <c r="D251" s="30" t="s">
        <v>255</v>
      </c>
      <c r="E251" s="30"/>
      <c r="F251" s="57">
        <v>38056</v>
      </c>
      <c r="H251" s="33">
        <v>135118.41</v>
      </c>
      <c r="I251" s="33"/>
      <c r="J251" s="33">
        <v>0</v>
      </c>
      <c r="K251" s="33">
        <v>66689.13</v>
      </c>
      <c r="L251" s="33"/>
      <c r="M251" s="33">
        <v>2456.6999999999998</v>
      </c>
      <c r="O251" s="33">
        <v>69145.83</v>
      </c>
      <c r="P251" s="33"/>
      <c r="Q251" s="32">
        <f t="shared" si="11"/>
        <v>2161.89</v>
      </c>
      <c r="R251" s="32"/>
      <c r="S251" s="32">
        <f t="shared" si="12"/>
        <v>-294.80999999999995</v>
      </c>
      <c r="T251" s="59"/>
      <c r="U251" s="35" t="s">
        <v>22</v>
      </c>
      <c r="V251" s="30"/>
      <c r="W251" s="37">
        <v>55</v>
      </c>
      <c r="X251" s="2"/>
      <c r="Y251" s="37">
        <v>62.5</v>
      </c>
    </row>
    <row r="252" spans="1:25" ht="14.45" customHeight="1" x14ac:dyDescent="0.25">
      <c r="A252" s="5"/>
      <c r="B252" s="29">
        <v>377</v>
      </c>
      <c r="C252" s="29"/>
      <c r="D252" s="30" t="s">
        <v>256</v>
      </c>
      <c r="E252" s="30"/>
      <c r="F252" s="57">
        <v>38056</v>
      </c>
      <c r="H252" s="33">
        <v>85921.45</v>
      </c>
      <c r="I252" s="33"/>
      <c r="J252" s="33">
        <v>0</v>
      </c>
      <c r="K252" s="33">
        <v>42407.51</v>
      </c>
      <c r="L252" s="33"/>
      <c r="M252" s="33">
        <v>1562.21</v>
      </c>
      <c r="O252" s="33">
        <v>43969.72</v>
      </c>
      <c r="P252" s="33"/>
      <c r="Q252" s="32">
        <f t="shared" si="11"/>
        <v>1374.74</v>
      </c>
      <c r="R252" s="32"/>
      <c r="S252" s="32">
        <f t="shared" si="12"/>
        <v>-187.47000000000003</v>
      </c>
      <c r="T252" s="59"/>
      <c r="U252" s="35" t="s">
        <v>22</v>
      </c>
      <c r="V252" s="30"/>
      <c r="W252" s="37">
        <v>55</v>
      </c>
      <c r="X252" s="2"/>
      <c r="Y252" s="37">
        <v>62.5</v>
      </c>
    </row>
    <row r="253" spans="1:25" ht="14.45" customHeight="1" x14ac:dyDescent="0.25">
      <c r="A253" s="5"/>
      <c r="B253" s="29">
        <v>378</v>
      </c>
      <c r="C253" s="29"/>
      <c r="D253" s="30" t="s">
        <v>257</v>
      </c>
      <c r="E253" s="30"/>
      <c r="F253" s="57">
        <v>38111</v>
      </c>
      <c r="H253" s="33">
        <v>15980.52</v>
      </c>
      <c r="I253" s="33"/>
      <c r="J253" s="33">
        <v>0</v>
      </c>
      <c r="K253" s="33">
        <v>7820.7</v>
      </c>
      <c r="L253" s="33"/>
      <c r="M253" s="33">
        <v>290.55</v>
      </c>
      <c r="O253" s="33">
        <v>8111.25</v>
      </c>
      <c r="P253" s="33"/>
      <c r="Q253" s="32">
        <f t="shared" si="11"/>
        <v>255.69</v>
      </c>
      <c r="R253" s="32"/>
      <c r="S253" s="32">
        <f t="shared" si="12"/>
        <v>-34.860000000000014</v>
      </c>
      <c r="T253" s="59"/>
      <c r="U253" s="35" t="s">
        <v>22</v>
      </c>
      <c r="V253" s="30"/>
      <c r="W253" s="37">
        <v>55</v>
      </c>
      <c r="X253" s="2"/>
      <c r="Y253" s="37">
        <v>62.5</v>
      </c>
    </row>
    <row r="254" spans="1:25" ht="14.45" customHeight="1" x14ac:dyDescent="0.25">
      <c r="A254" s="5"/>
      <c r="B254" s="29">
        <v>379</v>
      </c>
      <c r="C254" s="29"/>
      <c r="D254" s="30" t="s">
        <v>258</v>
      </c>
      <c r="E254" s="30"/>
      <c r="F254" s="57">
        <v>38111</v>
      </c>
      <c r="H254" s="33">
        <v>27554.639999999999</v>
      </c>
      <c r="I254" s="33"/>
      <c r="J254" s="33">
        <v>0</v>
      </c>
      <c r="K254" s="33">
        <v>13485.12</v>
      </c>
      <c r="L254" s="33"/>
      <c r="M254" s="33">
        <v>500.99</v>
      </c>
      <c r="O254" s="33">
        <v>13986.11</v>
      </c>
      <c r="P254" s="33"/>
      <c r="Q254" s="32">
        <f t="shared" si="11"/>
        <v>440.87</v>
      </c>
      <c r="R254" s="32"/>
      <c r="S254" s="32">
        <f t="shared" si="12"/>
        <v>-60.120000000000005</v>
      </c>
      <c r="T254" s="59"/>
      <c r="U254" s="35" t="s">
        <v>22</v>
      </c>
      <c r="V254" s="30"/>
      <c r="W254" s="37">
        <v>55</v>
      </c>
      <c r="X254" s="2"/>
      <c r="Y254" s="37">
        <v>62.5</v>
      </c>
    </row>
    <row r="255" spans="1:25" ht="14.45" customHeight="1" x14ac:dyDescent="0.25">
      <c r="A255" s="5"/>
      <c r="B255" s="29">
        <v>380</v>
      </c>
      <c r="C255" s="29"/>
      <c r="D255" s="30" t="s">
        <v>259</v>
      </c>
      <c r="E255" s="30"/>
      <c r="F255" s="57">
        <v>38188</v>
      </c>
      <c r="H255" s="33">
        <v>9600.49</v>
      </c>
      <c r="I255" s="33"/>
      <c r="J255" s="33">
        <v>0</v>
      </c>
      <c r="K255" s="33">
        <v>4638.37</v>
      </c>
      <c r="L255" s="33"/>
      <c r="M255" s="33">
        <v>174.55</v>
      </c>
      <c r="O255" s="33">
        <v>4812.92</v>
      </c>
      <c r="P255" s="33"/>
      <c r="Q255" s="32">
        <f t="shared" si="11"/>
        <v>153.61000000000001</v>
      </c>
      <c r="R255" s="32"/>
      <c r="S255" s="32">
        <f t="shared" si="12"/>
        <v>-20.939999999999998</v>
      </c>
      <c r="T255" s="59"/>
      <c r="U255" s="35" t="s">
        <v>22</v>
      </c>
      <c r="V255" s="30"/>
      <c r="W255" s="37">
        <v>55</v>
      </c>
      <c r="X255" s="2"/>
      <c r="Y255" s="37">
        <v>62.5</v>
      </c>
    </row>
    <row r="256" spans="1:25" ht="14.45" customHeight="1" x14ac:dyDescent="0.25">
      <c r="A256" s="5"/>
      <c r="B256" s="29">
        <v>381</v>
      </c>
      <c r="C256" s="29"/>
      <c r="D256" s="30" t="s">
        <v>260</v>
      </c>
      <c r="E256" s="30"/>
      <c r="F256" s="57">
        <v>38049</v>
      </c>
      <c r="H256" s="33">
        <v>25445.06</v>
      </c>
      <c r="I256" s="33"/>
      <c r="J256" s="33">
        <v>0</v>
      </c>
      <c r="K256" s="33">
        <v>12558.75</v>
      </c>
      <c r="L256" s="33"/>
      <c r="M256" s="33">
        <v>462.64</v>
      </c>
      <c r="O256" s="33">
        <v>13021.39</v>
      </c>
      <c r="P256" s="33"/>
      <c r="Q256" s="32">
        <f t="shared" si="11"/>
        <v>407.12</v>
      </c>
      <c r="R256" s="32"/>
      <c r="S256" s="32">
        <f t="shared" si="12"/>
        <v>-55.519999999999982</v>
      </c>
      <c r="T256" s="59"/>
      <c r="U256" s="35" t="s">
        <v>22</v>
      </c>
      <c r="V256" s="30"/>
      <c r="W256" s="37">
        <v>55</v>
      </c>
      <c r="X256" s="2"/>
      <c r="Y256" s="37">
        <v>62.5</v>
      </c>
    </row>
    <row r="257" spans="1:25" ht="14.45" customHeight="1" x14ac:dyDescent="0.25">
      <c r="A257" s="5"/>
      <c r="B257" s="29">
        <v>382</v>
      </c>
      <c r="C257" s="29"/>
      <c r="D257" s="30" t="s">
        <v>261</v>
      </c>
      <c r="E257" s="30"/>
      <c r="F257" s="57">
        <v>38273</v>
      </c>
      <c r="H257" s="33">
        <v>22938.01</v>
      </c>
      <c r="I257" s="33"/>
      <c r="J257" s="33">
        <v>0</v>
      </c>
      <c r="K257" s="33">
        <v>10986.76</v>
      </c>
      <c r="L257" s="33"/>
      <c r="M257" s="33">
        <v>417.05</v>
      </c>
      <c r="O257" s="33">
        <v>11403.81</v>
      </c>
      <c r="P257" s="33"/>
      <c r="Q257" s="32">
        <f t="shared" si="11"/>
        <v>367.01</v>
      </c>
      <c r="R257" s="32"/>
      <c r="S257" s="32">
        <f t="shared" si="12"/>
        <v>-50.04000000000002</v>
      </c>
      <c r="T257" s="59"/>
      <c r="U257" s="35" t="s">
        <v>22</v>
      </c>
      <c r="V257" s="30"/>
      <c r="W257" s="37">
        <v>55</v>
      </c>
      <c r="X257" s="2"/>
      <c r="Y257" s="37">
        <v>62.5</v>
      </c>
    </row>
    <row r="258" spans="1:25" ht="14.45" customHeight="1" x14ac:dyDescent="0.25">
      <c r="A258" s="5"/>
      <c r="B258" s="29">
        <v>383</v>
      </c>
      <c r="C258" s="29"/>
      <c r="D258" s="30" t="s">
        <v>262</v>
      </c>
      <c r="E258" s="30"/>
      <c r="F258" s="57">
        <v>38273</v>
      </c>
      <c r="H258" s="33">
        <v>2970.14</v>
      </c>
      <c r="I258" s="33"/>
      <c r="J258" s="33">
        <v>0</v>
      </c>
      <c r="K258" s="33">
        <v>1422.56</v>
      </c>
      <c r="L258" s="33"/>
      <c r="M258" s="33">
        <v>54</v>
      </c>
      <c r="O258" s="33">
        <v>1476.56</v>
      </c>
      <c r="P258" s="33"/>
      <c r="Q258" s="32">
        <f t="shared" si="11"/>
        <v>47.52</v>
      </c>
      <c r="R258" s="32"/>
      <c r="S258" s="32">
        <f t="shared" si="12"/>
        <v>-6.4799999999999969</v>
      </c>
      <c r="T258" s="59"/>
      <c r="U258" s="35" t="s">
        <v>22</v>
      </c>
      <c r="V258" s="30"/>
      <c r="W258" s="37">
        <v>55</v>
      </c>
      <c r="X258" s="2"/>
      <c r="Y258" s="37">
        <v>62.5</v>
      </c>
    </row>
    <row r="259" spans="1:25" ht="14.45" customHeight="1" x14ac:dyDescent="0.25">
      <c r="A259" s="5"/>
      <c r="B259" s="29">
        <v>384</v>
      </c>
      <c r="C259" s="29"/>
      <c r="D259" s="30" t="s">
        <v>263</v>
      </c>
      <c r="E259" s="30"/>
      <c r="F259" s="57">
        <v>38331</v>
      </c>
      <c r="H259" s="33">
        <v>16564.89</v>
      </c>
      <c r="I259" s="33"/>
      <c r="J259" s="33">
        <v>0</v>
      </c>
      <c r="K259" s="33">
        <v>7865.15</v>
      </c>
      <c r="L259" s="33"/>
      <c r="M259" s="33">
        <v>301.18</v>
      </c>
      <c r="O259" s="33">
        <v>8166.33</v>
      </c>
      <c r="P259" s="33"/>
      <c r="Q259" s="32">
        <f t="shared" si="11"/>
        <v>265.04000000000002</v>
      </c>
      <c r="R259" s="32"/>
      <c r="S259" s="32">
        <f t="shared" si="12"/>
        <v>-36.139999999999986</v>
      </c>
      <c r="T259" s="59"/>
      <c r="U259" s="35" t="s">
        <v>22</v>
      </c>
      <c r="V259" s="30"/>
      <c r="W259" s="37">
        <v>55</v>
      </c>
      <c r="X259" s="2"/>
      <c r="Y259" s="37">
        <v>62.5</v>
      </c>
    </row>
    <row r="260" spans="1:25" ht="14.45" customHeight="1" x14ac:dyDescent="0.25">
      <c r="A260" s="5"/>
      <c r="B260" s="29">
        <v>385</v>
      </c>
      <c r="C260" s="29"/>
      <c r="D260" s="30" t="s">
        <v>264</v>
      </c>
      <c r="E260" s="30"/>
      <c r="F260" s="57">
        <v>38622</v>
      </c>
      <c r="H260" s="33">
        <v>1989.97</v>
      </c>
      <c r="I260" s="33"/>
      <c r="J260" s="33">
        <v>0</v>
      </c>
      <c r="K260" s="33">
        <v>1915.37</v>
      </c>
      <c r="L260" s="33"/>
      <c r="M260" s="33">
        <v>74.599999999999994</v>
      </c>
      <c r="O260" s="33">
        <v>1989.97</v>
      </c>
      <c r="P260" s="33"/>
      <c r="Q260" s="32">
        <f t="shared" si="11"/>
        <v>0</v>
      </c>
      <c r="R260" s="32"/>
      <c r="S260" s="32">
        <f t="shared" si="12"/>
        <v>-74.599999999999994</v>
      </c>
      <c r="T260" s="58"/>
      <c r="U260" s="35" t="s">
        <v>22</v>
      </c>
      <c r="V260" s="30"/>
      <c r="W260" s="37">
        <v>20</v>
      </c>
      <c r="X260" s="2"/>
      <c r="Y260" s="37">
        <v>62.5</v>
      </c>
    </row>
    <row r="261" spans="1:25" ht="14.45" customHeight="1" x14ac:dyDescent="0.25">
      <c r="A261" s="5"/>
      <c r="B261" s="29">
        <v>386</v>
      </c>
      <c r="C261" s="29"/>
      <c r="D261" s="30" t="s">
        <v>265</v>
      </c>
      <c r="E261" s="30"/>
      <c r="F261" s="57">
        <v>38364</v>
      </c>
      <c r="H261" s="33">
        <v>1699.83</v>
      </c>
      <c r="I261" s="33"/>
      <c r="J261" s="33">
        <v>0</v>
      </c>
      <c r="K261" s="33">
        <v>803.64</v>
      </c>
      <c r="L261" s="33"/>
      <c r="M261" s="33">
        <v>30.91</v>
      </c>
      <c r="O261" s="33">
        <v>834.55</v>
      </c>
      <c r="P261" s="33"/>
      <c r="Q261" s="32">
        <f t="shared" si="11"/>
        <v>27.2</v>
      </c>
      <c r="R261" s="32"/>
      <c r="S261" s="32">
        <f t="shared" si="12"/>
        <v>-3.7100000000000009</v>
      </c>
      <c r="T261" s="58"/>
      <c r="U261" s="35" t="s">
        <v>22</v>
      </c>
      <c r="V261" s="30"/>
      <c r="W261" s="37">
        <v>55</v>
      </c>
      <c r="X261" s="2"/>
      <c r="Y261" s="37">
        <v>62.5</v>
      </c>
    </row>
    <row r="262" spans="1:25" ht="14.45" customHeight="1" x14ac:dyDescent="0.25">
      <c r="A262" s="5"/>
      <c r="B262" s="29">
        <v>387</v>
      </c>
      <c r="C262" s="29"/>
      <c r="D262" s="30" t="s">
        <v>266</v>
      </c>
      <c r="E262" s="30"/>
      <c r="F262" s="57">
        <v>38442</v>
      </c>
      <c r="H262" s="33">
        <v>20316.04</v>
      </c>
      <c r="I262" s="33"/>
      <c r="J262" s="33">
        <v>0</v>
      </c>
      <c r="K262" s="33">
        <v>9476.9500000000007</v>
      </c>
      <c r="L262" s="33"/>
      <c r="M262" s="33">
        <v>369.38</v>
      </c>
      <c r="O262" s="33">
        <v>9846.33</v>
      </c>
      <c r="P262" s="33"/>
      <c r="Q262" s="32">
        <f t="shared" si="11"/>
        <v>325.06</v>
      </c>
      <c r="R262" s="32"/>
      <c r="S262" s="32">
        <f t="shared" si="12"/>
        <v>-44.319999999999993</v>
      </c>
      <c r="T262" s="59"/>
      <c r="U262" s="35" t="s">
        <v>22</v>
      </c>
      <c r="V262" s="30"/>
      <c r="W262" s="37">
        <v>55</v>
      </c>
      <c r="X262" s="2"/>
      <c r="Y262" s="37">
        <v>62.5</v>
      </c>
    </row>
    <row r="263" spans="1:25" ht="14.45" customHeight="1" x14ac:dyDescent="0.25">
      <c r="A263" s="5"/>
      <c r="B263" s="29">
        <v>388</v>
      </c>
      <c r="C263" s="29"/>
      <c r="D263" s="30" t="s">
        <v>267</v>
      </c>
      <c r="E263" s="30"/>
      <c r="F263" s="57">
        <v>38609</v>
      </c>
      <c r="H263" s="33">
        <v>16593.61</v>
      </c>
      <c r="I263" s="33"/>
      <c r="J263" s="33">
        <v>0</v>
      </c>
      <c r="K263" s="33">
        <v>7567.68</v>
      </c>
      <c r="L263" s="33"/>
      <c r="M263" s="33">
        <v>301.7</v>
      </c>
      <c r="O263" s="33">
        <v>7869.38</v>
      </c>
      <c r="P263" s="33"/>
      <c r="Q263" s="32">
        <f t="shared" si="11"/>
        <v>265.5</v>
      </c>
      <c r="R263" s="32"/>
      <c r="S263" s="32">
        <f t="shared" si="12"/>
        <v>-36.199999999999989</v>
      </c>
      <c r="T263" s="59"/>
      <c r="U263" s="35" t="s">
        <v>22</v>
      </c>
      <c r="V263" s="30"/>
      <c r="W263" s="37">
        <v>55</v>
      </c>
      <c r="X263" s="2"/>
      <c r="Y263" s="37">
        <v>62.5</v>
      </c>
    </row>
    <row r="264" spans="1:25" ht="14.45" customHeight="1" x14ac:dyDescent="0.25">
      <c r="A264" s="5"/>
      <c r="B264" s="29">
        <v>389</v>
      </c>
      <c r="C264" s="29"/>
      <c r="D264" s="30" t="s">
        <v>268</v>
      </c>
      <c r="E264" s="30"/>
      <c r="F264" s="57">
        <v>38609</v>
      </c>
      <c r="H264" s="33">
        <v>5853.36</v>
      </c>
      <c r="I264" s="33"/>
      <c r="J264" s="33">
        <v>0</v>
      </c>
      <c r="K264" s="33">
        <v>2669.41</v>
      </c>
      <c r="L264" s="33"/>
      <c r="M264" s="33">
        <v>106.42</v>
      </c>
      <c r="O264" s="33">
        <v>2775.83</v>
      </c>
      <c r="P264" s="33"/>
      <c r="Q264" s="32">
        <f t="shared" si="11"/>
        <v>93.65</v>
      </c>
      <c r="R264" s="32"/>
      <c r="S264" s="32">
        <f t="shared" si="12"/>
        <v>-12.769999999999996</v>
      </c>
      <c r="T264" s="59"/>
      <c r="U264" s="35" t="s">
        <v>22</v>
      </c>
      <c r="V264" s="30"/>
      <c r="W264" s="37">
        <v>55</v>
      </c>
      <c r="X264" s="2"/>
      <c r="Y264" s="37">
        <v>62.5</v>
      </c>
    </row>
    <row r="265" spans="1:25" ht="14.45" customHeight="1" x14ac:dyDescent="0.25">
      <c r="A265" s="5"/>
      <c r="B265" s="29">
        <v>390</v>
      </c>
      <c r="C265" s="29"/>
      <c r="D265" s="30" t="s">
        <v>269</v>
      </c>
      <c r="E265" s="30"/>
      <c r="F265" s="57">
        <v>38547</v>
      </c>
      <c r="H265" s="33">
        <v>2161.66</v>
      </c>
      <c r="I265" s="33"/>
      <c r="J265" s="33">
        <v>0</v>
      </c>
      <c r="K265" s="33">
        <v>994.82</v>
      </c>
      <c r="L265" s="33"/>
      <c r="M265" s="33">
        <v>39.299999999999997</v>
      </c>
      <c r="O265" s="33">
        <v>1034.1199999999999</v>
      </c>
      <c r="P265" s="33"/>
      <c r="Q265" s="32">
        <f t="shared" si="11"/>
        <v>34.590000000000003</v>
      </c>
      <c r="R265" s="32"/>
      <c r="S265" s="32">
        <f t="shared" si="12"/>
        <v>-4.7099999999999937</v>
      </c>
      <c r="T265" s="59"/>
      <c r="U265" s="35" t="s">
        <v>22</v>
      </c>
      <c r="V265" s="30"/>
      <c r="W265" s="37">
        <v>55</v>
      </c>
      <c r="X265" s="2"/>
      <c r="Y265" s="37">
        <v>62.5</v>
      </c>
    </row>
    <row r="266" spans="1:25" ht="14.45" customHeight="1" x14ac:dyDescent="0.25">
      <c r="A266" s="5"/>
      <c r="B266" s="29">
        <v>391</v>
      </c>
      <c r="C266" s="29"/>
      <c r="D266" s="30" t="s">
        <v>270</v>
      </c>
      <c r="E266" s="30"/>
      <c r="F266" s="57">
        <v>38611</v>
      </c>
      <c r="H266" s="33">
        <v>15246.51</v>
      </c>
      <c r="I266" s="33"/>
      <c r="J266" s="33">
        <v>0</v>
      </c>
      <c r="K266" s="33">
        <v>6921.53</v>
      </c>
      <c r="L266" s="33"/>
      <c r="M266" s="33">
        <v>277.20999999999998</v>
      </c>
      <c r="O266" s="33">
        <v>7198.74</v>
      </c>
      <c r="P266" s="33"/>
      <c r="Q266" s="32">
        <f t="shared" si="11"/>
        <v>243.94</v>
      </c>
      <c r="R266" s="32"/>
      <c r="S266" s="32">
        <f t="shared" si="12"/>
        <v>-33.269999999999982</v>
      </c>
      <c r="T266" s="59"/>
      <c r="U266" s="35" t="s">
        <v>22</v>
      </c>
      <c r="V266" s="30"/>
      <c r="W266" s="37">
        <v>55</v>
      </c>
      <c r="X266" s="2"/>
      <c r="Y266" s="37">
        <v>62.5</v>
      </c>
    </row>
    <row r="267" spans="1:25" ht="14.45" customHeight="1" x14ac:dyDescent="0.25">
      <c r="A267" s="5"/>
      <c r="B267" s="29">
        <v>392</v>
      </c>
      <c r="C267" s="29"/>
      <c r="D267" s="30" t="s">
        <v>271</v>
      </c>
      <c r="E267" s="30"/>
      <c r="F267" s="57">
        <v>38611</v>
      </c>
      <c r="H267" s="33">
        <v>3411.24</v>
      </c>
      <c r="I267" s="33"/>
      <c r="J267" s="33">
        <v>0</v>
      </c>
      <c r="K267" s="33">
        <v>1548.6</v>
      </c>
      <c r="L267" s="33"/>
      <c r="M267" s="33">
        <v>62.02</v>
      </c>
      <c r="O267" s="33">
        <v>1610.62</v>
      </c>
      <c r="P267" s="33"/>
      <c r="Q267" s="32">
        <f t="shared" si="11"/>
        <v>54.58</v>
      </c>
      <c r="R267" s="32"/>
      <c r="S267" s="32">
        <f t="shared" si="12"/>
        <v>-7.4400000000000048</v>
      </c>
      <c r="T267" s="59"/>
      <c r="U267" s="35" t="s">
        <v>22</v>
      </c>
      <c r="V267" s="30"/>
      <c r="W267" s="37">
        <v>55</v>
      </c>
      <c r="X267" s="2"/>
      <c r="Y267" s="37">
        <v>62.5</v>
      </c>
    </row>
    <row r="268" spans="1:25" ht="14.45" customHeight="1" x14ac:dyDescent="0.25">
      <c r="A268" s="5"/>
      <c r="B268" s="29">
        <v>393</v>
      </c>
      <c r="C268" s="29"/>
      <c r="D268" s="30" t="s">
        <v>272</v>
      </c>
      <c r="E268" s="30"/>
      <c r="F268" s="57">
        <v>38701</v>
      </c>
      <c r="H268" s="33">
        <v>5266.96</v>
      </c>
      <c r="I268" s="33"/>
      <c r="J268" s="33">
        <v>0</v>
      </c>
      <c r="K268" s="33">
        <v>2369.06</v>
      </c>
      <c r="L268" s="33"/>
      <c r="M268" s="33">
        <v>95.76</v>
      </c>
      <c r="O268" s="33">
        <v>2464.8200000000002</v>
      </c>
      <c r="P268" s="33"/>
      <c r="Q268" s="32">
        <f t="shared" si="11"/>
        <v>84.27</v>
      </c>
      <c r="R268" s="32"/>
      <c r="S268" s="32">
        <f t="shared" si="12"/>
        <v>-11.490000000000009</v>
      </c>
      <c r="T268" s="59"/>
      <c r="U268" s="35" t="s">
        <v>22</v>
      </c>
      <c r="V268" s="30"/>
      <c r="W268" s="37">
        <v>55</v>
      </c>
      <c r="X268" s="2"/>
      <c r="Y268" s="37">
        <v>62.5</v>
      </c>
    </row>
    <row r="269" spans="1:25" ht="14.45" customHeight="1" x14ac:dyDescent="0.25">
      <c r="A269" s="5"/>
      <c r="B269" s="29">
        <v>394</v>
      </c>
      <c r="C269" s="29"/>
      <c r="D269" s="30" t="s">
        <v>273</v>
      </c>
      <c r="E269" s="30"/>
      <c r="F269" s="57">
        <v>38623</v>
      </c>
      <c r="H269" s="33">
        <v>2308.65</v>
      </c>
      <c r="I269" s="33"/>
      <c r="J269" s="33">
        <v>0</v>
      </c>
      <c r="K269" s="33">
        <v>1048.1500000000001</v>
      </c>
      <c r="L269" s="33"/>
      <c r="M269" s="33">
        <v>41.98</v>
      </c>
      <c r="O269" s="33">
        <v>1090.1300000000001</v>
      </c>
      <c r="P269" s="33"/>
      <c r="Q269" s="32">
        <f t="shared" si="11"/>
        <v>36.94</v>
      </c>
      <c r="R269" s="32"/>
      <c r="S269" s="32">
        <f t="shared" si="12"/>
        <v>-5.0399999999999991</v>
      </c>
      <c r="T269" s="59"/>
      <c r="U269" s="35" t="s">
        <v>22</v>
      </c>
      <c r="V269" s="30"/>
      <c r="W269" s="37">
        <v>55</v>
      </c>
      <c r="X269" s="2"/>
      <c r="Y269" s="37">
        <v>62.5</v>
      </c>
    </row>
    <row r="270" spans="1:25" ht="14.45" customHeight="1" x14ac:dyDescent="0.25">
      <c r="A270" s="5"/>
      <c r="B270" s="29">
        <v>395</v>
      </c>
      <c r="C270" s="29"/>
      <c r="D270" s="30" t="s">
        <v>274</v>
      </c>
      <c r="E270" s="30"/>
      <c r="F270" s="57">
        <v>38474</v>
      </c>
      <c r="H270" s="33">
        <v>17080.86</v>
      </c>
      <c r="I270" s="33"/>
      <c r="J270" s="33">
        <v>0</v>
      </c>
      <c r="K270" s="33">
        <v>7932.22</v>
      </c>
      <c r="L270" s="33"/>
      <c r="M270" s="33">
        <v>310.56</v>
      </c>
      <c r="O270" s="33">
        <v>8242.7800000000007</v>
      </c>
      <c r="P270" s="33"/>
      <c r="Q270" s="32">
        <f t="shared" si="11"/>
        <v>273.29000000000002</v>
      </c>
      <c r="R270" s="32"/>
      <c r="S270" s="32">
        <f t="shared" si="12"/>
        <v>-37.269999999999982</v>
      </c>
      <c r="T270" s="59"/>
      <c r="U270" s="35" t="s">
        <v>22</v>
      </c>
      <c r="V270" s="30"/>
      <c r="W270" s="37">
        <v>55</v>
      </c>
      <c r="X270" s="2"/>
      <c r="Y270" s="37">
        <v>62.5</v>
      </c>
    </row>
    <row r="271" spans="1:25" ht="14.45" customHeight="1" x14ac:dyDescent="0.25">
      <c r="A271" s="5"/>
      <c r="B271" s="29">
        <v>396</v>
      </c>
      <c r="C271" s="29"/>
      <c r="D271" s="30" t="s">
        <v>275</v>
      </c>
      <c r="E271" s="30"/>
      <c r="F271" s="57">
        <v>38688</v>
      </c>
      <c r="H271" s="33">
        <v>8003.34</v>
      </c>
      <c r="I271" s="33"/>
      <c r="J271" s="33">
        <v>0</v>
      </c>
      <c r="K271" s="33">
        <v>3599.95</v>
      </c>
      <c r="L271" s="33"/>
      <c r="M271" s="33">
        <v>145.52000000000001</v>
      </c>
      <c r="O271" s="33">
        <v>3745.47</v>
      </c>
      <c r="P271" s="33"/>
      <c r="Q271" s="32">
        <f t="shared" si="11"/>
        <v>128.05000000000001</v>
      </c>
      <c r="R271" s="32"/>
      <c r="S271" s="32">
        <f t="shared" si="12"/>
        <v>-17.47</v>
      </c>
      <c r="T271" s="59"/>
      <c r="U271" s="35" t="s">
        <v>22</v>
      </c>
      <c r="V271" s="30"/>
      <c r="W271" s="37">
        <v>55</v>
      </c>
      <c r="X271" s="2"/>
      <c r="Y271" s="37">
        <v>62.5</v>
      </c>
    </row>
    <row r="272" spans="1:25" ht="14.45" customHeight="1" x14ac:dyDescent="0.25">
      <c r="A272" s="5"/>
      <c r="B272" s="29">
        <v>397</v>
      </c>
      <c r="C272" s="29"/>
      <c r="D272" s="30" t="s">
        <v>276</v>
      </c>
      <c r="E272" s="30"/>
      <c r="F272" s="57">
        <v>38688</v>
      </c>
      <c r="H272" s="33">
        <v>3693.85</v>
      </c>
      <c r="I272" s="33"/>
      <c r="J272" s="33">
        <v>0</v>
      </c>
      <c r="K272" s="33">
        <v>1661.59</v>
      </c>
      <c r="L272" s="33"/>
      <c r="M272" s="33">
        <v>67.16</v>
      </c>
      <c r="O272" s="33">
        <v>1728.75</v>
      </c>
      <c r="P272" s="33"/>
      <c r="Q272" s="32">
        <f t="shared" si="11"/>
        <v>59.1</v>
      </c>
      <c r="R272" s="32"/>
      <c r="S272" s="32">
        <f t="shared" si="12"/>
        <v>-8.0599999999999952</v>
      </c>
      <c r="T272" s="59"/>
      <c r="U272" s="35" t="s">
        <v>22</v>
      </c>
      <c r="V272" s="30"/>
      <c r="W272" s="37">
        <v>55</v>
      </c>
      <c r="X272" s="2"/>
      <c r="Y272" s="37">
        <v>62.5</v>
      </c>
    </row>
    <row r="273" spans="1:25" ht="14.45" customHeight="1" x14ac:dyDescent="0.25">
      <c r="A273" s="5"/>
      <c r="B273" s="29">
        <v>398</v>
      </c>
      <c r="C273" s="29"/>
      <c r="D273" s="30" t="s">
        <v>277</v>
      </c>
      <c r="E273" s="30"/>
      <c r="F273" s="57">
        <v>38889</v>
      </c>
      <c r="H273" s="33">
        <v>130870.05</v>
      </c>
      <c r="I273" s="33"/>
      <c r="J273" s="33">
        <v>0</v>
      </c>
      <c r="K273" s="33">
        <v>56958.22</v>
      </c>
      <c r="L273" s="33"/>
      <c r="M273" s="33">
        <v>2379.46</v>
      </c>
      <c r="O273" s="33">
        <v>59337.68</v>
      </c>
      <c r="P273" s="33"/>
      <c r="Q273" s="32">
        <f t="shared" ref="Q273:Q336" si="13">IF(H273=K273,0,IF(H273=O273,0,ROUND(H273/Y273,2)))</f>
        <v>2093.92</v>
      </c>
      <c r="R273" s="32"/>
      <c r="S273" s="32">
        <f t="shared" ref="S273:S336" si="14">Q273-M273</f>
        <v>-285.53999999999996</v>
      </c>
      <c r="T273" s="59"/>
      <c r="U273" s="35" t="s">
        <v>22</v>
      </c>
      <c r="V273" s="30"/>
      <c r="W273" s="37">
        <v>55</v>
      </c>
      <c r="X273" s="2"/>
      <c r="Y273" s="37">
        <v>62.5</v>
      </c>
    </row>
    <row r="274" spans="1:25" ht="14.45" customHeight="1" x14ac:dyDescent="0.25">
      <c r="A274" s="5"/>
      <c r="B274" s="29">
        <v>399</v>
      </c>
      <c r="C274" s="29"/>
      <c r="D274" s="30" t="s">
        <v>278</v>
      </c>
      <c r="E274" s="30"/>
      <c r="F274" s="57">
        <v>38954</v>
      </c>
      <c r="H274" s="33">
        <v>208884.08</v>
      </c>
      <c r="I274" s="33"/>
      <c r="J274" s="33">
        <v>0</v>
      </c>
      <c r="K274" s="33">
        <v>90041.66</v>
      </c>
      <c r="L274" s="33"/>
      <c r="M274" s="33">
        <v>3797.89</v>
      </c>
      <c r="O274" s="33">
        <v>93839.55</v>
      </c>
      <c r="P274" s="33"/>
      <c r="Q274" s="32">
        <f t="shared" si="13"/>
        <v>3342.15</v>
      </c>
      <c r="R274" s="32"/>
      <c r="S274" s="32">
        <f t="shared" si="14"/>
        <v>-455.73999999999978</v>
      </c>
      <c r="T274" s="59"/>
      <c r="U274" s="35" t="s">
        <v>22</v>
      </c>
      <c r="V274" s="30"/>
      <c r="W274" s="37">
        <v>55</v>
      </c>
      <c r="X274" s="2"/>
      <c r="Y274" s="37">
        <v>62.5</v>
      </c>
    </row>
    <row r="275" spans="1:25" ht="14.45" customHeight="1" x14ac:dyDescent="0.25">
      <c r="A275" s="5"/>
      <c r="B275" s="29">
        <v>400</v>
      </c>
      <c r="C275" s="29"/>
      <c r="D275" s="30" t="s">
        <v>279</v>
      </c>
      <c r="E275" s="30"/>
      <c r="F275" s="57">
        <v>38727</v>
      </c>
      <c r="H275" s="33">
        <v>4219.75</v>
      </c>
      <c r="I275" s="33"/>
      <c r="J275" s="33">
        <v>0</v>
      </c>
      <c r="K275" s="33">
        <v>1889.23</v>
      </c>
      <c r="L275" s="33"/>
      <c r="M275" s="33">
        <v>76.72</v>
      </c>
      <c r="O275" s="33">
        <v>1965.95</v>
      </c>
      <c r="P275" s="33"/>
      <c r="Q275" s="32">
        <f t="shared" si="13"/>
        <v>67.52</v>
      </c>
      <c r="R275" s="32"/>
      <c r="S275" s="32">
        <f t="shared" si="14"/>
        <v>-9.2000000000000028</v>
      </c>
      <c r="T275" s="59"/>
      <c r="U275" s="35" t="s">
        <v>22</v>
      </c>
      <c r="V275" s="30"/>
      <c r="W275" s="37">
        <v>55</v>
      </c>
      <c r="X275" s="2"/>
      <c r="Y275" s="37">
        <v>62.5</v>
      </c>
    </row>
    <row r="276" spans="1:25" ht="14.45" customHeight="1" x14ac:dyDescent="0.25">
      <c r="A276" s="5"/>
      <c r="B276" s="29">
        <v>401</v>
      </c>
      <c r="C276" s="29"/>
      <c r="D276" s="30" t="s">
        <v>280</v>
      </c>
      <c r="E276" s="30"/>
      <c r="F276" s="57">
        <v>38812</v>
      </c>
      <c r="H276" s="33">
        <v>11545.7</v>
      </c>
      <c r="I276" s="33"/>
      <c r="J276" s="33">
        <v>0</v>
      </c>
      <c r="K276" s="33">
        <v>5097.12</v>
      </c>
      <c r="L276" s="33"/>
      <c r="M276" s="33">
        <v>209.92</v>
      </c>
      <c r="O276" s="33">
        <v>5307.04</v>
      </c>
      <c r="P276" s="33"/>
      <c r="Q276" s="32">
        <f t="shared" si="13"/>
        <v>184.73</v>
      </c>
      <c r="R276" s="32"/>
      <c r="S276" s="32">
        <f t="shared" si="14"/>
        <v>-25.189999999999998</v>
      </c>
      <c r="T276" s="59"/>
      <c r="U276" s="35" t="s">
        <v>22</v>
      </c>
      <c r="V276" s="30"/>
      <c r="W276" s="37">
        <v>55</v>
      </c>
      <c r="X276" s="2"/>
      <c r="Y276" s="37">
        <v>62.5</v>
      </c>
    </row>
    <row r="277" spans="1:25" ht="14.45" customHeight="1" x14ac:dyDescent="0.25">
      <c r="A277" s="5"/>
      <c r="B277" s="29">
        <v>402</v>
      </c>
      <c r="C277" s="29"/>
      <c r="D277" s="30" t="s">
        <v>281</v>
      </c>
      <c r="E277" s="30"/>
      <c r="F277" s="57">
        <v>38733</v>
      </c>
      <c r="H277" s="33">
        <v>37950.46</v>
      </c>
      <c r="I277" s="33"/>
      <c r="J277" s="33">
        <v>0</v>
      </c>
      <c r="K277" s="33">
        <v>16912.38</v>
      </c>
      <c r="L277" s="33"/>
      <c r="M277" s="33">
        <v>690.01</v>
      </c>
      <c r="O277" s="33">
        <v>17602.39</v>
      </c>
      <c r="P277" s="33"/>
      <c r="Q277" s="32">
        <f t="shared" si="13"/>
        <v>607.21</v>
      </c>
      <c r="R277" s="32"/>
      <c r="S277" s="32">
        <f t="shared" si="14"/>
        <v>-82.799999999999955</v>
      </c>
      <c r="T277" s="59"/>
      <c r="U277" s="35" t="s">
        <v>22</v>
      </c>
      <c r="V277" s="30"/>
      <c r="W277" s="37">
        <v>55</v>
      </c>
      <c r="X277" s="2"/>
      <c r="Y277" s="37">
        <v>62.5</v>
      </c>
    </row>
    <row r="278" spans="1:25" ht="14.45" customHeight="1" x14ac:dyDescent="0.25">
      <c r="A278" s="5"/>
      <c r="B278" s="29">
        <v>403</v>
      </c>
      <c r="C278" s="29"/>
      <c r="D278" s="30" t="s">
        <v>282</v>
      </c>
      <c r="E278" s="30"/>
      <c r="F278" s="57">
        <v>38891</v>
      </c>
      <c r="H278" s="33">
        <v>21250.37</v>
      </c>
      <c r="I278" s="33"/>
      <c r="J278" s="33">
        <v>0</v>
      </c>
      <c r="K278" s="33">
        <v>9248.75</v>
      </c>
      <c r="L278" s="33"/>
      <c r="M278" s="33">
        <v>386.37</v>
      </c>
      <c r="O278" s="33">
        <v>9635.1200000000008</v>
      </c>
      <c r="P278" s="33"/>
      <c r="Q278" s="32">
        <f t="shared" si="13"/>
        <v>340.01</v>
      </c>
      <c r="R278" s="32"/>
      <c r="S278" s="32">
        <f t="shared" si="14"/>
        <v>-46.360000000000014</v>
      </c>
      <c r="T278" s="59"/>
      <c r="U278" s="35" t="s">
        <v>22</v>
      </c>
      <c r="V278" s="30"/>
      <c r="W278" s="37">
        <v>55</v>
      </c>
      <c r="X278" s="2"/>
      <c r="Y278" s="37">
        <v>62.5</v>
      </c>
    </row>
    <row r="279" spans="1:25" ht="14.45" customHeight="1" x14ac:dyDescent="0.25">
      <c r="A279" s="5"/>
      <c r="B279" s="29">
        <v>404</v>
      </c>
      <c r="C279" s="29"/>
      <c r="D279" s="30" t="s">
        <v>283</v>
      </c>
      <c r="E279" s="30"/>
      <c r="F279" s="57">
        <v>38938</v>
      </c>
      <c r="H279" s="33">
        <v>6323.23</v>
      </c>
      <c r="I279" s="33"/>
      <c r="J279" s="33">
        <v>0</v>
      </c>
      <c r="K279" s="33">
        <v>2738.87</v>
      </c>
      <c r="L279" s="33"/>
      <c r="M279" s="33">
        <v>114.97</v>
      </c>
      <c r="O279" s="33">
        <v>2853.84</v>
      </c>
      <c r="P279" s="33"/>
      <c r="Q279" s="32">
        <f t="shared" si="13"/>
        <v>101.17</v>
      </c>
      <c r="R279" s="32"/>
      <c r="S279" s="32">
        <f t="shared" si="14"/>
        <v>-13.799999999999997</v>
      </c>
      <c r="T279" s="59"/>
      <c r="U279" s="35" t="s">
        <v>22</v>
      </c>
      <c r="V279" s="30"/>
      <c r="W279" s="37">
        <v>55</v>
      </c>
      <c r="X279" s="2"/>
      <c r="Y279" s="37">
        <v>62.5</v>
      </c>
    </row>
    <row r="280" spans="1:25" ht="14.45" customHeight="1" x14ac:dyDescent="0.25">
      <c r="A280" s="5"/>
      <c r="B280" s="29">
        <v>405</v>
      </c>
      <c r="C280" s="29"/>
      <c r="D280" s="30" t="s">
        <v>284</v>
      </c>
      <c r="E280" s="30"/>
      <c r="F280" s="57">
        <v>38817</v>
      </c>
      <c r="H280" s="33">
        <v>1424.23</v>
      </c>
      <c r="I280" s="33"/>
      <c r="J280" s="33">
        <v>0</v>
      </c>
      <c r="K280" s="33">
        <v>628.84</v>
      </c>
      <c r="L280" s="33"/>
      <c r="M280" s="33">
        <v>25.9</v>
      </c>
      <c r="O280" s="33">
        <v>654.74</v>
      </c>
      <c r="P280" s="33"/>
      <c r="Q280" s="32">
        <f t="shared" si="13"/>
        <v>22.79</v>
      </c>
      <c r="R280" s="32"/>
      <c r="S280" s="32">
        <f t="shared" si="14"/>
        <v>-3.1099999999999994</v>
      </c>
      <c r="T280" s="58"/>
      <c r="U280" s="35" t="s">
        <v>22</v>
      </c>
      <c r="V280" s="30"/>
      <c r="W280" s="37">
        <v>55</v>
      </c>
      <c r="X280" s="2"/>
      <c r="Y280" s="37">
        <v>62.5</v>
      </c>
    </row>
    <row r="281" spans="1:25" ht="14.45" customHeight="1" x14ac:dyDescent="0.25">
      <c r="A281" s="5"/>
      <c r="B281" s="29">
        <v>406</v>
      </c>
      <c r="C281" s="29"/>
      <c r="D281" s="30" t="s">
        <v>285</v>
      </c>
      <c r="E281" s="30"/>
      <c r="F281" s="57">
        <v>38915</v>
      </c>
      <c r="H281" s="33">
        <v>5915.42</v>
      </c>
      <c r="I281" s="33"/>
      <c r="J281" s="33">
        <v>0</v>
      </c>
      <c r="K281" s="33">
        <v>2562.2800000000002</v>
      </c>
      <c r="L281" s="33"/>
      <c r="M281" s="33">
        <v>107.55</v>
      </c>
      <c r="O281" s="33">
        <v>2669.83</v>
      </c>
      <c r="P281" s="33"/>
      <c r="Q281" s="32">
        <f t="shared" si="13"/>
        <v>94.65</v>
      </c>
      <c r="R281" s="32"/>
      <c r="S281" s="32">
        <f t="shared" si="14"/>
        <v>-12.899999999999991</v>
      </c>
      <c r="T281" s="59"/>
      <c r="U281" s="35" t="s">
        <v>22</v>
      </c>
      <c r="V281" s="30"/>
      <c r="W281" s="37">
        <v>55</v>
      </c>
      <c r="X281" s="2"/>
      <c r="Y281" s="37">
        <v>62.5</v>
      </c>
    </row>
    <row r="282" spans="1:25" ht="14.45" customHeight="1" x14ac:dyDescent="0.25">
      <c r="A282" s="5"/>
      <c r="B282" s="29">
        <v>407</v>
      </c>
      <c r="C282" s="29"/>
      <c r="D282" s="30" t="s">
        <v>286</v>
      </c>
      <c r="E282" s="30"/>
      <c r="F282" s="57">
        <v>38940</v>
      </c>
      <c r="H282" s="33">
        <v>6669.56</v>
      </c>
      <c r="I282" s="33"/>
      <c r="J282" s="33">
        <v>0</v>
      </c>
      <c r="K282" s="33">
        <v>2888.87</v>
      </c>
      <c r="L282" s="33"/>
      <c r="M282" s="33">
        <v>121.26</v>
      </c>
      <c r="O282" s="33">
        <v>3010.13</v>
      </c>
      <c r="P282" s="33"/>
      <c r="Q282" s="32">
        <f t="shared" si="13"/>
        <v>106.71</v>
      </c>
      <c r="R282" s="32"/>
      <c r="S282" s="32">
        <f t="shared" si="14"/>
        <v>-14.550000000000011</v>
      </c>
      <c r="T282" s="59"/>
      <c r="U282" s="35" t="s">
        <v>22</v>
      </c>
      <c r="V282" s="30"/>
      <c r="W282" s="37">
        <v>55</v>
      </c>
      <c r="X282" s="2"/>
      <c r="Y282" s="37">
        <v>62.5</v>
      </c>
    </row>
    <row r="283" spans="1:25" ht="14.45" customHeight="1" x14ac:dyDescent="0.25">
      <c r="A283" s="5"/>
      <c r="B283" s="29">
        <v>408</v>
      </c>
      <c r="C283" s="29"/>
      <c r="D283" s="30" t="s">
        <v>287</v>
      </c>
      <c r="E283" s="30"/>
      <c r="F283" s="57">
        <v>39017</v>
      </c>
      <c r="H283" s="33">
        <v>5856.3</v>
      </c>
      <c r="I283" s="33"/>
      <c r="J283" s="33">
        <v>0</v>
      </c>
      <c r="K283" s="33">
        <v>2500.06</v>
      </c>
      <c r="L283" s="33"/>
      <c r="M283" s="33">
        <v>106.48</v>
      </c>
      <c r="O283" s="33">
        <v>2606.54</v>
      </c>
      <c r="P283" s="33"/>
      <c r="Q283" s="32">
        <f t="shared" si="13"/>
        <v>93.7</v>
      </c>
      <c r="R283" s="32"/>
      <c r="S283" s="32">
        <f t="shared" si="14"/>
        <v>-12.780000000000001</v>
      </c>
      <c r="T283" s="59"/>
      <c r="U283" s="35" t="s">
        <v>22</v>
      </c>
      <c r="V283" s="30"/>
      <c r="W283" s="37">
        <v>55</v>
      </c>
      <c r="X283" s="2"/>
      <c r="Y283" s="37">
        <v>62.5</v>
      </c>
    </row>
    <row r="284" spans="1:25" ht="14.45" customHeight="1" x14ac:dyDescent="0.25">
      <c r="A284" s="5"/>
      <c r="B284" s="29">
        <v>409</v>
      </c>
      <c r="C284" s="29"/>
      <c r="D284" s="30" t="s">
        <v>288</v>
      </c>
      <c r="E284" s="30"/>
      <c r="F284" s="57">
        <v>39024</v>
      </c>
      <c r="H284" s="33">
        <v>11509.93</v>
      </c>
      <c r="I284" s="33"/>
      <c r="J284" s="33">
        <v>0</v>
      </c>
      <c r="K284" s="33">
        <v>4913.54</v>
      </c>
      <c r="L284" s="33"/>
      <c r="M284" s="33">
        <v>209.27</v>
      </c>
      <c r="O284" s="33">
        <v>5122.8100000000004</v>
      </c>
      <c r="P284" s="33"/>
      <c r="Q284" s="32">
        <f t="shared" si="13"/>
        <v>184.16</v>
      </c>
      <c r="R284" s="32"/>
      <c r="S284" s="32">
        <f t="shared" si="14"/>
        <v>-25.110000000000014</v>
      </c>
      <c r="T284" s="59"/>
      <c r="U284" s="35" t="s">
        <v>22</v>
      </c>
      <c r="V284" s="30"/>
      <c r="W284" s="37">
        <v>55</v>
      </c>
      <c r="X284" s="2"/>
      <c r="Y284" s="37">
        <v>62.5</v>
      </c>
    </row>
    <row r="285" spans="1:25" ht="14.45" customHeight="1" x14ac:dyDescent="0.25">
      <c r="A285" s="5"/>
      <c r="B285" s="29">
        <v>410</v>
      </c>
      <c r="C285" s="29"/>
      <c r="D285" s="30" t="s">
        <v>289</v>
      </c>
      <c r="E285" s="30"/>
      <c r="F285" s="57">
        <v>39077</v>
      </c>
      <c r="H285" s="33">
        <v>22423.69</v>
      </c>
      <c r="I285" s="33"/>
      <c r="J285" s="33">
        <v>0</v>
      </c>
      <c r="K285" s="33">
        <v>9479.06</v>
      </c>
      <c r="L285" s="33"/>
      <c r="M285" s="33">
        <v>407.7</v>
      </c>
      <c r="O285" s="33">
        <v>9886.76</v>
      </c>
      <c r="P285" s="33"/>
      <c r="Q285" s="32">
        <f t="shared" si="13"/>
        <v>358.78</v>
      </c>
      <c r="R285" s="32"/>
      <c r="S285" s="32">
        <f t="shared" si="14"/>
        <v>-48.920000000000016</v>
      </c>
      <c r="T285" s="59"/>
      <c r="U285" s="35" t="s">
        <v>22</v>
      </c>
      <c r="V285" s="30"/>
      <c r="W285" s="37">
        <v>55</v>
      </c>
      <c r="X285" s="2"/>
      <c r="Y285" s="37">
        <v>62.5</v>
      </c>
    </row>
    <row r="286" spans="1:25" ht="14.45" customHeight="1" x14ac:dyDescent="0.25">
      <c r="A286" s="5"/>
      <c r="B286" s="29">
        <v>411</v>
      </c>
      <c r="C286" s="29"/>
      <c r="D286" s="30" t="s">
        <v>290</v>
      </c>
      <c r="E286" s="30"/>
      <c r="F286" s="57">
        <v>39066</v>
      </c>
      <c r="H286" s="33">
        <v>10308.030000000001</v>
      </c>
      <c r="I286" s="33"/>
      <c r="J286" s="33">
        <v>0</v>
      </c>
      <c r="K286" s="33">
        <v>4378.96</v>
      </c>
      <c r="L286" s="33"/>
      <c r="M286" s="33">
        <v>187.42</v>
      </c>
      <c r="O286" s="33">
        <v>4566.38</v>
      </c>
      <c r="P286" s="33"/>
      <c r="Q286" s="32">
        <f t="shared" si="13"/>
        <v>164.93</v>
      </c>
      <c r="R286" s="32"/>
      <c r="S286" s="32">
        <f t="shared" si="14"/>
        <v>-22.489999999999981</v>
      </c>
      <c r="T286" s="59"/>
      <c r="U286" s="35" t="s">
        <v>22</v>
      </c>
      <c r="V286" s="30"/>
      <c r="W286" s="37">
        <v>55</v>
      </c>
      <c r="X286" s="2"/>
      <c r="Y286" s="37">
        <v>62.5</v>
      </c>
    </row>
    <row r="287" spans="1:25" ht="14.45" customHeight="1" x14ac:dyDescent="0.25">
      <c r="A287" s="5"/>
      <c r="B287" s="29">
        <v>412</v>
      </c>
      <c r="C287" s="29"/>
      <c r="D287" s="30" t="s">
        <v>291</v>
      </c>
      <c r="E287" s="30"/>
      <c r="F287" s="57">
        <v>38986</v>
      </c>
      <c r="H287" s="33">
        <v>1570.89</v>
      </c>
      <c r="I287" s="33"/>
      <c r="J287" s="33">
        <v>0</v>
      </c>
      <c r="K287" s="33">
        <v>673.84</v>
      </c>
      <c r="L287" s="33"/>
      <c r="M287" s="33">
        <v>28.56</v>
      </c>
      <c r="O287" s="33">
        <v>702.4</v>
      </c>
      <c r="P287" s="33"/>
      <c r="Q287" s="32">
        <f t="shared" si="13"/>
        <v>25.13</v>
      </c>
      <c r="R287" s="32"/>
      <c r="S287" s="32">
        <f t="shared" si="14"/>
        <v>-3.4299999999999997</v>
      </c>
      <c r="T287" s="58"/>
      <c r="U287" s="35" t="s">
        <v>22</v>
      </c>
      <c r="V287" s="30"/>
      <c r="W287" s="37">
        <v>55</v>
      </c>
      <c r="X287" s="2"/>
      <c r="Y287" s="37">
        <v>62.5</v>
      </c>
    </row>
    <row r="288" spans="1:25" ht="14.45" customHeight="1" x14ac:dyDescent="0.25">
      <c r="A288" s="5"/>
      <c r="B288" s="29">
        <v>413</v>
      </c>
      <c r="C288" s="29"/>
      <c r="D288" s="30" t="s">
        <v>292</v>
      </c>
      <c r="E288" s="30"/>
      <c r="F288" s="57">
        <v>38733</v>
      </c>
      <c r="H288" s="33">
        <v>3480.3</v>
      </c>
      <c r="I288" s="33"/>
      <c r="J288" s="33">
        <v>0</v>
      </c>
      <c r="K288" s="33">
        <v>1551.02</v>
      </c>
      <c r="L288" s="33"/>
      <c r="M288" s="33">
        <v>63.28</v>
      </c>
      <c r="O288" s="33">
        <v>1614.3</v>
      </c>
      <c r="P288" s="33"/>
      <c r="Q288" s="32">
        <f t="shared" si="13"/>
        <v>55.68</v>
      </c>
      <c r="R288" s="32"/>
      <c r="S288" s="32">
        <f t="shared" si="14"/>
        <v>-7.6000000000000014</v>
      </c>
      <c r="T288" s="59"/>
      <c r="U288" s="35" t="s">
        <v>22</v>
      </c>
      <c r="V288" s="30"/>
      <c r="W288" s="37">
        <v>55</v>
      </c>
      <c r="X288" s="2"/>
      <c r="Y288" s="37">
        <v>62.5</v>
      </c>
    </row>
    <row r="289" spans="1:25" ht="14.45" customHeight="1" x14ac:dyDescent="0.25">
      <c r="A289" s="5"/>
      <c r="B289" s="29">
        <v>414</v>
      </c>
      <c r="C289" s="29"/>
      <c r="D289" s="30" t="s">
        <v>293</v>
      </c>
      <c r="E289" s="30"/>
      <c r="F289" s="57">
        <v>38891</v>
      </c>
      <c r="H289" s="33">
        <v>52782.06</v>
      </c>
      <c r="I289" s="33"/>
      <c r="J289" s="33">
        <v>0</v>
      </c>
      <c r="K289" s="33">
        <v>22972.16</v>
      </c>
      <c r="L289" s="33"/>
      <c r="M289" s="33">
        <v>959.67</v>
      </c>
      <c r="O289" s="33">
        <v>23931.83</v>
      </c>
      <c r="P289" s="33"/>
      <c r="Q289" s="32">
        <f t="shared" si="13"/>
        <v>844.51</v>
      </c>
      <c r="R289" s="32"/>
      <c r="S289" s="32">
        <f t="shared" si="14"/>
        <v>-115.15999999999997</v>
      </c>
      <c r="T289" s="59"/>
      <c r="U289" s="35" t="s">
        <v>22</v>
      </c>
      <c r="V289" s="30"/>
      <c r="W289" s="37">
        <v>55</v>
      </c>
      <c r="X289" s="2"/>
      <c r="Y289" s="37">
        <v>62.5</v>
      </c>
    </row>
    <row r="290" spans="1:25" ht="14.45" customHeight="1" x14ac:dyDescent="0.25">
      <c r="A290" s="5"/>
      <c r="B290" s="29">
        <v>415</v>
      </c>
      <c r="C290" s="29"/>
      <c r="D290" s="30" t="s">
        <v>294</v>
      </c>
      <c r="E290" s="30"/>
      <c r="F290" s="57">
        <v>38938</v>
      </c>
      <c r="H290" s="33">
        <v>10214.450000000001</v>
      </c>
      <c r="I290" s="33"/>
      <c r="J290" s="33">
        <v>0</v>
      </c>
      <c r="K290" s="33">
        <v>4424.32</v>
      </c>
      <c r="L290" s="33"/>
      <c r="M290" s="33">
        <v>185.72</v>
      </c>
      <c r="O290" s="33">
        <v>4610.04</v>
      </c>
      <c r="P290" s="33"/>
      <c r="Q290" s="32">
        <f t="shared" si="13"/>
        <v>163.43</v>
      </c>
      <c r="R290" s="32"/>
      <c r="S290" s="32">
        <f t="shared" si="14"/>
        <v>-22.289999999999992</v>
      </c>
      <c r="T290" s="59"/>
      <c r="U290" s="35" t="s">
        <v>22</v>
      </c>
      <c r="V290" s="30"/>
      <c r="W290" s="37">
        <v>55</v>
      </c>
      <c r="X290" s="2"/>
      <c r="Y290" s="37">
        <v>62.5</v>
      </c>
    </row>
    <row r="291" spans="1:25" ht="14.45" customHeight="1" x14ac:dyDescent="0.25">
      <c r="A291" s="5"/>
      <c r="B291" s="29">
        <v>416</v>
      </c>
      <c r="C291" s="29"/>
      <c r="D291" s="30" t="s">
        <v>295</v>
      </c>
      <c r="E291" s="30"/>
      <c r="F291" s="57">
        <v>38938</v>
      </c>
      <c r="H291" s="33">
        <v>10104.66</v>
      </c>
      <c r="I291" s="33"/>
      <c r="J291" s="33">
        <v>0</v>
      </c>
      <c r="K291" s="33">
        <v>4376.82</v>
      </c>
      <c r="L291" s="33"/>
      <c r="M291" s="33">
        <v>183.72</v>
      </c>
      <c r="O291" s="33">
        <v>4560.54</v>
      </c>
      <c r="P291" s="33"/>
      <c r="Q291" s="32">
        <f t="shared" si="13"/>
        <v>161.66999999999999</v>
      </c>
      <c r="R291" s="32"/>
      <c r="S291" s="32">
        <f t="shared" si="14"/>
        <v>-22.050000000000011</v>
      </c>
      <c r="T291" s="59"/>
      <c r="U291" s="35" t="s">
        <v>22</v>
      </c>
      <c r="V291" s="30"/>
      <c r="W291" s="37">
        <v>55</v>
      </c>
      <c r="X291" s="2"/>
      <c r="Y291" s="37">
        <v>62.5</v>
      </c>
    </row>
    <row r="292" spans="1:25" ht="14.45" customHeight="1" x14ac:dyDescent="0.25">
      <c r="A292" s="5"/>
      <c r="B292" s="29">
        <v>417</v>
      </c>
      <c r="C292" s="29"/>
      <c r="D292" s="30" t="s">
        <v>296</v>
      </c>
      <c r="E292" s="30"/>
      <c r="F292" s="57">
        <v>39358</v>
      </c>
      <c r="H292" s="33">
        <v>134133.23000000001</v>
      </c>
      <c r="I292" s="33"/>
      <c r="J292" s="33">
        <v>0</v>
      </c>
      <c r="K292" s="33">
        <v>54186.78</v>
      </c>
      <c r="L292" s="33"/>
      <c r="M292" s="33">
        <v>2438.79</v>
      </c>
      <c r="O292" s="33">
        <v>56625.57</v>
      </c>
      <c r="P292" s="33"/>
      <c r="Q292" s="32">
        <f t="shared" si="13"/>
        <v>2146.13</v>
      </c>
      <c r="R292" s="32"/>
      <c r="S292" s="32">
        <f t="shared" si="14"/>
        <v>-292.65999999999985</v>
      </c>
      <c r="T292" s="59"/>
      <c r="U292" s="35" t="s">
        <v>22</v>
      </c>
      <c r="V292" s="30"/>
      <c r="W292" s="37">
        <v>55</v>
      </c>
      <c r="X292" s="2"/>
      <c r="Y292" s="37">
        <v>62.5</v>
      </c>
    </row>
    <row r="293" spans="1:25" ht="14.45" customHeight="1" x14ac:dyDescent="0.25">
      <c r="A293" s="5"/>
      <c r="B293" s="29">
        <v>418</v>
      </c>
      <c r="C293" s="29"/>
      <c r="D293" s="30" t="s">
        <v>297</v>
      </c>
      <c r="E293" s="30"/>
      <c r="F293" s="57">
        <v>39205</v>
      </c>
      <c r="H293" s="33">
        <v>3249.93</v>
      </c>
      <c r="I293" s="33"/>
      <c r="J293" s="33">
        <v>0</v>
      </c>
      <c r="K293" s="33">
        <v>1346.78</v>
      </c>
      <c r="L293" s="33"/>
      <c r="M293" s="33">
        <v>59.09</v>
      </c>
      <c r="O293" s="33">
        <v>1405.87</v>
      </c>
      <c r="P293" s="33"/>
      <c r="Q293" s="32">
        <f t="shared" si="13"/>
        <v>52</v>
      </c>
      <c r="R293" s="32"/>
      <c r="S293" s="32">
        <f t="shared" si="14"/>
        <v>-7.0900000000000034</v>
      </c>
      <c r="T293" s="59"/>
      <c r="U293" s="35" t="s">
        <v>22</v>
      </c>
      <c r="V293" s="30"/>
      <c r="W293" s="37">
        <v>55</v>
      </c>
      <c r="X293" s="2"/>
      <c r="Y293" s="37">
        <v>62.5</v>
      </c>
    </row>
    <row r="294" spans="1:25" ht="14.45" customHeight="1" x14ac:dyDescent="0.25">
      <c r="A294" s="5"/>
      <c r="B294" s="29">
        <v>419</v>
      </c>
      <c r="C294" s="29"/>
      <c r="D294" s="30" t="s">
        <v>298</v>
      </c>
      <c r="E294" s="30"/>
      <c r="F294" s="57">
        <v>39295</v>
      </c>
      <c r="H294" s="33">
        <v>43147</v>
      </c>
      <c r="I294" s="33"/>
      <c r="J294" s="33">
        <v>0</v>
      </c>
      <c r="K294" s="33">
        <v>17610.25</v>
      </c>
      <c r="L294" s="33"/>
      <c r="M294" s="33">
        <v>784.49</v>
      </c>
      <c r="O294" s="33">
        <v>18394.740000000002</v>
      </c>
      <c r="P294" s="33"/>
      <c r="Q294" s="32">
        <f t="shared" si="13"/>
        <v>690.35</v>
      </c>
      <c r="R294" s="32"/>
      <c r="S294" s="32">
        <f t="shared" si="14"/>
        <v>-94.139999999999986</v>
      </c>
      <c r="T294" s="59"/>
      <c r="U294" s="35" t="s">
        <v>22</v>
      </c>
      <c r="V294" s="30"/>
      <c r="W294" s="37">
        <v>55</v>
      </c>
      <c r="X294" s="2"/>
      <c r="Y294" s="37">
        <v>62.5</v>
      </c>
    </row>
    <row r="295" spans="1:25" ht="14.45" customHeight="1" x14ac:dyDescent="0.25">
      <c r="A295" s="5"/>
      <c r="B295" s="29">
        <v>420</v>
      </c>
      <c r="C295" s="29"/>
      <c r="D295" s="30" t="s">
        <v>299</v>
      </c>
      <c r="E295" s="30"/>
      <c r="F295" s="57">
        <v>39295</v>
      </c>
      <c r="H295" s="33">
        <v>16742.560000000001</v>
      </c>
      <c r="I295" s="33"/>
      <c r="J295" s="33">
        <v>0</v>
      </c>
      <c r="K295" s="33">
        <v>6833.32</v>
      </c>
      <c r="L295" s="33"/>
      <c r="M295" s="33">
        <v>304.41000000000003</v>
      </c>
      <c r="O295" s="33">
        <v>7137.73</v>
      </c>
      <c r="P295" s="33"/>
      <c r="Q295" s="32">
        <f t="shared" si="13"/>
        <v>267.88</v>
      </c>
      <c r="R295" s="32"/>
      <c r="S295" s="32">
        <f t="shared" si="14"/>
        <v>-36.53000000000003</v>
      </c>
      <c r="T295" s="59"/>
      <c r="U295" s="35" t="s">
        <v>22</v>
      </c>
      <c r="V295" s="30"/>
      <c r="W295" s="37">
        <v>55</v>
      </c>
      <c r="X295" s="2"/>
      <c r="Y295" s="37">
        <v>62.5</v>
      </c>
    </row>
    <row r="296" spans="1:25" ht="14.45" customHeight="1" x14ac:dyDescent="0.25">
      <c r="A296" s="5"/>
      <c r="B296" s="29">
        <v>421</v>
      </c>
      <c r="C296" s="29"/>
      <c r="D296" s="30" t="s">
        <v>300</v>
      </c>
      <c r="E296" s="30"/>
      <c r="F296" s="57">
        <v>39295</v>
      </c>
      <c r="H296" s="33">
        <v>3758.79</v>
      </c>
      <c r="I296" s="33"/>
      <c r="J296" s="33">
        <v>0</v>
      </c>
      <c r="K296" s="33">
        <v>1534.12</v>
      </c>
      <c r="L296" s="33"/>
      <c r="M296" s="33">
        <v>68.34</v>
      </c>
      <c r="O296" s="33">
        <v>1602.46</v>
      </c>
      <c r="P296" s="33"/>
      <c r="Q296" s="32">
        <f t="shared" si="13"/>
        <v>60.14</v>
      </c>
      <c r="R296" s="32"/>
      <c r="S296" s="32">
        <f t="shared" si="14"/>
        <v>-8.2000000000000028</v>
      </c>
      <c r="T296" s="59"/>
      <c r="U296" s="35" t="s">
        <v>22</v>
      </c>
      <c r="V296" s="30"/>
      <c r="W296" s="37">
        <v>55</v>
      </c>
      <c r="X296" s="2"/>
      <c r="Y296" s="37">
        <v>62.5</v>
      </c>
    </row>
    <row r="297" spans="1:25" ht="14.45" customHeight="1" x14ac:dyDescent="0.25">
      <c r="A297" s="5"/>
      <c r="B297" s="29">
        <v>422</v>
      </c>
      <c r="C297" s="29"/>
      <c r="D297" s="30" t="s">
        <v>301</v>
      </c>
      <c r="E297" s="30"/>
      <c r="F297" s="57">
        <v>39435</v>
      </c>
      <c r="H297" s="33">
        <v>11382.65</v>
      </c>
      <c r="I297" s="33"/>
      <c r="J297" s="33">
        <v>0</v>
      </c>
      <c r="K297" s="33">
        <v>4527.25</v>
      </c>
      <c r="L297" s="33"/>
      <c r="M297" s="33">
        <v>206.96</v>
      </c>
      <c r="O297" s="33">
        <v>4734.21</v>
      </c>
      <c r="P297" s="33"/>
      <c r="Q297" s="32">
        <f t="shared" si="13"/>
        <v>182.12</v>
      </c>
      <c r="R297" s="32"/>
      <c r="S297" s="32">
        <f t="shared" si="14"/>
        <v>-24.840000000000003</v>
      </c>
      <c r="T297" s="59"/>
      <c r="U297" s="35" t="s">
        <v>22</v>
      </c>
      <c r="V297" s="30"/>
      <c r="W297" s="37">
        <v>55</v>
      </c>
      <c r="X297" s="2"/>
      <c r="Y297" s="37">
        <v>62.5</v>
      </c>
    </row>
    <row r="298" spans="1:25" ht="14.45" customHeight="1" x14ac:dyDescent="0.25">
      <c r="A298" s="5"/>
      <c r="B298" s="29">
        <v>423</v>
      </c>
      <c r="C298" s="29"/>
      <c r="D298" s="30" t="s">
        <v>302</v>
      </c>
      <c r="E298" s="30"/>
      <c r="F298" s="57">
        <v>39435</v>
      </c>
      <c r="H298" s="33">
        <v>4941.71</v>
      </c>
      <c r="I298" s="33"/>
      <c r="J298" s="33">
        <v>0</v>
      </c>
      <c r="K298" s="33">
        <v>1965.42</v>
      </c>
      <c r="L298" s="33"/>
      <c r="M298" s="33">
        <v>89.85</v>
      </c>
      <c r="O298" s="33">
        <v>2055.27</v>
      </c>
      <c r="P298" s="33"/>
      <c r="Q298" s="32">
        <f t="shared" si="13"/>
        <v>79.069999999999993</v>
      </c>
      <c r="R298" s="32"/>
      <c r="S298" s="32">
        <f t="shared" si="14"/>
        <v>-10.780000000000001</v>
      </c>
      <c r="T298" s="59"/>
      <c r="U298" s="35" t="s">
        <v>22</v>
      </c>
      <c r="V298" s="30"/>
      <c r="W298" s="37">
        <v>55</v>
      </c>
      <c r="X298" s="2"/>
      <c r="Y298" s="37">
        <v>62.5</v>
      </c>
    </row>
    <row r="299" spans="1:25" ht="14.45" customHeight="1" x14ac:dyDescent="0.25">
      <c r="A299" s="5"/>
      <c r="B299" s="29">
        <v>424</v>
      </c>
      <c r="C299" s="29"/>
      <c r="D299" s="30" t="s">
        <v>303</v>
      </c>
      <c r="E299" s="30"/>
      <c r="F299" s="57">
        <v>39560</v>
      </c>
      <c r="H299" s="33">
        <v>12414.1</v>
      </c>
      <c r="I299" s="33"/>
      <c r="J299" s="33">
        <v>0</v>
      </c>
      <c r="K299" s="33">
        <v>4833.9399999999996</v>
      </c>
      <c r="L299" s="33"/>
      <c r="M299" s="33">
        <v>225.71</v>
      </c>
      <c r="O299" s="33">
        <v>5059.6499999999996</v>
      </c>
      <c r="P299" s="33"/>
      <c r="Q299" s="32">
        <f t="shared" si="13"/>
        <v>198.63</v>
      </c>
      <c r="R299" s="32"/>
      <c r="S299" s="32">
        <f t="shared" si="14"/>
        <v>-27.080000000000013</v>
      </c>
      <c r="T299" s="59"/>
      <c r="U299" s="35" t="s">
        <v>22</v>
      </c>
      <c r="V299" s="30"/>
      <c r="W299" s="37">
        <v>55</v>
      </c>
      <c r="X299" s="2"/>
      <c r="Y299" s="37">
        <v>62.5</v>
      </c>
    </row>
    <row r="300" spans="1:25" ht="14.45" customHeight="1" x14ac:dyDescent="0.25">
      <c r="A300" s="5"/>
      <c r="B300" s="29">
        <v>425</v>
      </c>
      <c r="C300" s="29"/>
      <c r="D300" s="30" t="s">
        <v>304</v>
      </c>
      <c r="E300" s="30"/>
      <c r="F300" s="57">
        <v>39601</v>
      </c>
      <c r="H300" s="33">
        <v>15521.72</v>
      </c>
      <c r="I300" s="33"/>
      <c r="J300" s="33">
        <v>0</v>
      </c>
      <c r="K300" s="33">
        <v>6011.68</v>
      </c>
      <c r="L300" s="33"/>
      <c r="M300" s="33">
        <v>282.20999999999998</v>
      </c>
      <c r="O300" s="33">
        <v>6293.89</v>
      </c>
      <c r="P300" s="33"/>
      <c r="Q300" s="32">
        <f t="shared" si="13"/>
        <v>248.35</v>
      </c>
      <c r="R300" s="32"/>
      <c r="S300" s="32">
        <f t="shared" si="14"/>
        <v>-33.859999999999985</v>
      </c>
      <c r="T300" s="59"/>
      <c r="U300" s="35" t="s">
        <v>22</v>
      </c>
      <c r="V300" s="30"/>
      <c r="W300" s="37">
        <v>55</v>
      </c>
      <c r="X300" s="2"/>
      <c r="Y300" s="37">
        <v>62.5</v>
      </c>
    </row>
    <row r="301" spans="1:25" ht="14.45" customHeight="1" x14ac:dyDescent="0.25">
      <c r="A301" s="5"/>
      <c r="B301" s="29">
        <v>426</v>
      </c>
      <c r="C301" s="29"/>
      <c r="D301" s="30" t="s">
        <v>305</v>
      </c>
      <c r="E301" s="30"/>
      <c r="F301" s="57">
        <v>39601</v>
      </c>
      <c r="H301" s="33">
        <v>25541.040000000001</v>
      </c>
      <c r="I301" s="33"/>
      <c r="J301" s="33">
        <v>0</v>
      </c>
      <c r="K301" s="33">
        <v>9892.35</v>
      </c>
      <c r="L301" s="33"/>
      <c r="M301" s="33">
        <v>464.38</v>
      </c>
      <c r="O301" s="33">
        <v>10356.73</v>
      </c>
      <c r="P301" s="33"/>
      <c r="Q301" s="32">
        <f t="shared" si="13"/>
        <v>408.66</v>
      </c>
      <c r="R301" s="32"/>
      <c r="S301" s="32">
        <f t="shared" si="14"/>
        <v>-55.71999999999997</v>
      </c>
      <c r="T301" s="59"/>
      <c r="U301" s="35" t="s">
        <v>22</v>
      </c>
      <c r="V301" s="30"/>
      <c r="W301" s="37">
        <v>55</v>
      </c>
      <c r="X301" s="2"/>
      <c r="Y301" s="37">
        <v>62.5</v>
      </c>
    </row>
    <row r="302" spans="1:25" ht="14.45" customHeight="1" x14ac:dyDescent="0.25">
      <c r="A302" s="5"/>
      <c r="B302" s="29">
        <v>427</v>
      </c>
      <c r="C302" s="29"/>
      <c r="D302" s="30" t="s">
        <v>306</v>
      </c>
      <c r="E302" s="30"/>
      <c r="F302" s="57">
        <v>39619</v>
      </c>
      <c r="H302" s="33">
        <v>3873.92</v>
      </c>
      <c r="I302" s="33"/>
      <c r="J302" s="33">
        <v>0</v>
      </c>
      <c r="K302" s="33">
        <v>1492.34</v>
      </c>
      <c r="L302" s="33"/>
      <c r="M302" s="33">
        <v>70.430000000000007</v>
      </c>
      <c r="O302" s="33">
        <v>1562.77</v>
      </c>
      <c r="P302" s="33"/>
      <c r="Q302" s="32">
        <f t="shared" si="13"/>
        <v>61.98</v>
      </c>
      <c r="R302" s="32"/>
      <c r="S302" s="32">
        <f t="shared" si="14"/>
        <v>-8.4500000000000099</v>
      </c>
      <c r="T302" s="59"/>
      <c r="U302" s="35" t="s">
        <v>22</v>
      </c>
      <c r="V302" s="30"/>
      <c r="W302" s="37">
        <v>55</v>
      </c>
      <c r="X302" s="2"/>
      <c r="Y302" s="37">
        <v>62.5</v>
      </c>
    </row>
    <row r="303" spans="1:25" ht="14.45" customHeight="1" x14ac:dyDescent="0.25">
      <c r="A303" s="5"/>
      <c r="B303" s="29">
        <v>428</v>
      </c>
      <c r="C303" s="29"/>
      <c r="D303" s="30" t="s">
        <v>307</v>
      </c>
      <c r="E303" s="30"/>
      <c r="F303" s="57">
        <v>39651</v>
      </c>
      <c r="H303" s="33">
        <v>42812.19</v>
      </c>
      <c r="I303" s="33"/>
      <c r="J303" s="33">
        <v>0</v>
      </c>
      <c r="K303" s="33">
        <v>16403.16</v>
      </c>
      <c r="L303" s="33"/>
      <c r="M303" s="33">
        <v>778.4</v>
      </c>
      <c r="O303" s="33">
        <v>17181.560000000001</v>
      </c>
      <c r="P303" s="33"/>
      <c r="Q303" s="32">
        <f t="shared" si="13"/>
        <v>685</v>
      </c>
      <c r="R303" s="32"/>
      <c r="S303" s="32">
        <f t="shared" si="14"/>
        <v>-93.399999999999977</v>
      </c>
      <c r="T303" s="59"/>
      <c r="U303" s="35" t="s">
        <v>22</v>
      </c>
      <c r="V303" s="30"/>
      <c r="W303" s="37">
        <v>55</v>
      </c>
      <c r="X303" s="2"/>
      <c r="Y303" s="37">
        <v>62.5</v>
      </c>
    </row>
    <row r="304" spans="1:25" ht="14.45" customHeight="1" x14ac:dyDescent="0.25">
      <c r="A304" s="5"/>
      <c r="B304" s="29">
        <v>429</v>
      </c>
      <c r="C304" s="29"/>
      <c r="D304" s="30" t="s">
        <v>308</v>
      </c>
      <c r="E304" s="30"/>
      <c r="F304" s="57">
        <v>39651</v>
      </c>
      <c r="H304" s="33">
        <v>19505.41</v>
      </c>
      <c r="I304" s="33"/>
      <c r="J304" s="33">
        <v>0</v>
      </c>
      <c r="K304" s="33">
        <v>7473.42</v>
      </c>
      <c r="L304" s="33"/>
      <c r="M304" s="33">
        <v>354.64</v>
      </c>
      <c r="O304" s="33">
        <v>7828.06</v>
      </c>
      <c r="P304" s="33"/>
      <c r="Q304" s="32">
        <f t="shared" si="13"/>
        <v>312.08999999999997</v>
      </c>
      <c r="R304" s="32"/>
      <c r="S304" s="32">
        <f t="shared" si="14"/>
        <v>-42.550000000000011</v>
      </c>
      <c r="T304" s="59"/>
      <c r="U304" s="35" t="s">
        <v>22</v>
      </c>
      <c r="V304" s="30"/>
      <c r="W304" s="37">
        <v>55</v>
      </c>
      <c r="X304" s="2"/>
      <c r="Y304" s="37">
        <v>62.5</v>
      </c>
    </row>
    <row r="305" spans="1:25" ht="14.45" customHeight="1" x14ac:dyDescent="0.25">
      <c r="A305" s="5"/>
      <c r="B305" s="29">
        <v>430</v>
      </c>
      <c r="C305" s="29"/>
      <c r="D305" s="30" t="s">
        <v>309</v>
      </c>
      <c r="E305" s="30"/>
      <c r="F305" s="57">
        <v>39647</v>
      </c>
      <c r="H305" s="33">
        <v>40832.720000000001</v>
      </c>
      <c r="I305" s="33"/>
      <c r="J305" s="33">
        <v>0</v>
      </c>
      <c r="K305" s="33">
        <v>15644.82</v>
      </c>
      <c r="L305" s="33"/>
      <c r="M305" s="33">
        <v>742.41</v>
      </c>
      <c r="O305" s="33">
        <v>16387.23</v>
      </c>
      <c r="P305" s="33"/>
      <c r="Q305" s="32">
        <f t="shared" si="13"/>
        <v>653.32000000000005</v>
      </c>
      <c r="R305" s="32"/>
      <c r="S305" s="32">
        <f t="shared" si="14"/>
        <v>-89.089999999999918</v>
      </c>
      <c r="T305" s="59"/>
      <c r="U305" s="35" t="s">
        <v>22</v>
      </c>
      <c r="V305" s="30"/>
      <c r="W305" s="37">
        <v>55</v>
      </c>
      <c r="X305" s="2"/>
      <c r="Y305" s="37">
        <v>62.5</v>
      </c>
    </row>
    <row r="306" spans="1:25" ht="14.45" customHeight="1" x14ac:dyDescent="0.25">
      <c r="A306" s="5"/>
      <c r="B306" s="29">
        <v>431</v>
      </c>
      <c r="C306" s="29"/>
      <c r="D306" s="30" t="s">
        <v>310</v>
      </c>
      <c r="E306" s="30"/>
      <c r="F306" s="57">
        <v>39797</v>
      </c>
      <c r="H306" s="33">
        <v>17603.48</v>
      </c>
      <c r="I306" s="33"/>
      <c r="J306" s="33">
        <v>0</v>
      </c>
      <c r="K306" s="33">
        <v>6597.99</v>
      </c>
      <c r="L306" s="33"/>
      <c r="M306" s="33">
        <v>320.06</v>
      </c>
      <c r="O306" s="33">
        <v>6918.05</v>
      </c>
      <c r="P306" s="33"/>
      <c r="Q306" s="32">
        <f t="shared" si="13"/>
        <v>281.66000000000003</v>
      </c>
      <c r="R306" s="32"/>
      <c r="S306" s="32">
        <f t="shared" si="14"/>
        <v>-38.399999999999977</v>
      </c>
      <c r="T306" s="59"/>
      <c r="U306" s="35" t="s">
        <v>22</v>
      </c>
      <c r="V306" s="30"/>
      <c r="W306" s="37">
        <v>55</v>
      </c>
      <c r="X306" s="2"/>
      <c r="Y306" s="37">
        <v>62.5</v>
      </c>
    </row>
    <row r="307" spans="1:25" ht="14.45" customHeight="1" x14ac:dyDescent="0.25">
      <c r="A307" s="5"/>
      <c r="B307" s="29">
        <v>437</v>
      </c>
      <c r="C307" s="29"/>
      <c r="D307" s="30" t="s">
        <v>311</v>
      </c>
      <c r="E307" s="30"/>
      <c r="F307" s="57">
        <v>39910</v>
      </c>
      <c r="H307" s="33">
        <v>6708.5</v>
      </c>
      <c r="I307" s="33"/>
      <c r="J307" s="33">
        <v>0</v>
      </c>
      <c r="K307" s="33">
        <v>2458.4699999999998</v>
      </c>
      <c r="L307" s="33"/>
      <c r="M307" s="33">
        <v>121.97</v>
      </c>
      <c r="O307" s="33">
        <v>2580.44</v>
      </c>
      <c r="P307" s="33"/>
      <c r="Q307" s="32">
        <f t="shared" si="13"/>
        <v>107.34</v>
      </c>
      <c r="R307" s="32"/>
      <c r="S307" s="32">
        <f t="shared" si="14"/>
        <v>-14.629999999999995</v>
      </c>
      <c r="T307" s="59"/>
      <c r="U307" s="35" t="s">
        <v>22</v>
      </c>
      <c r="V307" s="30"/>
      <c r="W307" s="37">
        <v>55</v>
      </c>
      <c r="X307" s="2"/>
      <c r="Y307" s="37">
        <v>62.5</v>
      </c>
    </row>
    <row r="308" spans="1:25" ht="14.45" customHeight="1" x14ac:dyDescent="0.25">
      <c r="A308" s="5"/>
      <c r="B308" s="29">
        <v>438</v>
      </c>
      <c r="C308" s="29"/>
      <c r="D308" s="30" t="s">
        <v>312</v>
      </c>
      <c r="E308" s="30"/>
      <c r="F308" s="57">
        <v>40101</v>
      </c>
      <c r="H308" s="33">
        <v>138330.13</v>
      </c>
      <c r="I308" s="33"/>
      <c r="J308" s="33">
        <v>0</v>
      </c>
      <c r="K308" s="33">
        <v>48965.67</v>
      </c>
      <c r="L308" s="33"/>
      <c r="M308" s="33">
        <v>2515.09</v>
      </c>
      <c r="O308" s="33">
        <v>51480.76</v>
      </c>
      <c r="P308" s="33"/>
      <c r="Q308" s="32">
        <f t="shared" si="13"/>
        <v>2213.2800000000002</v>
      </c>
      <c r="R308" s="32"/>
      <c r="S308" s="32">
        <f t="shared" si="14"/>
        <v>-301.80999999999995</v>
      </c>
      <c r="T308" s="59"/>
      <c r="U308" s="35" t="s">
        <v>22</v>
      </c>
      <c r="V308" s="30"/>
      <c r="W308" s="37">
        <v>55</v>
      </c>
      <c r="X308" s="2"/>
      <c r="Y308" s="37">
        <v>62.5</v>
      </c>
    </row>
    <row r="309" spans="1:25" ht="14.45" customHeight="1" x14ac:dyDescent="0.25">
      <c r="A309" s="5"/>
      <c r="B309" s="29">
        <v>439</v>
      </c>
      <c r="C309" s="29"/>
      <c r="D309" s="30" t="s">
        <v>313</v>
      </c>
      <c r="E309" s="30"/>
      <c r="F309" s="57">
        <v>40101</v>
      </c>
      <c r="H309" s="33">
        <v>12924.67</v>
      </c>
      <c r="I309" s="33"/>
      <c r="J309" s="33">
        <v>0</v>
      </c>
      <c r="K309" s="33">
        <v>4575.0600000000004</v>
      </c>
      <c r="L309" s="33"/>
      <c r="M309" s="33">
        <v>234.99</v>
      </c>
      <c r="O309" s="33">
        <v>4810.05</v>
      </c>
      <c r="P309" s="33"/>
      <c r="Q309" s="32">
        <f t="shared" si="13"/>
        <v>206.79</v>
      </c>
      <c r="R309" s="32"/>
      <c r="S309" s="32">
        <f t="shared" si="14"/>
        <v>-28.200000000000017</v>
      </c>
      <c r="T309" s="59"/>
      <c r="U309" s="35" t="s">
        <v>22</v>
      </c>
      <c r="V309" s="30"/>
      <c r="W309" s="37">
        <v>55</v>
      </c>
      <c r="X309" s="2"/>
      <c r="Y309" s="37">
        <v>62.5</v>
      </c>
    </row>
    <row r="310" spans="1:25" ht="14.45" customHeight="1" x14ac:dyDescent="0.25">
      <c r="A310" s="5"/>
      <c r="B310" s="29">
        <v>440</v>
      </c>
      <c r="C310" s="29"/>
      <c r="D310" s="30" t="s">
        <v>314</v>
      </c>
      <c r="E310" s="30"/>
      <c r="F310" s="57">
        <v>40101</v>
      </c>
      <c r="H310" s="33">
        <v>270966.18</v>
      </c>
      <c r="I310" s="33"/>
      <c r="J310" s="33">
        <v>0</v>
      </c>
      <c r="K310" s="33">
        <v>95915.83</v>
      </c>
      <c r="L310" s="33"/>
      <c r="M310" s="33">
        <v>4926.66</v>
      </c>
      <c r="O310" s="33">
        <v>100842.49</v>
      </c>
      <c r="P310" s="33"/>
      <c r="Q310" s="32">
        <f t="shared" si="13"/>
        <v>4335.46</v>
      </c>
      <c r="R310" s="32"/>
      <c r="S310" s="32">
        <f t="shared" si="14"/>
        <v>-591.19999999999982</v>
      </c>
      <c r="T310" s="59"/>
      <c r="U310" s="35" t="s">
        <v>22</v>
      </c>
      <c r="V310" s="30"/>
      <c r="W310" s="37">
        <v>55</v>
      </c>
      <c r="X310" s="2"/>
      <c r="Y310" s="37">
        <v>62.5</v>
      </c>
    </row>
    <row r="311" spans="1:25" ht="14.45" customHeight="1" x14ac:dyDescent="0.25">
      <c r="A311" s="5"/>
      <c r="B311" s="29">
        <v>441</v>
      </c>
      <c r="C311" s="29"/>
      <c r="D311" s="30" t="s">
        <v>315</v>
      </c>
      <c r="E311" s="30"/>
      <c r="F311" s="57">
        <v>40101</v>
      </c>
      <c r="H311" s="33">
        <v>30865.56</v>
      </c>
      <c r="I311" s="33"/>
      <c r="J311" s="33">
        <v>0</v>
      </c>
      <c r="K311" s="33">
        <v>10925.71</v>
      </c>
      <c r="L311" s="33"/>
      <c r="M311" s="33">
        <v>561.19000000000005</v>
      </c>
      <c r="O311" s="33">
        <v>11486.9</v>
      </c>
      <c r="P311" s="33"/>
      <c r="Q311" s="32">
        <f t="shared" si="13"/>
        <v>493.85</v>
      </c>
      <c r="R311" s="32"/>
      <c r="S311" s="32">
        <f t="shared" si="14"/>
        <v>-67.340000000000032</v>
      </c>
      <c r="T311" s="59"/>
      <c r="U311" s="35" t="s">
        <v>22</v>
      </c>
      <c r="V311" s="30"/>
      <c r="W311" s="37">
        <v>55</v>
      </c>
      <c r="X311" s="2"/>
      <c r="Y311" s="37">
        <v>62.5</v>
      </c>
    </row>
    <row r="312" spans="1:25" ht="14.45" customHeight="1" x14ac:dyDescent="0.25">
      <c r="A312" s="5"/>
      <c r="B312" s="29">
        <v>442</v>
      </c>
      <c r="C312" s="29"/>
      <c r="D312" s="30" t="s">
        <v>316</v>
      </c>
      <c r="E312" s="30"/>
      <c r="F312" s="57">
        <v>40498</v>
      </c>
      <c r="H312" s="33">
        <v>19125.669999999998</v>
      </c>
      <c r="I312" s="33"/>
      <c r="J312" s="33">
        <v>0</v>
      </c>
      <c r="K312" s="33">
        <v>6212.21</v>
      </c>
      <c r="L312" s="33"/>
      <c r="M312" s="33">
        <v>347.74</v>
      </c>
      <c r="O312" s="33">
        <v>6559.95</v>
      </c>
      <c r="P312" s="33"/>
      <c r="Q312" s="32">
        <f t="shared" si="13"/>
        <v>306.01</v>
      </c>
      <c r="R312" s="32"/>
      <c r="S312" s="32">
        <f t="shared" si="14"/>
        <v>-41.730000000000018</v>
      </c>
      <c r="T312" s="59"/>
      <c r="U312" s="35" t="s">
        <v>22</v>
      </c>
      <c r="V312" s="30"/>
      <c r="W312" s="37">
        <v>55</v>
      </c>
      <c r="X312" s="2"/>
      <c r="Y312" s="37">
        <v>62.5</v>
      </c>
    </row>
    <row r="313" spans="1:25" ht="14.45" customHeight="1" x14ac:dyDescent="0.25">
      <c r="A313" s="5"/>
      <c r="B313" s="29">
        <v>443</v>
      </c>
      <c r="C313" s="29"/>
      <c r="D313" s="30" t="s">
        <v>317</v>
      </c>
      <c r="E313" s="30"/>
      <c r="F313" s="57">
        <v>40365</v>
      </c>
      <c r="H313" s="33">
        <v>71677.67</v>
      </c>
      <c r="I313" s="33"/>
      <c r="J313" s="33">
        <v>0</v>
      </c>
      <c r="K313" s="33">
        <v>24028.29</v>
      </c>
      <c r="L313" s="33"/>
      <c r="M313" s="33">
        <v>1303.23</v>
      </c>
      <c r="O313" s="33">
        <v>25331.52</v>
      </c>
      <c r="P313" s="33"/>
      <c r="Q313" s="32">
        <f t="shared" si="13"/>
        <v>1146.8399999999999</v>
      </c>
      <c r="R313" s="32"/>
      <c r="S313" s="32">
        <f t="shared" si="14"/>
        <v>-156.3900000000001</v>
      </c>
      <c r="T313" s="59"/>
      <c r="U313" s="35" t="s">
        <v>22</v>
      </c>
      <c r="V313" s="30"/>
      <c r="W313" s="37">
        <v>55</v>
      </c>
      <c r="X313" s="2"/>
      <c r="Y313" s="37">
        <v>62.5</v>
      </c>
    </row>
    <row r="314" spans="1:25" ht="14.45" customHeight="1" x14ac:dyDescent="0.25">
      <c r="A314" s="5"/>
      <c r="B314" s="29">
        <v>444</v>
      </c>
      <c r="C314" s="29"/>
      <c r="D314" s="30" t="s">
        <v>318</v>
      </c>
      <c r="E314" s="30"/>
      <c r="F314" s="57">
        <v>40422</v>
      </c>
      <c r="H314" s="33">
        <v>186619.37</v>
      </c>
      <c r="I314" s="33"/>
      <c r="J314" s="33">
        <v>0</v>
      </c>
      <c r="K314" s="33">
        <v>61782.28</v>
      </c>
      <c r="L314" s="33"/>
      <c r="M314" s="33">
        <v>3393.08</v>
      </c>
      <c r="O314" s="33">
        <v>65175.360000000001</v>
      </c>
      <c r="P314" s="33"/>
      <c r="Q314" s="32">
        <f t="shared" si="13"/>
        <v>2985.91</v>
      </c>
      <c r="R314" s="32"/>
      <c r="S314" s="32">
        <f t="shared" si="14"/>
        <v>-407.17000000000007</v>
      </c>
      <c r="T314" s="59"/>
      <c r="U314" s="35" t="s">
        <v>22</v>
      </c>
      <c r="V314" s="30"/>
      <c r="W314" s="37">
        <v>55</v>
      </c>
      <c r="X314" s="2"/>
      <c r="Y314" s="37">
        <v>62.5</v>
      </c>
    </row>
    <row r="315" spans="1:25" ht="14.45" customHeight="1" x14ac:dyDescent="0.25">
      <c r="A315" s="5"/>
      <c r="B315" s="29">
        <v>445</v>
      </c>
      <c r="C315" s="29"/>
      <c r="D315" s="30" t="s">
        <v>319</v>
      </c>
      <c r="E315" s="30"/>
      <c r="F315" s="57">
        <v>40422</v>
      </c>
      <c r="H315" s="33">
        <v>112741.13</v>
      </c>
      <c r="I315" s="33"/>
      <c r="J315" s="33">
        <v>0</v>
      </c>
      <c r="K315" s="33">
        <v>37324.17</v>
      </c>
      <c r="L315" s="33"/>
      <c r="M315" s="33">
        <v>2049.84</v>
      </c>
      <c r="O315" s="33">
        <v>39374.01</v>
      </c>
      <c r="P315" s="33"/>
      <c r="Q315" s="32">
        <f t="shared" si="13"/>
        <v>1803.86</v>
      </c>
      <c r="R315" s="32"/>
      <c r="S315" s="32">
        <f t="shared" si="14"/>
        <v>-245.98000000000025</v>
      </c>
      <c r="T315" s="59"/>
      <c r="U315" s="35" t="s">
        <v>22</v>
      </c>
      <c r="V315" s="30"/>
      <c r="W315" s="37">
        <v>55</v>
      </c>
      <c r="X315" s="2"/>
      <c r="Y315" s="37">
        <v>62.5</v>
      </c>
    </row>
    <row r="316" spans="1:25" ht="14.45" customHeight="1" x14ac:dyDescent="0.25">
      <c r="A316" s="5"/>
      <c r="B316" s="29">
        <v>446</v>
      </c>
      <c r="C316" s="29"/>
      <c r="D316" s="30" t="s">
        <v>320</v>
      </c>
      <c r="E316" s="30"/>
      <c r="F316" s="57">
        <v>40422</v>
      </c>
      <c r="H316" s="33">
        <v>213531.33</v>
      </c>
      <c r="I316" s="33"/>
      <c r="J316" s="33">
        <v>0</v>
      </c>
      <c r="K316" s="33">
        <v>70691.789999999994</v>
      </c>
      <c r="L316" s="33"/>
      <c r="M316" s="33">
        <v>3882.39</v>
      </c>
      <c r="O316" s="33">
        <v>74574.179999999993</v>
      </c>
      <c r="P316" s="33"/>
      <c r="Q316" s="32">
        <f t="shared" si="13"/>
        <v>3416.5</v>
      </c>
      <c r="R316" s="32"/>
      <c r="S316" s="32">
        <f t="shared" si="14"/>
        <v>-465.88999999999987</v>
      </c>
      <c r="T316" s="59"/>
      <c r="U316" s="35" t="s">
        <v>22</v>
      </c>
      <c r="V316" s="30"/>
      <c r="W316" s="37">
        <v>55</v>
      </c>
      <c r="X316" s="2"/>
      <c r="Y316" s="37">
        <v>62.5</v>
      </c>
    </row>
    <row r="317" spans="1:25" ht="14.45" customHeight="1" x14ac:dyDescent="0.25">
      <c r="A317" s="5"/>
      <c r="B317" s="29">
        <v>447</v>
      </c>
      <c r="C317" s="29"/>
      <c r="D317" s="30" t="s">
        <v>321</v>
      </c>
      <c r="E317" s="30"/>
      <c r="F317" s="57">
        <v>40422</v>
      </c>
      <c r="H317" s="33">
        <v>8292.48</v>
      </c>
      <c r="I317" s="33"/>
      <c r="J317" s="33">
        <v>0</v>
      </c>
      <c r="K317" s="33">
        <v>2745.28</v>
      </c>
      <c r="L317" s="33"/>
      <c r="M317" s="33">
        <v>150.77000000000001</v>
      </c>
      <c r="O317" s="33">
        <v>2896.05</v>
      </c>
      <c r="P317" s="33"/>
      <c r="Q317" s="32">
        <f t="shared" si="13"/>
        <v>132.68</v>
      </c>
      <c r="R317" s="32"/>
      <c r="S317" s="32">
        <f t="shared" si="14"/>
        <v>-18.090000000000003</v>
      </c>
      <c r="T317" s="59"/>
      <c r="U317" s="35" t="s">
        <v>22</v>
      </c>
      <c r="V317" s="30"/>
      <c r="W317" s="37">
        <v>55</v>
      </c>
      <c r="X317" s="2"/>
      <c r="Y317" s="37">
        <v>62.5</v>
      </c>
    </row>
    <row r="318" spans="1:25" ht="14.45" customHeight="1" x14ac:dyDescent="0.25">
      <c r="A318" s="5"/>
      <c r="B318" s="29">
        <v>448</v>
      </c>
      <c r="C318" s="29"/>
      <c r="D318" s="30" t="s">
        <v>322</v>
      </c>
      <c r="E318" s="30"/>
      <c r="F318" s="57">
        <v>40422</v>
      </c>
      <c r="H318" s="33">
        <v>84357.68</v>
      </c>
      <c r="I318" s="33"/>
      <c r="J318" s="33">
        <v>0</v>
      </c>
      <c r="K318" s="33">
        <v>27927.5</v>
      </c>
      <c r="L318" s="33"/>
      <c r="M318" s="33">
        <v>1533.78</v>
      </c>
      <c r="O318" s="33">
        <v>29461.279999999999</v>
      </c>
      <c r="P318" s="33"/>
      <c r="Q318" s="32">
        <f t="shared" si="13"/>
        <v>1349.72</v>
      </c>
      <c r="R318" s="32"/>
      <c r="S318" s="32">
        <f t="shared" si="14"/>
        <v>-184.05999999999995</v>
      </c>
      <c r="T318" s="59"/>
      <c r="U318" s="35" t="s">
        <v>22</v>
      </c>
      <c r="V318" s="30"/>
      <c r="W318" s="37">
        <v>55</v>
      </c>
      <c r="X318" s="2"/>
      <c r="Y318" s="37">
        <v>62.5</v>
      </c>
    </row>
    <row r="319" spans="1:25" ht="14.45" customHeight="1" x14ac:dyDescent="0.25">
      <c r="A319" s="5"/>
      <c r="B319" s="29">
        <v>449</v>
      </c>
      <c r="C319" s="29"/>
      <c r="D319" s="30" t="s">
        <v>323</v>
      </c>
      <c r="E319" s="30"/>
      <c r="F319" s="57">
        <v>40422</v>
      </c>
      <c r="H319" s="33">
        <v>14024.04</v>
      </c>
      <c r="I319" s="33"/>
      <c r="J319" s="33">
        <v>0</v>
      </c>
      <c r="K319" s="33">
        <v>4642.79</v>
      </c>
      <c r="L319" s="33"/>
      <c r="M319" s="33">
        <v>254.98</v>
      </c>
      <c r="O319" s="33">
        <v>4897.7700000000004</v>
      </c>
      <c r="P319" s="33"/>
      <c r="Q319" s="32">
        <f t="shared" si="13"/>
        <v>224.38</v>
      </c>
      <c r="R319" s="32"/>
      <c r="S319" s="32">
        <f t="shared" si="14"/>
        <v>-30.599999999999994</v>
      </c>
      <c r="T319" s="59"/>
      <c r="U319" s="35" t="s">
        <v>22</v>
      </c>
      <c r="V319" s="30"/>
      <c r="W319" s="37">
        <v>55</v>
      </c>
      <c r="X319" s="2"/>
      <c r="Y319" s="37">
        <v>62.5</v>
      </c>
    </row>
    <row r="320" spans="1:25" ht="14.45" customHeight="1" x14ac:dyDescent="0.25">
      <c r="A320" s="5"/>
      <c r="B320" s="29">
        <v>450</v>
      </c>
      <c r="C320" s="29"/>
      <c r="D320" s="30" t="s">
        <v>324</v>
      </c>
      <c r="E320" s="30"/>
      <c r="F320" s="57">
        <v>40422</v>
      </c>
      <c r="H320" s="33">
        <v>6750</v>
      </c>
      <c r="I320" s="33"/>
      <c r="J320" s="33">
        <v>0</v>
      </c>
      <c r="K320" s="33">
        <v>4837.5</v>
      </c>
      <c r="L320" s="33"/>
      <c r="M320" s="33">
        <v>337.5</v>
      </c>
      <c r="O320" s="33">
        <v>5175</v>
      </c>
      <c r="P320" s="33"/>
      <c r="Q320" s="32">
        <f t="shared" si="13"/>
        <v>108</v>
      </c>
      <c r="R320" s="32"/>
      <c r="S320" s="32">
        <f t="shared" si="14"/>
        <v>-229.5</v>
      </c>
      <c r="T320" s="59"/>
      <c r="U320" s="35" t="s">
        <v>22</v>
      </c>
      <c r="V320" s="30"/>
      <c r="W320" s="37">
        <v>20</v>
      </c>
      <c r="X320" s="2"/>
      <c r="Y320" s="37">
        <v>62.5</v>
      </c>
    </row>
    <row r="321" spans="1:25" ht="14.45" customHeight="1" x14ac:dyDescent="0.25">
      <c r="A321" s="5"/>
      <c r="B321" s="29">
        <v>451</v>
      </c>
      <c r="C321" s="29"/>
      <c r="D321" s="30" t="s">
        <v>325</v>
      </c>
      <c r="E321" s="30"/>
      <c r="F321" s="57">
        <v>40422</v>
      </c>
      <c r="H321" s="33">
        <v>6750</v>
      </c>
      <c r="I321" s="33"/>
      <c r="J321" s="33">
        <v>0</v>
      </c>
      <c r="K321" s="33">
        <v>4837.5</v>
      </c>
      <c r="L321" s="33"/>
      <c r="M321" s="33">
        <v>337.5</v>
      </c>
      <c r="O321" s="33">
        <v>5175</v>
      </c>
      <c r="P321" s="33"/>
      <c r="Q321" s="32">
        <f t="shared" si="13"/>
        <v>108</v>
      </c>
      <c r="R321" s="32"/>
      <c r="S321" s="32">
        <f t="shared" si="14"/>
        <v>-229.5</v>
      </c>
      <c r="T321" s="59"/>
      <c r="U321" s="35" t="s">
        <v>22</v>
      </c>
      <c r="V321" s="30"/>
      <c r="W321" s="37">
        <v>20</v>
      </c>
      <c r="X321" s="2"/>
      <c r="Y321" s="37">
        <v>62.5</v>
      </c>
    </row>
    <row r="322" spans="1:25" ht="14.45" customHeight="1" x14ac:dyDescent="0.25">
      <c r="A322" s="5"/>
      <c r="B322" s="29">
        <v>452</v>
      </c>
      <c r="C322" s="29"/>
      <c r="D322" s="30" t="s">
        <v>326</v>
      </c>
      <c r="E322" s="30"/>
      <c r="F322" s="57">
        <v>40687</v>
      </c>
      <c r="H322" s="33">
        <v>9202.02</v>
      </c>
      <c r="I322" s="33"/>
      <c r="J322" s="33">
        <v>0</v>
      </c>
      <c r="K322" s="33">
        <v>9202.02</v>
      </c>
      <c r="L322" s="33"/>
      <c r="M322" s="33">
        <v>0</v>
      </c>
      <c r="O322" s="33">
        <v>9202.02</v>
      </c>
      <c r="P322" s="33"/>
      <c r="Q322" s="32">
        <f t="shared" si="13"/>
        <v>0</v>
      </c>
      <c r="R322" s="32"/>
      <c r="S322" s="32">
        <f t="shared" si="14"/>
        <v>0</v>
      </c>
      <c r="T322" s="58"/>
      <c r="U322" s="35" t="s">
        <v>22</v>
      </c>
      <c r="V322" s="30"/>
      <c r="W322" s="37">
        <v>10</v>
      </c>
      <c r="X322" s="2"/>
      <c r="Y322" s="37">
        <v>62.5</v>
      </c>
    </row>
    <row r="323" spans="1:25" ht="14.45" customHeight="1" x14ac:dyDescent="0.25">
      <c r="A323" s="5"/>
      <c r="B323" s="29">
        <v>453</v>
      </c>
      <c r="C323" s="29"/>
      <c r="D323" s="30" t="s">
        <v>327</v>
      </c>
      <c r="E323" s="30"/>
      <c r="F323" s="57">
        <v>40578</v>
      </c>
      <c r="H323" s="33">
        <v>84106.29</v>
      </c>
      <c r="I323" s="33"/>
      <c r="J323" s="33">
        <v>0</v>
      </c>
      <c r="K323" s="33">
        <v>58523.9</v>
      </c>
      <c r="L323" s="33"/>
      <c r="M323" s="33">
        <v>4205.3100000000004</v>
      </c>
      <c r="O323" s="33">
        <v>62729.21</v>
      </c>
      <c r="P323" s="33"/>
      <c r="Q323" s="32">
        <f t="shared" si="13"/>
        <v>1345.7</v>
      </c>
      <c r="R323" s="32"/>
      <c r="S323" s="32">
        <f t="shared" si="14"/>
        <v>-2859.6100000000006</v>
      </c>
      <c r="T323" s="59"/>
      <c r="U323" s="35" t="s">
        <v>22</v>
      </c>
      <c r="V323" s="30"/>
      <c r="W323" s="37">
        <v>20</v>
      </c>
      <c r="X323" s="2"/>
      <c r="Y323" s="37">
        <v>62.5</v>
      </c>
    </row>
    <row r="324" spans="1:25" ht="14.45" customHeight="1" x14ac:dyDescent="0.25">
      <c r="A324" s="5"/>
      <c r="B324" s="29">
        <v>454</v>
      </c>
      <c r="C324" s="29"/>
      <c r="D324" s="30" t="s">
        <v>328</v>
      </c>
      <c r="E324" s="30"/>
      <c r="F324" s="57">
        <v>40578</v>
      </c>
      <c r="H324" s="33">
        <v>186678.27</v>
      </c>
      <c r="I324" s="33"/>
      <c r="J324" s="33">
        <v>0</v>
      </c>
      <c r="K324" s="33">
        <v>59857.279999999999</v>
      </c>
      <c r="L324" s="33"/>
      <c r="M324" s="33">
        <v>3394.15</v>
      </c>
      <c r="O324" s="33">
        <v>63251.43</v>
      </c>
      <c r="P324" s="33"/>
      <c r="Q324" s="32">
        <f t="shared" si="13"/>
        <v>2986.85</v>
      </c>
      <c r="R324" s="32"/>
      <c r="S324" s="32">
        <f t="shared" si="14"/>
        <v>-407.30000000000018</v>
      </c>
      <c r="T324" s="59"/>
      <c r="U324" s="35" t="s">
        <v>22</v>
      </c>
      <c r="V324" s="30"/>
      <c r="W324" s="37">
        <v>55</v>
      </c>
      <c r="X324" s="2"/>
      <c r="Y324" s="37">
        <v>62.5</v>
      </c>
    </row>
    <row r="325" spans="1:25" ht="14.45" customHeight="1" x14ac:dyDescent="0.25">
      <c r="A325" s="5"/>
      <c r="B325" s="29">
        <v>455</v>
      </c>
      <c r="C325" s="29"/>
      <c r="D325" s="30" t="s">
        <v>329</v>
      </c>
      <c r="E325" s="30"/>
      <c r="F325" s="57">
        <v>40665</v>
      </c>
      <c r="H325" s="33">
        <v>42105.23</v>
      </c>
      <c r="I325" s="33"/>
      <c r="J325" s="33">
        <v>0</v>
      </c>
      <c r="K325" s="33">
        <v>13237.62</v>
      </c>
      <c r="L325" s="33"/>
      <c r="M325" s="33">
        <v>765.55</v>
      </c>
      <c r="O325" s="33">
        <v>14003.17</v>
      </c>
      <c r="P325" s="33"/>
      <c r="Q325" s="32">
        <f t="shared" si="13"/>
        <v>673.68</v>
      </c>
      <c r="R325" s="32"/>
      <c r="S325" s="32">
        <f t="shared" si="14"/>
        <v>-91.87</v>
      </c>
      <c r="T325" s="59"/>
      <c r="U325" s="35" t="s">
        <v>22</v>
      </c>
      <c r="V325" s="30"/>
      <c r="W325" s="37">
        <v>55</v>
      </c>
      <c r="X325" s="2"/>
      <c r="Y325" s="37">
        <v>62.5</v>
      </c>
    </row>
    <row r="326" spans="1:25" ht="14.45" customHeight="1" x14ac:dyDescent="0.25">
      <c r="A326" s="5"/>
      <c r="B326" s="29">
        <v>456</v>
      </c>
      <c r="C326" s="29"/>
      <c r="D326" s="30" t="s">
        <v>330</v>
      </c>
      <c r="E326" s="30"/>
      <c r="F326" s="57">
        <v>40882</v>
      </c>
      <c r="H326" s="33">
        <v>40003.129999999997</v>
      </c>
      <c r="I326" s="33"/>
      <c r="J326" s="33">
        <v>0</v>
      </c>
      <c r="K326" s="33">
        <v>11993.38</v>
      </c>
      <c r="L326" s="33"/>
      <c r="M326" s="33">
        <v>727.33</v>
      </c>
      <c r="O326" s="33">
        <v>12720.71</v>
      </c>
      <c r="P326" s="33"/>
      <c r="Q326" s="32">
        <f t="shared" si="13"/>
        <v>640.04999999999995</v>
      </c>
      <c r="R326" s="32"/>
      <c r="S326" s="32">
        <f t="shared" si="14"/>
        <v>-87.280000000000086</v>
      </c>
      <c r="T326" s="59"/>
      <c r="U326" s="35" t="s">
        <v>22</v>
      </c>
      <c r="V326" s="30"/>
      <c r="W326" s="37">
        <v>55</v>
      </c>
      <c r="X326" s="2"/>
      <c r="Y326" s="37">
        <v>62.5</v>
      </c>
    </row>
    <row r="327" spans="1:25" ht="14.45" customHeight="1" x14ac:dyDescent="0.25">
      <c r="A327" s="5"/>
      <c r="B327" s="29">
        <v>457</v>
      </c>
      <c r="C327" s="29"/>
      <c r="D327" s="30" t="s">
        <v>331</v>
      </c>
      <c r="E327" s="30"/>
      <c r="F327" s="57">
        <v>41375</v>
      </c>
      <c r="H327" s="33">
        <v>8287.0300000000007</v>
      </c>
      <c r="I327" s="33"/>
      <c r="J327" s="33">
        <v>0</v>
      </c>
      <c r="K327" s="33">
        <v>2208.3200000000002</v>
      </c>
      <c r="L327" s="33"/>
      <c r="M327" s="33">
        <v>150.66999999999999</v>
      </c>
      <c r="O327" s="33">
        <v>2358.9899999999998</v>
      </c>
      <c r="P327" s="33"/>
      <c r="Q327" s="32">
        <f t="shared" si="13"/>
        <v>132.59</v>
      </c>
      <c r="R327" s="32"/>
      <c r="S327" s="32">
        <f t="shared" si="14"/>
        <v>-18.079999999999984</v>
      </c>
      <c r="T327" s="59"/>
      <c r="U327" s="35" t="s">
        <v>22</v>
      </c>
      <c r="V327" s="30"/>
      <c r="W327" s="37">
        <v>55</v>
      </c>
      <c r="X327" s="2"/>
      <c r="Y327" s="37">
        <v>62.5</v>
      </c>
    </row>
    <row r="328" spans="1:25" ht="14.45" customHeight="1" x14ac:dyDescent="0.25">
      <c r="A328" s="5"/>
      <c r="B328" s="29">
        <v>458</v>
      </c>
      <c r="C328" s="29"/>
      <c r="D328" s="30" t="s">
        <v>332</v>
      </c>
      <c r="E328" s="30"/>
      <c r="F328" s="57">
        <v>41518</v>
      </c>
      <c r="H328" s="33">
        <v>56277.15</v>
      </c>
      <c r="I328" s="33"/>
      <c r="J328" s="33">
        <v>0</v>
      </c>
      <c r="K328" s="33">
        <v>14410.37</v>
      </c>
      <c r="L328" s="33"/>
      <c r="M328" s="33">
        <v>1023.22</v>
      </c>
      <c r="O328" s="33">
        <v>15433.59</v>
      </c>
      <c r="P328" s="33"/>
      <c r="Q328" s="32">
        <f t="shared" si="13"/>
        <v>900.43</v>
      </c>
      <c r="R328" s="32"/>
      <c r="S328" s="32">
        <f t="shared" si="14"/>
        <v>-122.79000000000008</v>
      </c>
      <c r="T328" s="59"/>
      <c r="U328" s="35" t="s">
        <v>22</v>
      </c>
      <c r="V328" s="30"/>
      <c r="W328" s="37">
        <v>55</v>
      </c>
      <c r="X328" s="2"/>
      <c r="Y328" s="37">
        <v>62.5</v>
      </c>
    </row>
    <row r="329" spans="1:25" ht="14.45" customHeight="1" x14ac:dyDescent="0.25">
      <c r="A329" s="5"/>
      <c r="B329" s="29">
        <v>459</v>
      </c>
      <c r="C329" s="29"/>
      <c r="D329" s="30" t="s">
        <v>333</v>
      </c>
      <c r="E329" s="30"/>
      <c r="F329" s="57">
        <v>41518</v>
      </c>
      <c r="H329" s="33">
        <v>20817.98</v>
      </c>
      <c r="I329" s="33"/>
      <c r="J329" s="33">
        <v>0</v>
      </c>
      <c r="K329" s="33">
        <v>5330.67</v>
      </c>
      <c r="L329" s="33"/>
      <c r="M329" s="33">
        <v>378.51</v>
      </c>
      <c r="O329" s="33">
        <v>5709.18</v>
      </c>
      <c r="P329" s="33"/>
      <c r="Q329" s="32">
        <f t="shared" si="13"/>
        <v>333.09</v>
      </c>
      <c r="R329" s="32"/>
      <c r="S329" s="32">
        <f t="shared" si="14"/>
        <v>-45.420000000000016</v>
      </c>
      <c r="T329" s="59"/>
      <c r="U329" s="35" t="s">
        <v>22</v>
      </c>
      <c r="V329" s="30"/>
      <c r="W329" s="37">
        <v>55</v>
      </c>
      <c r="X329" s="2"/>
      <c r="Y329" s="37">
        <v>62.5</v>
      </c>
    </row>
    <row r="330" spans="1:25" ht="14.45" customHeight="1" x14ac:dyDescent="0.25">
      <c r="A330" s="5"/>
      <c r="B330" s="29">
        <v>460</v>
      </c>
      <c r="C330" s="29"/>
      <c r="D330" s="30" t="s">
        <v>334</v>
      </c>
      <c r="E330" s="30"/>
      <c r="F330" s="57">
        <v>41518</v>
      </c>
      <c r="H330" s="33">
        <v>235803</v>
      </c>
      <c r="I330" s="33"/>
      <c r="J330" s="33">
        <v>0</v>
      </c>
      <c r="K330" s="33">
        <v>60379.91</v>
      </c>
      <c r="L330" s="33"/>
      <c r="M330" s="33">
        <v>4287.33</v>
      </c>
      <c r="O330" s="33">
        <v>64667.24</v>
      </c>
      <c r="P330" s="33"/>
      <c r="Q330" s="32">
        <f t="shared" si="13"/>
        <v>3772.85</v>
      </c>
      <c r="R330" s="32"/>
      <c r="S330" s="32">
        <f t="shared" si="14"/>
        <v>-514.48</v>
      </c>
      <c r="T330" s="59"/>
      <c r="U330" s="35" t="s">
        <v>22</v>
      </c>
      <c r="V330" s="30"/>
      <c r="W330" s="37">
        <v>55</v>
      </c>
      <c r="X330" s="2"/>
      <c r="Y330" s="37">
        <v>62.5</v>
      </c>
    </row>
    <row r="331" spans="1:25" ht="14.45" customHeight="1" x14ac:dyDescent="0.25">
      <c r="A331" s="5"/>
      <c r="B331" s="29">
        <v>461</v>
      </c>
      <c r="C331" s="29"/>
      <c r="D331" s="30" t="s">
        <v>335</v>
      </c>
      <c r="E331" s="30"/>
      <c r="F331" s="57">
        <v>41518</v>
      </c>
      <c r="H331" s="33">
        <v>68932.399999999994</v>
      </c>
      <c r="I331" s="33"/>
      <c r="J331" s="33">
        <v>0</v>
      </c>
      <c r="K331" s="33">
        <v>17650.89</v>
      </c>
      <c r="L331" s="33"/>
      <c r="M331" s="33">
        <v>1253.32</v>
      </c>
      <c r="O331" s="33">
        <v>18904.21</v>
      </c>
      <c r="P331" s="33"/>
      <c r="Q331" s="32">
        <f t="shared" si="13"/>
        <v>1102.92</v>
      </c>
      <c r="R331" s="32"/>
      <c r="S331" s="32">
        <f t="shared" si="14"/>
        <v>-150.39999999999986</v>
      </c>
      <c r="T331" s="59"/>
      <c r="U331" s="35" t="s">
        <v>22</v>
      </c>
      <c r="V331" s="30"/>
      <c r="W331" s="37">
        <v>55</v>
      </c>
      <c r="X331" s="2"/>
      <c r="Y331" s="37">
        <v>62.5</v>
      </c>
    </row>
    <row r="332" spans="1:25" ht="14.45" customHeight="1" x14ac:dyDescent="0.25">
      <c r="A332" s="5"/>
      <c r="B332" s="29">
        <v>462</v>
      </c>
      <c r="C332" s="29"/>
      <c r="D332" s="30" t="s">
        <v>336</v>
      </c>
      <c r="E332" s="30"/>
      <c r="F332" s="57">
        <v>41518</v>
      </c>
      <c r="H332" s="33">
        <v>189444.56</v>
      </c>
      <c r="I332" s="33"/>
      <c r="J332" s="33">
        <v>0</v>
      </c>
      <c r="K332" s="33">
        <v>48509.27</v>
      </c>
      <c r="L332" s="33"/>
      <c r="M332" s="33">
        <v>3444.45</v>
      </c>
      <c r="O332" s="33">
        <v>51953.72</v>
      </c>
      <c r="P332" s="33"/>
      <c r="Q332" s="32">
        <f t="shared" si="13"/>
        <v>3031.11</v>
      </c>
      <c r="R332" s="32"/>
      <c r="S332" s="32">
        <f t="shared" si="14"/>
        <v>-413.33999999999969</v>
      </c>
      <c r="T332" s="59"/>
      <c r="U332" s="35" t="s">
        <v>22</v>
      </c>
      <c r="V332" s="30"/>
      <c r="W332" s="37">
        <v>55</v>
      </c>
      <c r="X332" s="2"/>
      <c r="Y332" s="37">
        <v>62.5</v>
      </c>
    </row>
    <row r="333" spans="1:25" ht="14.45" customHeight="1" x14ac:dyDescent="0.25">
      <c r="A333" s="5"/>
      <c r="B333" s="29">
        <v>463</v>
      </c>
      <c r="C333" s="29"/>
      <c r="D333" s="30" t="s">
        <v>337</v>
      </c>
      <c r="E333" s="30"/>
      <c r="F333" s="57">
        <v>41640</v>
      </c>
      <c r="H333" s="33">
        <v>45882.47</v>
      </c>
      <c r="I333" s="33"/>
      <c r="J333" s="33">
        <v>0</v>
      </c>
      <c r="K333" s="33">
        <v>11366.34</v>
      </c>
      <c r="L333" s="33"/>
      <c r="M333" s="33">
        <v>834.23</v>
      </c>
      <c r="O333" s="33">
        <v>12200.57</v>
      </c>
      <c r="P333" s="33"/>
      <c r="Q333" s="32">
        <f t="shared" si="13"/>
        <v>734.12</v>
      </c>
      <c r="R333" s="32"/>
      <c r="S333" s="32">
        <f t="shared" si="14"/>
        <v>-100.11000000000001</v>
      </c>
      <c r="T333" s="59"/>
      <c r="U333" s="35" t="s">
        <v>22</v>
      </c>
      <c r="V333" s="30"/>
      <c r="W333" s="37">
        <v>55</v>
      </c>
      <c r="X333" s="2"/>
      <c r="Y333" s="37">
        <v>62.5</v>
      </c>
    </row>
    <row r="334" spans="1:25" ht="14.45" customHeight="1" x14ac:dyDescent="0.25">
      <c r="A334" s="5"/>
      <c r="B334" s="29">
        <v>464</v>
      </c>
      <c r="C334" s="29"/>
      <c r="D334" s="30" t="s">
        <v>338</v>
      </c>
      <c r="E334" s="30"/>
      <c r="F334" s="57">
        <v>41835</v>
      </c>
      <c r="H334" s="33">
        <v>9745.4599999999991</v>
      </c>
      <c r="I334" s="33"/>
      <c r="J334" s="33">
        <v>0</v>
      </c>
      <c r="K334" s="33">
        <v>2292.42</v>
      </c>
      <c r="L334" s="33"/>
      <c r="M334" s="33">
        <v>177.19</v>
      </c>
      <c r="O334" s="33">
        <v>2469.61</v>
      </c>
      <c r="P334" s="33"/>
      <c r="Q334" s="32">
        <f t="shared" si="13"/>
        <v>155.93</v>
      </c>
      <c r="R334" s="32"/>
      <c r="S334" s="32">
        <f t="shared" si="14"/>
        <v>-21.259999999999991</v>
      </c>
      <c r="T334" s="59"/>
      <c r="U334" s="35" t="s">
        <v>22</v>
      </c>
      <c r="V334" s="30"/>
      <c r="W334" s="37">
        <v>55</v>
      </c>
      <c r="X334" s="2"/>
      <c r="Y334" s="37">
        <v>62.5</v>
      </c>
    </row>
    <row r="335" spans="1:25" ht="14.45" customHeight="1" x14ac:dyDescent="0.25">
      <c r="A335" s="5"/>
      <c r="B335" s="29">
        <v>465</v>
      </c>
      <c r="C335" s="29"/>
      <c r="D335" s="30" t="s">
        <v>339</v>
      </c>
      <c r="E335" s="30"/>
      <c r="F335" s="57">
        <v>41842</v>
      </c>
      <c r="H335" s="33">
        <v>9260.66</v>
      </c>
      <c r="I335" s="33"/>
      <c r="J335" s="33">
        <v>0</v>
      </c>
      <c r="K335" s="33">
        <v>2159.11</v>
      </c>
      <c r="L335" s="33"/>
      <c r="M335" s="33">
        <v>168.38</v>
      </c>
      <c r="O335" s="33">
        <v>2327.4899999999998</v>
      </c>
      <c r="P335" s="33"/>
      <c r="Q335" s="32">
        <f t="shared" si="13"/>
        <v>148.16999999999999</v>
      </c>
      <c r="R335" s="32"/>
      <c r="S335" s="32">
        <f t="shared" si="14"/>
        <v>-20.210000000000008</v>
      </c>
      <c r="T335" s="59"/>
      <c r="U335" s="35" t="s">
        <v>22</v>
      </c>
      <c r="V335" s="30"/>
      <c r="W335" s="37">
        <v>55</v>
      </c>
      <c r="X335" s="2"/>
      <c r="Y335" s="37">
        <v>62.5</v>
      </c>
    </row>
    <row r="336" spans="1:25" ht="14.45" customHeight="1" x14ac:dyDescent="0.25">
      <c r="A336" s="5"/>
      <c r="B336" s="29">
        <v>466</v>
      </c>
      <c r="C336" s="29"/>
      <c r="D336" s="30" t="s">
        <v>340</v>
      </c>
      <c r="E336" s="30"/>
      <c r="F336" s="57">
        <v>42704</v>
      </c>
      <c r="H336" s="33">
        <v>20291.66</v>
      </c>
      <c r="I336" s="33"/>
      <c r="J336" s="33">
        <v>0</v>
      </c>
      <c r="K336" s="33">
        <v>3547.19</v>
      </c>
      <c r="L336" s="33"/>
      <c r="M336" s="33">
        <v>368.94</v>
      </c>
      <c r="O336" s="33">
        <v>3916.13</v>
      </c>
      <c r="P336" s="33"/>
      <c r="Q336" s="32">
        <f t="shared" si="13"/>
        <v>324.67</v>
      </c>
      <c r="R336" s="32"/>
      <c r="S336" s="32">
        <f t="shared" si="14"/>
        <v>-44.269999999999982</v>
      </c>
      <c r="T336" s="59"/>
      <c r="U336" s="35" t="s">
        <v>22</v>
      </c>
      <c r="V336" s="30"/>
      <c r="W336" s="37">
        <v>55</v>
      </c>
      <c r="X336" s="2"/>
      <c r="Y336" s="37">
        <v>62.5</v>
      </c>
    </row>
    <row r="337" spans="1:25" ht="14.45" customHeight="1" x14ac:dyDescent="0.25">
      <c r="A337" s="5"/>
      <c r="B337" s="29">
        <v>467</v>
      </c>
      <c r="C337" s="29"/>
      <c r="D337" s="30" t="s">
        <v>341</v>
      </c>
      <c r="E337" s="30"/>
      <c r="F337" s="57">
        <v>43076</v>
      </c>
      <c r="H337" s="33">
        <v>3699.72</v>
      </c>
      <c r="I337" s="33"/>
      <c r="J337" s="33">
        <v>0</v>
      </c>
      <c r="K337" s="33">
        <v>554.26</v>
      </c>
      <c r="L337" s="33"/>
      <c r="M337" s="33">
        <v>67.27</v>
      </c>
      <c r="O337" s="33">
        <v>621.53</v>
      </c>
      <c r="P337" s="33"/>
      <c r="Q337" s="32">
        <f t="shared" ref="Q337:Q380" si="15">IF(H337=K337,0,IF(H337=O337,0,ROUND(H337/Y337,2)))</f>
        <v>59.2</v>
      </c>
      <c r="R337" s="32"/>
      <c r="S337" s="32">
        <f t="shared" ref="S337:S380" si="16">Q337-M337</f>
        <v>-8.0699999999999932</v>
      </c>
      <c r="T337" s="59"/>
      <c r="U337" s="35" t="s">
        <v>22</v>
      </c>
      <c r="V337" s="30"/>
      <c r="W337" s="37">
        <v>55</v>
      </c>
      <c r="X337" s="2"/>
      <c r="Y337" s="37">
        <v>62.5</v>
      </c>
    </row>
    <row r="338" spans="1:25" ht="14.45" customHeight="1" x14ac:dyDescent="0.25">
      <c r="A338" s="5"/>
      <c r="B338" s="29">
        <v>468</v>
      </c>
      <c r="C338" s="29"/>
      <c r="D338" s="30" t="s">
        <v>342</v>
      </c>
      <c r="E338" s="30"/>
      <c r="F338" s="57">
        <v>43465</v>
      </c>
      <c r="H338" s="33">
        <v>11576</v>
      </c>
      <c r="I338" s="33"/>
      <c r="J338" s="33">
        <v>0</v>
      </c>
      <c r="K338" s="33">
        <v>3472.8</v>
      </c>
      <c r="L338" s="33"/>
      <c r="M338" s="33">
        <v>578.79999999999995</v>
      </c>
      <c r="O338" s="33">
        <v>4051.6</v>
      </c>
      <c r="P338" s="33"/>
      <c r="Q338" s="32">
        <f t="shared" si="15"/>
        <v>185.22</v>
      </c>
      <c r="R338" s="32"/>
      <c r="S338" s="32">
        <f t="shared" si="16"/>
        <v>-393.57999999999993</v>
      </c>
      <c r="T338" s="59"/>
      <c r="U338" s="35" t="s">
        <v>22</v>
      </c>
      <c r="V338" s="30"/>
      <c r="W338" s="37">
        <v>20</v>
      </c>
      <c r="X338" s="2"/>
      <c r="Y338" s="37">
        <v>62.5</v>
      </c>
    </row>
    <row r="339" spans="1:25" ht="14.45" customHeight="1" x14ac:dyDescent="0.25">
      <c r="A339" s="5"/>
      <c r="B339" s="29">
        <v>470</v>
      </c>
      <c r="C339" s="29"/>
      <c r="D339" s="30" t="s">
        <v>343</v>
      </c>
      <c r="E339" s="30"/>
      <c r="F339" s="57">
        <v>43494</v>
      </c>
      <c r="H339" s="33">
        <v>160099.01</v>
      </c>
      <c r="I339" s="33"/>
      <c r="J339" s="33">
        <v>0</v>
      </c>
      <c r="K339" s="33">
        <v>47362.62</v>
      </c>
      <c r="L339" s="33"/>
      <c r="M339" s="33">
        <v>8004.95</v>
      </c>
      <c r="O339" s="33">
        <v>55367.57</v>
      </c>
      <c r="P339" s="33"/>
      <c r="Q339" s="32">
        <f t="shared" si="15"/>
        <v>2561.58</v>
      </c>
      <c r="R339" s="32"/>
      <c r="S339" s="32">
        <f t="shared" si="16"/>
        <v>-5443.37</v>
      </c>
      <c r="T339" s="59"/>
      <c r="U339" s="35" t="s">
        <v>22</v>
      </c>
      <c r="V339" s="30"/>
      <c r="W339" s="37">
        <v>20</v>
      </c>
      <c r="X339" s="2"/>
      <c r="Y339" s="37">
        <v>62.5</v>
      </c>
    </row>
    <row r="340" spans="1:25" ht="14.45" customHeight="1" x14ac:dyDescent="0.25">
      <c r="A340" s="5"/>
      <c r="B340" s="29">
        <v>471</v>
      </c>
      <c r="C340" s="29"/>
      <c r="D340" s="30" t="s">
        <v>344</v>
      </c>
      <c r="E340" s="30"/>
      <c r="F340" s="57">
        <v>43291</v>
      </c>
      <c r="H340" s="33">
        <v>689500.16000000003</v>
      </c>
      <c r="I340" s="33"/>
      <c r="J340" s="33">
        <v>0</v>
      </c>
      <c r="K340" s="33">
        <v>93239.23</v>
      </c>
      <c r="L340" s="33"/>
      <c r="M340" s="33">
        <v>12536.37</v>
      </c>
      <c r="O340" s="33">
        <v>105775.6</v>
      </c>
      <c r="P340" s="33"/>
      <c r="Q340" s="32">
        <f t="shared" si="15"/>
        <v>11032</v>
      </c>
      <c r="R340" s="32"/>
      <c r="S340" s="32">
        <f t="shared" si="16"/>
        <v>-1504.3700000000008</v>
      </c>
      <c r="T340" s="59"/>
      <c r="U340" s="35" t="s">
        <v>22</v>
      </c>
      <c r="V340" s="30"/>
      <c r="W340" s="37">
        <v>55</v>
      </c>
      <c r="X340" s="2"/>
      <c r="Y340" s="37">
        <v>62.5</v>
      </c>
    </row>
    <row r="341" spans="1:25" ht="14.45" customHeight="1" x14ac:dyDescent="0.25">
      <c r="A341" s="5"/>
      <c r="B341" s="29">
        <v>472</v>
      </c>
      <c r="C341" s="29"/>
      <c r="D341" s="30" t="s">
        <v>345</v>
      </c>
      <c r="E341" s="30"/>
      <c r="F341" s="57">
        <v>43451</v>
      </c>
      <c r="H341" s="33">
        <v>974138.93</v>
      </c>
      <c r="I341" s="33"/>
      <c r="J341" s="33">
        <v>0</v>
      </c>
      <c r="K341" s="33">
        <v>119553.42</v>
      </c>
      <c r="L341" s="33"/>
      <c r="M341" s="33">
        <v>17711.62</v>
      </c>
      <c r="O341" s="33">
        <v>137265.04</v>
      </c>
      <c r="P341" s="33"/>
      <c r="Q341" s="32">
        <f t="shared" si="15"/>
        <v>15586.22</v>
      </c>
      <c r="R341" s="32"/>
      <c r="S341" s="32">
        <f t="shared" si="16"/>
        <v>-2125.3999999999996</v>
      </c>
      <c r="T341" s="59"/>
      <c r="U341" s="35" t="s">
        <v>22</v>
      </c>
      <c r="V341" s="30"/>
      <c r="W341" s="37">
        <v>55</v>
      </c>
      <c r="X341" s="2"/>
      <c r="Y341" s="37">
        <v>62.5</v>
      </c>
    </row>
    <row r="342" spans="1:25" ht="14.45" customHeight="1" x14ac:dyDescent="0.25">
      <c r="A342" s="5"/>
      <c r="B342" s="29">
        <v>474</v>
      </c>
      <c r="C342" s="29"/>
      <c r="D342" s="30" t="s">
        <v>346</v>
      </c>
      <c r="E342" s="30"/>
      <c r="F342" s="57">
        <v>43259</v>
      </c>
      <c r="H342" s="33">
        <v>126899.2</v>
      </c>
      <c r="I342" s="33"/>
      <c r="J342" s="33">
        <v>0</v>
      </c>
      <c r="K342" s="33">
        <v>17424.61</v>
      </c>
      <c r="L342" s="33"/>
      <c r="M342" s="33">
        <v>2307.2600000000002</v>
      </c>
      <c r="O342" s="33">
        <v>19731.87</v>
      </c>
      <c r="P342" s="33"/>
      <c r="Q342" s="32">
        <f t="shared" si="15"/>
        <v>2030.39</v>
      </c>
      <c r="R342" s="32"/>
      <c r="S342" s="32">
        <f t="shared" si="16"/>
        <v>-276.87000000000012</v>
      </c>
      <c r="T342" s="59"/>
      <c r="U342" s="35" t="s">
        <v>22</v>
      </c>
      <c r="V342" s="30"/>
      <c r="W342" s="37">
        <v>55</v>
      </c>
      <c r="X342" s="2"/>
      <c r="Y342" s="37">
        <v>62.5</v>
      </c>
    </row>
    <row r="343" spans="1:25" ht="14.45" customHeight="1" x14ac:dyDescent="0.25">
      <c r="A343" s="5"/>
      <c r="B343" s="29">
        <v>475</v>
      </c>
      <c r="C343" s="29"/>
      <c r="D343" s="30" t="s">
        <v>347</v>
      </c>
      <c r="E343" s="30"/>
      <c r="F343" s="57">
        <v>43307</v>
      </c>
      <c r="H343" s="33">
        <v>51530.67</v>
      </c>
      <c r="I343" s="33"/>
      <c r="J343" s="33">
        <v>0</v>
      </c>
      <c r="K343" s="33">
        <v>6861</v>
      </c>
      <c r="L343" s="33"/>
      <c r="M343" s="33">
        <v>936.92</v>
      </c>
      <c r="O343" s="33">
        <v>7797.92</v>
      </c>
      <c r="P343" s="33"/>
      <c r="Q343" s="32">
        <f t="shared" si="15"/>
        <v>824.49</v>
      </c>
      <c r="R343" s="32"/>
      <c r="S343" s="32">
        <f t="shared" si="16"/>
        <v>-112.42999999999995</v>
      </c>
      <c r="T343" s="59"/>
      <c r="U343" s="35" t="s">
        <v>22</v>
      </c>
      <c r="V343" s="30"/>
      <c r="W343" s="37">
        <v>55</v>
      </c>
      <c r="X343" s="2"/>
      <c r="Y343" s="37">
        <v>62.5</v>
      </c>
    </row>
    <row r="344" spans="1:25" ht="14.45" customHeight="1" x14ac:dyDescent="0.25">
      <c r="A344" s="5"/>
      <c r="B344" s="29">
        <v>476</v>
      </c>
      <c r="C344" s="29"/>
      <c r="D344" s="30" t="s">
        <v>348</v>
      </c>
      <c r="E344" s="30"/>
      <c r="F344" s="57">
        <v>43306</v>
      </c>
      <c r="H344" s="33">
        <v>111355.36</v>
      </c>
      <c r="I344" s="33"/>
      <c r="J344" s="33">
        <v>0</v>
      </c>
      <c r="K344" s="33">
        <v>14826.27</v>
      </c>
      <c r="L344" s="33"/>
      <c r="M344" s="33">
        <v>2024.64</v>
      </c>
      <c r="O344" s="33">
        <v>16850.91</v>
      </c>
      <c r="P344" s="33"/>
      <c r="Q344" s="32">
        <f t="shared" si="15"/>
        <v>1781.69</v>
      </c>
      <c r="R344" s="32"/>
      <c r="S344" s="32">
        <f t="shared" si="16"/>
        <v>-242.95000000000005</v>
      </c>
      <c r="T344" s="59"/>
      <c r="U344" s="35" t="s">
        <v>22</v>
      </c>
      <c r="V344" s="30"/>
      <c r="W344" s="37">
        <v>55</v>
      </c>
      <c r="X344" s="2"/>
      <c r="Y344" s="37">
        <v>62.5</v>
      </c>
    </row>
    <row r="345" spans="1:25" ht="14.45" customHeight="1" x14ac:dyDescent="0.25">
      <c r="A345" s="5"/>
      <c r="B345" s="29">
        <v>477</v>
      </c>
      <c r="C345" s="29"/>
      <c r="D345" s="30" t="s">
        <v>349</v>
      </c>
      <c r="E345" s="30"/>
      <c r="F345" s="57">
        <v>43317</v>
      </c>
      <c r="H345" s="33">
        <v>130837.08</v>
      </c>
      <c r="I345" s="33"/>
      <c r="J345" s="33">
        <v>0</v>
      </c>
      <c r="K345" s="33">
        <v>17420.189999999999</v>
      </c>
      <c r="L345" s="33"/>
      <c r="M345" s="33">
        <v>2378.86</v>
      </c>
      <c r="O345" s="33">
        <v>19799.05</v>
      </c>
      <c r="P345" s="33"/>
      <c r="Q345" s="32">
        <f t="shared" si="15"/>
        <v>2093.39</v>
      </c>
      <c r="R345" s="32"/>
      <c r="S345" s="32">
        <f t="shared" si="16"/>
        <v>-285.47000000000025</v>
      </c>
      <c r="T345" s="59"/>
      <c r="U345" s="35" t="s">
        <v>22</v>
      </c>
      <c r="V345" s="30"/>
      <c r="W345" s="37">
        <v>55</v>
      </c>
      <c r="X345" s="2"/>
      <c r="Y345" s="37">
        <v>62.5</v>
      </c>
    </row>
    <row r="346" spans="1:25" ht="14.45" customHeight="1" x14ac:dyDescent="0.25">
      <c r="A346" s="5"/>
      <c r="B346" s="29">
        <v>478</v>
      </c>
      <c r="C346" s="29"/>
      <c r="D346" s="30" t="s">
        <v>350</v>
      </c>
      <c r="E346" s="30"/>
      <c r="F346" s="57">
        <v>43306</v>
      </c>
      <c r="H346" s="33">
        <v>35060.370000000003</v>
      </c>
      <c r="I346" s="33"/>
      <c r="J346" s="33">
        <v>0</v>
      </c>
      <c r="K346" s="33">
        <v>4668.07</v>
      </c>
      <c r="L346" s="33"/>
      <c r="M346" s="33">
        <v>637.46</v>
      </c>
      <c r="O346" s="33">
        <v>5305.53</v>
      </c>
      <c r="P346" s="33"/>
      <c r="Q346" s="32">
        <f t="shared" si="15"/>
        <v>560.97</v>
      </c>
      <c r="R346" s="32"/>
      <c r="S346" s="32">
        <f t="shared" si="16"/>
        <v>-76.490000000000009</v>
      </c>
      <c r="T346" s="59"/>
      <c r="U346" s="35" t="s">
        <v>22</v>
      </c>
      <c r="V346" s="30"/>
      <c r="W346" s="37">
        <v>55</v>
      </c>
      <c r="X346" s="2"/>
      <c r="Y346" s="37">
        <v>62.5</v>
      </c>
    </row>
    <row r="347" spans="1:25" ht="14.45" customHeight="1" x14ac:dyDescent="0.25">
      <c r="A347" s="5"/>
      <c r="B347" s="29">
        <v>479</v>
      </c>
      <c r="C347" s="29"/>
      <c r="D347" s="30" t="s">
        <v>351</v>
      </c>
      <c r="E347" s="30"/>
      <c r="F347" s="57">
        <v>43431</v>
      </c>
      <c r="H347" s="33">
        <v>352132.85</v>
      </c>
      <c r="I347" s="33"/>
      <c r="J347" s="33">
        <v>0</v>
      </c>
      <c r="K347" s="33">
        <v>43949.93</v>
      </c>
      <c r="L347" s="33"/>
      <c r="M347" s="33">
        <v>6402.42</v>
      </c>
      <c r="O347" s="33">
        <v>50352.35</v>
      </c>
      <c r="P347" s="33"/>
      <c r="Q347" s="32">
        <f t="shared" si="15"/>
        <v>5634.13</v>
      </c>
      <c r="R347" s="32"/>
      <c r="S347" s="32">
        <f t="shared" si="16"/>
        <v>-768.29</v>
      </c>
      <c r="T347" s="59"/>
      <c r="U347" s="35" t="s">
        <v>22</v>
      </c>
      <c r="V347" s="30"/>
      <c r="W347" s="37">
        <v>55</v>
      </c>
      <c r="X347" s="2"/>
      <c r="Y347" s="37">
        <v>62.5</v>
      </c>
    </row>
    <row r="348" spans="1:25" ht="14.45" customHeight="1" x14ac:dyDescent="0.25">
      <c r="A348" s="5"/>
      <c r="B348" s="29">
        <v>480</v>
      </c>
      <c r="C348" s="29"/>
      <c r="D348" s="30" t="s">
        <v>352</v>
      </c>
      <c r="E348" s="30"/>
      <c r="F348" s="57">
        <v>43265</v>
      </c>
      <c r="H348" s="33">
        <v>215618.79</v>
      </c>
      <c r="I348" s="33"/>
      <c r="J348" s="33">
        <v>0</v>
      </c>
      <c r="K348" s="33">
        <v>29606.74</v>
      </c>
      <c r="L348" s="33"/>
      <c r="M348" s="33">
        <v>3920.34</v>
      </c>
      <c r="O348" s="33">
        <v>33527.08</v>
      </c>
      <c r="P348" s="33"/>
      <c r="Q348" s="32">
        <f t="shared" si="15"/>
        <v>3449.9</v>
      </c>
      <c r="R348" s="32"/>
      <c r="S348" s="32">
        <f t="shared" si="16"/>
        <v>-470.44000000000005</v>
      </c>
      <c r="T348" s="59"/>
      <c r="U348" s="35" t="s">
        <v>22</v>
      </c>
      <c r="V348" s="30"/>
      <c r="W348" s="37">
        <v>55</v>
      </c>
      <c r="X348" s="2"/>
      <c r="Y348" s="37">
        <v>62.5</v>
      </c>
    </row>
    <row r="349" spans="1:25" ht="14.45" customHeight="1" x14ac:dyDescent="0.25">
      <c r="A349" s="5"/>
      <c r="B349" s="29">
        <v>481</v>
      </c>
      <c r="C349" s="29"/>
      <c r="D349" s="30" t="s">
        <v>353</v>
      </c>
      <c r="E349" s="30"/>
      <c r="F349" s="57">
        <v>43494</v>
      </c>
      <c r="H349" s="33">
        <v>22834.61</v>
      </c>
      <c r="I349" s="33"/>
      <c r="J349" s="33">
        <v>0</v>
      </c>
      <c r="K349" s="33">
        <v>2754.84</v>
      </c>
      <c r="L349" s="33"/>
      <c r="M349" s="33">
        <v>415.17</v>
      </c>
      <c r="O349" s="33">
        <v>3170.01</v>
      </c>
      <c r="P349" s="33"/>
      <c r="Q349" s="32">
        <f t="shared" si="15"/>
        <v>365.35</v>
      </c>
      <c r="R349" s="32"/>
      <c r="S349" s="32">
        <f t="shared" si="16"/>
        <v>-49.819999999999993</v>
      </c>
      <c r="T349" s="59"/>
      <c r="U349" s="35" t="s">
        <v>22</v>
      </c>
      <c r="V349" s="30"/>
      <c r="W349" s="37">
        <v>55</v>
      </c>
      <c r="X349" s="2"/>
      <c r="Y349" s="37">
        <v>62.5</v>
      </c>
    </row>
    <row r="350" spans="1:25" ht="14.45" customHeight="1" x14ac:dyDescent="0.25">
      <c r="A350" s="5"/>
      <c r="B350" s="29">
        <v>482</v>
      </c>
      <c r="C350" s="29"/>
      <c r="D350" s="30" t="s">
        <v>354</v>
      </c>
      <c r="E350" s="30"/>
      <c r="F350" s="57">
        <v>43531</v>
      </c>
      <c r="H350" s="33">
        <v>32464.99</v>
      </c>
      <c r="I350" s="33"/>
      <c r="J350" s="33">
        <v>0</v>
      </c>
      <c r="K350" s="33">
        <v>3849.05</v>
      </c>
      <c r="L350" s="33"/>
      <c r="M350" s="33">
        <v>590.27</v>
      </c>
      <c r="O350" s="33">
        <v>4439.32</v>
      </c>
      <c r="P350" s="33"/>
      <c r="Q350" s="32">
        <f t="shared" si="15"/>
        <v>519.44000000000005</v>
      </c>
      <c r="R350" s="32"/>
      <c r="S350" s="32">
        <f t="shared" si="16"/>
        <v>-70.829999999999927</v>
      </c>
      <c r="T350" s="59"/>
      <c r="U350" s="35" t="s">
        <v>22</v>
      </c>
      <c r="V350" s="30"/>
      <c r="W350" s="37">
        <v>55</v>
      </c>
      <c r="X350" s="2"/>
      <c r="Y350" s="37">
        <v>62.5</v>
      </c>
    </row>
    <row r="351" spans="1:25" ht="14.45" customHeight="1" x14ac:dyDescent="0.25">
      <c r="A351" s="5"/>
      <c r="B351" s="29">
        <v>483</v>
      </c>
      <c r="C351" s="29"/>
      <c r="D351" s="30" t="s">
        <v>355</v>
      </c>
      <c r="E351" s="30"/>
      <c r="F351" s="57">
        <v>43558</v>
      </c>
      <c r="H351" s="33">
        <v>22500</v>
      </c>
      <c r="I351" s="33"/>
      <c r="J351" s="33">
        <v>0</v>
      </c>
      <c r="K351" s="33">
        <v>2620.7399999999998</v>
      </c>
      <c r="L351" s="33"/>
      <c r="M351" s="33">
        <v>409.09</v>
      </c>
      <c r="O351" s="33">
        <v>3029.83</v>
      </c>
      <c r="P351" s="33"/>
      <c r="Q351" s="32">
        <f t="shared" si="15"/>
        <v>360</v>
      </c>
      <c r="R351" s="32"/>
      <c r="S351" s="32">
        <f t="shared" si="16"/>
        <v>-49.089999999999975</v>
      </c>
      <c r="T351" s="59"/>
      <c r="U351" s="35" t="s">
        <v>22</v>
      </c>
      <c r="V351" s="30"/>
      <c r="W351" s="37">
        <v>55</v>
      </c>
      <c r="X351" s="2"/>
      <c r="Y351" s="37">
        <v>62.5</v>
      </c>
    </row>
    <row r="352" spans="1:25" ht="14.45" customHeight="1" x14ac:dyDescent="0.25">
      <c r="A352" s="5"/>
      <c r="B352" s="29">
        <v>484</v>
      </c>
      <c r="C352" s="29"/>
      <c r="D352" s="30" t="s">
        <v>356</v>
      </c>
      <c r="E352" s="30"/>
      <c r="F352" s="57">
        <v>44074</v>
      </c>
      <c r="H352" s="33">
        <v>3414.32</v>
      </c>
      <c r="I352" s="33"/>
      <c r="J352" s="33">
        <v>0</v>
      </c>
      <c r="K352" s="33">
        <v>739.79</v>
      </c>
      <c r="L352" s="33"/>
      <c r="M352" s="33">
        <v>170.72</v>
      </c>
      <c r="O352" s="33">
        <v>910.51</v>
      </c>
      <c r="P352" s="33"/>
      <c r="Q352" s="32">
        <f t="shared" si="15"/>
        <v>54.63</v>
      </c>
      <c r="R352" s="32"/>
      <c r="S352" s="32">
        <f t="shared" si="16"/>
        <v>-116.09</v>
      </c>
      <c r="T352" s="59"/>
      <c r="U352" s="35" t="s">
        <v>22</v>
      </c>
      <c r="V352" s="30"/>
      <c r="W352" s="37">
        <v>20</v>
      </c>
      <c r="X352" s="2"/>
      <c r="Y352" s="37">
        <v>62.5</v>
      </c>
    </row>
    <row r="353" spans="1:25" ht="14.45" customHeight="1" x14ac:dyDescent="0.25">
      <c r="A353" s="5"/>
      <c r="B353" s="29">
        <v>485</v>
      </c>
      <c r="C353" s="29"/>
      <c r="D353" s="30" t="s">
        <v>357</v>
      </c>
      <c r="E353" s="30"/>
      <c r="F353" s="57">
        <v>44510</v>
      </c>
      <c r="H353" s="33">
        <v>5467.69</v>
      </c>
      <c r="I353" s="33"/>
      <c r="J353" s="33">
        <v>0</v>
      </c>
      <c r="K353" s="33">
        <v>865.7</v>
      </c>
      <c r="L353" s="33"/>
      <c r="M353" s="33">
        <v>273.38</v>
      </c>
      <c r="O353" s="33">
        <v>1139.08</v>
      </c>
      <c r="P353" s="33"/>
      <c r="Q353" s="32">
        <f t="shared" si="15"/>
        <v>87.48</v>
      </c>
      <c r="R353" s="32"/>
      <c r="S353" s="32">
        <f t="shared" si="16"/>
        <v>-185.89999999999998</v>
      </c>
      <c r="T353" s="59"/>
      <c r="U353" s="35" t="s">
        <v>22</v>
      </c>
      <c r="V353" s="30"/>
      <c r="W353" s="37">
        <v>20</v>
      </c>
      <c r="X353" s="2"/>
      <c r="Y353" s="37">
        <v>62.5</v>
      </c>
    </row>
    <row r="354" spans="1:25" ht="14.45" customHeight="1" x14ac:dyDescent="0.25">
      <c r="A354" s="5"/>
      <c r="B354" s="29">
        <v>486</v>
      </c>
      <c r="C354" s="29"/>
      <c r="D354" s="30" t="s">
        <v>358</v>
      </c>
      <c r="E354" s="30"/>
      <c r="F354" s="57">
        <v>44837</v>
      </c>
      <c r="H354" s="33">
        <v>58550</v>
      </c>
      <c r="I354" s="33"/>
      <c r="J354" s="33">
        <v>0</v>
      </c>
      <c r="K354" s="33">
        <v>2395.2399999999998</v>
      </c>
      <c r="L354" s="33"/>
      <c r="M354" s="33">
        <v>1064.55</v>
      </c>
      <c r="O354" s="33">
        <v>3459.79</v>
      </c>
      <c r="P354" s="33"/>
      <c r="Q354" s="32">
        <f t="shared" si="15"/>
        <v>936.8</v>
      </c>
      <c r="R354" s="32"/>
      <c r="S354" s="32">
        <f t="shared" si="16"/>
        <v>-127.75</v>
      </c>
      <c r="T354" s="59"/>
      <c r="U354" s="35" t="s">
        <v>22</v>
      </c>
      <c r="V354" s="30"/>
      <c r="W354" s="37">
        <v>55</v>
      </c>
      <c r="X354" s="2"/>
      <c r="Y354" s="37">
        <v>62.5</v>
      </c>
    </row>
    <row r="355" spans="1:25" ht="14.45" customHeight="1" x14ac:dyDescent="0.25">
      <c r="A355" s="5"/>
      <c r="B355" s="29">
        <v>487</v>
      </c>
      <c r="C355" s="29"/>
      <c r="D355" s="30" t="s">
        <v>359</v>
      </c>
      <c r="E355" s="30"/>
      <c r="F355" s="57">
        <v>44910</v>
      </c>
      <c r="H355" s="33">
        <v>47890</v>
      </c>
      <c r="I355" s="33"/>
      <c r="J355" s="33">
        <v>0</v>
      </c>
      <c r="K355" s="33">
        <v>1814.02</v>
      </c>
      <c r="L355" s="33"/>
      <c r="M355" s="33">
        <v>870.73</v>
      </c>
      <c r="O355" s="33">
        <v>2684.75</v>
      </c>
      <c r="P355" s="33"/>
      <c r="Q355" s="32">
        <f t="shared" si="15"/>
        <v>766.24</v>
      </c>
      <c r="R355" s="32"/>
      <c r="S355" s="32">
        <f t="shared" si="16"/>
        <v>-104.49000000000001</v>
      </c>
      <c r="T355" s="59"/>
      <c r="U355" s="35" t="s">
        <v>22</v>
      </c>
      <c r="V355" s="30"/>
      <c r="W355" s="37">
        <v>55</v>
      </c>
      <c r="X355" s="2"/>
      <c r="Y355" s="37">
        <v>62.5</v>
      </c>
    </row>
    <row r="356" spans="1:25" ht="14.45" customHeight="1" x14ac:dyDescent="0.25">
      <c r="A356" s="5"/>
      <c r="B356" s="29">
        <v>488</v>
      </c>
      <c r="C356" s="29"/>
      <c r="D356" s="30" t="s">
        <v>360</v>
      </c>
      <c r="E356" s="30"/>
      <c r="F356" s="57">
        <v>45280</v>
      </c>
      <c r="H356" s="33">
        <v>225002.56</v>
      </c>
      <c r="I356" s="33"/>
      <c r="J356" s="33">
        <v>0</v>
      </c>
      <c r="K356" s="33">
        <v>4090.96</v>
      </c>
      <c r="L356" s="33"/>
      <c r="M356" s="33">
        <v>4090.96</v>
      </c>
      <c r="O356" s="33">
        <v>8181.92</v>
      </c>
      <c r="P356" s="33"/>
      <c r="Q356" s="32">
        <f t="shared" si="15"/>
        <v>3600.04</v>
      </c>
      <c r="R356" s="32"/>
      <c r="S356" s="32">
        <f t="shared" si="16"/>
        <v>-490.92000000000007</v>
      </c>
      <c r="T356" s="59"/>
      <c r="U356" s="35" t="s">
        <v>22</v>
      </c>
      <c r="V356" s="30"/>
      <c r="W356" s="37">
        <v>55</v>
      </c>
      <c r="X356" s="2"/>
      <c r="Y356" s="37">
        <v>62.5</v>
      </c>
    </row>
    <row r="357" spans="1:25" ht="14.45" customHeight="1" x14ac:dyDescent="0.25">
      <c r="A357" s="5"/>
      <c r="B357" s="29">
        <v>489</v>
      </c>
      <c r="C357" s="29"/>
      <c r="D357" s="30" t="s">
        <v>361</v>
      </c>
      <c r="E357" s="30"/>
      <c r="F357" s="57">
        <v>45268</v>
      </c>
      <c r="H357" s="33">
        <v>1004459.33</v>
      </c>
      <c r="I357" s="33"/>
      <c r="J357" s="33">
        <v>0</v>
      </c>
      <c r="K357" s="33">
        <v>19784.810000000001</v>
      </c>
      <c r="L357" s="33"/>
      <c r="M357" s="33">
        <v>18262.900000000001</v>
      </c>
      <c r="O357" s="33">
        <v>38047.71</v>
      </c>
      <c r="P357" s="33"/>
      <c r="Q357" s="32">
        <f t="shared" si="15"/>
        <v>16071.35</v>
      </c>
      <c r="R357" s="32"/>
      <c r="S357" s="32">
        <f t="shared" si="16"/>
        <v>-2191.5500000000011</v>
      </c>
      <c r="T357" s="59"/>
      <c r="U357" s="35" t="s">
        <v>22</v>
      </c>
      <c r="V357" s="30"/>
      <c r="W357" s="37">
        <v>55</v>
      </c>
      <c r="X357" s="2"/>
      <c r="Y357" s="37">
        <v>62.5</v>
      </c>
    </row>
    <row r="358" spans="1:25" ht="14.45" customHeight="1" x14ac:dyDescent="0.25">
      <c r="A358" s="5"/>
      <c r="B358" s="29">
        <v>490</v>
      </c>
      <c r="C358" s="29"/>
      <c r="D358" s="30" t="s">
        <v>362</v>
      </c>
      <c r="E358" s="30"/>
      <c r="F358" s="57">
        <v>45268</v>
      </c>
      <c r="H358" s="33">
        <v>481704.66</v>
      </c>
      <c r="I358" s="33"/>
      <c r="J358" s="33">
        <v>0</v>
      </c>
      <c r="K358" s="33">
        <v>9488.1299999999992</v>
      </c>
      <c r="L358" s="33"/>
      <c r="M358" s="33">
        <v>8758.27</v>
      </c>
      <c r="O358" s="33">
        <v>18246.400000000001</v>
      </c>
      <c r="P358" s="33"/>
      <c r="Q358" s="32">
        <f t="shared" si="15"/>
        <v>7707.27</v>
      </c>
      <c r="R358" s="32"/>
      <c r="S358" s="32">
        <f t="shared" si="16"/>
        <v>-1051</v>
      </c>
      <c r="T358" s="59"/>
      <c r="U358" s="35" t="s">
        <v>22</v>
      </c>
      <c r="V358" s="30"/>
      <c r="W358" s="37">
        <v>55</v>
      </c>
      <c r="X358" s="2"/>
      <c r="Y358" s="37">
        <v>62.5</v>
      </c>
    </row>
    <row r="359" spans="1:25" ht="14.45" customHeight="1" x14ac:dyDescent="0.25">
      <c r="A359" s="5"/>
      <c r="B359" s="29">
        <v>491</v>
      </c>
      <c r="C359" s="29"/>
      <c r="D359" s="30" t="s">
        <v>363</v>
      </c>
      <c r="E359" s="30"/>
      <c r="F359" s="57">
        <v>45268</v>
      </c>
      <c r="H359" s="33">
        <v>86705.34</v>
      </c>
      <c r="I359" s="33"/>
      <c r="J359" s="33">
        <v>0</v>
      </c>
      <c r="K359" s="33">
        <v>1707.83</v>
      </c>
      <c r="L359" s="33"/>
      <c r="M359" s="33">
        <v>1576.46</v>
      </c>
      <c r="O359" s="33">
        <v>3284.29</v>
      </c>
      <c r="P359" s="33"/>
      <c r="Q359" s="32">
        <f t="shared" si="15"/>
        <v>1387.29</v>
      </c>
      <c r="R359" s="32"/>
      <c r="S359" s="32">
        <f t="shared" si="16"/>
        <v>-189.17000000000007</v>
      </c>
      <c r="T359" s="59"/>
      <c r="U359" s="35" t="s">
        <v>22</v>
      </c>
      <c r="V359" s="30"/>
      <c r="W359" s="37">
        <v>55</v>
      </c>
      <c r="X359" s="2"/>
      <c r="Y359" s="37">
        <v>62.5</v>
      </c>
    </row>
    <row r="360" spans="1:25" ht="14.45" customHeight="1" x14ac:dyDescent="0.25">
      <c r="A360" s="5"/>
      <c r="B360" s="29">
        <v>492</v>
      </c>
      <c r="C360" s="29"/>
      <c r="D360" s="30" t="s">
        <v>364</v>
      </c>
      <c r="E360" s="30"/>
      <c r="F360" s="57">
        <v>45268</v>
      </c>
      <c r="H360" s="33">
        <v>51369.38</v>
      </c>
      <c r="I360" s="33"/>
      <c r="J360" s="33">
        <v>0</v>
      </c>
      <c r="K360" s="33">
        <v>1011.82</v>
      </c>
      <c r="L360" s="33"/>
      <c r="M360" s="33">
        <v>933.99</v>
      </c>
      <c r="O360" s="33">
        <v>1945.81</v>
      </c>
      <c r="P360" s="33"/>
      <c r="Q360" s="32">
        <f t="shared" si="15"/>
        <v>821.91</v>
      </c>
      <c r="R360" s="32"/>
      <c r="S360" s="32">
        <f t="shared" si="16"/>
        <v>-112.08000000000004</v>
      </c>
      <c r="T360" s="59"/>
      <c r="U360" s="35" t="s">
        <v>22</v>
      </c>
      <c r="V360" s="30"/>
      <c r="W360" s="37">
        <v>55</v>
      </c>
      <c r="X360" s="2"/>
      <c r="Y360" s="37">
        <v>62.5</v>
      </c>
    </row>
    <row r="361" spans="1:25" ht="14.45" customHeight="1" x14ac:dyDescent="0.25">
      <c r="A361" s="5"/>
      <c r="B361" s="29">
        <v>493</v>
      </c>
      <c r="C361" s="29"/>
      <c r="D361" s="30" t="s">
        <v>365</v>
      </c>
      <c r="E361" s="30"/>
      <c r="F361" s="57">
        <v>45268</v>
      </c>
      <c r="H361" s="33">
        <v>506323.03</v>
      </c>
      <c r="I361" s="33"/>
      <c r="J361" s="33">
        <v>0</v>
      </c>
      <c r="K361" s="33">
        <v>9973.0300000000007</v>
      </c>
      <c r="L361" s="33"/>
      <c r="M361" s="33">
        <v>9205.8700000000008</v>
      </c>
      <c r="O361" s="33">
        <v>19178.900000000001</v>
      </c>
      <c r="P361" s="33"/>
      <c r="Q361" s="32">
        <f t="shared" si="15"/>
        <v>8101.17</v>
      </c>
      <c r="R361" s="32"/>
      <c r="S361" s="32">
        <f t="shared" si="16"/>
        <v>-1104.7000000000007</v>
      </c>
      <c r="T361" s="59"/>
      <c r="U361" s="35" t="s">
        <v>22</v>
      </c>
      <c r="V361" s="30"/>
      <c r="W361" s="37">
        <v>55</v>
      </c>
      <c r="X361" s="2"/>
      <c r="Y361" s="37">
        <v>62.5</v>
      </c>
    </row>
    <row r="362" spans="1:25" ht="14.45" customHeight="1" x14ac:dyDescent="0.25">
      <c r="A362" s="5"/>
      <c r="B362" s="29">
        <v>494</v>
      </c>
      <c r="C362" s="29"/>
      <c r="D362" s="30" t="s">
        <v>366</v>
      </c>
      <c r="E362" s="30"/>
      <c r="F362" s="57">
        <v>45268</v>
      </c>
      <c r="H362" s="33">
        <v>47139.38</v>
      </c>
      <c r="I362" s="33"/>
      <c r="J362" s="33">
        <v>0</v>
      </c>
      <c r="K362" s="33">
        <v>928.5</v>
      </c>
      <c r="L362" s="33"/>
      <c r="M362" s="33">
        <v>857.08</v>
      </c>
      <c r="O362" s="33">
        <v>1785.58</v>
      </c>
      <c r="P362" s="33"/>
      <c r="Q362" s="32">
        <f t="shared" si="15"/>
        <v>754.23</v>
      </c>
      <c r="R362" s="32"/>
      <c r="S362" s="32">
        <f t="shared" si="16"/>
        <v>-102.85000000000002</v>
      </c>
      <c r="T362" s="59"/>
      <c r="U362" s="35" t="s">
        <v>22</v>
      </c>
      <c r="V362" s="30"/>
      <c r="W362" s="37">
        <v>55</v>
      </c>
      <c r="X362" s="2"/>
      <c r="Y362" s="37">
        <v>62.5</v>
      </c>
    </row>
    <row r="363" spans="1:25" ht="14.45" customHeight="1" x14ac:dyDescent="0.25">
      <c r="A363" s="5"/>
      <c r="B363" s="29">
        <v>495</v>
      </c>
      <c r="C363" s="29"/>
      <c r="D363" s="30" t="s">
        <v>367</v>
      </c>
      <c r="E363" s="30"/>
      <c r="F363" s="57">
        <v>45268</v>
      </c>
      <c r="H363" s="33">
        <v>62544.5</v>
      </c>
      <c r="I363" s="33"/>
      <c r="J363" s="33">
        <v>0</v>
      </c>
      <c r="K363" s="33">
        <v>1231.93</v>
      </c>
      <c r="L363" s="33"/>
      <c r="M363" s="33">
        <v>1137.17</v>
      </c>
      <c r="O363" s="33">
        <v>2369.1</v>
      </c>
      <c r="P363" s="33"/>
      <c r="Q363" s="32">
        <f t="shared" si="15"/>
        <v>1000.71</v>
      </c>
      <c r="R363" s="32"/>
      <c r="S363" s="32">
        <f t="shared" si="16"/>
        <v>-136.46000000000004</v>
      </c>
      <c r="T363" s="59"/>
      <c r="U363" s="35" t="s">
        <v>22</v>
      </c>
      <c r="V363" s="30"/>
      <c r="W363" s="37">
        <v>55</v>
      </c>
      <c r="X363" s="2"/>
      <c r="Y363" s="37">
        <v>62.5</v>
      </c>
    </row>
    <row r="364" spans="1:25" ht="14.45" customHeight="1" x14ac:dyDescent="0.25">
      <c r="A364" s="5"/>
      <c r="B364" s="29">
        <v>496</v>
      </c>
      <c r="C364" s="29"/>
      <c r="D364" s="30" t="s">
        <v>368</v>
      </c>
      <c r="E364" s="30"/>
      <c r="F364" s="57">
        <v>45268</v>
      </c>
      <c r="H364" s="33">
        <v>195049.4</v>
      </c>
      <c r="I364" s="33"/>
      <c r="J364" s="33">
        <v>0</v>
      </c>
      <c r="K364" s="33">
        <v>3841.88</v>
      </c>
      <c r="L364" s="33"/>
      <c r="M364" s="33">
        <v>3546.35</v>
      </c>
      <c r="O364" s="33">
        <v>7388.23</v>
      </c>
      <c r="P364" s="33"/>
      <c r="Q364" s="32">
        <f t="shared" si="15"/>
        <v>3120.79</v>
      </c>
      <c r="R364" s="32"/>
      <c r="S364" s="32">
        <f t="shared" si="16"/>
        <v>-425.55999999999995</v>
      </c>
      <c r="T364" s="59"/>
      <c r="U364" s="35" t="s">
        <v>22</v>
      </c>
      <c r="V364" s="30"/>
      <c r="W364" s="37">
        <v>55</v>
      </c>
      <c r="X364" s="2"/>
      <c r="Y364" s="37">
        <v>62.5</v>
      </c>
    </row>
    <row r="365" spans="1:25" ht="14.45" customHeight="1" x14ac:dyDescent="0.25">
      <c r="A365" s="5"/>
      <c r="B365" s="29">
        <v>497</v>
      </c>
      <c r="C365" s="29"/>
      <c r="D365" s="30" t="s">
        <v>369</v>
      </c>
      <c r="E365" s="30"/>
      <c r="F365" s="57">
        <v>45268</v>
      </c>
      <c r="H365" s="33">
        <v>168349.57</v>
      </c>
      <c r="I365" s="33"/>
      <c r="J365" s="33">
        <v>0</v>
      </c>
      <c r="K365" s="33">
        <v>3315.98</v>
      </c>
      <c r="L365" s="33"/>
      <c r="M365" s="33">
        <v>3060.9</v>
      </c>
      <c r="O365" s="33">
        <v>6376.88</v>
      </c>
      <c r="P365" s="33"/>
      <c r="Q365" s="32">
        <f t="shared" si="15"/>
        <v>2693.59</v>
      </c>
      <c r="R365" s="32"/>
      <c r="S365" s="32">
        <f t="shared" si="16"/>
        <v>-367.30999999999995</v>
      </c>
      <c r="T365" s="59"/>
      <c r="U365" s="35" t="s">
        <v>22</v>
      </c>
      <c r="V365" s="30"/>
      <c r="W365" s="37">
        <v>55</v>
      </c>
      <c r="X365" s="2"/>
      <c r="Y365" s="37">
        <v>62.5</v>
      </c>
    </row>
    <row r="366" spans="1:25" ht="14.45" customHeight="1" x14ac:dyDescent="0.25">
      <c r="A366" s="5"/>
      <c r="B366" s="29">
        <v>498</v>
      </c>
      <c r="C366" s="29"/>
      <c r="D366" s="30" t="s">
        <v>370</v>
      </c>
      <c r="E366" s="30"/>
      <c r="F366" s="57">
        <v>45268</v>
      </c>
      <c r="H366" s="33">
        <v>126080.38</v>
      </c>
      <c r="I366" s="33"/>
      <c r="J366" s="33">
        <v>0</v>
      </c>
      <c r="K366" s="33">
        <v>2483.4</v>
      </c>
      <c r="L366" s="33"/>
      <c r="M366" s="33">
        <v>2292.37</v>
      </c>
      <c r="O366" s="33">
        <v>4775.7700000000004</v>
      </c>
      <c r="P366" s="33"/>
      <c r="Q366" s="32">
        <f t="shared" si="15"/>
        <v>2017.29</v>
      </c>
      <c r="R366" s="32"/>
      <c r="S366" s="32">
        <f t="shared" si="16"/>
        <v>-275.07999999999993</v>
      </c>
      <c r="T366" s="59"/>
      <c r="U366" s="35" t="s">
        <v>22</v>
      </c>
      <c r="V366" s="30"/>
      <c r="W366" s="37">
        <v>55</v>
      </c>
      <c r="X366" s="2"/>
      <c r="Y366" s="37">
        <v>62.5</v>
      </c>
    </row>
    <row r="367" spans="1:25" ht="14.45" customHeight="1" x14ac:dyDescent="0.25">
      <c r="A367" s="5"/>
      <c r="B367" s="29">
        <v>499</v>
      </c>
      <c r="C367" s="29"/>
      <c r="D367" s="30" t="s">
        <v>371</v>
      </c>
      <c r="E367" s="30"/>
      <c r="F367" s="57">
        <v>45268</v>
      </c>
      <c r="H367" s="33">
        <v>159671.41</v>
      </c>
      <c r="I367" s="33"/>
      <c r="J367" s="33">
        <v>0</v>
      </c>
      <c r="K367" s="33">
        <v>3145.05</v>
      </c>
      <c r="L367" s="33"/>
      <c r="M367" s="33">
        <v>2903.12</v>
      </c>
      <c r="O367" s="33">
        <v>6048.17</v>
      </c>
      <c r="P367" s="33"/>
      <c r="Q367" s="32">
        <f t="shared" si="15"/>
        <v>2554.7399999999998</v>
      </c>
      <c r="R367" s="32"/>
      <c r="S367" s="32">
        <f t="shared" si="16"/>
        <v>-348.38000000000011</v>
      </c>
      <c r="T367" s="59"/>
      <c r="U367" s="35" t="s">
        <v>22</v>
      </c>
      <c r="V367" s="30"/>
      <c r="W367" s="37">
        <v>55</v>
      </c>
      <c r="X367" s="2"/>
      <c r="Y367" s="37">
        <v>62.5</v>
      </c>
    </row>
    <row r="368" spans="1:25" ht="14.45" customHeight="1" x14ac:dyDescent="0.25">
      <c r="A368" s="5"/>
      <c r="B368" s="29">
        <v>500</v>
      </c>
      <c r="C368" s="29"/>
      <c r="D368" s="30" t="s">
        <v>372</v>
      </c>
      <c r="E368" s="30"/>
      <c r="F368" s="57">
        <v>45268</v>
      </c>
      <c r="H368" s="33">
        <v>59238.85</v>
      </c>
      <c r="I368" s="33"/>
      <c r="J368" s="33">
        <v>0</v>
      </c>
      <c r="K368" s="33">
        <v>1166.83</v>
      </c>
      <c r="L368" s="33"/>
      <c r="M368" s="33">
        <v>1077.07</v>
      </c>
      <c r="O368" s="33">
        <v>2243.9</v>
      </c>
      <c r="P368" s="33"/>
      <c r="Q368" s="32">
        <f t="shared" si="15"/>
        <v>947.82</v>
      </c>
      <c r="R368" s="32"/>
      <c r="S368" s="32">
        <f t="shared" si="16"/>
        <v>-129.24999999999989</v>
      </c>
      <c r="T368" s="59"/>
      <c r="U368" s="35" t="s">
        <v>22</v>
      </c>
      <c r="V368" s="30"/>
      <c r="W368" s="37">
        <v>55</v>
      </c>
      <c r="X368" s="2"/>
      <c r="Y368" s="37">
        <v>62.5</v>
      </c>
    </row>
    <row r="369" spans="1:25" ht="14.45" customHeight="1" x14ac:dyDescent="0.25">
      <c r="A369" s="5"/>
      <c r="B369" s="29">
        <v>501</v>
      </c>
      <c r="C369" s="29"/>
      <c r="D369" s="30" t="s">
        <v>373</v>
      </c>
      <c r="E369" s="30"/>
      <c r="F369" s="57">
        <v>45268</v>
      </c>
      <c r="H369" s="33">
        <v>432551.6</v>
      </c>
      <c r="I369" s="33"/>
      <c r="J369" s="33">
        <v>0</v>
      </c>
      <c r="K369" s="33">
        <v>8519.9500000000007</v>
      </c>
      <c r="L369" s="33"/>
      <c r="M369" s="33">
        <v>7864.57</v>
      </c>
      <c r="O369" s="33">
        <v>16384.52</v>
      </c>
      <c r="P369" s="33"/>
      <c r="Q369" s="32">
        <f t="shared" si="15"/>
        <v>6920.83</v>
      </c>
      <c r="R369" s="32"/>
      <c r="S369" s="32">
        <f t="shared" si="16"/>
        <v>-943.73999999999978</v>
      </c>
      <c r="T369" s="59"/>
      <c r="U369" s="35" t="s">
        <v>22</v>
      </c>
      <c r="V369" s="30"/>
      <c r="W369" s="37">
        <v>55</v>
      </c>
      <c r="X369" s="2"/>
      <c r="Y369" s="37">
        <v>62.5</v>
      </c>
    </row>
    <row r="370" spans="1:25" ht="14.45" customHeight="1" x14ac:dyDescent="0.25">
      <c r="A370" s="5"/>
      <c r="B370" s="29">
        <v>502</v>
      </c>
      <c r="C370" s="29"/>
      <c r="D370" s="30" t="s">
        <v>374</v>
      </c>
      <c r="E370" s="30"/>
      <c r="F370" s="57">
        <v>45268</v>
      </c>
      <c r="H370" s="33">
        <v>106385.09</v>
      </c>
      <c r="I370" s="33"/>
      <c r="J370" s="33">
        <v>0</v>
      </c>
      <c r="K370" s="33">
        <v>2095.46</v>
      </c>
      <c r="L370" s="33"/>
      <c r="M370" s="33">
        <v>1934.27</v>
      </c>
      <c r="O370" s="33">
        <v>4029.73</v>
      </c>
      <c r="P370" s="33"/>
      <c r="Q370" s="32">
        <f t="shared" si="15"/>
        <v>1702.16</v>
      </c>
      <c r="R370" s="32"/>
      <c r="S370" s="32">
        <f t="shared" si="16"/>
        <v>-232.1099999999999</v>
      </c>
      <c r="T370" s="59"/>
      <c r="U370" s="35" t="s">
        <v>22</v>
      </c>
      <c r="V370" s="30"/>
      <c r="W370" s="37">
        <v>55</v>
      </c>
      <c r="X370" s="2"/>
      <c r="Y370" s="37">
        <v>62.5</v>
      </c>
    </row>
    <row r="371" spans="1:25" ht="14.45" customHeight="1" x14ac:dyDescent="0.25">
      <c r="A371" s="5"/>
      <c r="B371" s="29">
        <v>503</v>
      </c>
      <c r="C371" s="29"/>
      <c r="D371" s="30" t="s">
        <v>375</v>
      </c>
      <c r="E371" s="30"/>
      <c r="F371" s="57">
        <v>45268</v>
      </c>
      <c r="H371" s="33">
        <v>128626.87</v>
      </c>
      <c r="I371" s="33"/>
      <c r="J371" s="33">
        <v>0</v>
      </c>
      <c r="K371" s="33">
        <v>2533.56</v>
      </c>
      <c r="L371" s="33"/>
      <c r="M371" s="33">
        <v>2338.67</v>
      </c>
      <c r="O371" s="33">
        <v>4872.2299999999996</v>
      </c>
      <c r="P371" s="33"/>
      <c r="Q371" s="32">
        <f t="shared" si="15"/>
        <v>2058.0300000000002</v>
      </c>
      <c r="R371" s="32"/>
      <c r="S371" s="32">
        <f t="shared" si="16"/>
        <v>-280.63999999999987</v>
      </c>
      <c r="T371" s="59"/>
      <c r="U371" s="35" t="s">
        <v>22</v>
      </c>
      <c r="V371" s="30"/>
      <c r="W371" s="37">
        <v>55</v>
      </c>
      <c r="X371" s="2"/>
      <c r="Y371" s="37">
        <v>62.5</v>
      </c>
    </row>
    <row r="372" spans="1:25" ht="14.45" customHeight="1" x14ac:dyDescent="0.25">
      <c r="A372" s="5"/>
      <c r="B372" s="29">
        <v>504</v>
      </c>
      <c r="C372" s="29"/>
      <c r="D372" s="30" t="s">
        <v>376</v>
      </c>
      <c r="E372" s="30"/>
      <c r="F372" s="57">
        <v>45268</v>
      </c>
      <c r="H372" s="33">
        <v>117649.5</v>
      </c>
      <c r="I372" s="33"/>
      <c r="J372" s="33">
        <v>0</v>
      </c>
      <c r="K372" s="33">
        <v>2317.34</v>
      </c>
      <c r="L372" s="33"/>
      <c r="M372" s="33">
        <v>2139.08</v>
      </c>
      <c r="O372" s="33">
        <v>4456.42</v>
      </c>
      <c r="P372" s="33"/>
      <c r="Q372" s="32">
        <f t="shared" si="15"/>
        <v>1882.39</v>
      </c>
      <c r="R372" s="32"/>
      <c r="S372" s="32">
        <f t="shared" si="16"/>
        <v>-256.68999999999983</v>
      </c>
      <c r="T372" s="59"/>
      <c r="U372" s="35" t="s">
        <v>22</v>
      </c>
      <c r="V372" s="30"/>
      <c r="W372" s="37">
        <v>55</v>
      </c>
      <c r="X372" s="2"/>
      <c r="Y372" s="37">
        <v>62.5</v>
      </c>
    </row>
    <row r="373" spans="1:25" ht="14.45" customHeight="1" x14ac:dyDescent="0.25">
      <c r="A373" s="5"/>
      <c r="B373" s="29">
        <v>505</v>
      </c>
      <c r="C373" s="29"/>
      <c r="D373" s="30" t="s">
        <v>377</v>
      </c>
      <c r="E373" s="30"/>
      <c r="F373" s="57">
        <v>45268</v>
      </c>
      <c r="H373" s="33">
        <v>8916.2199999999993</v>
      </c>
      <c r="I373" s="33"/>
      <c r="J373" s="33">
        <v>0</v>
      </c>
      <c r="K373" s="33">
        <v>482.96</v>
      </c>
      <c r="L373" s="33"/>
      <c r="M373" s="33">
        <v>445.81</v>
      </c>
      <c r="O373" s="33">
        <v>928.77</v>
      </c>
      <c r="P373" s="33"/>
      <c r="Q373" s="32">
        <f t="shared" si="15"/>
        <v>142.66</v>
      </c>
      <c r="R373" s="32"/>
      <c r="S373" s="32">
        <f t="shared" si="16"/>
        <v>-303.14999999999998</v>
      </c>
      <c r="T373" s="59"/>
      <c r="U373" s="35" t="s">
        <v>22</v>
      </c>
      <c r="V373" s="30"/>
      <c r="W373" s="37">
        <v>20</v>
      </c>
      <c r="X373" s="2"/>
      <c r="Y373" s="37">
        <v>62.5</v>
      </c>
    </row>
    <row r="374" spans="1:25" ht="14.45" customHeight="1" x14ac:dyDescent="0.25">
      <c r="A374" s="5"/>
      <c r="B374" s="29">
        <v>506</v>
      </c>
      <c r="C374" s="29"/>
      <c r="D374" s="30" t="s">
        <v>378</v>
      </c>
      <c r="E374" s="30"/>
      <c r="F374" s="57">
        <v>45344</v>
      </c>
      <c r="H374" s="33">
        <v>4585.45</v>
      </c>
      <c r="I374" s="33"/>
      <c r="J374" s="33">
        <v>0</v>
      </c>
      <c r="K374" s="33">
        <v>191.06</v>
      </c>
      <c r="L374" s="33"/>
      <c r="M374" s="33">
        <v>229.27</v>
      </c>
      <c r="O374" s="33">
        <v>420.33</v>
      </c>
      <c r="P374" s="33"/>
      <c r="Q374" s="32">
        <f t="shared" si="15"/>
        <v>73.37</v>
      </c>
      <c r="R374" s="32"/>
      <c r="S374" s="32">
        <f t="shared" si="16"/>
        <v>-155.9</v>
      </c>
      <c r="T374" s="59"/>
      <c r="U374" s="35" t="s">
        <v>22</v>
      </c>
      <c r="V374" s="30"/>
      <c r="W374" s="37">
        <v>20</v>
      </c>
      <c r="X374" s="2"/>
      <c r="Y374" s="37">
        <v>62.5</v>
      </c>
    </row>
    <row r="375" spans="1:25" ht="14.45" customHeight="1" x14ac:dyDescent="0.25">
      <c r="A375" s="5"/>
      <c r="B375" s="29">
        <v>507</v>
      </c>
      <c r="C375" s="29"/>
      <c r="D375" s="30" t="s">
        <v>379</v>
      </c>
      <c r="E375" s="30"/>
      <c r="F375" s="57">
        <v>45489</v>
      </c>
      <c r="H375" s="33">
        <v>5203.6400000000003</v>
      </c>
      <c r="I375" s="33"/>
      <c r="J375" s="33">
        <v>0</v>
      </c>
      <c r="K375" s="33">
        <v>39.42</v>
      </c>
      <c r="L375" s="33"/>
      <c r="M375" s="33">
        <v>94.61</v>
      </c>
      <c r="O375" s="33">
        <v>134.03</v>
      </c>
      <c r="P375" s="33"/>
      <c r="Q375" s="32">
        <f t="shared" si="15"/>
        <v>83.26</v>
      </c>
      <c r="R375" s="32"/>
      <c r="S375" s="32">
        <f t="shared" si="16"/>
        <v>-11.349999999999994</v>
      </c>
      <c r="T375" s="59"/>
      <c r="U375" s="35" t="s">
        <v>22</v>
      </c>
      <c r="V375" s="30"/>
      <c r="W375" s="37">
        <v>55</v>
      </c>
      <c r="X375" s="2"/>
      <c r="Y375" s="37">
        <v>62.5</v>
      </c>
    </row>
    <row r="376" spans="1:25" ht="14.45" customHeight="1" x14ac:dyDescent="0.25">
      <c r="A376" s="5"/>
      <c r="B376" s="29">
        <v>508</v>
      </c>
      <c r="C376" s="29"/>
      <c r="D376" s="30" t="s">
        <v>380</v>
      </c>
      <c r="E376" s="30"/>
      <c r="F376" s="57">
        <v>45504</v>
      </c>
      <c r="H376" s="33">
        <v>20387.13</v>
      </c>
      <c r="I376" s="33"/>
      <c r="J376" s="33">
        <v>0</v>
      </c>
      <c r="K376" s="33">
        <v>424.73</v>
      </c>
      <c r="L376" s="33"/>
      <c r="M376" s="33">
        <v>1019.36</v>
      </c>
      <c r="O376" s="33">
        <v>1444.09</v>
      </c>
      <c r="P376" s="33"/>
      <c r="Q376" s="32">
        <f t="shared" si="15"/>
        <v>326.19</v>
      </c>
      <c r="R376" s="32"/>
      <c r="S376" s="32">
        <f t="shared" si="16"/>
        <v>-693.17000000000007</v>
      </c>
      <c r="T376" s="59"/>
      <c r="U376" s="35" t="s">
        <v>22</v>
      </c>
      <c r="V376" s="30"/>
      <c r="W376" s="37">
        <v>20</v>
      </c>
      <c r="X376" s="2"/>
      <c r="Y376" s="37">
        <v>62.5</v>
      </c>
    </row>
    <row r="377" spans="1:25" ht="14.45" customHeight="1" x14ac:dyDescent="0.25">
      <c r="A377" s="5"/>
      <c r="B377" s="29">
        <v>509</v>
      </c>
      <c r="C377" s="29"/>
      <c r="D377" s="30" t="s">
        <v>381</v>
      </c>
      <c r="E377" s="30"/>
      <c r="F377" s="57">
        <v>45541</v>
      </c>
      <c r="H377" s="33">
        <v>6979.38</v>
      </c>
      <c r="I377" s="33"/>
      <c r="J377" s="33">
        <v>0</v>
      </c>
      <c r="K377" s="33">
        <v>116.32</v>
      </c>
      <c r="L377" s="33"/>
      <c r="M377" s="33">
        <v>348.97</v>
      </c>
      <c r="O377" s="33">
        <v>465.29</v>
      </c>
      <c r="P377" s="33"/>
      <c r="Q377" s="32">
        <f t="shared" si="15"/>
        <v>111.67</v>
      </c>
      <c r="R377" s="32"/>
      <c r="S377" s="32">
        <f t="shared" si="16"/>
        <v>-237.3</v>
      </c>
      <c r="T377" s="59"/>
      <c r="U377" s="35" t="s">
        <v>22</v>
      </c>
      <c r="V377" s="30"/>
      <c r="W377" s="37">
        <v>20</v>
      </c>
      <c r="X377" s="2"/>
      <c r="Y377" s="37">
        <v>62.5</v>
      </c>
    </row>
    <row r="378" spans="1:25" ht="14.45" customHeight="1" x14ac:dyDescent="0.25">
      <c r="A378" s="5"/>
      <c r="B378" s="29">
        <v>510</v>
      </c>
      <c r="C378" s="29"/>
      <c r="D378" s="30" t="s">
        <v>382</v>
      </c>
      <c r="E378" s="30"/>
      <c r="F378" s="57">
        <v>45569</v>
      </c>
      <c r="H378" s="33">
        <v>114172.3</v>
      </c>
      <c r="I378" s="33"/>
      <c r="J378" s="33">
        <v>0</v>
      </c>
      <c r="K378" s="33">
        <v>518.97</v>
      </c>
      <c r="L378" s="33"/>
      <c r="M378" s="33">
        <v>2075.86</v>
      </c>
      <c r="O378" s="33">
        <v>2594.83</v>
      </c>
      <c r="P378" s="33"/>
      <c r="Q378" s="32">
        <f t="shared" si="15"/>
        <v>1826.76</v>
      </c>
      <c r="R378" s="32"/>
      <c r="S378" s="32">
        <f t="shared" si="16"/>
        <v>-249.10000000000014</v>
      </c>
      <c r="T378" s="59"/>
      <c r="U378" s="35" t="s">
        <v>22</v>
      </c>
      <c r="V378" s="30"/>
      <c r="W378" s="37">
        <v>55</v>
      </c>
      <c r="X378" s="2"/>
      <c r="Y378" s="37">
        <v>62.5</v>
      </c>
    </row>
    <row r="379" spans="1:25" ht="14.45" customHeight="1" x14ac:dyDescent="0.25">
      <c r="A379" s="5"/>
      <c r="B379" s="29">
        <v>511</v>
      </c>
      <c r="C379" s="29"/>
      <c r="D379" s="30" t="s">
        <v>383</v>
      </c>
      <c r="E379" s="30"/>
      <c r="F379" s="57">
        <v>45569</v>
      </c>
      <c r="H379" s="33">
        <v>72995.399999999994</v>
      </c>
      <c r="I379" s="33"/>
      <c r="J379" s="33">
        <v>0</v>
      </c>
      <c r="K379" s="33">
        <v>331.8</v>
      </c>
      <c r="L379" s="33"/>
      <c r="M379" s="33">
        <v>1327.19</v>
      </c>
      <c r="O379" s="33">
        <v>1658.99</v>
      </c>
      <c r="P379" s="33"/>
      <c r="Q379" s="32">
        <f t="shared" si="15"/>
        <v>1167.93</v>
      </c>
      <c r="R379" s="32"/>
      <c r="S379" s="32">
        <f t="shared" si="16"/>
        <v>-159.26</v>
      </c>
      <c r="T379" s="59"/>
      <c r="U379" s="35" t="s">
        <v>22</v>
      </c>
      <c r="V379" s="30"/>
      <c r="W379" s="37">
        <v>55</v>
      </c>
      <c r="X379" s="2"/>
      <c r="Y379" s="37">
        <v>62.5</v>
      </c>
    </row>
    <row r="380" spans="1:25" ht="14.45" customHeight="1" x14ac:dyDescent="0.25">
      <c r="A380" s="5"/>
      <c r="B380" s="29">
        <v>512</v>
      </c>
      <c r="C380" s="29"/>
      <c r="D380" s="30" t="s">
        <v>384</v>
      </c>
      <c r="E380" s="30"/>
      <c r="F380" s="57">
        <v>45596</v>
      </c>
      <c r="H380" s="33">
        <v>4906.25</v>
      </c>
      <c r="I380" s="33"/>
      <c r="J380" s="33">
        <v>0</v>
      </c>
      <c r="K380" s="33">
        <v>40.89</v>
      </c>
      <c r="L380" s="33"/>
      <c r="M380" s="33">
        <v>245.31</v>
      </c>
      <c r="O380" s="33">
        <v>286.2</v>
      </c>
      <c r="P380" s="33"/>
      <c r="Q380" s="32">
        <f t="shared" si="15"/>
        <v>78.5</v>
      </c>
      <c r="R380" s="32"/>
      <c r="S380" s="32">
        <f t="shared" si="16"/>
        <v>-166.81</v>
      </c>
      <c r="T380" s="59"/>
      <c r="U380" s="35" t="s">
        <v>22</v>
      </c>
      <c r="V380" s="30"/>
      <c r="W380" s="37">
        <v>20</v>
      </c>
      <c r="X380" s="2"/>
      <c r="Y380" s="37">
        <v>62.5</v>
      </c>
    </row>
    <row r="381" spans="1:25" ht="14.45" customHeight="1" x14ac:dyDescent="0.25">
      <c r="A381" s="1"/>
      <c r="B381" s="2"/>
      <c r="C381" s="2"/>
      <c r="D381" s="42" t="s">
        <v>385</v>
      </c>
      <c r="E381" s="1"/>
      <c r="F381" s="1"/>
      <c r="H381" s="60">
        <f>SUM(H81:H380)</f>
        <v>19549806.109999996</v>
      </c>
      <c r="I381" s="3"/>
      <c r="J381" s="3"/>
      <c r="K381" s="60">
        <f>SUM(K81:K380)</f>
        <v>8368527.2299999995</v>
      </c>
      <c r="L381" s="3"/>
      <c r="M381" s="60">
        <f>SUM(M81:M380)</f>
        <v>347783.7</v>
      </c>
      <c r="O381" s="60">
        <f>SUM(O81:O380)</f>
        <v>8716310.9299999941</v>
      </c>
      <c r="P381" s="3"/>
      <c r="Q381" s="60">
        <f>SUM(Q81:Q380)</f>
        <v>296913.81000000011</v>
      </c>
      <c r="R381" s="3"/>
      <c r="S381" s="60">
        <f>SUM(S81:S380)</f>
        <v>-50869.890000000021</v>
      </c>
      <c r="T381" s="1"/>
      <c r="U381" s="35" t="s">
        <v>22</v>
      </c>
      <c r="V381" s="1"/>
      <c r="W381" s="2"/>
      <c r="X381" s="2"/>
      <c r="Y381" s="2"/>
    </row>
    <row r="382" spans="1:25" ht="14.45" customHeight="1" x14ac:dyDescent="0.25">
      <c r="A382" s="5"/>
      <c r="B382" s="27" t="s">
        <v>386</v>
      </c>
      <c r="C382" s="27"/>
      <c r="D382" s="27"/>
      <c r="E382" s="42"/>
      <c r="F382" s="5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1"/>
      <c r="U382" s="35" t="s">
        <v>22</v>
      </c>
      <c r="V382" s="5"/>
      <c r="W382" s="2"/>
      <c r="X382" s="2"/>
      <c r="Y382" s="2"/>
    </row>
    <row r="383" spans="1:25" ht="14.45" customHeight="1" x14ac:dyDescent="0.25">
      <c r="A383" s="5"/>
      <c r="B383" s="35" t="s">
        <v>387</v>
      </c>
      <c r="C383" s="35"/>
      <c r="D383" s="36"/>
      <c r="E383" s="36"/>
      <c r="F383" s="57">
        <v>25934</v>
      </c>
      <c r="H383" s="33">
        <v>4659</v>
      </c>
      <c r="I383" s="33"/>
      <c r="J383" s="33">
        <v>0</v>
      </c>
      <c r="K383" s="33">
        <v>4659</v>
      </c>
      <c r="L383" s="33"/>
      <c r="M383" s="33">
        <v>0</v>
      </c>
      <c r="O383" s="33">
        <v>4659</v>
      </c>
      <c r="P383" s="33"/>
      <c r="Q383" s="32">
        <f>IF(H383=K383,0,IF(H383=O383,0,ROUND(H383/Y383,2)))</f>
        <v>0</v>
      </c>
      <c r="R383" s="32"/>
      <c r="S383" s="32">
        <f t="shared" ref="S383:S384" si="17">Q383-M383</f>
        <v>0</v>
      </c>
      <c r="T383" s="59"/>
      <c r="U383" s="35" t="s">
        <v>22</v>
      </c>
      <c r="V383" s="30"/>
      <c r="W383" s="37">
        <v>50</v>
      </c>
      <c r="X383" s="2"/>
      <c r="Y383" s="37">
        <v>62.5</v>
      </c>
    </row>
    <row r="384" spans="1:25" ht="14.45" customHeight="1" x14ac:dyDescent="0.25">
      <c r="A384" s="5"/>
      <c r="B384" s="35" t="s">
        <v>388</v>
      </c>
      <c r="C384" s="35"/>
      <c r="D384" s="36"/>
      <c r="E384" s="36"/>
      <c r="F384" s="57">
        <v>27211</v>
      </c>
      <c r="H384" s="33">
        <v>2144</v>
      </c>
      <c r="I384" s="33"/>
      <c r="J384" s="33">
        <v>0</v>
      </c>
      <c r="K384" s="33">
        <v>2144</v>
      </c>
      <c r="L384" s="33"/>
      <c r="M384" s="33">
        <v>0</v>
      </c>
      <c r="O384" s="33">
        <v>2144</v>
      </c>
      <c r="P384" s="33"/>
      <c r="Q384" s="32">
        <f>IF(H384=K384,0,IF(H384=O384,0,ROUND(H384/Y384,2)))</f>
        <v>0</v>
      </c>
      <c r="R384" s="32"/>
      <c r="S384" s="32">
        <f t="shared" si="17"/>
        <v>0</v>
      </c>
      <c r="T384" s="59"/>
      <c r="U384" s="35" t="s">
        <v>22</v>
      </c>
      <c r="V384" s="30"/>
      <c r="W384" s="37">
        <v>50</v>
      </c>
      <c r="X384" s="2"/>
      <c r="Y384" s="37">
        <v>62.5</v>
      </c>
    </row>
    <row r="385" spans="1:25" ht="14.45" customHeight="1" x14ac:dyDescent="0.25">
      <c r="A385" s="1"/>
      <c r="B385" s="2"/>
      <c r="C385" s="2"/>
      <c r="D385" s="42" t="s">
        <v>389</v>
      </c>
      <c r="E385" s="1"/>
      <c r="F385" s="1"/>
      <c r="H385" s="60">
        <v>6803</v>
      </c>
      <c r="I385" s="3"/>
      <c r="J385" s="3"/>
      <c r="K385" s="60">
        <v>6803</v>
      </c>
      <c r="L385" s="3"/>
      <c r="M385" s="60">
        <f>SUM(M383:M384)</f>
        <v>0</v>
      </c>
      <c r="O385" s="60">
        <v>6803</v>
      </c>
      <c r="P385" s="3"/>
      <c r="Q385" s="60">
        <f>SUM(Q383:Q384)</f>
        <v>0</v>
      </c>
      <c r="R385" s="3"/>
      <c r="S385" s="60">
        <f>SUM(Q385:R385)</f>
        <v>0</v>
      </c>
      <c r="T385" s="1"/>
      <c r="U385" s="35"/>
      <c r="V385" s="1"/>
      <c r="W385" s="2"/>
      <c r="X385" s="2"/>
      <c r="Y385" s="2"/>
    </row>
    <row r="386" spans="1:25" ht="14.45" customHeight="1" x14ac:dyDescent="0.25">
      <c r="A386" s="1"/>
      <c r="B386" s="2"/>
      <c r="C386" s="2"/>
      <c r="D386" s="42"/>
      <c r="E386" s="1"/>
      <c r="F386" s="1"/>
      <c r="H386" s="3"/>
      <c r="I386" s="3"/>
      <c r="J386" s="3"/>
      <c r="K386" s="3"/>
      <c r="L386" s="3"/>
      <c r="M386" s="3"/>
      <c r="O386" s="3"/>
      <c r="P386" s="3"/>
      <c r="Q386" s="3"/>
      <c r="R386" s="3"/>
      <c r="S386" s="3"/>
      <c r="T386" s="1"/>
      <c r="U386" s="35"/>
      <c r="V386" s="1"/>
      <c r="W386" s="2"/>
      <c r="X386" s="2"/>
      <c r="Y386" s="2"/>
    </row>
    <row r="387" spans="1:25" ht="14.45" customHeight="1" x14ac:dyDescent="0.25">
      <c r="A387" s="5"/>
      <c r="B387" s="27" t="s">
        <v>390</v>
      </c>
      <c r="C387" s="27"/>
      <c r="D387" s="27"/>
      <c r="E387" s="42"/>
      <c r="F387" s="5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1"/>
      <c r="U387" s="35" t="s">
        <v>22</v>
      </c>
      <c r="V387" s="5"/>
      <c r="W387" s="2"/>
      <c r="X387" s="2"/>
      <c r="Y387" s="2"/>
    </row>
    <row r="388" spans="1:25" ht="14.45" customHeight="1" x14ac:dyDescent="0.25">
      <c r="A388" s="5"/>
      <c r="B388" s="29">
        <v>616</v>
      </c>
      <c r="C388" s="29"/>
      <c r="D388" s="30" t="s">
        <v>391</v>
      </c>
      <c r="E388" s="30"/>
      <c r="F388" s="57">
        <v>31321</v>
      </c>
      <c r="H388" s="33">
        <v>17155</v>
      </c>
      <c r="I388" s="33"/>
      <c r="J388" s="33">
        <v>0</v>
      </c>
      <c r="K388" s="33">
        <v>16833.54</v>
      </c>
      <c r="L388" s="33"/>
      <c r="M388" s="33">
        <v>321.45999999999998</v>
      </c>
      <c r="O388" s="33">
        <v>17155</v>
      </c>
      <c r="P388" s="33"/>
      <c r="Q388" s="32">
        <f t="shared" ref="Q388:Q429" si="18">IF(H388=K388,0,IF(H388=O388,0,ROUND(H388/Y388,2)))</f>
        <v>0</v>
      </c>
      <c r="R388" s="32"/>
      <c r="S388" s="32">
        <f t="shared" ref="S388:S429" si="19">Q388-M388</f>
        <v>-321.45999999999998</v>
      </c>
      <c r="T388" s="58"/>
      <c r="U388" s="35" t="s">
        <v>22</v>
      </c>
      <c r="V388" s="30"/>
      <c r="W388" s="37">
        <v>40</v>
      </c>
      <c r="X388" s="2"/>
      <c r="Y388" s="37">
        <v>45</v>
      </c>
    </row>
    <row r="389" spans="1:25" ht="14.45" customHeight="1" x14ac:dyDescent="0.25">
      <c r="A389" s="5"/>
      <c r="B389" s="29">
        <v>617</v>
      </c>
      <c r="C389" s="29"/>
      <c r="D389" s="30" t="s">
        <v>392</v>
      </c>
      <c r="E389" s="30"/>
      <c r="F389" s="57">
        <v>31229</v>
      </c>
      <c r="H389" s="33">
        <v>5610</v>
      </c>
      <c r="I389" s="33"/>
      <c r="J389" s="33">
        <v>0</v>
      </c>
      <c r="K389" s="33">
        <v>5539.88</v>
      </c>
      <c r="L389" s="33"/>
      <c r="M389" s="33">
        <v>70.12</v>
      </c>
      <c r="O389" s="33">
        <v>5610</v>
      </c>
      <c r="P389" s="33"/>
      <c r="Q389" s="32">
        <f t="shared" si="18"/>
        <v>0</v>
      </c>
      <c r="R389" s="32"/>
      <c r="S389" s="32">
        <f t="shared" si="19"/>
        <v>-70.12</v>
      </c>
      <c r="T389" s="58"/>
      <c r="U389" s="35" t="s">
        <v>22</v>
      </c>
      <c r="V389" s="30"/>
      <c r="W389" s="37">
        <v>40</v>
      </c>
      <c r="X389" s="2"/>
      <c r="Y389" s="37">
        <v>45</v>
      </c>
    </row>
    <row r="390" spans="1:25" ht="14.45" customHeight="1" x14ac:dyDescent="0.25">
      <c r="A390" s="5"/>
      <c r="B390" s="29">
        <v>618</v>
      </c>
      <c r="C390" s="29"/>
      <c r="D390" s="30" t="s">
        <v>391</v>
      </c>
      <c r="E390" s="30"/>
      <c r="F390" s="57">
        <v>31533</v>
      </c>
      <c r="H390" s="33">
        <v>2310</v>
      </c>
      <c r="I390" s="33"/>
      <c r="J390" s="33">
        <v>0</v>
      </c>
      <c r="K390" s="33">
        <v>2233</v>
      </c>
      <c r="L390" s="33"/>
      <c r="M390" s="33">
        <v>57.75</v>
      </c>
      <c r="O390" s="33">
        <v>2290.75</v>
      </c>
      <c r="P390" s="33"/>
      <c r="Q390" s="32">
        <f t="shared" si="18"/>
        <v>51.33</v>
      </c>
      <c r="R390" s="32"/>
      <c r="S390" s="32">
        <f t="shared" si="19"/>
        <v>-6.4200000000000017</v>
      </c>
      <c r="T390" s="58"/>
      <c r="U390" s="35" t="s">
        <v>22</v>
      </c>
      <c r="V390" s="30"/>
      <c r="W390" s="37">
        <v>40</v>
      </c>
      <c r="X390" s="2"/>
      <c r="Y390" s="37">
        <v>45</v>
      </c>
    </row>
    <row r="391" spans="1:25" ht="14.45" customHeight="1" x14ac:dyDescent="0.25">
      <c r="A391" s="5"/>
      <c r="B391" s="29">
        <v>619</v>
      </c>
      <c r="C391" s="29"/>
      <c r="D391" s="30" t="s">
        <v>392</v>
      </c>
      <c r="E391" s="30"/>
      <c r="F391" s="57">
        <v>31594</v>
      </c>
      <c r="H391" s="33">
        <v>7735</v>
      </c>
      <c r="I391" s="33"/>
      <c r="J391" s="33">
        <v>0</v>
      </c>
      <c r="K391" s="33">
        <v>7445.13</v>
      </c>
      <c r="L391" s="33"/>
      <c r="M391" s="33">
        <v>193.38</v>
      </c>
      <c r="O391" s="33">
        <v>7638.51</v>
      </c>
      <c r="P391" s="33"/>
      <c r="Q391" s="32">
        <f t="shared" si="18"/>
        <v>171.89</v>
      </c>
      <c r="R391" s="32"/>
      <c r="S391" s="32">
        <f t="shared" si="19"/>
        <v>-21.490000000000009</v>
      </c>
      <c r="T391" s="58"/>
      <c r="U391" s="35" t="s">
        <v>22</v>
      </c>
      <c r="V391" s="30"/>
      <c r="W391" s="37">
        <v>40</v>
      </c>
      <c r="X391" s="2"/>
      <c r="Y391" s="37">
        <v>45</v>
      </c>
    </row>
    <row r="392" spans="1:25" ht="14.45" customHeight="1" x14ac:dyDescent="0.25">
      <c r="A392" s="5"/>
      <c r="B392" s="29">
        <v>620</v>
      </c>
      <c r="C392" s="29"/>
      <c r="D392" s="30" t="s">
        <v>392</v>
      </c>
      <c r="E392" s="30"/>
      <c r="F392" s="57">
        <v>31959</v>
      </c>
      <c r="H392" s="33">
        <v>7470</v>
      </c>
      <c r="I392" s="33"/>
      <c r="J392" s="33">
        <v>0</v>
      </c>
      <c r="K392" s="33">
        <v>7003.13</v>
      </c>
      <c r="L392" s="33"/>
      <c r="M392" s="33">
        <v>186.75</v>
      </c>
      <c r="O392" s="33">
        <v>7189.88</v>
      </c>
      <c r="P392" s="33"/>
      <c r="Q392" s="32">
        <f t="shared" si="18"/>
        <v>166</v>
      </c>
      <c r="R392" s="32"/>
      <c r="S392" s="32">
        <f t="shared" si="19"/>
        <v>-20.75</v>
      </c>
      <c r="T392" s="58"/>
      <c r="U392" s="35" t="s">
        <v>22</v>
      </c>
      <c r="V392" s="30"/>
      <c r="W392" s="37">
        <v>40</v>
      </c>
      <c r="X392" s="2"/>
      <c r="Y392" s="37">
        <v>45</v>
      </c>
    </row>
    <row r="393" spans="1:25" ht="14.45" customHeight="1" x14ac:dyDescent="0.25">
      <c r="A393" s="5"/>
      <c r="B393" s="29">
        <v>621</v>
      </c>
      <c r="C393" s="29"/>
      <c r="D393" s="30" t="s">
        <v>393</v>
      </c>
      <c r="E393" s="30"/>
      <c r="F393" s="57">
        <v>32325</v>
      </c>
      <c r="H393" s="33">
        <v>9900</v>
      </c>
      <c r="I393" s="33"/>
      <c r="J393" s="33">
        <v>0</v>
      </c>
      <c r="K393" s="33">
        <v>9033.75</v>
      </c>
      <c r="L393" s="33"/>
      <c r="M393" s="33">
        <v>247.5</v>
      </c>
      <c r="O393" s="33">
        <v>9281.25</v>
      </c>
      <c r="P393" s="33"/>
      <c r="Q393" s="32">
        <f t="shared" si="18"/>
        <v>220</v>
      </c>
      <c r="R393" s="32"/>
      <c r="S393" s="32">
        <f t="shared" si="19"/>
        <v>-27.5</v>
      </c>
      <c r="T393" s="58"/>
      <c r="U393" s="35" t="s">
        <v>22</v>
      </c>
      <c r="V393" s="30"/>
      <c r="W393" s="37">
        <v>40</v>
      </c>
      <c r="X393" s="2"/>
      <c r="Y393" s="37">
        <v>45</v>
      </c>
    </row>
    <row r="394" spans="1:25" ht="14.45" customHeight="1" x14ac:dyDescent="0.25">
      <c r="A394" s="5"/>
      <c r="B394" s="29">
        <v>622</v>
      </c>
      <c r="C394" s="29"/>
      <c r="D394" s="30" t="s">
        <v>393</v>
      </c>
      <c r="E394" s="30"/>
      <c r="F394" s="57">
        <v>32690</v>
      </c>
      <c r="H394" s="33">
        <v>9200</v>
      </c>
      <c r="I394" s="33"/>
      <c r="J394" s="33">
        <v>0</v>
      </c>
      <c r="K394" s="33">
        <v>8165</v>
      </c>
      <c r="L394" s="33"/>
      <c r="M394" s="33">
        <v>230</v>
      </c>
      <c r="O394" s="33">
        <v>8395</v>
      </c>
      <c r="P394" s="33"/>
      <c r="Q394" s="32">
        <f t="shared" si="18"/>
        <v>204.44</v>
      </c>
      <c r="R394" s="32"/>
      <c r="S394" s="32">
        <f t="shared" si="19"/>
        <v>-25.560000000000002</v>
      </c>
      <c r="T394" s="58"/>
      <c r="U394" s="35" t="s">
        <v>22</v>
      </c>
      <c r="V394" s="30"/>
      <c r="W394" s="37">
        <v>40</v>
      </c>
      <c r="X394" s="2"/>
      <c r="Y394" s="37">
        <v>45</v>
      </c>
    </row>
    <row r="395" spans="1:25" ht="14.45" customHeight="1" x14ac:dyDescent="0.25">
      <c r="A395" s="5"/>
      <c r="B395" s="29">
        <v>623</v>
      </c>
      <c r="C395" s="29"/>
      <c r="D395" s="30" t="s">
        <v>393</v>
      </c>
      <c r="E395" s="30"/>
      <c r="F395" s="57">
        <v>33055</v>
      </c>
      <c r="H395" s="33">
        <v>12800</v>
      </c>
      <c r="I395" s="33"/>
      <c r="J395" s="33">
        <v>0</v>
      </c>
      <c r="K395" s="33">
        <v>11040</v>
      </c>
      <c r="L395" s="33"/>
      <c r="M395" s="33">
        <v>320</v>
      </c>
      <c r="O395" s="33">
        <v>11360</v>
      </c>
      <c r="P395" s="33"/>
      <c r="Q395" s="32">
        <f t="shared" si="18"/>
        <v>284.44</v>
      </c>
      <c r="R395" s="32"/>
      <c r="S395" s="32">
        <f t="shared" si="19"/>
        <v>-35.56</v>
      </c>
      <c r="T395" s="59"/>
      <c r="U395" s="35" t="s">
        <v>22</v>
      </c>
      <c r="V395" s="30"/>
      <c r="W395" s="37">
        <v>40</v>
      </c>
      <c r="X395" s="2"/>
      <c r="Y395" s="37">
        <v>45</v>
      </c>
    </row>
    <row r="396" spans="1:25" ht="14.45" customHeight="1" x14ac:dyDescent="0.25">
      <c r="A396" s="5"/>
      <c r="B396" s="29">
        <v>624</v>
      </c>
      <c r="C396" s="29"/>
      <c r="D396" s="30" t="s">
        <v>394</v>
      </c>
      <c r="E396" s="30"/>
      <c r="F396" s="57">
        <v>33420</v>
      </c>
      <c r="H396" s="33">
        <v>10920</v>
      </c>
      <c r="I396" s="33"/>
      <c r="J396" s="33">
        <v>0</v>
      </c>
      <c r="K396" s="33">
        <v>9145.5</v>
      </c>
      <c r="L396" s="33"/>
      <c r="M396" s="33">
        <v>273</v>
      </c>
      <c r="O396" s="33">
        <v>9418.5</v>
      </c>
      <c r="P396" s="33"/>
      <c r="Q396" s="32">
        <f t="shared" si="18"/>
        <v>242.67</v>
      </c>
      <c r="R396" s="32"/>
      <c r="S396" s="32">
        <f t="shared" si="19"/>
        <v>-30.330000000000013</v>
      </c>
      <c r="T396" s="59"/>
      <c r="U396" s="35" t="s">
        <v>22</v>
      </c>
      <c r="V396" s="30"/>
      <c r="W396" s="37">
        <v>40</v>
      </c>
      <c r="X396" s="2"/>
      <c r="Y396" s="37">
        <v>45</v>
      </c>
    </row>
    <row r="397" spans="1:25" ht="14.45" customHeight="1" x14ac:dyDescent="0.25">
      <c r="A397" s="5"/>
      <c r="B397" s="29">
        <v>625</v>
      </c>
      <c r="C397" s="29"/>
      <c r="D397" s="30" t="s">
        <v>394</v>
      </c>
      <c r="E397" s="30"/>
      <c r="F397" s="57">
        <v>33786</v>
      </c>
      <c r="H397" s="33">
        <v>12150</v>
      </c>
      <c r="I397" s="33"/>
      <c r="J397" s="33">
        <v>0</v>
      </c>
      <c r="K397" s="33">
        <v>9871.8799999999992</v>
      </c>
      <c r="L397" s="33"/>
      <c r="M397" s="33">
        <v>303.75</v>
      </c>
      <c r="O397" s="33">
        <v>10175.629999999999</v>
      </c>
      <c r="P397" s="33"/>
      <c r="Q397" s="32">
        <f t="shared" si="18"/>
        <v>270</v>
      </c>
      <c r="R397" s="32"/>
      <c r="S397" s="32">
        <f t="shared" si="19"/>
        <v>-33.75</v>
      </c>
      <c r="T397" s="59"/>
      <c r="U397" s="35" t="s">
        <v>22</v>
      </c>
      <c r="V397" s="30"/>
      <c r="W397" s="37">
        <v>40</v>
      </c>
      <c r="X397" s="2"/>
      <c r="Y397" s="37">
        <v>45</v>
      </c>
    </row>
    <row r="398" spans="1:25" ht="14.45" customHeight="1" x14ac:dyDescent="0.25">
      <c r="A398" s="5"/>
      <c r="B398" s="29">
        <v>626</v>
      </c>
      <c r="C398" s="29"/>
      <c r="D398" s="30" t="s">
        <v>394</v>
      </c>
      <c r="E398" s="30"/>
      <c r="F398" s="57">
        <v>34151</v>
      </c>
      <c r="H398" s="33">
        <v>17545</v>
      </c>
      <c r="I398" s="33"/>
      <c r="J398" s="33">
        <v>0</v>
      </c>
      <c r="K398" s="33">
        <v>13816.84</v>
      </c>
      <c r="L398" s="33"/>
      <c r="M398" s="33">
        <v>438.63</v>
      </c>
      <c r="O398" s="33">
        <v>14255.47</v>
      </c>
      <c r="P398" s="33"/>
      <c r="Q398" s="32">
        <f t="shared" si="18"/>
        <v>389.89</v>
      </c>
      <c r="R398" s="32"/>
      <c r="S398" s="32">
        <f t="shared" si="19"/>
        <v>-48.740000000000009</v>
      </c>
      <c r="T398" s="59"/>
      <c r="U398" s="35" t="s">
        <v>22</v>
      </c>
      <c r="V398" s="30"/>
      <c r="W398" s="37">
        <v>40</v>
      </c>
      <c r="X398" s="2"/>
      <c r="Y398" s="37">
        <v>45</v>
      </c>
    </row>
    <row r="399" spans="1:25" ht="14.45" customHeight="1" x14ac:dyDescent="0.25">
      <c r="A399" s="5"/>
      <c r="B399" s="29">
        <v>627</v>
      </c>
      <c r="C399" s="29"/>
      <c r="D399" s="30" t="s">
        <v>395</v>
      </c>
      <c r="E399" s="30"/>
      <c r="F399" s="57">
        <v>34516</v>
      </c>
      <c r="H399" s="33">
        <v>21855</v>
      </c>
      <c r="I399" s="33"/>
      <c r="J399" s="33">
        <v>0</v>
      </c>
      <c r="K399" s="33">
        <v>16666.830000000002</v>
      </c>
      <c r="L399" s="33"/>
      <c r="M399" s="33">
        <v>546.38</v>
      </c>
      <c r="O399" s="33">
        <v>17213.21</v>
      </c>
      <c r="P399" s="33"/>
      <c r="Q399" s="32">
        <f t="shared" si="18"/>
        <v>485.67</v>
      </c>
      <c r="R399" s="32"/>
      <c r="S399" s="32">
        <f t="shared" si="19"/>
        <v>-60.70999999999998</v>
      </c>
      <c r="T399" s="59"/>
      <c r="U399" s="35" t="s">
        <v>22</v>
      </c>
      <c r="V399" s="30"/>
      <c r="W399" s="37">
        <v>40</v>
      </c>
      <c r="X399" s="2"/>
      <c r="Y399" s="37">
        <v>45</v>
      </c>
    </row>
    <row r="400" spans="1:25" ht="14.45" customHeight="1" x14ac:dyDescent="0.25">
      <c r="A400" s="5"/>
      <c r="B400" s="29">
        <v>628</v>
      </c>
      <c r="C400" s="29"/>
      <c r="D400" s="30" t="s">
        <v>396</v>
      </c>
      <c r="E400" s="30"/>
      <c r="F400" s="57">
        <v>34881</v>
      </c>
      <c r="H400" s="33">
        <v>15965</v>
      </c>
      <c r="I400" s="33"/>
      <c r="J400" s="33">
        <v>0</v>
      </c>
      <c r="K400" s="33">
        <v>11775.97</v>
      </c>
      <c r="L400" s="33"/>
      <c r="M400" s="33">
        <v>399.13</v>
      </c>
      <c r="O400" s="33">
        <v>12175.1</v>
      </c>
      <c r="P400" s="33"/>
      <c r="Q400" s="32">
        <f t="shared" si="18"/>
        <v>354.78</v>
      </c>
      <c r="R400" s="32"/>
      <c r="S400" s="32">
        <f t="shared" si="19"/>
        <v>-44.350000000000023</v>
      </c>
      <c r="T400" s="59"/>
      <c r="U400" s="35" t="s">
        <v>22</v>
      </c>
      <c r="V400" s="30"/>
      <c r="W400" s="37">
        <v>40</v>
      </c>
      <c r="X400" s="2"/>
      <c r="Y400" s="37">
        <v>45</v>
      </c>
    </row>
    <row r="401" spans="1:25" ht="14.45" customHeight="1" x14ac:dyDescent="0.25">
      <c r="A401" s="5"/>
      <c r="B401" s="29">
        <v>629</v>
      </c>
      <c r="C401" s="29"/>
      <c r="D401" s="30" t="s">
        <v>397</v>
      </c>
      <c r="E401" s="30"/>
      <c r="F401" s="57">
        <v>35247</v>
      </c>
      <c r="H401" s="33">
        <v>27745</v>
      </c>
      <c r="I401" s="33"/>
      <c r="J401" s="33">
        <v>0</v>
      </c>
      <c r="K401" s="33">
        <v>19770.349999999999</v>
      </c>
      <c r="L401" s="33"/>
      <c r="M401" s="33">
        <v>693.63</v>
      </c>
      <c r="O401" s="33">
        <v>20463.98</v>
      </c>
      <c r="P401" s="33"/>
      <c r="Q401" s="32">
        <f t="shared" si="18"/>
        <v>616.55999999999995</v>
      </c>
      <c r="R401" s="32"/>
      <c r="S401" s="32">
        <f t="shared" si="19"/>
        <v>-77.07000000000005</v>
      </c>
      <c r="T401" s="59"/>
      <c r="U401" s="35" t="s">
        <v>22</v>
      </c>
      <c r="V401" s="30"/>
      <c r="W401" s="37">
        <v>40</v>
      </c>
      <c r="X401" s="2"/>
      <c r="Y401" s="37">
        <v>45</v>
      </c>
    </row>
    <row r="402" spans="1:25" ht="14.45" customHeight="1" x14ac:dyDescent="0.25">
      <c r="A402" s="5"/>
      <c r="B402" s="29">
        <v>630</v>
      </c>
      <c r="C402" s="29"/>
      <c r="D402" s="30" t="s">
        <v>398</v>
      </c>
      <c r="E402" s="30"/>
      <c r="F402" s="57">
        <v>35612</v>
      </c>
      <c r="H402" s="33">
        <v>31465</v>
      </c>
      <c r="I402" s="33"/>
      <c r="J402" s="33">
        <v>0</v>
      </c>
      <c r="K402" s="33">
        <v>21635.56</v>
      </c>
      <c r="L402" s="33"/>
      <c r="M402" s="33">
        <v>786.63</v>
      </c>
      <c r="O402" s="33">
        <v>22422.19</v>
      </c>
      <c r="P402" s="33"/>
      <c r="Q402" s="32">
        <f t="shared" si="18"/>
        <v>699.22</v>
      </c>
      <c r="R402" s="32"/>
      <c r="S402" s="32">
        <f t="shared" si="19"/>
        <v>-87.409999999999968</v>
      </c>
      <c r="T402" s="59"/>
      <c r="U402" s="35" t="s">
        <v>22</v>
      </c>
      <c r="V402" s="30"/>
      <c r="W402" s="37">
        <v>40</v>
      </c>
      <c r="X402" s="2"/>
      <c r="Y402" s="37">
        <v>45</v>
      </c>
    </row>
    <row r="403" spans="1:25" ht="14.45" customHeight="1" x14ac:dyDescent="0.25">
      <c r="A403" s="5"/>
      <c r="B403" s="29">
        <v>631</v>
      </c>
      <c r="C403" s="29"/>
      <c r="D403" s="30" t="s">
        <v>399</v>
      </c>
      <c r="E403" s="30"/>
      <c r="F403" s="57">
        <v>35977</v>
      </c>
      <c r="H403" s="33">
        <v>29915</v>
      </c>
      <c r="I403" s="33"/>
      <c r="J403" s="33">
        <v>0</v>
      </c>
      <c r="K403" s="33">
        <v>19821.89</v>
      </c>
      <c r="L403" s="33"/>
      <c r="M403" s="33">
        <v>747.88</v>
      </c>
      <c r="O403" s="33">
        <v>20569.77</v>
      </c>
      <c r="P403" s="33"/>
      <c r="Q403" s="32">
        <f t="shared" si="18"/>
        <v>664.78</v>
      </c>
      <c r="R403" s="32"/>
      <c r="S403" s="32">
        <f t="shared" si="19"/>
        <v>-83.100000000000023</v>
      </c>
      <c r="T403" s="59"/>
      <c r="U403" s="35" t="s">
        <v>22</v>
      </c>
      <c r="V403" s="30"/>
      <c r="W403" s="37">
        <v>40</v>
      </c>
      <c r="X403" s="2"/>
      <c r="Y403" s="37">
        <v>45</v>
      </c>
    </row>
    <row r="404" spans="1:25" ht="14.45" customHeight="1" x14ac:dyDescent="0.25">
      <c r="A404" s="5"/>
      <c r="B404" s="29">
        <v>632</v>
      </c>
      <c r="C404" s="29"/>
      <c r="D404" s="30" t="s">
        <v>400</v>
      </c>
      <c r="E404" s="30"/>
      <c r="F404" s="57">
        <v>36342</v>
      </c>
      <c r="H404" s="33">
        <v>34565</v>
      </c>
      <c r="I404" s="33"/>
      <c r="J404" s="33">
        <v>0</v>
      </c>
      <c r="K404" s="33">
        <v>22035.31</v>
      </c>
      <c r="L404" s="33"/>
      <c r="M404" s="33">
        <v>864.13</v>
      </c>
      <c r="O404" s="33">
        <v>22899.439999999999</v>
      </c>
      <c r="P404" s="33"/>
      <c r="Q404" s="32">
        <f t="shared" si="18"/>
        <v>768.11</v>
      </c>
      <c r="R404" s="32"/>
      <c r="S404" s="32">
        <f t="shared" si="19"/>
        <v>-96.019999999999982</v>
      </c>
      <c r="T404" s="59"/>
      <c r="U404" s="35" t="s">
        <v>22</v>
      </c>
      <c r="V404" s="30"/>
      <c r="W404" s="37">
        <v>40</v>
      </c>
      <c r="X404" s="2"/>
      <c r="Y404" s="37">
        <v>45</v>
      </c>
    </row>
    <row r="405" spans="1:25" ht="14.45" customHeight="1" x14ac:dyDescent="0.25">
      <c r="A405" s="5"/>
      <c r="B405" s="29">
        <v>633</v>
      </c>
      <c r="C405" s="29"/>
      <c r="D405" s="30" t="s">
        <v>401</v>
      </c>
      <c r="E405" s="30"/>
      <c r="F405" s="57">
        <v>36708</v>
      </c>
      <c r="H405" s="33">
        <v>34565</v>
      </c>
      <c r="I405" s="33"/>
      <c r="J405" s="33">
        <v>0</v>
      </c>
      <c r="K405" s="33">
        <v>21171.18</v>
      </c>
      <c r="L405" s="33"/>
      <c r="M405" s="33">
        <v>864.13</v>
      </c>
      <c r="O405" s="33">
        <v>22035.31</v>
      </c>
      <c r="P405" s="33"/>
      <c r="Q405" s="32">
        <f t="shared" si="18"/>
        <v>768.11</v>
      </c>
      <c r="R405" s="32"/>
      <c r="S405" s="32">
        <f t="shared" si="19"/>
        <v>-96.019999999999982</v>
      </c>
      <c r="T405" s="59"/>
      <c r="U405" s="35" t="s">
        <v>22</v>
      </c>
      <c r="V405" s="30"/>
      <c r="W405" s="37">
        <v>40</v>
      </c>
      <c r="X405" s="2"/>
      <c r="Y405" s="37">
        <v>45</v>
      </c>
    </row>
    <row r="406" spans="1:25" ht="14.45" customHeight="1" x14ac:dyDescent="0.25">
      <c r="A406" s="5"/>
      <c r="B406" s="29">
        <v>634</v>
      </c>
      <c r="C406" s="29"/>
      <c r="D406" s="30" t="s">
        <v>402</v>
      </c>
      <c r="E406" s="30"/>
      <c r="F406" s="57">
        <v>37073</v>
      </c>
      <c r="H406" s="33">
        <v>29450</v>
      </c>
      <c r="I406" s="33"/>
      <c r="J406" s="33">
        <v>0</v>
      </c>
      <c r="K406" s="33">
        <v>17301.88</v>
      </c>
      <c r="L406" s="33"/>
      <c r="M406" s="33">
        <v>736.25</v>
      </c>
      <c r="O406" s="33">
        <v>18038.13</v>
      </c>
      <c r="P406" s="33"/>
      <c r="Q406" s="32">
        <f t="shared" si="18"/>
        <v>654.44000000000005</v>
      </c>
      <c r="R406" s="32"/>
      <c r="S406" s="32">
        <f t="shared" si="19"/>
        <v>-81.809999999999945</v>
      </c>
      <c r="T406" s="59"/>
      <c r="U406" s="35" t="s">
        <v>22</v>
      </c>
      <c r="V406" s="30"/>
      <c r="W406" s="37">
        <v>40</v>
      </c>
      <c r="X406" s="2"/>
      <c r="Y406" s="37">
        <v>45</v>
      </c>
    </row>
    <row r="407" spans="1:25" ht="14.45" customHeight="1" x14ac:dyDescent="0.25">
      <c r="A407" s="5"/>
      <c r="B407" s="29">
        <v>635</v>
      </c>
      <c r="C407" s="29"/>
      <c r="D407" s="30" t="s">
        <v>403</v>
      </c>
      <c r="E407" s="30"/>
      <c r="F407" s="57">
        <v>37438</v>
      </c>
      <c r="H407" s="33">
        <v>25885</v>
      </c>
      <c r="I407" s="33"/>
      <c r="J407" s="33">
        <v>0</v>
      </c>
      <c r="K407" s="33">
        <v>14560.42</v>
      </c>
      <c r="L407" s="33"/>
      <c r="M407" s="33">
        <v>647.13</v>
      </c>
      <c r="O407" s="33">
        <v>15207.55</v>
      </c>
      <c r="P407" s="33"/>
      <c r="Q407" s="32">
        <f t="shared" si="18"/>
        <v>575.22</v>
      </c>
      <c r="R407" s="32"/>
      <c r="S407" s="32">
        <f t="shared" si="19"/>
        <v>-71.909999999999968</v>
      </c>
      <c r="T407" s="59"/>
      <c r="U407" s="35" t="s">
        <v>22</v>
      </c>
      <c r="V407" s="30"/>
      <c r="W407" s="37">
        <v>40</v>
      </c>
      <c r="X407" s="2"/>
      <c r="Y407" s="37">
        <v>45</v>
      </c>
    </row>
    <row r="408" spans="1:25" ht="14.45" customHeight="1" x14ac:dyDescent="0.25">
      <c r="A408" s="5"/>
      <c r="B408" s="29">
        <v>636</v>
      </c>
      <c r="C408" s="29"/>
      <c r="D408" s="30" t="s">
        <v>404</v>
      </c>
      <c r="E408" s="30"/>
      <c r="F408" s="57">
        <v>37803</v>
      </c>
      <c r="H408" s="33">
        <v>24180</v>
      </c>
      <c r="I408" s="33"/>
      <c r="J408" s="33">
        <v>0</v>
      </c>
      <c r="K408" s="33">
        <v>12996.75</v>
      </c>
      <c r="L408" s="33"/>
      <c r="M408" s="33">
        <v>604.5</v>
      </c>
      <c r="O408" s="33">
        <v>13601.25</v>
      </c>
      <c r="P408" s="33"/>
      <c r="Q408" s="32">
        <f t="shared" si="18"/>
        <v>537.33000000000004</v>
      </c>
      <c r="R408" s="32"/>
      <c r="S408" s="32">
        <f t="shared" si="19"/>
        <v>-67.169999999999959</v>
      </c>
      <c r="T408" s="59"/>
      <c r="U408" s="35" t="s">
        <v>22</v>
      </c>
      <c r="V408" s="30"/>
      <c r="W408" s="37">
        <v>40</v>
      </c>
      <c r="X408" s="2"/>
      <c r="Y408" s="37">
        <v>45</v>
      </c>
    </row>
    <row r="409" spans="1:25" ht="14.45" customHeight="1" x14ac:dyDescent="0.25">
      <c r="A409" s="5"/>
      <c r="B409" s="29">
        <v>637</v>
      </c>
      <c r="C409" s="29"/>
      <c r="D409" s="30" t="s">
        <v>405</v>
      </c>
      <c r="E409" s="30"/>
      <c r="F409" s="57">
        <v>38169</v>
      </c>
      <c r="H409" s="33">
        <v>29915</v>
      </c>
      <c r="I409" s="33"/>
      <c r="J409" s="33">
        <v>0</v>
      </c>
      <c r="K409" s="33">
        <v>27671.4</v>
      </c>
      <c r="L409" s="33"/>
      <c r="M409" s="33">
        <v>747.88</v>
      </c>
      <c r="O409" s="33">
        <v>28419.279999999999</v>
      </c>
      <c r="P409" s="33"/>
      <c r="Q409" s="32">
        <f t="shared" si="18"/>
        <v>664.78</v>
      </c>
      <c r="R409" s="32"/>
      <c r="S409" s="32">
        <f t="shared" si="19"/>
        <v>-83.100000000000023</v>
      </c>
      <c r="T409" s="59"/>
      <c r="U409" s="35" t="s">
        <v>22</v>
      </c>
      <c r="V409" s="30"/>
      <c r="W409" s="37">
        <v>40</v>
      </c>
      <c r="X409" s="2"/>
      <c r="Y409" s="37">
        <v>45</v>
      </c>
    </row>
    <row r="410" spans="1:25" ht="14.45" customHeight="1" x14ac:dyDescent="0.25">
      <c r="A410" s="5"/>
      <c r="B410" s="29">
        <v>638</v>
      </c>
      <c r="C410" s="29"/>
      <c r="D410" s="30" t="s">
        <v>406</v>
      </c>
      <c r="E410" s="30"/>
      <c r="F410" s="57">
        <v>38534</v>
      </c>
      <c r="H410" s="33">
        <v>26505</v>
      </c>
      <c r="I410" s="33"/>
      <c r="J410" s="33">
        <v>0</v>
      </c>
      <c r="K410" s="33">
        <v>23191.9</v>
      </c>
      <c r="L410" s="33"/>
      <c r="M410" s="33">
        <v>662.63</v>
      </c>
      <c r="O410" s="33">
        <v>23854.53</v>
      </c>
      <c r="P410" s="33"/>
      <c r="Q410" s="32">
        <f t="shared" si="18"/>
        <v>589</v>
      </c>
      <c r="R410" s="32"/>
      <c r="S410" s="32">
        <f t="shared" si="19"/>
        <v>-73.63</v>
      </c>
      <c r="T410" s="59"/>
      <c r="U410" s="35" t="s">
        <v>22</v>
      </c>
      <c r="V410" s="30"/>
      <c r="W410" s="37">
        <v>40</v>
      </c>
      <c r="X410" s="2"/>
      <c r="Y410" s="37">
        <v>45</v>
      </c>
    </row>
    <row r="411" spans="1:25" ht="14.45" customHeight="1" x14ac:dyDescent="0.25">
      <c r="A411" s="5"/>
      <c r="B411" s="29">
        <v>639</v>
      </c>
      <c r="C411" s="29"/>
      <c r="D411" s="30" t="s">
        <v>407</v>
      </c>
      <c r="E411" s="30"/>
      <c r="F411" s="57">
        <v>38899</v>
      </c>
      <c r="H411" s="33">
        <v>27590</v>
      </c>
      <c r="I411" s="33"/>
      <c r="J411" s="33">
        <v>0</v>
      </c>
      <c r="K411" s="33">
        <v>22761.75</v>
      </c>
      <c r="L411" s="33"/>
      <c r="M411" s="33">
        <v>689.75</v>
      </c>
      <c r="O411" s="33">
        <v>23451.5</v>
      </c>
      <c r="P411" s="33"/>
      <c r="Q411" s="32">
        <f t="shared" si="18"/>
        <v>613.11</v>
      </c>
      <c r="R411" s="32"/>
      <c r="S411" s="32">
        <f t="shared" si="19"/>
        <v>-76.639999999999986</v>
      </c>
      <c r="T411" s="59"/>
      <c r="U411" s="35" t="s">
        <v>22</v>
      </c>
      <c r="V411" s="30"/>
      <c r="W411" s="37">
        <v>40</v>
      </c>
      <c r="X411" s="2"/>
      <c r="Y411" s="37">
        <v>45</v>
      </c>
    </row>
    <row r="412" spans="1:25" ht="14.45" customHeight="1" x14ac:dyDescent="0.25">
      <c r="A412" s="5"/>
      <c r="B412" s="29">
        <v>640</v>
      </c>
      <c r="C412" s="29"/>
      <c r="D412" s="30" t="s">
        <v>408</v>
      </c>
      <c r="E412" s="30"/>
      <c r="F412" s="57">
        <v>39264</v>
      </c>
      <c r="H412" s="33">
        <v>16120</v>
      </c>
      <c r="I412" s="33"/>
      <c r="J412" s="33">
        <v>0</v>
      </c>
      <c r="K412" s="33">
        <v>12493</v>
      </c>
      <c r="L412" s="33"/>
      <c r="M412" s="33">
        <v>403</v>
      </c>
      <c r="O412" s="33">
        <v>12896</v>
      </c>
      <c r="P412" s="33"/>
      <c r="Q412" s="32">
        <f t="shared" si="18"/>
        <v>358.22</v>
      </c>
      <c r="R412" s="32"/>
      <c r="S412" s="32">
        <f t="shared" si="19"/>
        <v>-44.779999999999973</v>
      </c>
      <c r="T412" s="59"/>
      <c r="U412" s="35" t="s">
        <v>22</v>
      </c>
      <c r="V412" s="30"/>
      <c r="W412" s="37">
        <v>40</v>
      </c>
      <c r="X412" s="2"/>
      <c r="Y412" s="37">
        <v>45</v>
      </c>
    </row>
    <row r="413" spans="1:25" ht="14.45" customHeight="1" x14ac:dyDescent="0.25">
      <c r="A413" s="5"/>
      <c r="B413" s="29">
        <v>641</v>
      </c>
      <c r="C413" s="29"/>
      <c r="D413" s="30" t="s">
        <v>409</v>
      </c>
      <c r="E413" s="30"/>
      <c r="F413" s="57">
        <v>39630</v>
      </c>
      <c r="H413" s="33">
        <v>9765</v>
      </c>
      <c r="I413" s="33"/>
      <c r="J413" s="33">
        <v>0</v>
      </c>
      <c r="K413" s="33">
        <v>7079.65</v>
      </c>
      <c r="L413" s="33"/>
      <c r="M413" s="33">
        <v>244.13</v>
      </c>
      <c r="O413" s="33">
        <v>7323.78</v>
      </c>
      <c r="P413" s="33"/>
      <c r="Q413" s="32">
        <f t="shared" si="18"/>
        <v>217</v>
      </c>
      <c r="R413" s="32"/>
      <c r="S413" s="32">
        <f t="shared" si="19"/>
        <v>-27.129999999999995</v>
      </c>
      <c r="T413" s="59"/>
      <c r="U413" s="35" t="s">
        <v>22</v>
      </c>
      <c r="V413" s="30"/>
      <c r="W413" s="37">
        <v>40</v>
      </c>
      <c r="X413" s="2"/>
      <c r="Y413" s="37">
        <v>45</v>
      </c>
    </row>
    <row r="414" spans="1:25" ht="14.45" customHeight="1" x14ac:dyDescent="0.25">
      <c r="A414" s="5"/>
      <c r="B414" s="29">
        <v>642</v>
      </c>
      <c r="C414" s="29"/>
      <c r="D414" s="30" t="s">
        <v>410</v>
      </c>
      <c r="E414" s="30"/>
      <c r="F414" s="57">
        <v>39995</v>
      </c>
      <c r="H414" s="33">
        <v>7285</v>
      </c>
      <c r="I414" s="33"/>
      <c r="J414" s="33">
        <v>0</v>
      </c>
      <c r="K414" s="33">
        <v>4917.3999999999996</v>
      </c>
      <c r="L414" s="33"/>
      <c r="M414" s="33">
        <v>182.13</v>
      </c>
      <c r="O414" s="33">
        <v>5099.53</v>
      </c>
      <c r="P414" s="33"/>
      <c r="Q414" s="32">
        <f t="shared" si="18"/>
        <v>161.88999999999999</v>
      </c>
      <c r="R414" s="32"/>
      <c r="S414" s="32">
        <f t="shared" si="19"/>
        <v>-20.240000000000009</v>
      </c>
      <c r="T414" s="59"/>
      <c r="U414" s="35" t="s">
        <v>22</v>
      </c>
      <c r="V414" s="30"/>
      <c r="W414" s="37">
        <v>40</v>
      </c>
      <c r="X414" s="2"/>
      <c r="Y414" s="37">
        <v>45</v>
      </c>
    </row>
    <row r="415" spans="1:25" ht="14.45" customHeight="1" x14ac:dyDescent="0.25">
      <c r="A415" s="5"/>
      <c r="B415" s="29">
        <v>644</v>
      </c>
      <c r="C415" s="29"/>
      <c r="D415" s="30" t="s">
        <v>411</v>
      </c>
      <c r="E415" s="30"/>
      <c r="F415" s="57">
        <v>40360</v>
      </c>
      <c r="H415" s="33">
        <v>7750</v>
      </c>
      <c r="I415" s="33"/>
      <c r="J415" s="33">
        <v>0</v>
      </c>
      <c r="K415" s="33">
        <v>4843.75</v>
      </c>
      <c r="L415" s="33"/>
      <c r="M415" s="33">
        <v>193.75</v>
      </c>
      <c r="O415" s="33">
        <v>5037.5</v>
      </c>
      <c r="P415" s="33"/>
      <c r="Q415" s="32">
        <f t="shared" si="18"/>
        <v>172.22</v>
      </c>
      <c r="R415" s="32"/>
      <c r="S415" s="32">
        <f t="shared" si="19"/>
        <v>-21.53</v>
      </c>
      <c r="T415" s="59"/>
      <c r="U415" s="35" t="s">
        <v>22</v>
      </c>
      <c r="V415" s="30"/>
      <c r="W415" s="37">
        <v>40</v>
      </c>
      <c r="X415" s="2"/>
      <c r="Y415" s="37">
        <v>45</v>
      </c>
    </row>
    <row r="416" spans="1:25" ht="14.45" customHeight="1" x14ac:dyDescent="0.25">
      <c r="A416" s="5"/>
      <c r="B416" s="29">
        <v>645</v>
      </c>
      <c r="C416" s="29"/>
      <c r="D416" s="30" t="s">
        <v>412</v>
      </c>
      <c r="E416" s="30"/>
      <c r="F416" s="57">
        <v>40725</v>
      </c>
      <c r="H416" s="33">
        <v>4960</v>
      </c>
      <c r="I416" s="33"/>
      <c r="J416" s="33">
        <v>0</v>
      </c>
      <c r="K416" s="33">
        <v>2852</v>
      </c>
      <c r="L416" s="33"/>
      <c r="M416" s="33">
        <v>124</v>
      </c>
      <c r="O416" s="33">
        <v>2976</v>
      </c>
      <c r="P416" s="33"/>
      <c r="Q416" s="32">
        <f t="shared" si="18"/>
        <v>110.22</v>
      </c>
      <c r="R416" s="32"/>
      <c r="S416" s="32">
        <f t="shared" si="19"/>
        <v>-13.780000000000001</v>
      </c>
      <c r="T416" s="59"/>
      <c r="U416" s="35" t="s">
        <v>22</v>
      </c>
      <c r="V416" s="30"/>
      <c r="W416" s="37">
        <v>40</v>
      </c>
      <c r="X416" s="2"/>
      <c r="Y416" s="37">
        <v>45</v>
      </c>
    </row>
    <row r="417" spans="1:29" ht="14.45" customHeight="1" x14ac:dyDescent="0.25">
      <c r="A417" s="5"/>
      <c r="B417" s="29">
        <v>646</v>
      </c>
      <c r="C417" s="29"/>
      <c r="D417" s="30" t="s">
        <v>413</v>
      </c>
      <c r="E417" s="30"/>
      <c r="F417" s="57">
        <v>41091</v>
      </c>
      <c r="H417" s="33">
        <v>6355</v>
      </c>
      <c r="I417" s="33"/>
      <c r="J417" s="33">
        <v>0</v>
      </c>
      <c r="K417" s="33">
        <v>3336.4</v>
      </c>
      <c r="L417" s="33"/>
      <c r="M417" s="33">
        <v>158.88</v>
      </c>
      <c r="O417" s="33">
        <v>3495.28</v>
      </c>
      <c r="P417" s="33"/>
      <c r="Q417" s="32">
        <f t="shared" si="18"/>
        <v>141.22</v>
      </c>
      <c r="R417" s="32"/>
      <c r="S417" s="32">
        <f t="shared" si="19"/>
        <v>-17.659999999999997</v>
      </c>
      <c r="T417" s="59"/>
      <c r="U417" s="35" t="s">
        <v>22</v>
      </c>
      <c r="V417" s="30"/>
      <c r="W417" s="37">
        <v>40</v>
      </c>
      <c r="X417" s="2"/>
      <c r="Y417" s="37">
        <v>45</v>
      </c>
    </row>
    <row r="418" spans="1:29" ht="14.45" customHeight="1" x14ac:dyDescent="0.25">
      <c r="A418" s="5"/>
      <c r="B418" s="29">
        <v>647</v>
      </c>
      <c r="C418" s="29"/>
      <c r="D418" s="30" t="s">
        <v>414</v>
      </c>
      <c r="E418" s="30"/>
      <c r="F418" s="57">
        <v>41456</v>
      </c>
      <c r="H418" s="33">
        <v>4650</v>
      </c>
      <c r="I418" s="33"/>
      <c r="J418" s="33">
        <v>0</v>
      </c>
      <c r="K418" s="33">
        <v>2208.75</v>
      </c>
      <c r="L418" s="33"/>
      <c r="M418" s="33">
        <v>116.25</v>
      </c>
      <c r="O418" s="33">
        <v>2325</v>
      </c>
      <c r="P418" s="33"/>
      <c r="Q418" s="32">
        <f t="shared" si="18"/>
        <v>103.33</v>
      </c>
      <c r="R418" s="32"/>
      <c r="S418" s="32">
        <f t="shared" si="19"/>
        <v>-12.920000000000002</v>
      </c>
      <c r="T418" s="59"/>
      <c r="U418" s="35" t="s">
        <v>22</v>
      </c>
      <c r="V418" s="30"/>
      <c r="W418" s="37">
        <v>40</v>
      </c>
      <c r="X418" s="2"/>
      <c r="Y418" s="37">
        <v>45</v>
      </c>
    </row>
    <row r="419" spans="1:29" ht="14.45" customHeight="1" x14ac:dyDescent="0.25">
      <c r="A419" s="5"/>
      <c r="B419" s="29">
        <v>648</v>
      </c>
      <c r="C419" s="29"/>
      <c r="D419" s="30" t="s">
        <v>415</v>
      </c>
      <c r="E419" s="30"/>
      <c r="F419" s="57">
        <v>41821</v>
      </c>
      <c r="H419" s="33">
        <v>4805</v>
      </c>
      <c r="I419" s="33"/>
      <c r="J419" s="33">
        <v>0</v>
      </c>
      <c r="K419" s="33">
        <v>2042.15</v>
      </c>
      <c r="L419" s="33"/>
      <c r="M419" s="33">
        <v>120.13</v>
      </c>
      <c r="O419" s="33">
        <v>2162.2800000000002</v>
      </c>
      <c r="P419" s="33"/>
      <c r="Q419" s="32">
        <f t="shared" si="18"/>
        <v>106.78</v>
      </c>
      <c r="R419" s="32"/>
      <c r="S419" s="32">
        <f t="shared" si="19"/>
        <v>-13.349999999999994</v>
      </c>
      <c r="T419" s="59"/>
      <c r="U419" s="35" t="s">
        <v>22</v>
      </c>
      <c r="V419" s="30"/>
      <c r="W419" s="37">
        <v>40</v>
      </c>
      <c r="X419" s="2"/>
      <c r="Y419" s="37">
        <v>45</v>
      </c>
    </row>
    <row r="420" spans="1:29" ht="14.45" customHeight="1" x14ac:dyDescent="0.25">
      <c r="A420" s="5"/>
      <c r="B420" s="29">
        <v>649</v>
      </c>
      <c r="C420" s="29"/>
      <c r="D420" s="30" t="s">
        <v>416</v>
      </c>
      <c r="E420" s="30"/>
      <c r="F420" s="57">
        <v>42186</v>
      </c>
      <c r="H420" s="33">
        <v>6600</v>
      </c>
      <c r="I420" s="33"/>
      <c r="J420" s="33">
        <v>0</v>
      </c>
      <c r="K420" s="33">
        <v>2475</v>
      </c>
      <c r="L420" s="33"/>
      <c r="M420" s="33">
        <v>165</v>
      </c>
      <c r="O420" s="33">
        <v>2640</v>
      </c>
      <c r="P420" s="33"/>
      <c r="Q420" s="32">
        <f t="shared" si="18"/>
        <v>146.66999999999999</v>
      </c>
      <c r="R420" s="32"/>
      <c r="S420" s="32">
        <f t="shared" si="19"/>
        <v>-18.330000000000013</v>
      </c>
      <c r="T420" s="59"/>
      <c r="U420" s="35" t="s">
        <v>22</v>
      </c>
      <c r="V420" s="30"/>
      <c r="W420" s="37">
        <v>40</v>
      </c>
      <c r="X420" s="2"/>
      <c r="Y420" s="37">
        <v>45</v>
      </c>
    </row>
    <row r="421" spans="1:29" ht="14.45" customHeight="1" x14ac:dyDescent="0.25">
      <c r="A421" s="5"/>
      <c r="B421" s="29">
        <v>650</v>
      </c>
      <c r="C421" s="29"/>
      <c r="D421" s="30" t="s">
        <v>417</v>
      </c>
      <c r="E421" s="30"/>
      <c r="F421" s="57">
        <v>42552</v>
      </c>
      <c r="H421" s="33">
        <v>11000</v>
      </c>
      <c r="I421" s="33"/>
      <c r="J421" s="33">
        <v>0</v>
      </c>
      <c r="K421" s="33">
        <v>3575</v>
      </c>
      <c r="L421" s="33"/>
      <c r="M421" s="33">
        <v>275</v>
      </c>
      <c r="O421" s="33">
        <v>3850</v>
      </c>
      <c r="P421" s="33"/>
      <c r="Q421" s="32">
        <f t="shared" si="18"/>
        <v>244.44</v>
      </c>
      <c r="R421" s="32"/>
      <c r="S421" s="32">
        <f t="shared" si="19"/>
        <v>-30.560000000000002</v>
      </c>
      <c r="T421" s="59"/>
      <c r="U421" s="35" t="s">
        <v>22</v>
      </c>
      <c r="V421" s="30"/>
      <c r="W421" s="37">
        <v>40</v>
      </c>
      <c r="X421" s="2"/>
      <c r="Y421" s="37">
        <v>45</v>
      </c>
    </row>
    <row r="422" spans="1:29" ht="14.45" customHeight="1" x14ac:dyDescent="0.25">
      <c r="A422" s="5"/>
      <c r="B422" s="29">
        <v>651</v>
      </c>
      <c r="C422" s="29"/>
      <c r="D422" s="30" t="s">
        <v>418</v>
      </c>
      <c r="E422" s="30"/>
      <c r="F422" s="57">
        <v>42917</v>
      </c>
      <c r="H422" s="33">
        <v>8800</v>
      </c>
      <c r="I422" s="33"/>
      <c r="J422" s="33">
        <v>0</v>
      </c>
      <c r="K422" s="33">
        <v>2420</v>
      </c>
      <c r="L422" s="33"/>
      <c r="M422" s="33">
        <v>220</v>
      </c>
      <c r="O422" s="33">
        <v>2640</v>
      </c>
      <c r="P422" s="33"/>
      <c r="Q422" s="32">
        <f t="shared" si="18"/>
        <v>195.56</v>
      </c>
      <c r="R422" s="32"/>
      <c r="S422" s="32">
        <f t="shared" si="19"/>
        <v>-24.439999999999998</v>
      </c>
      <c r="T422" s="59"/>
      <c r="U422" s="35" t="s">
        <v>22</v>
      </c>
      <c r="V422" s="30"/>
      <c r="W422" s="37">
        <v>40</v>
      </c>
      <c r="X422" s="2"/>
      <c r="Y422" s="37">
        <v>45</v>
      </c>
    </row>
    <row r="423" spans="1:29" ht="14.45" customHeight="1" x14ac:dyDescent="0.25">
      <c r="A423" s="5"/>
      <c r="B423" s="29">
        <v>652</v>
      </c>
      <c r="C423" s="29"/>
      <c r="D423" s="30" t="s">
        <v>419</v>
      </c>
      <c r="E423" s="30"/>
      <c r="F423" s="57">
        <v>43282</v>
      </c>
      <c r="H423" s="33">
        <v>15400</v>
      </c>
      <c r="I423" s="33"/>
      <c r="J423" s="33">
        <v>0</v>
      </c>
      <c r="K423" s="33">
        <v>3465</v>
      </c>
      <c r="L423" s="33"/>
      <c r="M423" s="33">
        <v>385</v>
      </c>
      <c r="O423" s="33">
        <v>3850</v>
      </c>
      <c r="P423" s="33"/>
      <c r="Q423" s="32">
        <f t="shared" si="18"/>
        <v>342.22</v>
      </c>
      <c r="R423" s="32"/>
      <c r="S423" s="32">
        <f t="shared" si="19"/>
        <v>-42.779999999999973</v>
      </c>
      <c r="T423" s="59"/>
      <c r="U423" s="35" t="s">
        <v>22</v>
      </c>
      <c r="V423" s="30"/>
      <c r="W423" s="37">
        <v>40</v>
      </c>
      <c r="X423" s="2"/>
      <c r="Y423" s="37">
        <v>45</v>
      </c>
    </row>
    <row r="424" spans="1:29" ht="14.45" customHeight="1" x14ac:dyDescent="0.25">
      <c r="A424" s="5"/>
      <c r="B424" s="29">
        <v>653</v>
      </c>
      <c r="C424" s="29"/>
      <c r="D424" s="30" t="s">
        <v>420</v>
      </c>
      <c r="E424" s="30"/>
      <c r="F424" s="57">
        <v>43647</v>
      </c>
      <c r="H424" s="33">
        <v>17600</v>
      </c>
      <c r="I424" s="33"/>
      <c r="J424" s="33">
        <v>0</v>
      </c>
      <c r="K424" s="33">
        <v>3080</v>
      </c>
      <c r="L424" s="33"/>
      <c r="M424" s="33">
        <v>440</v>
      </c>
      <c r="O424" s="33">
        <v>3520</v>
      </c>
      <c r="P424" s="33"/>
      <c r="Q424" s="32">
        <f t="shared" si="18"/>
        <v>391.11</v>
      </c>
      <c r="R424" s="32"/>
      <c r="S424" s="32">
        <f t="shared" si="19"/>
        <v>-48.889999999999986</v>
      </c>
      <c r="T424" s="59"/>
      <c r="U424" s="35" t="s">
        <v>22</v>
      </c>
      <c r="V424" s="30"/>
      <c r="W424" s="37">
        <v>40</v>
      </c>
      <c r="X424" s="2"/>
      <c r="Y424" s="37">
        <v>45</v>
      </c>
    </row>
    <row r="425" spans="1:29" ht="14.45" customHeight="1" x14ac:dyDescent="0.25">
      <c r="A425" s="5"/>
      <c r="B425" s="29">
        <v>654</v>
      </c>
      <c r="C425" s="29"/>
      <c r="D425" s="30" t="s">
        <v>421</v>
      </c>
      <c r="E425" s="30"/>
      <c r="F425" s="57">
        <v>44013</v>
      </c>
      <c r="H425" s="33">
        <v>16200</v>
      </c>
      <c r="I425" s="33"/>
      <c r="J425" s="33">
        <v>0</v>
      </c>
      <c r="K425" s="33">
        <v>2025</v>
      </c>
      <c r="L425" s="33"/>
      <c r="M425" s="33">
        <v>405</v>
      </c>
      <c r="O425" s="33">
        <v>2430</v>
      </c>
      <c r="P425" s="33"/>
      <c r="Q425" s="32">
        <f t="shared" si="18"/>
        <v>360</v>
      </c>
      <c r="R425" s="32"/>
      <c r="S425" s="32">
        <f t="shared" si="19"/>
        <v>-45</v>
      </c>
      <c r="T425" s="59"/>
      <c r="U425" s="35" t="s">
        <v>22</v>
      </c>
      <c r="V425" s="30"/>
      <c r="W425" s="37">
        <v>40</v>
      </c>
      <c r="X425" s="2"/>
      <c r="Y425" s="37">
        <v>45</v>
      </c>
    </row>
    <row r="426" spans="1:29" ht="14.45" customHeight="1" x14ac:dyDescent="0.25">
      <c r="A426" s="5"/>
      <c r="B426" s="29">
        <v>655</v>
      </c>
      <c r="C426" s="29"/>
      <c r="D426" s="30" t="s">
        <v>422</v>
      </c>
      <c r="E426" s="30"/>
      <c r="F426" s="57">
        <v>44378</v>
      </c>
      <c r="H426" s="33">
        <v>16400</v>
      </c>
      <c r="I426" s="33"/>
      <c r="J426" s="33">
        <v>0</v>
      </c>
      <c r="K426" s="33">
        <v>1435</v>
      </c>
      <c r="L426" s="33"/>
      <c r="M426" s="33">
        <v>410</v>
      </c>
      <c r="O426" s="33">
        <v>1845</v>
      </c>
      <c r="P426" s="33"/>
      <c r="Q426" s="32">
        <f t="shared" si="18"/>
        <v>364.44</v>
      </c>
      <c r="R426" s="32"/>
      <c r="S426" s="32">
        <f t="shared" si="19"/>
        <v>-45.56</v>
      </c>
      <c r="T426" s="59"/>
      <c r="U426" s="35" t="s">
        <v>22</v>
      </c>
      <c r="V426" s="30"/>
      <c r="W426" s="37">
        <v>40</v>
      </c>
      <c r="X426" s="2"/>
      <c r="Y426" s="37">
        <v>45</v>
      </c>
    </row>
    <row r="427" spans="1:29" ht="14.45" customHeight="1" x14ac:dyDescent="0.25">
      <c r="A427" s="5"/>
      <c r="B427" s="29">
        <v>656</v>
      </c>
      <c r="C427" s="29"/>
      <c r="D427" s="30" t="s">
        <v>423</v>
      </c>
      <c r="E427" s="30"/>
      <c r="F427" s="57">
        <v>44743</v>
      </c>
      <c r="H427" s="33">
        <v>18800</v>
      </c>
      <c r="I427" s="33"/>
      <c r="J427" s="33">
        <v>0</v>
      </c>
      <c r="K427" s="33">
        <v>2350</v>
      </c>
      <c r="L427" s="33"/>
      <c r="M427" s="33">
        <v>940</v>
      </c>
      <c r="O427" s="33">
        <v>3290</v>
      </c>
      <c r="P427" s="33"/>
      <c r="Q427" s="32">
        <f t="shared" si="18"/>
        <v>417.78</v>
      </c>
      <c r="R427" s="32"/>
      <c r="S427" s="32">
        <f t="shared" si="19"/>
        <v>-522.22</v>
      </c>
      <c r="T427" s="59"/>
      <c r="U427" s="35" t="s">
        <v>22</v>
      </c>
      <c r="V427" s="30"/>
      <c r="W427" s="37">
        <v>20</v>
      </c>
      <c r="X427" s="2"/>
      <c r="Y427" s="37">
        <v>45</v>
      </c>
    </row>
    <row r="428" spans="1:29" ht="14.45" customHeight="1" x14ac:dyDescent="0.25">
      <c r="A428" s="5"/>
      <c r="B428" s="29">
        <v>657</v>
      </c>
      <c r="C428" s="29"/>
      <c r="D428" s="30" t="s">
        <v>424</v>
      </c>
      <c r="E428" s="30"/>
      <c r="F428" s="57">
        <v>45108</v>
      </c>
      <c r="H428" s="33">
        <v>22200</v>
      </c>
      <c r="I428" s="33"/>
      <c r="J428" s="33">
        <v>0</v>
      </c>
      <c r="K428" s="33">
        <v>1665</v>
      </c>
      <c r="L428" s="33"/>
      <c r="M428" s="33">
        <v>1110</v>
      </c>
      <c r="O428" s="33">
        <v>2775</v>
      </c>
      <c r="P428" s="33"/>
      <c r="Q428" s="32">
        <f t="shared" si="18"/>
        <v>493.33</v>
      </c>
      <c r="R428" s="32"/>
      <c r="S428" s="32">
        <f t="shared" si="19"/>
        <v>-616.67000000000007</v>
      </c>
      <c r="T428" s="59"/>
      <c r="U428" s="35" t="s">
        <v>22</v>
      </c>
      <c r="V428" s="30"/>
      <c r="W428" s="37">
        <v>20</v>
      </c>
      <c r="X428" s="2"/>
      <c r="Y428" s="37">
        <v>45</v>
      </c>
    </row>
    <row r="429" spans="1:29" ht="14.45" customHeight="1" x14ac:dyDescent="0.25">
      <c r="A429" s="5"/>
      <c r="B429" s="29">
        <v>658</v>
      </c>
      <c r="C429" s="29"/>
      <c r="D429" s="30" t="s">
        <v>425</v>
      </c>
      <c r="E429" s="30"/>
      <c r="F429" s="57">
        <v>45474</v>
      </c>
      <c r="H429" s="33">
        <v>16400</v>
      </c>
      <c r="I429" s="33"/>
      <c r="J429" s="33">
        <v>0</v>
      </c>
      <c r="K429" s="33">
        <v>410</v>
      </c>
      <c r="L429" s="33"/>
      <c r="M429" s="33">
        <v>820</v>
      </c>
      <c r="O429" s="33">
        <v>1230</v>
      </c>
      <c r="P429" s="33"/>
      <c r="Q429" s="32">
        <f t="shared" si="18"/>
        <v>364.44</v>
      </c>
      <c r="R429" s="32"/>
      <c r="S429" s="32">
        <f t="shared" si="19"/>
        <v>-455.56</v>
      </c>
      <c r="T429" s="59"/>
      <c r="U429" s="35" t="s">
        <v>22</v>
      </c>
      <c r="V429" s="30"/>
      <c r="W429" s="37">
        <v>20</v>
      </c>
      <c r="X429" s="2"/>
      <c r="Y429" s="37">
        <v>45</v>
      </c>
    </row>
    <row r="430" spans="1:29" ht="14.45" customHeight="1" x14ac:dyDescent="0.25">
      <c r="A430" s="5"/>
      <c r="B430" s="2"/>
      <c r="C430" s="2"/>
      <c r="D430" s="42" t="s">
        <v>426</v>
      </c>
      <c r="E430" s="42"/>
      <c r="F430" s="42"/>
      <c r="G430" s="42"/>
      <c r="H430" s="60">
        <f>SUM(H388:H429)</f>
        <v>683485</v>
      </c>
      <c r="I430" s="3"/>
      <c r="J430" s="3"/>
      <c r="K430" s="60">
        <f>SUM(K388:K429)</f>
        <v>414161.94000000012</v>
      </c>
      <c r="L430" s="3"/>
      <c r="M430" s="60">
        <f>SUM(M388:M429)</f>
        <v>18344.659999999996</v>
      </c>
      <c r="O430" s="60">
        <f>SUM(O388:O429)</f>
        <v>432506.60000000021</v>
      </c>
      <c r="P430" s="3"/>
      <c r="Q430" s="60">
        <f>SUM(Q388:Q429)</f>
        <v>14682.64</v>
      </c>
      <c r="R430" s="3"/>
      <c r="S430" s="60">
        <f>SUM(S388:S429)</f>
        <v>-3662.02</v>
      </c>
      <c r="T430" s="65"/>
      <c r="U430" s="2"/>
      <c r="V430" s="1"/>
      <c r="W430" s="2"/>
      <c r="X430" s="2"/>
      <c r="Y430" s="2"/>
      <c r="AC430" s="65"/>
    </row>
    <row r="431" spans="1:29" ht="14.45" customHeight="1" x14ac:dyDescent="0.25">
      <c r="A431" s="5"/>
      <c r="B431" s="27" t="s">
        <v>427</v>
      </c>
      <c r="C431" s="27"/>
      <c r="D431" s="27"/>
      <c r="E431" s="42"/>
      <c r="F431" s="1"/>
      <c r="G431" s="1"/>
      <c r="H431" s="44"/>
      <c r="I431" s="3"/>
      <c r="J431" s="3"/>
      <c r="K431" s="44"/>
      <c r="L431" s="3"/>
      <c r="M431" s="44"/>
      <c r="N431" s="3"/>
      <c r="O431" s="3"/>
      <c r="P431" s="44"/>
      <c r="Q431" s="44"/>
      <c r="R431" s="44"/>
      <c r="S431" s="44"/>
      <c r="T431" s="5"/>
      <c r="U431" s="2"/>
      <c r="V431" s="1"/>
      <c r="W431" s="2"/>
      <c r="X431" s="2"/>
      <c r="Y431" s="2"/>
      <c r="AC431" s="5"/>
    </row>
    <row r="432" spans="1:29" ht="14.45" customHeight="1" x14ac:dyDescent="0.25">
      <c r="A432" s="5"/>
      <c r="B432" s="29">
        <v>515</v>
      </c>
      <c r="C432" s="29"/>
      <c r="D432" s="30" t="s">
        <v>428</v>
      </c>
      <c r="E432" s="30"/>
      <c r="F432" s="31">
        <v>31321</v>
      </c>
      <c r="G432" s="31"/>
      <c r="H432" s="32">
        <v>17155</v>
      </c>
      <c r="I432" s="3"/>
      <c r="J432" s="3"/>
      <c r="K432" s="32">
        <v>16833.54</v>
      </c>
      <c r="L432" s="3"/>
      <c r="M432" s="32">
        <v>321.45999999999998</v>
      </c>
      <c r="N432" s="3"/>
      <c r="O432" s="33">
        <v>17155</v>
      </c>
      <c r="P432" s="32"/>
      <c r="Q432" s="32">
        <f t="shared" ref="Q432:Q495" si="20">IF(H432=K432,0,IF(H432=O432,0,ROUND(H432/Y432,2)))</f>
        <v>0</v>
      </c>
      <c r="R432" s="32"/>
      <c r="S432" s="32">
        <f t="shared" ref="S432:S495" si="21">Q432-M432</f>
        <v>-321.45999999999998</v>
      </c>
      <c r="T432" s="38"/>
      <c r="U432" s="35" t="s">
        <v>22</v>
      </c>
      <c r="V432" s="36"/>
      <c r="W432" s="37">
        <v>40</v>
      </c>
      <c r="X432" s="2"/>
      <c r="Y432" s="37">
        <v>40</v>
      </c>
      <c r="AC432" s="38">
        <v>321.45999999999998</v>
      </c>
    </row>
    <row r="433" spans="1:29" ht="14.45" customHeight="1" x14ac:dyDescent="0.25">
      <c r="A433" s="5"/>
      <c r="B433" s="29">
        <v>516</v>
      </c>
      <c r="C433" s="29"/>
      <c r="D433" s="30" t="s">
        <v>429</v>
      </c>
      <c r="E433" s="30"/>
      <c r="F433" s="31">
        <v>31229</v>
      </c>
      <c r="G433" s="31"/>
      <c r="H433" s="32">
        <v>6973.92</v>
      </c>
      <c r="I433" s="3"/>
      <c r="J433" s="3"/>
      <c r="K433" s="32">
        <v>6886.82</v>
      </c>
      <c r="L433" s="3"/>
      <c r="M433" s="32">
        <v>87.1</v>
      </c>
      <c r="N433" s="3"/>
      <c r="O433" s="33">
        <v>6973.92</v>
      </c>
      <c r="P433" s="32"/>
      <c r="Q433" s="32">
        <f t="shared" si="20"/>
        <v>0</v>
      </c>
      <c r="R433" s="32"/>
      <c r="S433" s="32">
        <f t="shared" si="21"/>
        <v>-87.1</v>
      </c>
      <c r="T433" s="38"/>
      <c r="U433" s="35" t="s">
        <v>22</v>
      </c>
      <c r="V433" s="36"/>
      <c r="W433" s="37">
        <v>40</v>
      </c>
      <c r="X433" s="2"/>
      <c r="Y433" s="37">
        <v>40</v>
      </c>
      <c r="AC433" s="38">
        <v>87.1</v>
      </c>
    </row>
    <row r="434" spans="1:29" ht="14.45" customHeight="1" x14ac:dyDescent="0.25">
      <c r="A434" s="5"/>
      <c r="B434" s="29">
        <v>517</v>
      </c>
      <c r="C434" s="29"/>
      <c r="D434" s="30" t="s">
        <v>428</v>
      </c>
      <c r="E434" s="30"/>
      <c r="F434" s="31">
        <v>31533</v>
      </c>
      <c r="G434" s="31"/>
      <c r="H434" s="32">
        <v>2310</v>
      </c>
      <c r="I434" s="3"/>
      <c r="J434" s="3"/>
      <c r="K434" s="32">
        <v>2233</v>
      </c>
      <c r="L434" s="3"/>
      <c r="M434" s="32">
        <v>57.75</v>
      </c>
      <c r="N434" s="3"/>
      <c r="O434" s="33">
        <v>2290.75</v>
      </c>
      <c r="P434" s="32"/>
      <c r="Q434" s="32">
        <f t="shared" si="20"/>
        <v>57.75</v>
      </c>
      <c r="R434" s="32"/>
      <c r="S434" s="32">
        <f t="shared" si="21"/>
        <v>0</v>
      </c>
      <c r="T434" s="38"/>
      <c r="U434" s="35" t="s">
        <v>22</v>
      </c>
      <c r="V434" s="36"/>
      <c r="W434" s="37">
        <v>40</v>
      </c>
      <c r="X434" s="2"/>
      <c r="Y434" s="37">
        <v>40</v>
      </c>
      <c r="AC434" s="38">
        <v>57.75</v>
      </c>
    </row>
    <row r="435" spans="1:29" ht="14.45" customHeight="1" x14ac:dyDescent="0.25">
      <c r="A435" s="5"/>
      <c r="B435" s="29">
        <v>518</v>
      </c>
      <c r="C435" s="29"/>
      <c r="D435" s="30" t="s">
        <v>430</v>
      </c>
      <c r="E435" s="30"/>
      <c r="F435" s="31">
        <v>31594</v>
      </c>
      <c r="G435" s="31"/>
      <c r="H435" s="32">
        <v>11192.87</v>
      </c>
      <c r="I435" s="3"/>
      <c r="J435" s="3"/>
      <c r="K435" s="32">
        <v>10773.07</v>
      </c>
      <c r="L435" s="3"/>
      <c r="M435" s="32">
        <v>279.82</v>
      </c>
      <c r="N435" s="3"/>
      <c r="O435" s="33">
        <v>11052.89</v>
      </c>
      <c r="P435" s="32"/>
      <c r="Q435" s="32">
        <f t="shared" si="20"/>
        <v>279.82</v>
      </c>
      <c r="R435" s="32"/>
      <c r="S435" s="32">
        <f t="shared" si="21"/>
        <v>0</v>
      </c>
      <c r="T435" s="38"/>
      <c r="U435" s="35" t="s">
        <v>22</v>
      </c>
      <c r="V435" s="36"/>
      <c r="W435" s="37">
        <v>40</v>
      </c>
      <c r="X435" s="2"/>
      <c r="Y435" s="37">
        <v>40</v>
      </c>
      <c r="AC435" s="38">
        <v>279.82</v>
      </c>
    </row>
    <row r="436" spans="1:29" ht="14.45" customHeight="1" x14ac:dyDescent="0.25">
      <c r="A436" s="5"/>
      <c r="B436" s="29">
        <v>519</v>
      </c>
      <c r="C436" s="29"/>
      <c r="D436" s="30" t="s">
        <v>430</v>
      </c>
      <c r="E436" s="30"/>
      <c r="F436" s="31">
        <v>31959</v>
      </c>
      <c r="G436" s="31"/>
      <c r="H436" s="32">
        <v>10231.92</v>
      </c>
      <c r="I436" s="3"/>
      <c r="J436" s="3"/>
      <c r="K436" s="32">
        <v>9592.5</v>
      </c>
      <c r="L436" s="3"/>
      <c r="M436" s="32">
        <v>255.8</v>
      </c>
      <c r="N436" s="3"/>
      <c r="O436" s="33">
        <v>9848.2999999999993</v>
      </c>
      <c r="P436" s="32"/>
      <c r="Q436" s="32">
        <f t="shared" si="20"/>
        <v>255.8</v>
      </c>
      <c r="R436" s="32"/>
      <c r="S436" s="32">
        <f t="shared" si="21"/>
        <v>0</v>
      </c>
      <c r="T436" s="38"/>
      <c r="U436" s="35" t="s">
        <v>22</v>
      </c>
      <c r="V436" s="36"/>
      <c r="W436" s="37">
        <v>40</v>
      </c>
      <c r="X436" s="2"/>
      <c r="Y436" s="37">
        <v>40</v>
      </c>
      <c r="AC436" s="38">
        <v>255.8</v>
      </c>
    </row>
    <row r="437" spans="1:29" ht="14.45" customHeight="1" x14ac:dyDescent="0.25">
      <c r="A437" s="5"/>
      <c r="B437" s="29">
        <v>520</v>
      </c>
      <c r="C437" s="29"/>
      <c r="D437" s="30" t="s">
        <v>431</v>
      </c>
      <c r="E437" s="30"/>
      <c r="F437" s="31">
        <v>32325</v>
      </c>
      <c r="G437" s="31"/>
      <c r="H437" s="32">
        <v>13361.14</v>
      </c>
      <c r="I437" s="3"/>
      <c r="J437" s="3"/>
      <c r="K437" s="32">
        <v>12192.09</v>
      </c>
      <c r="L437" s="3"/>
      <c r="M437" s="32">
        <v>334.03</v>
      </c>
      <c r="N437" s="3"/>
      <c r="O437" s="33">
        <v>12526.12</v>
      </c>
      <c r="P437" s="32"/>
      <c r="Q437" s="32">
        <f t="shared" si="20"/>
        <v>334.03</v>
      </c>
      <c r="R437" s="32"/>
      <c r="S437" s="32">
        <f t="shared" si="21"/>
        <v>0</v>
      </c>
      <c r="T437" s="38"/>
      <c r="U437" s="35" t="s">
        <v>22</v>
      </c>
      <c r="V437" s="36"/>
      <c r="W437" s="37">
        <v>40</v>
      </c>
      <c r="X437" s="2"/>
      <c r="Y437" s="37">
        <v>40</v>
      </c>
      <c r="AC437" s="38">
        <v>334.03</v>
      </c>
    </row>
    <row r="438" spans="1:29" ht="14.45" customHeight="1" x14ac:dyDescent="0.25">
      <c r="A438" s="5"/>
      <c r="B438" s="29">
        <v>521</v>
      </c>
      <c r="C438" s="29"/>
      <c r="D438" s="30" t="s">
        <v>431</v>
      </c>
      <c r="E438" s="30"/>
      <c r="F438" s="31">
        <v>32690</v>
      </c>
      <c r="G438" s="31"/>
      <c r="H438" s="32">
        <v>10683.87</v>
      </c>
      <c r="I438" s="3"/>
      <c r="J438" s="3"/>
      <c r="K438" s="32">
        <v>9482.0499999999993</v>
      </c>
      <c r="L438" s="3"/>
      <c r="M438" s="32">
        <v>267.10000000000002</v>
      </c>
      <c r="N438" s="3"/>
      <c r="O438" s="33">
        <v>9749.15</v>
      </c>
      <c r="P438" s="32"/>
      <c r="Q438" s="32">
        <f t="shared" si="20"/>
        <v>267.10000000000002</v>
      </c>
      <c r="R438" s="32"/>
      <c r="S438" s="32">
        <f t="shared" si="21"/>
        <v>0</v>
      </c>
      <c r="T438" s="38"/>
      <c r="U438" s="35" t="s">
        <v>22</v>
      </c>
      <c r="V438" s="36"/>
      <c r="W438" s="37">
        <v>40</v>
      </c>
      <c r="X438" s="2"/>
      <c r="Y438" s="37">
        <v>40</v>
      </c>
      <c r="AC438" s="38">
        <v>267.10000000000002</v>
      </c>
    </row>
    <row r="439" spans="1:29" ht="14.45" customHeight="1" x14ac:dyDescent="0.25">
      <c r="A439" s="5"/>
      <c r="B439" s="29">
        <v>522</v>
      </c>
      <c r="C439" s="29"/>
      <c r="D439" s="30" t="s">
        <v>431</v>
      </c>
      <c r="E439" s="30"/>
      <c r="F439" s="31">
        <v>33055</v>
      </c>
      <c r="G439" s="31"/>
      <c r="H439" s="32">
        <v>15010.27</v>
      </c>
      <c r="I439" s="3"/>
      <c r="J439" s="3"/>
      <c r="K439" s="32">
        <v>12946.47</v>
      </c>
      <c r="L439" s="3"/>
      <c r="M439" s="32">
        <v>375.26</v>
      </c>
      <c r="N439" s="3"/>
      <c r="O439" s="33">
        <v>13321.73</v>
      </c>
      <c r="P439" s="32"/>
      <c r="Q439" s="32">
        <f t="shared" si="20"/>
        <v>375.26</v>
      </c>
      <c r="R439" s="32"/>
      <c r="S439" s="32">
        <f t="shared" si="21"/>
        <v>0</v>
      </c>
      <c r="T439" s="34"/>
      <c r="U439" s="35" t="s">
        <v>22</v>
      </c>
      <c r="V439" s="36"/>
      <c r="W439" s="37">
        <v>40</v>
      </c>
      <c r="X439" s="2"/>
      <c r="Y439" s="37">
        <v>40</v>
      </c>
      <c r="AC439" s="38">
        <v>375.26</v>
      </c>
    </row>
    <row r="440" spans="1:29" ht="14.45" customHeight="1" x14ac:dyDescent="0.25">
      <c r="A440" s="5"/>
      <c r="B440" s="29">
        <v>523</v>
      </c>
      <c r="C440" s="29"/>
      <c r="D440" s="30" t="s">
        <v>432</v>
      </c>
      <c r="E440" s="30"/>
      <c r="F440" s="31">
        <v>33543</v>
      </c>
      <c r="G440" s="31"/>
      <c r="H440" s="32">
        <v>24423.11</v>
      </c>
      <c r="I440" s="3"/>
      <c r="J440" s="3"/>
      <c r="K440" s="32">
        <v>20250.900000000001</v>
      </c>
      <c r="L440" s="3"/>
      <c r="M440" s="32">
        <v>610.58000000000004</v>
      </c>
      <c r="N440" s="3"/>
      <c r="O440" s="33">
        <v>20861.48</v>
      </c>
      <c r="P440" s="32"/>
      <c r="Q440" s="32">
        <f t="shared" si="20"/>
        <v>610.58000000000004</v>
      </c>
      <c r="R440" s="32"/>
      <c r="S440" s="32">
        <f t="shared" si="21"/>
        <v>0</v>
      </c>
      <c r="T440" s="34"/>
      <c r="U440" s="35" t="s">
        <v>22</v>
      </c>
      <c r="V440" s="36"/>
      <c r="W440" s="37">
        <v>40</v>
      </c>
      <c r="X440" s="2"/>
      <c r="Y440" s="37">
        <v>40</v>
      </c>
      <c r="AC440" s="38">
        <v>610.58000000000004</v>
      </c>
    </row>
    <row r="441" spans="1:29" ht="14.45" customHeight="1" x14ac:dyDescent="0.25">
      <c r="A441" s="5"/>
      <c r="B441" s="29">
        <v>524</v>
      </c>
      <c r="C441" s="29"/>
      <c r="D441" s="30" t="s">
        <v>433</v>
      </c>
      <c r="E441" s="30"/>
      <c r="F441" s="31">
        <v>33420</v>
      </c>
      <c r="G441" s="31"/>
      <c r="H441" s="32">
        <v>12792.54</v>
      </c>
      <c r="I441" s="3"/>
      <c r="J441" s="3"/>
      <c r="K441" s="32">
        <v>10713.63</v>
      </c>
      <c r="L441" s="3"/>
      <c r="M441" s="32">
        <v>319.81</v>
      </c>
      <c r="N441" s="3"/>
      <c r="O441" s="33">
        <v>11033.44</v>
      </c>
      <c r="P441" s="32"/>
      <c r="Q441" s="32">
        <f t="shared" si="20"/>
        <v>319.81</v>
      </c>
      <c r="R441" s="32"/>
      <c r="S441" s="32">
        <f t="shared" si="21"/>
        <v>0</v>
      </c>
      <c r="T441" s="34"/>
      <c r="U441" s="35" t="s">
        <v>22</v>
      </c>
      <c r="V441" s="36"/>
      <c r="W441" s="37">
        <v>40</v>
      </c>
      <c r="X441" s="2"/>
      <c r="Y441" s="37">
        <v>40</v>
      </c>
      <c r="AC441" s="38">
        <v>319.81</v>
      </c>
    </row>
    <row r="442" spans="1:29" ht="14.45" customHeight="1" x14ac:dyDescent="0.25">
      <c r="A442" s="5"/>
      <c r="B442" s="29">
        <v>525</v>
      </c>
      <c r="C442" s="29"/>
      <c r="D442" s="30" t="s">
        <v>434</v>
      </c>
      <c r="E442" s="30"/>
      <c r="F442" s="31">
        <v>33786</v>
      </c>
      <c r="G442" s="31"/>
      <c r="H442" s="32">
        <v>7650</v>
      </c>
      <c r="I442" s="3"/>
      <c r="J442" s="3"/>
      <c r="K442" s="32">
        <v>6215.63</v>
      </c>
      <c r="L442" s="3"/>
      <c r="M442" s="32">
        <v>191.25</v>
      </c>
      <c r="N442" s="3"/>
      <c r="O442" s="33">
        <v>6406.88</v>
      </c>
      <c r="P442" s="32"/>
      <c r="Q442" s="32">
        <f t="shared" si="20"/>
        <v>191.25</v>
      </c>
      <c r="R442" s="32"/>
      <c r="S442" s="32">
        <f t="shared" si="21"/>
        <v>0</v>
      </c>
      <c r="T442" s="34"/>
      <c r="U442" s="35" t="s">
        <v>22</v>
      </c>
      <c r="V442" s="36"/>
      <c r="W442" s="37">
        <v>40</v>
      </c>
      <c r="X442" s="2"/>
      <c r="Y442" s="37">
        <v>40</v>
      </c>
      <c r="AC442" s="38">
        <v>191.25</v>
      </c>
    </row>
    <row r="443" spans="1:29" ht="14.45" customHeight="1" x14ac:dyDescent="0.25">
      <c r="A443" s="5"/>
      <c r="B443" s="29">
        <v>526</v>
      </c>
      <c r="C443" s="29"/>
      <c r="D443" s="30" t="s">
        <v>433</v>
      </c>
      <c r="E443" s="30"/>
      <c r="F443" s="31">
        <v>33786</v>
      </c>
      <c r="G443" s="31"/>
      <c r="H443" s="32">
        <v>14427.9</v>
      </c>
      <c r="I443" s="3"/>
      <c r="J443" s="3"/>
      <c r="K443" s="32">
        <v>11722.75</v>
      </c>
      <c r="L443" s="3"/>
      <c r="M443" s="32">
        <v>360.7</v>
      </c>
      <c r="N443" s="3"/>
      <c r="O443" s="33">
        <v>12083.45</v>
      </c>
      <c r="P443" s="32"/>
      <c r="Q443" s="32">
        <f t="shared" si="20"/>
        <v>360.7</v>
      </c>
      <c r="R443" s="32"/>
      <c r="S443" s="32">
        <f t="shared" si="21"/>
        <v>0</v>
      </c>
      <c r="T443" s="34"/>
      <c r="U443" s="35" t="s">
        <v>22</v>
      </c>
      <c r="V443" s="36"/>
      <c r="W443" s="37">
        <v>40</v>
      </c>
      <c r="X443" s="2"/>
      <c r="Y443" s="37">
        <v>40</v>
      </c>
      <c r="AC443" s="38">
        <v>360.7</v>
      </c>
    </row>
    <row r="444" spans="1:29" ht="14.45" customHeight="1" x14ac:dyDescent="0.25">
      <c r="A444" s="5"/>
      <c r="B444" s="29">
        <v>527</v>
      </c>
      <c r="C444" s="29"/>
      <c r="D444" s="30" t="s">
        <v>435</v>
      </c>
      <c r="E444" s="30"/>
      <c r="F444" s="31">
        <v>34151</v>
      </c>
      <c r="G444" s="31"/>
      <c r="H444" s="32">
        <v>14100</v>
      </c>
      <c r="I444" s="3"/>
      <c r="J444" s="3"/>
      <c r="K444" s="32">
        <v>11103.75</v>
      </c>
      <c r="L444" s="3"/>
      <c r="M444" s="32">
        <v>352.5</v>
      </c>
      <c r="N444" s="3"/>
      <c r="O444" s="33">
        <v>11456.25</v>
      </c>
      <c r="P444" s="32"/>
      <c r="Q444" s="32">
        <f t="shared" si="20"/>
        <v>352.5</v>
      </c>
      <c r="R444" s="32"/>
      <c r="S444" s="32">
        <f t="shared" si="21"/>
        <v>0</v>
      </c>
      <c r="T444" s="34"/>
      <c r="U444" s="35" t="s">
        <v>22</v>
      </c>
      <c r="V444" s="36"/>
      <c r="W444" s="37">
        <v>40</v>
      </c>
      <c r="X444" s="2"/>
      <c r="Y444" s="37">
        <v>40</v>
      </c>
      <c r="AC444" s="38">
        <v>352.5</v>
      </c>
    </row>
    <row r="445" spans="1:29" ht="14.45" customHeight="1" x14ac:dyDescent="0.25">
      <c r="A445" s="5"/>
      <c r="B445" s="29">
        <v>528</v>
      </c>
      <c r="C445" s="29"/>
      <c r="D445" s="30" t="s">
        <v>436</v>
      </c>
      <c r="E445" s="30"/>
      <c r="F445" s="31">
        <v>34151</v>
      </c>
      <c r="G445" s="31"/>
      <c r="H445" s="32">
        <v>3674.73</v>
      </c>
      <c r="I445" s="3"/>
      <c r="J445" s="3"/>
      <c r="K445" s="32">
        <v>2893.9</v>
      </c>
      <c r="L445" s="3"/>
      <c r="M445" s="32">
        <v>91.87</v>
      </c>
      <c r="N445" s="3"/>
      <c r="O445" s="33">
        <v>2985.77</v>
      </c>
      <c r="P445" s="32"/>
      <c r="Q445" s="32">
        <f t="shared" si="20"/>
        <v>91.87</v>
      </c>
      <c r="R445" s="32"/>
      <c r="S445" s="32">
        <f t="shared" si="21"/>
        <v>0</v>
      </c>
      <c r="T445" s="38"/>
      <c r="U445" s="35" t="s">
        <v>22</v>
      </c>
      <c r="V445" s="36"/>
      <c r="W445" s="37">
        <v>40</v>
      </c>
      <c r="X445" s="2"/>
      <c r="Y445" s="37">
        <v>40</v>
      </c>
      <c r="AC445" s="38">
        <v>91.87</v>
      </c>
    </row>
    <row r="446" spans="1:29" ht="14.45" customHeight="1" x14ac:dyDescent="0.25">
      <c r="A446" s="5"/>
      <c r="B446" s="29">
        <v>529</v>
      </c>
      <c r="C446" s="29"/>
      <c r="D446" s="30" t="s">
        <v>437</v>
      </c>
      <c r="E446" s="30"/>
      <c r="F446" s="31">
        <v>34151</v>
      </c>
      <c r="G446" s="31"/>
      <c r="H446" s="32">
        <v>16274.42</v>
      </c>
      <c r="I446" s="3"/>
      <c r="J446" s="3"/>
      <c r="K446" s="32">
        <v>12816.09</v>
      </c>
      <c r="L446" s="3"/>
      <c r="M446" s="32">
        <v>406.86</v>
      </c>
      <c r="N446" s="3"/>
      <c r="O446" s="33">
        <v>13222.95</v>
      </c>
      <c r="P446" s="32"/>
      <c r="Q446" s="32">
        <f t="shared" si="20"/>
        <v>406.86</v>
      </c>
      <c r="R446" s="32"/>
      <c r="S446" s="32">
        <f t="shared" si="21"/>
        <v>0</v>
      </c>
      <c r="T446" s="34"/>
      <c r="U446" s="35" t="s">
        <v>22</v>
      </c>
      <c r="V446" s="36"/>
      <c r="W446" s="37">
        <v>40</v>
      </c>
      <c r="X446" s="2"/>
      <c r="Y446" s="37">
        <v>40</v>
      </c>
      <c r="AC446" s="38">
        <v>406.86</v>
      </c>
    </row>
    <row r="447" spans="1:29" ht="14.45" customHeight="1" x14ac:dyDescent="0.25">
      <c r="A447" s="5"/>
      <c r="B447" s="29">
        <v>530</v>
      </c>
      <c r="C447" s="29"/>
      <c r="D447" s="30" t="s">
        <v>438</v>
      </c>
      <c r="E447" s="30"/>
      <c r="F447" s="31">
        <v>34516</v>
      </c>
      <c r="G447" s="31"/>
      <c r="H447" s="32">
        <v>21758.97</v>
      </c>
      <c r="I447" s="3"/>
      <c r="J447" s="3"/>
      <c r="K447" s="32">
        <v>16593.32</v>
      </c>
      <c r="L447" s="3"/>
      <c r="M447" s="32">
        <v>543.97</v>
      </c>
      <c r="N447" s="3"/>
      <c r="O447" s="33">
        <v>17137.29</v>
      </c>
      <c r="P447" s="32"/>
      <c r="Q447" s="32">
        <f t="shared" si="20"/>
        <v>543.97</v>
      </c>
      <c r="R447" s="32"/>
      <c r="S447" s="32">
        <f t="shared" si="21"/>
        <v>0</v>
      </c>
      <c r="T447" s="34"/>
      <c r="U447" s="35" t="s">
        <v>22</v>
      </c>
      <c r="V447" s="36"/>
      <c r="W447" s="37">
        <v>40</v>
      </c>
      <c r="X447" s="2"/>
      <c r="Y447" s="37">
        <v>40</v>
      </c>
      <c r="AC447" s="38">
        <v>543.97</v>
      </c>
    </row>
    <row r="448" spans="1:29" ht="14.45" customHeight="1" x14ac:dyDescent="0.25">
      <c r="A448" s="5"/>
      <c r="B448" s="29">
        <v>531</v>
      </c>
      <c r="C448" s="29"/>
      <c r="D448" s="30" t="s">
        <v>439</v>
      </c>
      <c r="E448" s="30"/>
      <c r="F448" s="31">
        <v>34634</v>
      </c>
      <c r="G448" s="31"/>
      <c r="H448" s="32">
        <v>10722.28</v>
      </c>
      <c r="I448" s="3"/>
      <c r="J448" s="3"/>
      <c r="K448" s="32">
        <v>8090.27</v>
      </c>
      <c r="L448" s="3"/>
      <c r="M448" s="32">
        <v>268.06</v>
      </c>
      <c r="N448" s="3"/>
      <c r="O448" s="33">
        <v>8358.33</v>
      </c>
      <c r="P448" s="32"/>
      <c r="Q448" s="32">
        <f t="shared" si="20"/>
        <v>268.06</v>
      </c>
      <c r="R448" s="32"/>
      <c r="S448" s="32">
        <f t="shared" si="21"/>
        <v>0</v>
      </c>
      <c r="T448" s="34"/>
      <c r="U448" s="35" t="s">
        <v>22</v>
      </c>
      <c r="V448" s="36"/>
      <c r="W448" s="37">
        <v>40</v>
      </c>
      <c r="X448" s="2"/>
      <c r="Y448" s="37">
        <v>40</v>
      </c>
      <c r="AC448" s="38">
        <v>268.06</v>
      </c>
    </row>
    <row r="449" spans="1:29" ht="14.45" customHeight="1" x14ac:dyDescent="0.25">
      <c r="A449" s="5"/>
      <c r="B449" s="29">
        <v>532</v>
      </c>
      <c r="C449" s="29"/>
      <c r="D449" s="30" t="s">
        <v>440</v>
      </c>
      <c r="E449" s="30"/>
      <c r="F449" s="31">
        <v>34688</v>
      </c>
      <c r="G449" s="31"/>
      <c r="H449" s="32">
        <v>51728.44</v>
      </c>
      <c r="I449" s="3"/>
      <c r="J449" s="3"/>
      <c r="K449" s="32">
        <v>38838.82</v>
      </c>
      <c r="L449" s="3"/>
      <c r="M449" s="32">
        <v>1293.21</v>
      </c>
      <c r="N449" s="3"/>
      <c r="O449" s="33">
        <v>40132.03</v>
      </c>
      <c r="P449" s="32"/>
      <c r="Q449" s="32">
        <f t="shared" si="20"/>
        <v>1293.21</v>
      </c>
      <c r="R449" s="32"/>
      <c r="S449" s="32">
        <f t="shared" si="21"/>
        <v>0</v>
      </c>
      <c r="T449" s="34"/>
      <c r="U449" s="35" t="s">
        <v>22</v>
      </c>
      <c r="V449" s="36"/>
      <c r="W449" s="37">
        <v>40</v>
      </c>
      <c r="X449" s="2"/>
      <c r="Y449" s="37">
        <v>40</v>
      </c>
      <c r="AC449" s="34">
        <v>1293.21</v>
      </c>
    </row>
    <row r="450" spans="1:29" ht="14.45" customHeight="1" x14ac:dyDescent="0.25">
      <c r="A450" s="5"/>
      <c r="B450" s="29">
        <v>533</v>
      </c>
      <c r="C450" s="29"/>
      <c r="D450" s="30" t="s">
        <v>441</v>
      </c>
      <c r="E450" s="30"/>
      <c r="F450" s="31">
        <v>34881</v>
      </c>
      <c r="G450" s="31"/>
      <c r="H450" s="32">
        <v>15016.96</v>
      </c>
      <c r="I450" s="3"/>
      <c r="J450" s="3"/>
      <c r="K450" s="32">
        <v>11076.43</v>
      </c>
      <c r="L450" s="3"/>
      <c r="M450" s="32">
        <v>375.42</v>
      </c>
      <c r="N450" s="3"/>
      <c r="O450" s="33">
        <v>11451.85</v>
      </c>
      <c r="P450" s="32"/>
      <c r="Q450" s="32">
        <f t="shared" si="20"/>
        <v>375.42</v>
      </c>
      <c r="R450" s="32"/>
      <c r="S450" s="32">
        <f t="shared" si="21"/>
        <v>0</v>
      </c>
      <c r="T450" s="34"/>
      <c r="U450" s="35" t="s">
        <v>22</v>
      </c>
      <c r="V450" s="36"/>
      <c r="W450" s="37">
        <v>40</v>
      </c>
      <c r="X450" s="2"/>
      <c r="Y450" s="37">
        <v>40</v>
      </c>
      <c r="AC450" s="38">
        <v>375.42</v>
      </c>
    </row>
    <row r="451" spans="1:29" ht="14.45" customHeight="1" x14ac:dyDescent="0.25">
      <c r="A451" s="5"/>
      <c r="B451" s="29">
        <v>534</v>
      </c>
      <c r="C451" s="29"/>
      <c r="D451" s="30" t="s">
        <v>442</v>
      </c>
      <c r="E451" s="30"/>
      <c r="F451" s="31">
        <v>35247</v>
      </c>
      <c r="G451" s="31"/>
      <c r="H451" s="32">
        <v>15370</v>
      </c>
      <c r="I451" s="3"/>
      <c r="J451" s="3"/>
      <c r="K451" s="32">
        <v>11531.7</v>
      </c>
      <c r="L451" s="3"/>
      <c r="M451" s="32">
        <v>384.25</v>
      </c>
      <c r="N451" s="3"/>
      <c r="O451" s="33">
        <v>11915.95</v>
      </c>
      <c r="P451" s="32"/>
      <c r="Q451" s="32">
        <f t="shared" si="20"/>
        <v>384.25</v>
      </c>
      <c r="R451" s="32"/>
      <c r="S451" s="32">
        <f t="shared" si="21"/>
        <v>0</v>
      </c>
      <c r="T451" s="34"/>
      <c r="U451" s="35" t="s">
        <v>22</v>
      </c>
      <c r="V451" s="36"/>
      <c r="W451" s="37">
        <v>40</v>
      </c>
      <c r="X451" s="2"/>
      <c r="Y451" s="37">
        <v>40</v>
      </c>
      <c r="AC451" s="38">
        <v>384.25</v>
      </c>
    </row>
    <row r="452" spans="1:29" ht="14.45" customHeight="1" x14ac:dyDescent="0.25">
      <c r="A452" s="5"/>
      <c r="B452" s="29">
        <v>535</v>
      </c>
      <c r="C452" s="29"/>
      <c r="D452" s="30" t="s">
        <v>443</v>
      </c>
      <c r="E452" s="30"/>
      <c r="F452" s="31">
        <v>35247</v>
      </c>
      <c r="G452" s="31"/>
      <c r="H452" s="32">
        <v>30194.35</v>
      </c>
      <c r="I452" s="3"/>
      <c r="J452" s="3"/>
      <c r="K452" s="32">
        <v>21515.57</v>
      </c>
      <c r="L452" s="3"/>
      <c r="M452" s="32">
        <v>754.86</v>
      </c>
      <c r="N452" s="3"/>
      <c r="O452" s="33">
        <v>22270.43</v>
      </c>
      <c r="P452" s="32"/>
      <c r="Q452" s="32">
        <f t="shared" si="20"/>
        <v>754.86</v>
      </c>
      <c r="R452" s="32"/>
      <c r="S452" s="32">
        <f t="shared" si="21"/>
        <v>0</v>
      </c>
      <c r="T452" s="34"/>
      <c r="U452" s="35" t="s">
        <v>22</v>
      </c>
      <c r="V452" s="36"/>
      <c r="W452" s="37">
        <v>40</v>
      </c>
      <c r="X452" s="2"/>
      <c r="Y452" s="37">
        <v>40</v>
      </c>
      <c r="AC452" s="38">
        <v>754.86</v>
      </c>
    </row>
    <row r="453" spans="1:29" ht="14.45" customHeight="1" x14ac:dyDescent="0.25">
      <c r="A453" s="5"/>
      <c r="B453" s="29">
        <v>536</v>
      </c>
      <c r="C453" s="29"/>
      <c r="D453" s="30" t="s">
        <v>444</v>
      </c>
      <c r="E453" s="30"/>
      <c r="F453" s="31">
        <v>35612</v>
      </c>
      <c r="G453" s="31"/>
      <c r="H453" s="32">
        <v>31651.13</v>
      </c>
      <c r="I453" s="3"/>
      <c r="J453" s="3"/>
      <c r="K453" s="32">
        <v>21763.45</v>
      </c>
      <c r="L453" s="3"/>
      <c r="M453" s="32">
        <v>791.28</v>
      </c>
      <c r="N453" s="3"/>
      <c r="O453" s="33">
        <v>22554.73</v>
      </c>
      <c r="P453" s="32"/>
      <c r="Q453" s="32">
        <f t="shared" si="20"/>
        <v>791.28</v>
      </c>
      <c r="R453" s="32"/>
      <c r="S453" s="32">
        <f t="shared" si="21"/>
        <v>0</v>
      </c>
      <c r="T453" s="34"/>
      <c r="U453" s="35" t="s">
        <v>22</v>
      </c>
      <c r="V453" s="36"/>
      <c r="W453" s="37">
        <v>40</v>
      </c>
      <c r="X453" s="2"/>
      <c r="Y453" s="37">
        <v>40</v>
      </c>
      <c r="AC453" s="38">
        <v>791.28</v>
      </c>
    </row>
    <row r="454" spans="1:29" ht="14.45" customHeight="1" x14ac:dyDescent="0.25">
      <c r="A454" s="5"/>
      <c r="B454" s="29">
        <v>537</v>
      </c>
      <c r="C454" s="29"/>
      <c r="D454" s="30" t="s">
        <v>445</v>
      </c>
      <c r="E454" s="30"/>
      <c r="F454" s="31">
        <v>35599</v>
      </c>
      <c r="G454" s="31"/>
      <c r="H454" s="32">
        <v>7560.05</v>
      </c>
      <c r="I454" s="3"/>
      <c r="J454" s="3"/>
      <c r="K454" s="32">
        <v>5205.01</v>
      </c>
      <c r="L454" s="3"/>
      <c r="M454" s="32">
        <v>189</v>
      </c>
      <c r="N454" s="3"/>
      <c r="O454" s="33">
        <v>5394.01</v>
      </c>
      <c r="P454" s="32"/>
      <c r="Q454" s="32">
        <f t="shared" si="20"/>
        <v>189</v>
      </c>
      <c r="R454" s="32"/>
      <c r="S454" s="32">
        <f t="shared" si="21"/>
        <v>0</v>
      </c>
      <c r="T454" s="34"/>
      <c r="U454" s="35" t="s">
        <v>22</v>
      </c>
      <c r="V454" s="36"/>
      <c r="W454" s="37">
        <v>40</v>
      </c>
      <c r="X454" s="2"/>
      <c r="Y454" s="37">
        <v>40</v>
      </c>
      <c r="AC454" s="38">
        <v>189</v>
      </c>
    </row>
    <row r="455" spans="1:29" ht="14.45" customHeight="1" x14ac:dyDescent="0.25">
      <c r="A455" s="5"/>
      <c r="B455" s="29">
        <v>538</v>
      </c>
      <c r="C455" s="29"/>
      <c r="D455" s="30" t="s">
        <v>446</v>
      </c>
      <c r="E455" s="30"/>
      <c r="F455" s="31">
        <v>35977</v>
      </c>
      <c r="G455" s="31"/>
      <c r="H455" s="32">
        <v>31698.34</v>
      </c>
      <c r="I455" s="3"/>
      <c r="J455" s="3"/>
      <c r="K455" s="32">
        <v>21003.45</v>
      </c>
      <c r="L455" s="3"/>
      <c r="M455" s="32">
        <v>792.46</v>
      </c>
      <c r="N455" s="3"/>
      <c r="O455" s="33">
        <v>21795.91</v>
      </c>
      <c r="P455" s="32"/>
      <c r="Q455" s="32">
        <f t="shared" si="20"/>
        <v>792.46</v>
      </c>
      <c r="R455" s="32"/>
      <c r="S455" s="32">
        <f t="shared" si="21"/>
        <v>0</v>
      </c>
      <c r="T455" s="34"/>
      <c r="U455" s="35" t="s">
        <v>22</v>
      </c>
      <c r="V455" s="36"/>
      <c r="W455" s="37">
        <v>40</v>
      </c>
      <c r="X455" s="2"/>
      <c r="Y455" s="37">
        <v>40</v>
      </c>
      <c r="AC455" s="38">
        <v>792.46</v>
      </c>
    </row>
    <row r="456" spans="1:29" ht="14.45" customHeight="1" x14ac:dyDescent="0.25">
      <c r="A456" s="5"/>
      <c r="B456" s="29">
        <v>539</v>
      </c>
      <c r="C456" s="29"/>
      <c r="D456" s="30" t="s">
        <v>447</v>
      </c>
      <c r="E456" s="30"/>
      <c r="F456" s="31">
        <v>36342</v>
      </c>
      <c r="G456" s="31"/>
      <c r="H456" s="32">
        <v>40092.239999999998</v>
      </c>
      <c r="I456" s="3"/>
      <c r="J456" s="3"/>
      <c r="K456" s="32">
        <v>25558.9</v>
      </c>
      <c r="L456" s="3"/>
      <c r="M456" s="32">
        <v>1002.31</v>
      </c>
      <c r="N456" s="3"/>
      <c r="O456" s="33">
        <v>26561.21</v>
      </c>
      <c r="P456" s="32"/>
      <c r="Q456" s="32">
        <f t="shared" si="20"/>
        <v>1002.31</v>
      </c>
      <c r="R456" s="32"/>
      <c r="S456" s="32">
        <f t="shared" si="21"/>
        <v>0</v>
      </c>
      <c r="T456" s="34"/>
      <c r="U456" s="35" t="s">
        <v>22</v>
      </c>
      <c r="V456" s="36"/>
      <c r="W456" s="37">
        <v>40</v>
      </c>
      <c r="X456" s="2"/>
      <c r="Y456" s="37">
        <v>40</v>
      </c>
      <c r="AC456" s="34">
        <v>1002.31</v>
      </c>
    </row>
    <row r="457" spans="1:29" ht="14.45" customHeight="1" x14ac:dyDescent="0.25">
      <c r="A457" s="5"/>
      <c r="B457" s="29">
        <v>540</v>
      </c>
      <c r="C457" s="29"/>
      <c r="D457" s="30" t="s">
        <v>447</v>
      </c>
      <c r="E457" s="30"/>
      <c r="F457" s="31">
        <v>36708</v>
      </c>
      <c r="G457" s="31"/>
      <c r="H457" s="32">
        <v>37997.230000000003</v>
      </c>
      <c r="I457" s="3"/>
      <c r="J457" s="3"/>
      <c r="K457" s="32">
        <v>23273.29</v>
      </c>
      <c r="L457" s="3"/>
      <c r="M457" s="32">
        <v>949.93</v>
      </c>
      <c r="N457" s="3"/>
      <c r="O457" s="33">
        <v>24223.22</v>
      </c>
      <c r="P457" s="32"/>
      <c r="Q457" s="32">
        <f t="shared" si="20"/>
        <v>949.93</v>
      </c>
      <c r="R457" s="32"/>
      <c r="S457" s="32">
        <f t="shared" si="21"/>
        <v>0</v>
      </c>
      <c r="T457" s="34"/>
      <c r="U457" s="35" t="s">
        <v>22</v>
      </c>
      <c r="V457" s="36"/>
      <c r="W457" s="37">
        <v>40</v>
      </c>
      <c r="X457" s="2"/>
      <c r="Y457" s="37">
        <v>40</v>
      </c>
      <c r="AC457" s="38">
        <v>949.93</v>
      </c>
    </row>
    <row r="458" spans="1:29" ht="14.45" customHeight="1" x14ac:dyDescent="0.25">
      <c r="A458" s="5"/>
      <c r="B458" s="29">
        <v>541</v>
      </c>
      <c r="C458" s="29"/>
      <c r="D458" s="30" t="s">
        <v>448</v>
      </c>
      <c r="E458" s="30"/>
      <c r="F458" s="31">
        <v>37073</v>
      </c>
      <c r="G458" s="31"/>
      <c r="H458" s="32">
        <v>31363.65</v>
      </c>
      <c r="I458" s="3"/>
      <c r="J458" s="3"/>
      <c r="K458" s="32">
        <v>18426.12</v>
      </c>
      <c r="L458" s="3"/>
      <c r="M458" s="32">
        <v>784.09</v>
      </c>
      <c r="N458" s="3"/>
      <c r="O458" s="33">
        <v>19210.21</v>
      </c>
      <c r="P458" s="32"/>
      <c r="Q458" s="32">
        <f t="shared" si="20"/>
        <v>784.09</v>
      </c>
      <c r="R458" s="32"/>
      <c r="S458" s="32">
        <f t="shared" si="21"/>
        <v>0</v>
      </c>
      <c r="T458" s="34"/>
      <c r="U458" s="35" t="s">
        <v>22</v>
      </c>
      <c r="V458" s="36"/>
      <c r="W458" s="37">
        <v>40</v>
      </c>
      <c r="X458" s="2"/>
      <c r="Y458" s="37">
        <v>40</v>
      </c>
      <c r="AC458" s="38">
        <v>784.09</v>
      </c>
    </row>
    <row r="459" spans="1:29" ht="14.45" customHeight="1" x14ac:dyDescent="0.25">
      <c r="A459" s="5"/>
      <c r="B459" s="29">
        <v>542</v>
      </c>
      <c r="C459" s="29"/>
      <c r="D459" s="30" t="s">
        <v>449</v>
      </c>
      <c r="E459" s="30"/>
      <c r="F459" s="31">
        <v>37438</v>
      </c>
      <c r="G459" s="31"/>
      <c r="H459" s="32">
        <v>26624.03</v>
      </c>
      <c r="I459" s="3"/>
      <c r="J459" s="3"/>
      <c r="K459" s="32">
        <v>14976</v>
      </c>
      <c r="L459" s="3"/>
      <c r="M459" s="32">
        <v>665.6</v>
      </c>
      <c r="N459" s="3"/>
      <c r="O459" s="33">
        <v>15641.6</v>
      </c>
      <c r="P459" s="32"/>
      <c r="Q459" s="32">
        <f t="shared" si="20"/>
        <v>665.6</v>
      </c>
      <c r="R459" s="32"/>
      <c r="S459" s="32">
        <f t="shared" si="21"/>
        <v>0</v>
      </c>
      <c r="T459" s="34"/>
      <c r="U459" s="35" t="s">
        <v>22</v>
      </c>
      <c r="V459" s="36"/>
      <c r="W459" s="37">
        <v>40</v>
      </c>
      <c r="X459" s="2"/>
      <c r="Y459" s="37">
        <v>40</v>
      </c>
      <c r="AC459" s="38">
        <v>665.6</v>
      </c>
    </row>
    <row r="460" spans="1:29" ht="14.45" customHeight="1" x14ac:dyDescent="0.25">
      <c r="A460" s="5"/>
      <c r="B460" s="29">
        <v>543</v>
      </c>
      <c r="C460" s="29"/>
      <c r="D460" s="30" t="s">
        <v>450</v>
      </c>
      <c r="E460" s="30"/>
      <c r="F460" s="31">
        <v>37803</v>
      </c>
      <c r="G460" s="31"/>
      <c r="H460" s="32">
        <v>28843.14</v>
      </c>
      <c r="I460" s="3"/>
      <c r="J460" s="3"/>
      <c r="K460" s="32">
        <v>15503.22</v>
      </c>
      <c r="L460" s="3"/>
      <c r="M460" s="32">
        <v>721.08</v>
      </c>
      <c r="N460" s="3"/>
      <c r="O460" s="33">
        <v>16224.3</v>
      </c>
      <c r="P460" s="32"/>
      <c r="Q460" s="32">
        <f t="shared" si="20"/>
        <v>721.08</v>
      </c>
      <c r="R460" s="32"/>
      <c r="S460" s="32">
        <f t="shared" si="21"/>
        <v>0</v>
      </c>
      <c r="T460" s="34"/>
      <c r="U460" s="35" t="s">
        <v>22</v>
      </c>
      <c r="V460" s="36"/>
      <c r="W460" s="37">
        <v>40</v>
      </c>
      <c r="X460" s="2"/>
      <c r="Y460" s="37">
        <v>40</v>
      </c>
      <c r="AC460" s="38">
        <v>721.08</v>
      </c>
    </row>
    <row r="461" spans="1:29" ht="14.45" customHeight="1" x14ac:dyDescent="0.25">
      <c r="A461" s="5"/>
      <c r="B461" s="29">
        <v>544</v>
      </c>
      <c r="C461" s="29"/>
      <c r="D461" s="30" t="s">
        <v>451</v>
      </c>
      <c r="E461" s="30"/>
      <c r="F461" s="31">
        <v>38169</v>
      </c>
      <c r="G461" s="31"/>
      <c r="H461" s="32">
        <v>28512.560000000001</v>
      </c>
      <c r="I461" s="3"/>
      <c r="J461" s="3"/>
      <c r="K461" s="32">
        <v>28512.560000000001</v>
      </c>
      <c r="L461" s="3"/>
      <c r="M461" s="32">
        <v>0</v>
      </c>
      <c r="N461" s="3"/>
      <c r="O461" s="33">
        <v>28512.560000000001</v>
      </c>
      <c r="P461" s="32"/>
      <c r="Q461" s="32">
        <f t="shared" si="20"/>
        <v>0</v>
      </c>
      <c r="R461" s="32"/>
      <c r="S461" s="32">
        <f t="shared" si="21"/>
        <v>0</v>
      </c>
      <c r="T461" s="38"/>
      <c r="U461" s="35" t="s">
        <v>22</v>
      </c>
      <c r="V461" s="36"/>
      <c r="W461" s="37">
        <v>20</v>
      </c>
      <c r="X461" s="2"/>
      <c r="Y461" s="37">
        <v>20</v>
      </c>
      <c r="AC461" s="38">
        <v>0</v>
      </c>
    </row>
    <row r="462" spans="1:29" ht="14.45" customHeight="1" x14ac:dyDescent="0.25">
      <c r="A462" s="5"/>
      <c r="B462" s="29">
        <v>545</v>
      </c>
      <c r="C462" s="29"/>
      <c r="D462" s="30" t="s">
        <v>452</v>
      </c>
      <c r="E462" s="30"/>
      <c r="F462" s="31">
        <v>38056</v>
      </c>
      <c r="G462" s="31"/>
      <c r="H462" s="32">
        <v>25815</v>
      </c>
      <c r="I462" s="3"/>
      <c r="J462" s="3"/>
      <c r="K462" s="32">
        <v>25815</v>
      </c>
      <c r="L462" s="3"/>
      <c r="M462" s="32">
        <v>0</v>
      </c>
      <c r="N462" s="3"/>
      <c r="O462" s="33">
        <v>25815</v>
      </c>
      <c r="P462" s="32"/>
      <c r="Q462" s="32">
        <f t="shared" si="20"/>
        <v>0</v>
      </c>
      <c r="R462" s="32"/>
      <c r="S462" s="32">
        <f t="shared" si="21"/>
        <v>0</v>
      </c>
      <c r="T462" s="38"/>
      <c r="U462" s="35" t="s">
        <v>22</v>
      </c>
      <c r="V462" s="36"/>
      <c r="W462" s="37">
        <v>20</v>
      </c>
      <c r="X462" s="2"/>
      <c r="Y462" s="37">
        <v>20</v>
      </c>
      <c r="AC462" s="38">
        <v>0</v>
      </c>
    </row>
    <row r="463" spans="1:29" ht="14.45" customHeight="1" x14ac:dyDescent="0.25">
      <c r="A463" s="5"/>
      <c r="B463" s="29">
        <v>546</v>
      </c>
      <c r="C463" s="29"/>
      <c r="D463" s="30" t="s">
        <v>453</v>
      </c>
      <c r="E463" s="30"/>
      <c r="F463" s="31">
        <v>38534</v>
      </c>
      <c r="G463" s="31"/>
      <c r="H463" s="32">
        <v>26671.63</v>
      </c>
      <c r="I463" s="3"/>
      <c r="J463" s="3"/>
      <c r="K463" s="32">
        <v>26004.81</v>
      </c>
      <c r="L463" s="3"/>
      <c r="M463" s="32">
        <v>666.82</v>
      </c>
      <c r="N463" s="3"/>
      <c r="O463" s="33">
        <v>26671.63</v>
      </c>
      <c r="P463" s="32"/>
      <c r="Q463" s="32">
        <f t="shared" si="20"/>
        <v>0</v>
      </c>
      <c r="R463" s="32"/>
      <c r="S463" s="32">
        <f t="shared" si="21"/>
        <v>-666.82</v>
      </c>
      <c r="T463" s="38"/>
      <c r="U463" s="35" t="s">
        <v>22</v>
      </c>
      <c r="V463" s="36"/>
      <c r="W463" s="37">
        <v>20</v>
      </c>
      <c r="X463" s="2"/>
      <c r="Y463" s="37">
        <v>20</v>
      </c>
      <c r="AC463" s="38">
        <v>666.82</v>
      </c>
    </row>
    <row r="464" spans="1:29" ht="14.45" customHeight="1" x14ac:dyDescent="0.25">
      <c r="A464" s="5"/>
      <c r="B464" s="29">
        <v>547</v>
      </c>
      <c r="C464" s="29"/>
      <c r="D464" s="30" t="s">
        <v>454</v>
      </c>
      <c r="E464" s="30"/>
      <c r="F464" s="31">
        <v>38889</v>
      </c>
      <c r="G464" s="31"/>
      <c r="H464" s="32">
        <v>8947</v>
      </c>
      <c r="I464" s="3"/>
      <c r="J464" s="3"/>
      <c r="K464" s="32">
        <v>8275.98</v>
      </c>
      <c r="L464" s="3"/>
      <c r="M464" s="32">
        <v>447.35</v>
      </c>
      <c r="N464" s="3"/>
      <c r="O464" s="33">
        <v>8723.33</v>
      </c>
      <c r="P464" s="32"/>
      <c r="Q464" s="32">
        <f t="shared" si="20"/>
        <v>447.35</v>
      </c>
      <c r="R464" s="32"/>
      <c r="S464" s="32">
        <f t="shared" si="21"/>
        <v>0</v>
      </c>
      <c r="T464" s="38"/>
      <c r="U464" s="35" t="s">
        <v>22</v>
      </c>
      <c r="V464" s="36"/>
      <c r="W464" s="37">
        <v>20</v>
      </c>
      <c r="X464" s="2"/>
      <c r="Y464" s="37">
        <v>20</v>
      </c>
      <c r="AC464" s="38">
        <v>447.35</v>
      </c>
    </row>
    <row r="465" spans="1:29" ht="14.45" customHeight="1" x14ac:dyDescent="0.25">
      <c r="A465" s="5"/>
      <c r="B465" s="29">
        <v>548</v>
      </c>
      <c r="C465" s="29"/>
      <c r="D465" s="30" t="s">
        <v>455</v>
      </c>
      <c r="E465" s="30"/>
      <c r="F465" s="31">
        <v>38954</v>
      </c>
      <c r="G465" s="31"/>
      <c r="H465" s="32">
        <v>6370</v>
      </c>
      <c r="I465" s="3"/>
      <c r="J465" s="3"/>
      <c r="K465" s="32">
        <v>5839.17</v>
      </c>
      <c r="L465" s="3"/>
      <c r="M465" s="32">
        <v>318.5</v>
      </c>
      <c r="N465" s="3"/>
      <c r="O465" s="33">
        <v>6157.67</v>
      </c>
      <c r="P465" s="32"/>
      <c r="Q465" s="32">
        <f t="shared" si="20"/>
        <v>318.5</v>
      </c>
      <c r="R465" s="32"/>
      <c r="S465" s="32">
        <f t="shared" si="21"/>
        <v>0</v>
      </c>
      <c r="T465" s="38"/>
      <c r="U465" s="35" t="s">
        <v>22</v>
      </c>
      <c r="V465" s="36"/>
      <c r="W465" s="37">
        <v>20</v>
      </c>
      <c r="X465" s="2"/>
      <c r="Y465" s="37">
        <v>20</v>
      </c>
      <c r="AC465" s="38">
        <v>318.5</v>
      </c>
    </row>
    <row r="466" spans="1:29" ht="14.45" customHeight="1" x14ac:dyDescent="0.25">
      <c r="A466" s="5"/>
      <c r="B466" s="29">
        <v>549</v>
      </c>
      <c r="C466" s="29"/>
      <c r="D466" s="30" t="s">
        <v>456</v>
      </c>
      <c r="E466" s="30"/>
      <c r="F466" s="31">
        <v>38899</v>
      </c>
      <c r="G466" s="31"/>
      <c r="H466" s="32">
        <v>26035.8</v>
      </c>
      <c r="I466" s="3"/>
      <c r="J466" s="3"/>
      <c r="K466" s="32">
        <v>24083.119999999999</v>
      </c>
      <c r="L466" s="3"/>
      <c r="M466" s="32">
        <v>1301.79</v>
      </c>
      <c r="N466" s="3"/>
      <c r="O466" s="33">
        <v>25384.91</v>
      </c>
      <c r="P466" s="32"/>
      <c r="Q466" s="32">
        <f t="shared" si="20"/>
        <v>1301.79</v>
      </c>
      <c r="R466" s="32"/>
      <c r="S466" s="32">
        <f t="shared" si="21"/>
        <v>0</v>
      </c>
      <c r="T466" s="38"/>
      <c r="U466" s="35" t="s">
        <v>22</v>
      </c>
      <c r="V466" s="36"/>
      <c r="W466" s="37">
        <v>20</v>
      </c>
      <c r="X466" s="2"/>
      <c r="Y466" s="37">
        <v>20</v>
      </c>
      <c r="AC466" s="34">
        <v>1301.79</v>
      </c>
    </row>
    <row r="467" spans="1:29" ht="14.45" customHeight="1" x14ac:dyDescent="0.25">
      <c r="A467" s="5"/>
      <c r="B467" s="29">
        <v>550</v>
      </c>
      <c r="C467" s="29"/>
      <c r="D467" s="30" t="s">
        <v>457</v>
      </c>
      <c r="E467" s="30"/>
      <c r="F467" s="31">
        <v>39358</v>
      </c>
      <c r="G467" s="31"/>
      <c r="H467" s="32">
        <v>1500</v>
      </c>
      <c r="I467" s="3"/>
      <c r="J467" s="3"/>
      <c r="K467" s="32">
        <v>1293.75</v>
      </c>
      <c r="L467" s="3"/>
      <c r="M467" s="32">
        <v>75</v>
      </c>
      <c r="N467" s="3"/>
      <c r="O467" s="33">
        <v>1368.75</v>
      </c>
      <c r="P467" s="32"/>
      <c r="Q467" s="32">
        <f t="shared" si="20"/>
        <v>75</v>
      </c>
      <c r="R467" s="32"/>
      <c r="S467" s="32">
        <f t="shared" si="21"/>
        <v>0</v>
      </c>
      <c r="T467" s="38"/>
      <c r="U467" s="35" t="s">
        <v>22</v>
      </c>
      <c r="V467" s="36"/>
      <c r="W467" s="37">
        <v>20</v>
      </c>
      <c r="X467" s="2"/>
      <c r="Y467" s="37">
        <v>20</v>
      </c>
      <c r="AC467" s="38">
        <v>75</v>
      </c>
    </row>
    <row r="468" spans="1:29" ht="14.45" customHeight="1" x14ac:dyDescent="0.25">
      <c r="A468" s="5"/>
      <c r="B468" s="29">
        <v>551</v>
      </c>
      <c r="C468" s="29"/>
      <c r="D468" s="30" t="s">
        <v>458</v>
      </c>
      <c r="E468" s="30"/>
      <c r="F468" s="31">
        <v>39264</v>
      </c>
      <c r="G468" s="31"/>
      <c r="H468" s="32">
        <v>21948.44</v>
      </c>
      <c r="I468" s="3"/>
      <c r="J468" s="3"/>
      <c r="K468" s="32">
        <v>19204.849999999999</v>
      </c>
      <c r="L468" s="3"/>
      <c r="M468" s="32">
        <v>1097.42</v>
      </c>
      <c r="N468" s="3"/>
      <c r="O468" s="33">
        <v>20302.27</v>
      </c>
      <c r="P468" s="32"/>
      <c r="Q468" s="32">
        <f t="shared" si="20"/>
        <v>1097.42</v>
      </c>
      <c r="R468" s="32"/>
      <c r="S468" s="32">
        <f t="shared" si="21"/>
        <v>0</v>
      </c>
      <c r="T468" s="34"/>
      <c r="U468" s="35" t="s">
        <v>22</v>
      </c>
      <c r="V468" s="36"/>
      <c r="W468" s="37">
        <v>20</v>
      </c>
      <c r="X468" s="2"/>
      <c r="Y468" s="37">
        <v>20</v>
      </c>
      <c r="AC468" s="34">
        <v>1097.42</v>
      </c>
    </row>
    <row r="469" spans="1:29" ht="14.45" customHeight="1" x14ac:dyDescent="0.25">
      <c r="A469" s="5"/>
      <c r="B469" s="29">
        <v>552</v>
      </c>
      <c r="C469" s="29"/>
      <c r="D469" s="30" t="s">
        <v>459</v>
      </c>
      <c r="E469" s="30"/>
      <c r="F469" s="31">
        <v>39630</v>
      </c>
      <c r="G469" s="31"/>
      <c r="H469" s="32">
        <v>11076.87</v>
      </c>
      <c r="I469" s="3"/>
      <c r="J469" s="3"/>
      <c r="K469" s="32">
        <v>9138.36</v>
      </c>
      <c r="L469" s="3"/>
      <c r="M469" s="32">
        <v>553.84</v>
      </c>
      <c r="N469" s="3"/>
      <c r="O469" s="33">
        <v>9692.2000000000007</v>
      </c>
      <c r="P469" s="32"/>
      <c r="Q469" s="32">
        <f t="shared" si="20"/>
        <v>553.84</v>
      </c>
      <c r="R469" s="32"/>
      <c r="S469" s="32">
        <f t="shared" si="21"/>
        <v>0</v>
      </c>
      <c r="T469" s="34"/>
      <c r="U469" s="35" t="s">
        <v>22</v>
      </c>
      <c r="V469" s="36"/>
      <c r="W469" s="37">
        <v>20</v>
      </c>
      <c r="X469" s="2"/>
      <c r="Y469" s="37">
        <v>20</v>
      </c>
      <c r="AC469" s="38">
        <v>553.84</v>
      </c>
    </row>
    <row r="470" spans="1:29" ht="14.45" customHeight="1" x14ac:dyDescent="0.25">
      <c r="A470" s="5"/>
      <c r="B470" s="29">
        <v>553</v>
      </c>
      <c r="C470" s="29"/>
      <c r="D470" s="30" t="s">
        <v>460</v>
      </c>
      <c r="E470" s="30"/>
      <c r="F470" s="31">
        <v>39995</v>
      </c>
      <c r="G470" s="31"/>
      <c r="H470" s="32">
        <v>11388.9</v>
      </c>
      <c r="I470" s="3"/>
      <c r="J470" s="3"/>
      <c r="K470" s="32">
        <v>8826.4699999999993</v>
      </c>
      <c r="L470" s="3"/>
      <c r="M470" s="32">
        <v>569.45000000000005</v>
      </c>
      <c r="N470" s="3"/>
      <c r="O470" s="33">
        <v>9395.92</v>
      </c>
      <c r="P470" s="32"/>
      <c r="Q470" s="32">
        <f t="shared" si="20"/>
        <v>569.45000000000005</v>
      </c>
      <c r="R470" s="32"/>
      <c r="S470" s="32">
        <f t="shared" si="21"/>
        <v>0</v>
      </c>
      <c r="T470" s="34"/>
      <c r="U470" s="35" t="s">
        <v>22</v>
      </c>
      <c r="V470" s="36"/>
      <c r="W470" s="37">
        <v>20</v>
      </c>
      <c r="X470" s="2"/>
      <c r="Y470" s="37">
        <v>20</v>
      </c>
      <c r="AC470" s="38">
        <v>569.45000000000005</v>
      </c>
    </row>
    <row r="471" spans="1:29" ht="14.45" customHeight="1" x14ac:dyDescent="0.25">
      <c r="A471" s="5"/>
      <c r="B471" s="29">
        <v>554</v>
      </c>
      <c r="C471" s="29"/>
      <c r="D471" s="30" t="s">
        <v>461</v>
      </c>
      <c r="E471" s="30"/>
      <c r="F471" s="31">
        <v>40360</v>
      </c>
      <c r="G471" s="31"/>
      <c r="H471" s="32">
        <v>12187.2</v>
      </c>
      <c r="I471" s="3"/>
      <c r="J471" s="3"/>
      <c r="K471" s="32">
        <v>8835.7199999999993</v>
      </c>
      <c r="L471" s="3"/>
      <c r="M471" s="32">
        <v>609.36</v>
      </c>
      <c r="N471" s="3"/>
      <c r="O471" s="33">
        <v>9445.08</v>
      </c>
      <c r="P471" s="32"/>
      <c r="Q471" s="32">
        <f t="shared" si="20"/>
        <v>609.36</v>
      </c>
      <c r="R471" s="32"/>
      <c r="S471" s="32">
        <f t="shared" si="21"/>
        <v>0</v>
      </c>
      <c r="T471" s="34"/>
      <c r="U471" s="35" t="s">
        <v>22</v>
      </c>
      <c r="V471" s="36"/>
      <c r="W471" s="37">
        <v>20</v>
      </c>
      <c r="X471" s="2"/>
      <c r="Y471" s="37">
        <v>20</v>
      </c>
      <c r="AC471" s="38">
        <v>609.36</v>
      </c>
    </row>
    <row r="472" spans="1:29" ht="14.45" customHeight="1" x14ac:dyDescent="0.25">
      <c r="A472" s="5"/>
      <c r="B472" s="29">
        <v>555</v>
      </c>
      <c r="C472" s="29"/>
      <c r="D472" s="30" t="s">
        <v>462</v>
      </c>
      <c r="E472" s="30"/>
      <c r="F472" s="31">
        <v>40365</v>
      </c>
      <c r="G472" s="31"/>
      <c r="H472" s="32">
        <v>3000</v>
      </c>
      <c r="I472" s="3"/>
      <c r="J472" s="3"/>
      <c r="K472" s="32">
        <v>2175</v>
      </c>
      <c r="L472" s="3"/>
      <c r="M472" s="32">
        <v>150</v>
      </c>
      <c r="N472" s="3"/>
      <c r="O472" s="33">
        <v>2325</v>
      </c>
      <c r="P472" s="32"/>
      <c r="Q472" s="32">
        <f t="shared" si="20"/>
        <v>150</v>
      </c>
      <c r="R472" s="32"/>
      <c r="S472" s="32">
        <f t="shared" si="21"/>
        <v>0</v>
      </c>
      <c r="T472" s="38"/>
      <c r="U472" s="35" t="s">
        <v>22</v>
      </c>
      <c r="V472" s="36"/>
      <c r="W472" s="37">
        <v>20</v>
      </c>
      <c r="X472" s="2"/>
      <c r="Y472" s="37">
        <v>20</v>
      </c>
      <c r="AC472" s="38">
        <v>150</v>
      </c>
    </row>
    <row r="473" spans="1:29" ht="14.45" customHeight="1" x14ac:dyDescent="0.25">
      <c r="A473" s="5"/>
      <c r="B473" s="29">
        <v>556</v>
      </c>
      <c r="C473" s="29"/>
      <c r="D473" s="30" t="s">
        <v>463</v>
      </c>
      <c r="E473" s="30"/>
      <c r="F473" s="31">
        <v>40725</v>
      </c>
      <c r="G473" s="31"/>
      <c r="H473" s="32">
        <v>7390.82</v>
      </c>
      <c r="I473" s="3"/>
      <c r="J473" s="3"/>
      <c r="K473" s="32">
        <v>4988.79</v>
      </c>
      <c r="L473" s="3"/>
      <c r="M473" s="32">
        <v>369.54</v>
      </c>
      <c r="N473" s="3"/>
      <c r="O473" s="33">
        <v>5358.33</v>
      </c>
      <c r="P473" s="32"/>
      <c r="Q473" s="32">
        <f t="shared" si="20"/>
        <v>369.54</v>
      </c>
      <c r="R473" s="32"/>
      <c r="S473" s="32">
        <f t="shared" si="21"/>
        <v>0</v>
      </c>
      <c r="T473" s="34"/>
      <c r="U473" s="35" t="s">
        <v>22</v>
      </c>
      <c r="V473" s="36"/>
      <c r="W473" s="37">
        <v>20</v>
      </c>
      <c r="X473" s="2"/>
      <c r="Y473" s="37">
        <v>20</v>
      </c>
      <c r="AC473" s="38">
        <v>369.54</v>
      </c>
    </row>
    <row r="474" spans="1:29" ht="14.45" customHeight="1" x14ac:dyDescent="0.25">
      <c r="A474" s="5"/>
      <c r="B474" s="29">
        <v>557</v>
      </c>
      <c r="C474" s="29"/>
      <c r="D474" s="30" t="s">
        <v>464</v>
      </c>
      <c r="E474" s="30"/>
      <c r="F474" s="31">
        <v>40665</v>
      </c>
      <c r="G474" s="31"/>
      <c r="H474" s="32">
        <v>990</v>
      </c>
      <c r="I474" s="3"/>
      <c r="J474" s="3"/>
      <c r="K474" s="32">
        <v>676.5</v>
      </c>
      <c r="L474" s="3"/>
      <c r="M474" s="32">
        <v>49.5</v>
      </c>
      <c r="N474" s="3"/>
      <c r="O474" s="33">
        <v>726</v>
      </c>
      <c r="P474" s="32"/>
      <c r="Q474" s="32">
        <f t="shared" si="20"/>
        <v>49.5</v>
      </c>
      <c r="R474" s="32"/>
      <c r="S474" s="32">
        <f t="shared" si="21"/>
        <v>0</v>
      </c>
      <c r="T474" s="38"/>
      <c r="U474" s="35" t="s">
        <v>22</v>
      </c>
      <c r="V474" s="36"/>
      <c r="W474" s="37">
        <v>20</v>
      </c>
      <c r="X474" s="2"/>
      <c r="Y474" s="37">
        <v>20</v>
      </c>
      <c r="AC474" s="38">
        <v>49.5</v>
      </c>
    </row>
    <row r="475" spans="1:29" ht="14.45" customHeight="1" x14ac:dyDescent="0.25">
      <c r="A475" s="5"/>
      <c r="B475" s="29">
        <v>558</v>
      </c>
      <c r="C475" s="29"/>
      <c r="D475" s="30" t="s">
        <v>465</v>
      </c>
      <c r="E475" s="30"/>
      <c r="F475" s="31">
        <v>40882</v>
      </c>
      <c r="G475" s="31"/>
      <c r="H475" s="32">
        <v>3220</v>
      </c>
      <c r="I475" s="3"/>
      <c r="J475" s="3"/>
      <c r="K475" s="32">
        <v>2106.42</v>
      </c>
      <c r="L475" s="3"/>
      <c r="M475" s="32">
        <v>161</v>
      </c>
      <c r="N475" s="3"/>
      <c r="O475" s="33">
        <v>2267.42</v>
      </c>
      <c r="P475" s="32"/>
      <c r="Q475" s="32">
        <f t="shared" si="20"/>
        <v>161</v>
      </c>
      <c r="R475" s="32"/>
      <c r="S475" s="32">
        <f t="shared" si="21"/>
        <v>0</v>
      </c>
      <c r="T475" s="38"/>
      <c r="U475" s="35" t="s">
        <v>22</v>
      </c>
      <c r="V475" s="36"/>
      <c r="W475" s="37">
        <v>20</v>
      </c>
      <c r="X475" s="2"/>
      <c r="Y475" s="37">
        <v>20</v>
      </c>
      <c r="AC475" s="38">
        <v>161</v>
      </c>
    </row>
    <row r="476" spans="1:29" ht="14.45" customHeight="1" x14ac:dyDescent="0.25">
      <c r="A476" s="5"/>
      <c r="B476" s="29">
        <v>559</v>
      </c>
      <c r="C476" s="29"/>
      <c r="D476" s="30" t="s">
        <v>466</v>
      </c>
      <c r="E476" s="30"/>
      <c r="F476" s="66">
        <v>41091</v>
      </c>
      <c r="H476" s="33">
        <v>10595.06</v>
      </c>
      <c r="I476" s="33"/>
      <c r="J476" s="33">
        <v>0</v>
      </c>
      <c r="K476" s="33">
        <v>6621.88</v>
      </c>
      <c r="L476" s="33"/>
      <c r="M476" s="33">
        <v>529.75</v>
      </c>
      <c r="N476" s="33"/>
      <c r="O476" s="33">
        <v>7151.63</v>
      </c>
      <c r="P476" s="33"/>
      <c r="Q476" s="32">
        <f t="shared" si="20"/>
        <v>529.75</v>
      </c>
      <c r="R476" s="32"/>
      <c r="S476" s="32">
        <f t="shared" si="21"/>
        <v>0</v>
      </c>
      <c r="T476" s="59"/>
      <c r="U476" s="35" t="s">
        <v>22</v>
      </c>
      <c r="W476" s="37">
        <v>20</v>
      </c>
      <c r="X476" s="2"/>
      <c r="Y476" s="37">
        <v>20</v>
      </c>
    </row>
    <row r="477" spans="1:29" ht="14.45" customHeight="1" x14ac:dyDescent="0.25">
      <c r="A477" s="5"/>
      <c r="B477" s="29">
        <v>560</v>
      </c>
      <c r="C477" s="29"/>
      <c r="D477" s="30" t="s">
        <v>467</v>
      </c>
      <c r="E477" s="30"/>
      <c r="F477" s="66">
        <v>41456</v>
      </c>
      <c r="H477" s="33">
        <v>7836.87</v>
      </c>
      <c r="I477" s="33"/>
      <c r="J477" s="33">
        <v>0</v>
      </c>
      <c r="K477" s="33">
        <v>4506.16</v>
      </c>
      <c r="L477" s="33"/>
      <c r="M477" s="33">
        <v>391.84</v>
      </c>
      <c r="N477" s="33"/>
      <c r="O477" s="33">
        <v>4898</v>
      </c>
      <c r="P477" s="33"/>
      <c r="Q477" s="32">
        <f t="shared" si="20"/>
        <v>391.84</v>
      </c>
      <c r="R477" s="32"/>
      <c r="S477" s="32">
        <f t="shared" si="21"/>
        <v>0</v>
      </c>
      <c r="T477" s="59"/>
      <c r="U477" s="35" t="s">
        <v>22</v>
      </c>
      <c r="W477" s="37">
        <v>20</v>
      </c>
      <c r="X477" s="2"/>
      <c r="Y477" s="37">
        <v>20</v>
      </c>
    </row>
    <row r="478" spans="1:29" ht="14.45" customHeight="1" x14ac:dyDescent="0.25">
      <c r="A478" s="5"/>
      <c r="B478" s="29">
        <v>561</v>
      </c>
      <c r="C478" s="29"/>
      <c r="D478" s="30" t="s">
        <v>468</v>
      </c>
      <c r="E478" s="30"/>
      <c r="F478" s="66">
        <v>41821</v>
      </c>
      <c r="H478" s="33">
        <v>8568.2000000000007</v>
      </c>
      <c r="I478" s="33"/>
      <c r="J478" s="33">
        <v>0</v>
      </c>
      <c r="K478" s="33">
        <v>4498.3100000000004</v>
      </c>
      <c r="L478" s="33"/>
      <c r="M478" s="33">
        <v>428.41</v>
      </c>
      <c r="N478" s="33"/>
      <c r="O478" s="33">
        <v>4926.72</v>
      </c>
      <c r="P478" s="33"/>
      <c r="Q478" s="32">
        <f t="shared" si="20"/>
        <v>428.41</v>
      </c>
      <c r="R478" s="32"/>
      <c r="S478" s="32">
        <f t="shared" si="21"/>
        <v>0</v>
      </c>
      <c r="T478" s="59"/>
      <c r="U478" s="35" t="s">
        <v>22</v>
      </c>
      <c r="W478" s="37">
        <v>20</v>
      </c>
      <c r="X478" s="2"/>
      <c r="Y478" s="37">
        <v>20</v>
      </c>
    </row>
    <row r="479" spans="1:29" ht="14.45" customHeight="1" x14ac:dyDescent="0.25">
      <c r="A479" s="5"/>
      <c r="B479" s="29">
        <v>562</v>
      </c>
      <c r="C479" s="29"/>
      <c r="D479" s="30" t="s">
        <v>469</v>
      </c>
      <c r="E479" s="30"/>
      <c r="F479" s="66">
        <v>42186</v>
      </c>
      <c r="H479" s="33">
        <v>13981.51</v>
      </c>
      <c r="I479" s="33"/>
      <c r="J479" s="33">
        <v>0</v>
      </c>
      <c r="K479" s="33">
        <v>6641.26</v>
      </c>
      <c r="L479" s="33"/>
      <c r="M479" s="33">
        <v>699.08</v>
      </c>
      <c r="N479" s="33"/>
      <c r="O479" s="33">
        <v>7340.34</v>
      </c>
      <c r="P479" s="33"/>
      <c r="Q479" s="32">
        <f t="shared" si="20"/>
        <v>699.08</v>
      </c>
      <c r="R479" s="32"/>
      <c r="S479" s="32">
        <f t="shared" si="21"/>
        <v>0</v>
      </c>
      <c r="T479" s="59"/>
      <c r="U479" s="35" t="s">
        <v>22</v>
      </c>
      <c r="W479" s="37">
        <v>20</v>
      </c>
      <c r="X479" s="2"/>
      <c r="Y479" s="37">
        <v>20</v>
      </c>
    </row>
    <row r="480" spans="1:29" ht="14.45" customHeight="1" x14ac:dyDescent="0.25">
      <c r="A480" s="5"/>
      <c r="B480" s="29">
        <v>563</v>
      </c>
      <c r="C480" s="29"/>
      <c r="D480" s="30" t="s">
        <v>470</v>
      </c>
      <c r="E480" s="30"/>
      <c r="F480" s="66">
        <v>42552</v>
      </c>
      <c r="H480" s="33">
        <v>14642.14</v>
      </c>
      <c r="I480" s="33"/>
      <c r="J480" s="33">
        <v>0</v>
      </c>
      <c r="K480" s="33">
        <v>6222.93</v>
      </c>
      <c r="L480" s="33"/>
      <c r="M480" s="33">
        <v>732.11</v>
      </c>
      <c r="N480" s="33"/>
      <c r="O480" s="33">
        <v>6955.04</v>
      </c>
      <c r="P480" s="33"/>
      <c r="Q480" s="32">
        <f t="shared" si="20"/>
        <v>732.11</v>
      </c>
      <c r="R480" s="32"/>
      <c r="S480" s="32">
        <f t="shared" si="21"/>
        <v>0</v>
      </c>
      <c r="T480" s="59"/>
      <c r="U480" s="35" t="s">
        <v>22</v>
      </c>
      <c r="W480" s="37">
        <v>20</v>
      </c>
      <c r="X480" s="2"/>
      <c r="Y480" s="37">
        <v>20</v>
      </c>
    </row>
    <row r="481" spans="1:25" ht="14.45" customHeight="1" x14ac:dyDescent="0.25">
      <c r="A481" s="5"/>
      <c r="B481" s="29">
        <v>564</v>
      </c>
      <c r="C481" s="29"/>
      <c r="D481" s="30" t="s">
        <v>471</v>
      </c>
      <c r="E481" s="30"/>
      <c r="F481" s="66">
        <v>43282</v>
      </c>
      <c r="H481" s="33">
        <v>8640</v>
      </c>
      <c r="I481" s="33"/>
      <c r="J481" s="33">
        <v>0</v>
      </c>
      <c r="K481" s="33">
        <v>5616</v>
      </c>
      <c r="L481" s="33"/>
      <c r="M481" s="33">
        <v>864</v>
      </c>
      <c r="N481" s="33"/>
      <c r="O481" s="33">
        <v>6480</v>
      </c>
      <c r="P481" s="33"/>
      <c r="Q481" s="32">
        <f t="shared" si="20"/>
        <v>864</v>
      </c>
      <c r="R481" s="32"/>
      <c r="S481" s="32">
        <f t="shared" si="21"/>
        <v>0</v>
      </c>
      <c r="T481" s="59"/>
      <c r="U481" s="35" t="s">
        <v>22</v>
      </c>
      <c r="W481" s="37">
        <v>10</v>
      </c>
      <c r="X481" s="2"/>
      <c r="Y481" s="37">
        <v>10</v>
      </c>
    </row>
    <row r="482" spans="1:25" ht="14.45" customHeight="1" x14ac:dyDescent="0.25">
      <c r="A482" s="5"/>
      <c r="B482" s="29">
        <v>565</v>
      </c>
      <c r="C482" s="29"/>
      <c r="D482" s="30" t="s">
        <v>472</v>
      </c>
      <c r="E482" s="30"/>
      <c r="F482" s="66">
        <v>42917</v>
      </c>
      <c r="H482" s="33">
        <v>10886.2</v>
      </c>
      <c r="I482" s="33"/>
      <c r="J482" s="33">
        <v>0</v>
      </c>
      <c r="K482" s="33">
        <v>4082.33</v>
      </c>
      <c r="L482" s="33"/>
      <c r="M482" s="33">
        <v>544.30999999999995</v>
      </c>
      <c r="N482" s="33"/>
      <c r="O482" s="33">
        <v>4626.6400000000003</v>
      </c>
      <c r="P482" s="33"/>
      <c r="Q482" s="32">
        <f t="shared" si="20"/>
        <v>544.30999999999995</v>
      </c>
      <c r="R482" s="32"/>
      <c r="S482" s="32">
        <f t="shared" si="21"/>
        <v>0</v>
      </c>
      <c r="T482" s="59"/>
      <c r="U482" s="35" t="s">
        <v>22</v>
      </c>
      <c r="W482" s="37">
        <v>20</v>
      </c>
      <c r="X482" s="2"/>
      <c r="Y482" s="37">
        <v>20</v>
      </c>
    </row>
    <row r="483" spans="1:25" ht="14.45" customHeight="1" x14ac:dyDescent="0.25">
      <c r="A483" s="5"/>
      <c r="B483" s="29">
        <v>566</v>
      </c>
      <c r="C483" s="29"/>
      <c r="D483" s="30" t="s">
        <v>473</v>
      </c>
      <c r="E483" s="30"/>
      <c r="F483" s="66">
        <v>43282</v>
      </c>
      <c r="H483" s="33">
        <v>14461.6</v>
      </c>
      <c r="I483" s="33"/>
      <c r="J483" s="33">
        <v>0</v>
      </c>
      <c r="K483" s="33">
        <v>4700.0200000000004</v>
      </c>
      <c r="L483" s="33"/>
      <c r="M483" s="33">
        <v>723.08</v>
      </c>
      <c r="N483" s="33"/>
      <c r="O483" s="33">
        <v>5423.1</v>
      </c>
      <c r="P483" s="33"/>
      <c r="Q483" s="32">
        <f t="shared" si="20"/>
        <v>723.08</v>
      </c>
      <c r="R483" s="32"/>
      <c r="S483" s="32">
        <f t="shared" si="21"/>
        <v>0</v>
      </c>
      <c r="T483" s="59"/>
      <c r="U483" s="35" t="s">
        <v>22</v>
      </c>
      <c r="W483" s="37">
        <v>20</v>
      </c>
      <c r="X483" s="2"/>
      <c r="Y483" s="37">
        <v>20</v>
      </c>
    </row>
    <row r="484" spans="1:25" ht="14.45" customHeight="1" x14ac:dyDescent="0.25">
      <c r="A484" s="5"/>
      <c r="B484" s="29">
        <v>567</v>
      </c>
      <c r="C484" s="29"/>
      <c r="D484" s="30" t="s">
        <v>474</v>
      </c>
      <c r="E484" s="30"/>
      <c r="F484" s="66">
        <v>43451</v>
      </c>
      <c r="H484" s="33">
        <v>18860.75</v>
      </c>
      <c r="I484" s="33"/>
      <c r="J484" s="33">
        <v>0</v>
      </c>
      <c r="K484" s="33">
        <v>5658.24</v>
      </c>
      <c r="L484" s="33"/>
      <c r="M484" s="33">
        <v>943.04</v>
      </c>
      <c r="N484" s="33"/>
      <c r="O484" s="33">
        <v>6601.28</v>
      </c>
      <c r="P484" s="33"/>
      <c r="Q484" s="32">
        <f t="shared" si="20"/>
        <v>943.04</v>
      </c>
      <c r="R484" s="32"/>
      <c r="S484" s="32">
        <f t="shared" si="21"/>
        <v>0</v>
      </c>
      <c r="T484" s="59"/>
      <c r="U484" s="35" t="s">
        <v>22</v>
      </c>
      <c r="W484" s="37">
        <v>20</v>
      </c>
      <c r="X484" s="2"/>
      <c r="Y484" s="37">
        <v>20</v>
      </c>
    </row>
    <row r="485" spans="1:25" ht="14.45" customHeight="1" x14ac:dyDescent="0.25">
      <c r="A485" s="5"/>
      <c r="B485" s="29">
        <v>568</v>
      </c>
      <c r="C485" s="29"/>
      <c r="D485" s="30" t="s">
        <v>475</v>
      </c>
      <c r="E485" s="30"/>
      <c r="F485" s="66">
        <v>43465</v>
      </c>
      <c r="H485" s="33">
        <v>84000</v>
      </c>
      <c r="I485" s="33"/>
      <c r="J485" s="33">
        <v>0</v>
      </c>
      <c r="K485" s="33">
        <v>33600</v>
      </c>
      <c r="L485" s="33"/>
      <c r="M485" s="33">
        <v>4200</v>
      </c>
      <c r="N485" s="33"/>
      <c r="O485" s="33">
        <v>37800</v>
      </c>
      <c r="P485" s="33"/>
      <c r="Q485" s="32">
        <f t="shared" si="20"/>
        <v>4200</v>
      </c>
      <c r="R485" s="32"/>
      <c r="S485" s="32">
        <f t="shared" si="21"/>
        <v>0</v>
      </c>
      <c r="T485" s="59"/>
      <c r="U485" s="35" t="s">
        <v>22</v>
      </c>
      <c r="W485" s="37">
        <v>20</v>
      </c>
      <c r="X485" s="2"/>
      <c r="Y485" s="37">
        <v>20</v>
      </c>
    </row>
    <row r="486" spans="1:25" ht="14.45" customHeight="1" x14ac:dyDescent="0.25">
      <c r="A486" s="5"/>
      <c r="B486" s="29">
        <v>569</v>
      </c>
      <c r="C486" s="29"/>
      <c r="D486" s="30" t="s">
        <v>476</v>
      </c>
      <c r="E486" s="30"/>
      <c r="F486" s="66">
        <v>43531</v>
      </c>
      <c r="H486" s="33">
        <v>740.55</v>
      </c>
      <c r="I486" s="33"/>
      <c r="J486" s="33">
        <v>0</v>
      </c>
      <c r="K486" s="33">
        <v>216.01</v>
      </c>
      <c r="L486" s="33"/>
      <c r="M486" s="33">
        <v>37.03</v>
      </c>
      <c r="N486" s="33"/>
      <c r="O486" s="33">
        <v>253.04</v>
      </c>
      <c r="P486" s="33"/>
      <c r="Q486" s="32">
        <f t="shared" si="20"/>
        <v>37.03</v>
      </c>
      <c r="R486" s="32"/>
      <c r="S486" s="32">
        <f t="shared" si="21"/>
        <v>0</v>
      </c>
      <c r="T486" s="58"/>
      <c r="U486" s="35" t="s">
        <v>22</v>
      </c>
      <c r="W486" s="37">
        <v>20</v>
      </c>
      <c r="X486" s="2"/>
      <c r="Y486" s="37">
        <v>20</v>
      </c>
    </row>
    <row r="487" spans="1:25" ht="14.45" customHeight="1" x14ac:dyDescent="0.25">
      <c r="A487" s="5"/>
      <c r="B487" s="29">
        <v>570</v>
      </c>
      <c r="C487" s="29"/>
      <c r="D487" s="30" t="s">
        <v>477</v>
      </c>
      <c r="E487" s="30"/>
      <c r="F487" s="66">
        <v>43830</v>
      </c>
      <c r="H487" s="33">
        <v>15912</v>
      </c>
      <c r="I487" s="33"/>
      <c r="J487" s="33">
        <v>0</v>
      </c>
      <c r="K487" s="33">
        <v>4773.6000000000004</v>
      </c>
      <c r="L487" s="33"/>
      <c r="M487" s="33">
        <v>795.6</v>
      </c>
      <c r="N487" s="33"/>
      <c r="O487" s="33">
        <v>5569.2</v>
      </c>
      <c r="P487" s="33"/>
      <c r="Q487" s="32">
        <f t="shared" si="20"/>
        <v>795.6</v>
      </c>
      <c r="R487" s="32"/>
      <c r="S487" s="32">
        <f t="shared" si="21"/>
        <v>0</v>
      </c>
      <c r="T487" s="59"/>
      <c r="U487" s="35" t="s">
        <v>22</v>
      </c>
      <c r="W487" s="37">
        <v>20</v>
      </c>
      <c r="X487" s="2"/>
      <c r="Y487" s="37">
        <v>20</v>
      </c>
    </row>
    <row r="488" spans="1:25" ht="14.45" customHeight="1" x14ac:dyDescent="0.25">
      <c r="A488" s="5"/>
      <c r="B488" s="29">
        <v>571</v>
      </c>
      <c r="C488" s="29"/>
      <c r="D488" s="30" t="s">
        <v>478</v>
      </c>
      <c r="E488" s="30"/>
      <c r="F488" s="66">
        <v>43647</v>
      </c>
      <c r="H488" s="33">
        <v>21041</v>
      </c>
      <c r="I488" s="33"/>
      <c r="J488" s="33">
        <v>0</v>
      </c>
      <c r="K488" s="33">
        <v>5786.28</v>
      </c>
      <c r="L488" s="33"/>
      <c r="M488" s="33">
        <v>1052.05</v>
      </c>
      <c r="N488" s="33"/>
      <c r="O488" s="33">
        <v>6838.33</v>
      </c>
      <c r="P488" s="33"/>
      <c r="Q488" s="32">
        <f t="shared" si="20"/>
        <v>1052.05</v>
      </c>
      <c r="R488" s="32"/>
      <c r="S488" s="32">
        <f t="shared" si="21"/>
        <v>0</v>
      </c>
      <c r="T488" s="59"/>
      <c r="U488" s="35" t="s">
        <v>22</v>
      </c>
      <c r="W488" s="37">
        <v>20</v>
      </c>
      <c r="X488" s="2"/>
      <c r="Y488" s="37">
        <v>20</v>
      </c>
    </row>
    <row r="489" spans="1:25" ht="14.45" customHeight="1" x14ac:dyDescent="0.25">
      <c r="A489" s="5"/>
      <c r="B489" s="29">
        <v>572</v>
      </c>
      <c r="C489" s="29"/>
      <c r="D489" s="30" t="s">
        <v>479</v>
      </c>
      <c r="E489" s="30"/>
      <c r="F489" s="66">
        <v>44074</v>
      </c>
      <c r="H489" s="33">
        <v>14000</v>
      </c>
      <c r="I489" s="33"/>
      <c r="J489" s="33">
        <v>0</v>
      </c>
      <c r="K489" s="33">
        <v>3266.67</v>
      </c>
      <c r="L489" s="33"/>
      <c r="M489" s="33">
        <v>700</v>
      </c>
      <c r="N489" s="33"/>
      <c r="O489" s="33">
        <v>3966.67</v>
      </c>
      <c r="P489" s="33"/>
      <c r="Q489" s="32">
        <f t="shared" si="20"/>
        <v>700</v>
      </c>
      <c r="R489" s="32"/>
      <c r="S489" s="32">
        <f t="shared" si="21"/>
        <v>0</v>
      </c>
      <c r="T489" s="59"/>
      <c r="U489" s="35" t="s">
        <v>22</v>
      </c>
      <c r="W489" s="37">
        <v>20</v>
      </c>
      <c r="X489" s="2"/>
      <c r="Y489" s="37">
        <v>20</v>
      </c>
    </row>
    <row r="490" spans="1:25" ht="14.45" customHeight="1" x14ac:dyDescent="0.25">
      <c r="A490" s="5"/>
      <c r="B490" s="29">
        <v>573</v>
      </c>
      <c r="C490" s="29"/>
      <c r="D490" s="30" t="s">
        <v>480</v>
      </c>
      <c r="E490" s="30"/>
      <c r="F490" s="66">
        <v>44104</v>
      </c>
      <c r="H490" s="33">
        <v>3720</v>
      </c>
      <c r="I490" s="33"/>
      <c r="J490" s="33">
        <v>0</v>
      </c>
      <c r="K490" s="33">
        <v>837</v>
      </c>
      <c r="L490" s="33"/>
      <c r="M490" s="33">
        <v>186</v>
      </c>
      <c r="N490" s="33"/>
      <c r="O490" s="33">
        <v>1023</v>
      </c>
      <c r="P490" s="33"/>
      <c r="Q490" s="32">
        <f t="shared" si="20"/>
        <v>186</v>
      </c>
      <c r="R490" s="32"/>
      <c r="S490" s="32">
        <f t="shared" si="21"/>
        <v>0</v>
      </c>
      <c r="T490" s="59"/>
      <c r="U490" s="35" t="s">
        <v>22</v>
      </c>
      <c r="W490" s="37">
        <v>20</v>
      </c>
      <c r="X490" s="2"/>
      <c r="Y490" s="37">
        <v>20</v>
      </c>
    </row>
    <row r="491" spans="1:25" ht="14.45" customHeight="1" x14ac:dyDescent="0.25">
      <c r="A491" s="5"/>
      <c r="B491" s="29">
        <v>574</v>
      </c>
      <c r="C491" s="29"/>
      <c r="D491" s="30" t="s">
        <v>481</v>
      </c>
      <c r="E491" s="30"/>
      <c r="F491" s="66">
        <v>44147</v>
      </c>
      <c r="H491" s="33">
        <v>33496.199999999997</v>
      </c>
      <c r="I491" s="33"/>
      <c r="J491" s="33">
        <v>0</v>
      </c>
      <c r="K491" s="33">
        <v>7257.51</v>
      </c>
      <c r="L491" s="33"/>
      <c r="M491" s="33">
        <v>1674.81</v>
      </c>
      <c r="N491" s="33"/>
      <c r="O491" s="33">
        <v>8932.32</v>
      </c>
      <c r="P491" s="33"/>
      <c r="Q491" s="32">
        <f t="shared" si="20"/>
        <v>1674.81</v>
      </c>
      <c r="R491" s="32"/>
      <c r="S491" s="32">
        <f t="shared" si="21"/>
        <v>0</v>
      </c>
      <c r="T491" s="59"/>
      <c r="U491" s="35" t="s">
        <v>22</v>
      </c>
      <c r="W491" s="37">
        <v>20</v>
      </c>
      <c r="X491" s="2"/>
      <c r="Y491" s="37">
        <v>20</v>
      </c>
    </row>
    <row r="492" spans="1:25" ht="14.45" customHeight="1" x14ac:dyDescent="0.25">
      <c r="A492" s="5"/>
      <c r="B492" s="29">
        <v>575</v>
      </c>
      <c r="C492" s="29"/>
      <c r="D492" s="30" t="s">
        <v>482</v>
      </c>
      <c r="E492" s="30"/>
      <c r="F492" s="66">
        <v>44196</v>
      </c>
      <c r="H492" s="33">
        <v>40939.800000000003</v>
      </c>
      <c r="I492" s="33"/>
      <c r="J492" s="33">
        <v>0</v>
      </c>
      <c r="K492" s="33">
        <v>8187.96</v>
      </c>
      <c r="L492" s="33"/>
      <c r="M492" s="33">
        <v>2046.99</v>
      </c>
      <c r="N492" s="33"/>
      <c r="O492" s="33">
        <v>10234.950000000001</v>
      </c>
      <c r="P492" s="33"/>
      <c r="Q492" s="32">
        <f t="shared" si="20"/>
        <v>2046.99</v>
      </c>
      <c r="R492" s="32"/>
      <c r="S492" s="32">
        <f t="shared" si="21"/>
        <v>0</v>
      </c>
      <c r="T492" s="59"/>
      <c r="U492" s="35" t="s">
        <v>22</v>
      </c>
      <c r="W492" s="37">
        <v>20</v>
      </c>
      <c r="X492" s="2"/>
      <c r="Y492" s="37">
        <v>20</v>
      </c>
    </row>
    <row r="493" spans="1:25" ht="14.45" customHeight="1" x14ac:dyDescent="0.25">
      <c r="A493" s="5"/>
      <c r="B493" s="29">
        <v>576</v>
      </c>
      <c r="C493" s="29"/>
      <c r="D493" s="30" t="s">
        <v>483</v>
      </c>
      <c r="E493" s="30"/>
      <c r="F493" s="66">
        <v>44165</v>
      </c>
      <c r="H493" s="33">
        <v>1559.82</v>
      </c>
      <c r="I493" s="33"/>
      <c r="J493" s="33">
        <v>0</v>
      </c>
      <c r="K493" s="33">
        <v>324.95999999999998</v>
      </c>
      <c r="L493" s="33"/>
      <c r="M493" s="33">
        <v>77.989999999999995</v>
      </c>
      <c r="N493" s="33"/>
      <c r="O493" s="33">
        <v>402.95</v>
      </c>
      <c r="P493" s="33"/>
      <c r="Q493" s="32">
        <f t="shared" si="20"/>
        <v>77.989999999999995</v>
      </c>
      <c r="R493" s="32"/>
      <c r="S493" s="32">
        <f t="shared" si="21"/>
        <v>0</v>
      </c>
      <c r="T493" s="59"/>
      <c r="U493" s="35" t="s">
        <v>22</v>
      </c>
      <c r="W493" s="37">
        <v>20</v>
      </c>
      <c r="X493" s="2"/>
      <c r="Y493" s="37">
        <v>20</v>
      </c>
    </row>
    <row r="494" spans="1:25" ht="14.45" customHeight="1" x14ac:dyDescent="0.25">
      <c r="A494" s="5"/>
      <c r="B494" s="29">
        <v>577</v>
      </c>
      <c r="C494" s="29"/>
      <c r="D494" s="30" t="s">
        <v>484</v>
      </c>
      <c r="E494" s="30"/>
      <c r="F494" s="66">
        <v>44196</v>
      </c>
      <c r="H494" s="33">
        <v>102000</v>
      </c>
      <c r="I494" s="33"/>
      <c r="J494" s="33">
        <v>0</v>
      </c>
      <c r="K494" s="33">
        <v>20400</v>
      </c>
      <c r="L494" s="33"/>
      <c r="M494" s="33">
        <v>5100</v>
      </c>
      <c r="N494" s="33"/>
      <c r="O494" s="33">
        <v>25500</v>
      </c>
      <c r="P494" s="33"/>
      <c r="Q494" s="32">
        <f t="shared" si="20"/>
        <v>5100</v>
      </c>
      <c r="R494" s="32"/>
      <c r="S494" s="32">
        <f t="shared" si="21"/>
        <v>0</v>
      </c>
      <c r="T494" s="59"/>
      <c r="U494" s="35" t="s">
        <v>22</v>
      </c>
      <c r="W494" s="37">
        <v>20</v>
      </c>
      <c r="X494" s="2"/>
      <c r="Y494" s="37">
        <v>20</v>
      </c>
    </row>
    <row r="495" spans="1:25" ht="14.45" customHeight="1" x14ac:dyDescent="0.25">
      <c r="A495" s="5"/>
      <c r="B495" s="29">
        <v>578</v>
      </c>
      <c r="C495" s="29"/>
      <c r="D495" s="30" t="s">
        <v>485</v>
      </c>
      <c r="E495" s="30"/>
      <c r="F495" s="66">
        <v>44013</v>
      </c>
      <c r="H495" s="33">
        <v>25568.31</v>
      </c>
      <c r="I495" s="33"/>
      <c r="J495" s="33">
        <v>0</v>
      </c>
      <c r="K495" s="33">
        <v>5752.89</v>
      </c>
      <c r="L495" s="33"/>
      <c r="M495" s="33">
        <v>1278.42</v>
      </c>
      <c r="N495" s="33"/>
      <c r="O495" s="33">
        <v>7031.31</v>
      </c>
      <c r="P495" s="33"/>
      <c r="Q495" s="32">
        <f t="shared" si="20"/>
        <v>1278.42</v>
      </c>
      <c r="R495" s="32"/>
      <c r="S495" s="32">
        <f t="shared" si="21"/>
        <v>0</v>
      </c>
      <c r="T495" s="59"/>
      <c r="U495" s="35" t="s">
        <v>22</v>
      </c>
      <c r="W495" s="37">
        <v>20</v>
      </c>
      <c r="X495" s="2"/>
      <c r="Y495" s="37">
        <v>20</v>
      </c>
    </row>
    <row r="496" spans="1:25" ht="14.45" customHeight="1" x14ac:dyDescent="0.25">
      <c r="A496" s="5"/>
      <c r="B496" s="29">
        <v>579</v>
      </c>
      <c r="C496" s="29"/>
      <c r="D496" s="30" t="s">
        <v>486</v>
      </c>
      <c r="E496" s="30"/>
      <c r="F496" s="66">
        <v>44316</v>
      </c>
      <c r="H496" s="33">
        <v>3430.62</v>
      </c>
      <c r="I496" s="33"/>
      <c r="J496" s="33">
        <v>0</v>
      </c>
      <c r="K496" s="33">
        <v>628.94000000000005</v>
      </c>
      <c r="L496" s="33"/>
      <c r="M496" s="33">
        <v>171.53</v>
      </c>
      <c r="N496" s="33"/>
      <c r="O496" s="33">
        <v>800.47</v>
      </c>
      <c r="P496" s="33"/>
      <c r="Q496" s="32">
        <f t="shared" ref="Q496:Q515" si="22">IF(H496=K496,0,IF(H496=O496,0,ROUND(H496/Y496,2)))</f>
        <v>171.53</v>
      </c>
      <c r="R496" s="32"/>
      <c r="S496" s="32">
        <f t="shared" ref="S496:S515" si="23">Q496-M496</f>
        <v>0</v>
      </c>
      <c r="T496" s="59"/>
      <c r="U496" s="35" t="s">
        <v>22</v>
      </c>
      <c r="W496" s="37">
        <v>20</v>
      </c>
      <c r="X496" s="2"/>
      <c r="Y496" s="37">
        <v>20</v>
      </c>
    </row>
    <row r="497" spans="1:25" ht="14.45" customHeight="1" x14ac:dyDescent="0.25">
      <c r="A497" s="5"/>
      <c r="B497" s="29">
        <v>580</v>
      </c>
      <c r="C497" s="29"/>
      <c r="D497" s="30" t="s">
        <v>487</v>
      </c>
      <c r="E497" s="30"/>
      <c r="F497" s="66">
        <v>44439</v>
      </c>
      <c r="H497" s="33">
        <v>5875</v>
      </c>
      <c r="I497" s="33"/>
      <c r="J497" s="33">
        <v>0</v>
      </c>
      <c r="K497" s="33">
        <v>979.17</v>
      </c>
      <c r="L497" s="33"/>
      <c r="M497" s="33">
        <v>293.75</v>
      </c>
      <c r="N497" s="33"/>
      <c r="O497" s="33">
        <v>1272.92</v>
      </c>
      <c r="P497" s="33"/>
      <c r="Q497" s="32">
        <f t="shared" si="22"/>
        <v>293.75</v>
      </c>
      <c r="R497" s="32"/>
      <c r="S497" s="32">
        <f t="shared" si="23"/>
        <v>0</v>
      </c>
      <c r="T497" s="59"/>
      <c r="U497" s="35" t="s">
        <v>22</v>
      </c>
      <c r="W497" s="37">
        <v>20</v>
      </c>
      <c r="X497" s="2"/>
      <c r="Y497" s="37">
        <v>20</v>
      </c>
    </row>
    <row r="498" spans="1:25" ht="14.45" customHeight="1" x14ac:dyDescent="0.25">
      <c r="A498" s="5"/>
      <c r="B498" s="29">
        <v>581</v>
      </c>
      <c r="C498" s="29"/>
      <c r="D498" s="30" t="s">
        <v>488</v>
      </c>
      <c r="E498" s="30"/>
      <c r="F498" s="66">
        <v>44439</v>
      </c>
      <c r="H498" s="33">
        <v>725</v>
      </c>
      <c r="I498" s="33"/>
      <c r="J498" s="33">
        <v>0</v>
      </c>
      <c r="K498" s="33">
        <v>120.83</v>
      </c>
      <c r="L498" s="33"/>
      <c r="M498" s="33">
        <v>36.25</v>
      </c>
      <c r="N498" s="33"/>
      <c r="O498" s="33">
        <v>157.08000000000001</v>
      </c>
      <c r="P498" s="33"/>
      <c r="Q498" s="32">
        <f t="shared" si="22"/>
        <v>36.25</v>
      </c>
      <c r="R498" s="32"/>
      <c r="S498" s="32">
        <f t="shared" si="23"/>
        <v>0</v>
      </c>
      <c r="T498" s="58"/>
      <c r="U498" s="35" t="s">
        <v>22</v>
      </c>
      <c r="W498" s="37">
        <v>20</v>
      </c>
      <c r="X498" s="2"/>
      <c r="Y498" s="37">
        <v>20</v>
      </c>
    </row>
    <row r="499" spans="1:25" ht="14.45" customHeight="1" x14ac:dyDescent="0.25">
      <c r="A499" s="5"/>
      <c r="B499" s="29">
        <v>582</v>
      </c>
      <c r="C499" s="29"/>
      <c r="D499" s="30" t="s">
        <v>489</v>
      </c>
      <c r="E499" s="30"/>
      <c r="F499" s="66">
        <v>44439</v>
      </c>
      <c r="H499" s="33">
        <v>400</v>
      </c>
      <c r="I499" s="33"/>
      <c r="J499" s="33">
        <v>0</v>
      </c>
      <c r="K499" s="33">
        <v>66.67</v>
      </c>
      <c r="L499" s="33"/>
      <c r="M499" s="33">
        <v>20</v>
      </c>
      <c r="N499" s="33"/>
      <c r="O499" s="33">
        <v>86.67</v>
      </c>
      <c r="P499" s="33"/>
      <c r="Q499" s="32">
        <f t="shared" si="22"/>
        <v>20</v>
      </c>
      <c r="R499" s="32"/>
      <c r="S499" s="32">
        <f t="shared" si="23"/>
        <v>0</v>
      </c>
      <c r="T499" s="58"/>
      <c r="U499" s="35" t="s">
        <v>22</v>
      </c>
      <c r="W499" s="37">
        <v>20</v>
      </c>
      <c r="X499" s="2"/>
      <c r="Y499" s="37">
        <v>20</v>
      </c>
    </row>
    <row r="500" spans="1:25" ht="14.45" customHeight="1" x14ac:dyDescent="0.25">
      <c r="A500" s="5"/>
      <c r="B500" s="29">
        <v>583</v>
      </c>
      <c r="C500" s="29"/>
      <c r="D500" s="30" t="s">
        <v>490</v>
      </c>
      <c r="E500" s="30"/>
      <c r="F500" s="66">
        <v>44561</v>
      </c>
      <c r="H500" s="33">
        <v>75065.75</v>
      </c>
      <c r="I500" s="33"/>
      <c r="J500" s="33">
        <v>0</v>
      </c>
      <c r="K500" s="33">
        <v>7506.58</v>
      </c>
      <c r="L500" s="33"/>
      <c r="M500" s="33">
        <v>3753.29</v>
      </c>
      <c r="N500" s="33"/>
      <c r="O500" s="33">
        <v>11259.87</v>
      </c>
      <c r="P500" s="33"/>
      <c r="Q500" s="32">
        <f t="shared" si="22"/>
        <v>3753.29</v>
      </c>
      <c r="R500" s="32"/>
      <c r="S500" s="32">
        <f t="shared" si="23"/>
        <v>0</v>
      </c>
      <c r="T500" s="59"/>
      <c r="U500" s="35" t="s">
        <v>22</v>
      </c>
      <c r="W500" s="37">
        <v>20</v>
      </c>
      <c r="X500" s="2"/>
      <c r="Y500" s="37">
        <v>20</v>
      </c>
    </row>
    <row r="501" spans="1:25" ht="14.45" customHeight="1" x14ac:dyDescent="0.25">
      <c r="A501" s="5"/>
      <c r="B501" s="29">
        <v>584</v>
      </c>
      <c r="C501" s="29"/>
      <c r="D501" s="30" t="s">
        <v>491</v>
      </c>
      <c r="E501" s="30"/>
      <c r="F501" s="66">
        <v>44378</v>
      </c>
      <c r="H501" s="33">
        <v>30063.35</v>
      </c>
      <c r="I501" s="33"/>
      <c r="J501" s="33">
        <v>0</v>
      </c>
      <c r="K501" s="33">
        <v>5261.09</v>
      </c>
      <c r="L501" s="33"/>
      <c r="M501" s="33">
        <v>1503.17</v>
      </c>
      <c r="N501" s="33"/>
      <c r="O501" s="33">
        <v>6764.26</v>
      </c>
      <c r="P501" s="33"/>
      <c r="Q501" s="32">
        <f t="shared" si="22"/>
        <v>1503.17</v>
      </c>
      <c r="R501" s="32"/>
      <c r="S501" s="32">
        <f t="shared" si="23"/>
        <v>0</v>
      </c>
      <c r="T501" s="59"/>
      <c r="U501" s="35" t="s">
        <v>22</v>
      </c>
      <c r="W501" s="37">
        <v>20</v>
      </c>
      <c r="X501" s="2"/>
      <c r="Y501" s="37">
        <v>20</v>
      </c>
    </row>
    <row r="502" spans="1:25" ht="14.45" customHeight="1" x14ac:dyDescent="0.25">
      <c r="A502" s="5"/>
      <c r="B502" s="29">
        <v>585</v>
      </c>
      <c r="C502" s="29"/>
      <c r="D502" s="30" t="s">
        <v>492</v>
      </c>
      <c r="E502" s="30"/>
      <c r="F502" s="66">
        <v>44743</v>
      </c>
      <c r="H502" s="33">
        <v>45389</v>
      </c>
      <c r="I502" s="33"/>
      <c r="J502" s="33">
        <v>0</v>
      </c>
      <c r="K502" s="33">
        <v>5673.63</v>
      </c>
      <c r="L502" s="33"/>
      <c r="M502" s="33">
        <v>2269.4499999999998</v>
      </c>
      <c r="N502" s="33"/>
      <c r="O502" s="33">
        <v>7943.08</v>
      </c>
      <c r="P502" s="33"/>
      <c r="Q502" s="32">
        <f t="shared" si="22"/>
        <v>2269.4499999999998</v>
      </c>
      <c r="R502" s="32"/>
      <c r="S502" s="32">
        <f t="shared" si="23"/>
        <v>0</v>
      </c>
      <c r="T502" s="59"/>
      <c r="U502" s="35" t="s">
        <v>22</v>
      </c>
      <c r="W502" s="37">
        <v>20</v>
      </c>
      <c r="X502" s="2"/>
      <c r="Y502" s="37">
        <v>20</v>
      </c>
    </row>
    <row r="503" spans="1:25" ht="14.45" customHeight="1" x14ac:dyDescent="0.25">
      <c r="A503" s="5"/>
      <c r="B503" s="29">
        <v>586</v>
      </c>
      <c r="C503" s="29"/>
      <c r="D503" s="30" t="s">
        <v>493</v>
      </c>
      <c r="E503" s="30"/>
      <c r="F503" s="66">
        <v>45108</v>
      </c>
      <c r="H503" s="33">
        <v>57431.199999999997</v>
      </c>
      <c r="I503" s="33"/>
      <c r="J503" s="33">
        <v>0</v>
      </c>
      <c r="K503" s="33">
        <v>4307.34</v>
      </c>
      <c r="L503" s="33"/>
      <c r="M503" s="33">
        <v>2871.56</v>
      </c>
      <c r="N503" s="33"/>
      <c r="O503" s="33">
        <v>7178.9</v>
      </c>
      <c r="P503" s="33"/>
      <c r="Q503" s="32">
        <f t="shared" si="22"/>
        <v>2871.56</v>
      </c>
      <c r="R503" s="32"/>
      <c r="S503" s="32">
        <f t="shared" si="23"/>
        <v>0</v>
      </c>
      <c r="T503" s="59"/>
      <c r="U503" s="35" t="s">
        <v>22</v>
      </c>
      <c r="W503" s="37">
        <v>20</v>
      </c>
      <c r="X503" s="2"/>
      <c r="Y503" s="37">
        <v>20</v>
      </c>
    </row>
    <row r="504" spans="1:25" ht="14.45" customHeight="1" x14ac:dyDescent="0.25">
      <c r="A504" s="5"/>
      <c r="B504" s="29">
        <v>587</v>
      </c>
      <c r="C504" s="29"/>
      <c r="D504" s="30" t="s">
        <v>494</v>
      </c>
      <c r="E504" s="30"/>
      <c r="F504" s="66">
        <v>45268</v>
      </c>
      <c r="H504" s="33">
        <v>47562.46</v>
      </c>
      <c r="I504" s="33"/>
      <c r="J504" s="33">
        <v>0</v>
      </c>
      <c r="K504" s="33">
        <v>2576.3000000000002</v>
      </c>
      <c r="L504" s="33"/>
      <c r="M504" s="33">
        <v>2378.12</v>
      </c>
      <c r="N504" s="33"/>
      <c r="O504" s="33">
        <v>4954.42</v>
      </c>
      <c r="P504" s="33"/>
      <c r="Q504" s="32">
        <f t="shared" si="22"/>
        <v>2378.12</v>
      </c>
      <c r="R504" s="32"/>
      <c r="S504" s="32">
        <f t="shared" si="23"/>
        <v>0</v>
      </c>
      <c r="T504" s="59"/>
      <c r="U504" s="35" t="s">
        <v>22</v>
      </c>
      <c r="W504" s="37">
        <v>20</v>
      </c>
      <c r="X504" s="2"/>
      <c r="Y504" s="37">
        <v>20</v>
      </c>
    </row>
    <row r="505" spans="1:25" ht="14.45" customHeight="1" x14ac:dyDescent="0.25">
      <c r="A505" s="5"/>
      <c r="B505" s="29">
        <v>588</v>
      </c>
      <c r="C505" s="29"/>
      <c r="D505" s="30" t="s">
        <v>495</v>
      </c>
      <c r="E505" s="30"/>
      <c r="F505" s="66">
        <v>45268</v>
      </c>
      <c r="H505" s="33">
        <v>79098.97</v>
      </c>
      <c r="I505" s="33"/>
      <c r="J505" s="33">
        <v>0</v>
      </c>
      <c r="K505" s="33">
        <v>4284.53</v>
      </c>
      <c r="L505" s="33"/>
      <c r="M505" s="33">
        <v>3954.95</v>
      </c>
      <c r="N505" s="33"/>
      <c r="O505" s="33">
        <v>8239.48</v>
      </c>
      <c r="P505" s="33"/>
      <c r="Q505" s="32">
        <f t="shared" si="22"/>
        <v>3954.95</v>
      </c>
      <c r="R505" s="32"/>
      <c r="S505" s="32">
        <f t="shared" si="23"/>
        <v>0</v>
      </c>
      <c r="T505" s="59"/>
      <c r="U505" s="35" t="s">
        <v>22</v>
      </c>
      <c r="W505" s="37">
        <v>20</v>
      </c>
      <c r="X505" s="2"/>
      <c r="Y505" s="37">
        <v>20</v>
      </c>
    </row>
    <row r="506" spans="1:25" ht="14.45" customHeight="1" x14ac:dyDescent="0.25">
      <c r="A506" s="5"/>
      <c r="B506" s="29">
        <v>589</v>
      </c>
      <c r="C506" s="29"/>
      <c r="D506" s="30" t="s">
        <v>496</v>
      </c>
      <c r="E506" s="30"/>
      <c r="F506" s="66">
        <v>45268</v>
      </c>
      <c r="H506" s="33">
        <v>18674.77</v>
      </c>
      <c r="I506" s="33"/>
      <c r="J506" s="33">
        <v>0</v>
      </c>
      <c r="K506" s="33">
        <v>1011.55</v>
      </c>
      <c r="L506" s="33"/>
      <c r="M506" s="33">
        <v>933.74</v>
      </c>
      <c r="N506" s="33"/>
      <c r="O506" s="33">
        <v>1945.29</v>
      </c>
      <c r="P506" s="33"/>
      <c r="Q506" s="32">
        <f t="shared" si="22"/>
        <v>933.74</v>
      </c>
      <c r="R506" s="32"/>
      <c r="S506" s="32">
        <f t="shared" si="23"/>
        <v>0</v>
      </c>
      <c r="T506" s="59"/>
      <c r="U506" s="35" t="s">
        <v>22</v>
      </c>
      <c r="W506" s="37">
        <v>20</v>
      </c>
      <c r="X506" s="2"/>
      <c r="Y506" s="37">
        <v>20</v>
      </c>
    </row>
    <row r="507" spans="1:25" ht="14.45" customHeight="1" x14ac:dyDescent="0.25">
      <c r="A507" s="5"/>
      <c r="B507" s="29">
        <v>590</v>
      </c>
      <c r="C507" s="29"/>
      <c r="D507" s="30" t="s">
        <v>497</v>
      </c>
      <c r="E507" s="30"/>
      <c r="F507" s="66">
        <v>45268</v>
      </c>
      <c r="H507" s="33">
        <v>12273.83</v>
      </c>
      <c r="I507" s="33"/>
      <c r="J507" s="33">
        <v>0</v>
      </c>
      <c r="K507" s="33">
        <v>664.83</v>
      </c>
      <c r="L507" s="33"/>
      <c r="M507" s="33">
        <v>613.69000000000005</v>
      </c>
      <c r="N507" s="33"/>
      <c r="O507" s="33">
        <v>1278.52</v>
      </c>
      <c r="P507" s="33"/>
      <c r="Q507" s="32">
        <f t="shared" si="22"/>
        <v>613.69000000000005</v>
      </c>
      <c r="R507" s="32"/>
      <c r="S507" s="32">
        <f t="shared" si="23"/>
        <v>0</v>
      </c>
      <c r="T507" s="59"/>
      <c r="U507" s="35" t="s">
        <v>22</v>
      </c>
      <c r="W507" s="37">
        <v>20</v>
      </c>
      <c r="X507" s="2"/>
      <c r="Y507" s="37">
        <v>20</v>
      </c>
    </row>
    <row r="508" spans="1:25" ht="14.45" customHeight="1" x14ac:dyDescent="0.25">
      <c r="A508" s="5"/>
      <c r="B508" s="29">
        <v>591</v>
      </c>
      <c r="C508" s="29"/>
      <c r="D508" s="30" t="s">
        <v>498</v>
      </c>
      <c r="E508" s="30"/>
      <c r="F508" s="66">
        <v>45268</v>
      </c>
      <c r="H508" s="33">
        <v>7183.34</v>
      </c>
      <c r="I508" s="33"/>
      <c r="J508" s="33">
        <v>0</v>
      </c>
      <c r="K508" s="33">
        <v>389.1</v>
      </c>
      <c r="L508" s="33"/>
      <c r="M508" s="33">
        <v>359.17</v>
      </c>
      <c r="N508" s="33"/>
      <c r="O508" s="33">
        <v>748.27</v>
      </c>
      <c r="P508" s="33"/>
      <c r="Q508" s="32">
        <f t="shared" si="22"/>
        <v>359.17</v>
      </c>
      <c r="R508" s="32"/>
      <c r="S508" s="32">
        <f t="shared" si="23"/>
        <v>0</v>
      </c>
      <c r="T508" s="59"/>
      <c r="U508" s="35" t="s">
        <v>22</v>
      </c>
      <c r="W508" s="37">
        <v>20</v>
      </c>
      <c r="X508" s="2"/>
      <c r="Y508" s="37">
        <v>20</v>
      </c>
    </row>
    <row r="509" spans="1:25" ht="14.45" customHeight="1" x14ac:dyDescent="0.25">
      <c r="A509" s="5"/>
      <c r="B509" s="29">
        <v>592</v>
      </c>
      <c r="C509" s="29"/>
      <c r="D509" s="30" t="s">
        <v>499</v>
      </c>
      <c r="E509" s="30"/>
      <c r="F509" s="66">
        <v>45268</v>
      </c>
      <c r="H509" s="33">
        <v>34831.56</v>
      </c>
      <c r="I509" s="33"/>
      <c r="J509" s="33">
        <v>0</v>
      </c>
      <c r="K509" s="33">
        <v>1886.71</v>
      </c>
      <c r="L509" s="33"/>
      <c r="M509" s="33">
        <v>1741.58</v>
      </c>
      <c r="N509" s="33"/>
      <c r="O509" s="33">
        <v>3628.29</v>
      </c>
      <c r="P509" s="33"/>
      <c r="Q509" s="32">
        <f t="shared" si="22"/>
        <v>1741.58</v>
      </c>
      <c r="R509" s="32"/>
      <c r="S509" s="32">
        <f t="shared" si="23"/>
        <v>0</v>
      </c>
      <c r="T509" s="59"/>
      <c r="U509" s="35" t="s">
        <v>22</v>
      </c>
      <c r="W509" s="37">
        <v>20</v>
      </c>
      <c r="X509" s="2"/>
      <c r="Y509" s="37">
        <v>20</v>
      </c>
    </row>
    <row r="510" spans="1:25" ht="14.45" customHeight="1" x14ac:dyDescent="0.25">
      <c r="A510" s="5"/>
      <c r="B510" s="29">
        <v>593</v>
      </c>
      <c r="C510" s="29"/>
      <c r="D510" s="30" t="s">
        <v>500</v>
      </c>
      <c r="E510" s="30"/>
      <c r="F510" s="66">
        <v>45268</v>
      </c>
      <c r="H510" s="33">
        <v>26587.85</v>
      </c>
      <c r="I510" s="33"/>
      <c r="J510" s="33">
        <v>0</v>
      </c>
      <c r="K510" s="33">
        <v>1440.17</v>
      </c>
      <c r="L510" s="33"/>
      <c r="M510" s="33">
        <v>1329.39</v>
      </c>
      <c r="N510" s="33"/>
      <c r="O510" s="33">
        <v>2769.56</v>
      </c>
      <c r="P510" s="33"/>
      <c r="Q510" s="32">
        <f t="shared" si="22"/>
        <v>1329.39</v>
      </c>
      <c r="R510" s="32"/>
      <c r="S510" s="32">
        <f t="shared" si="23"/>
        <v>0</v>
      </c>
      <c r="T510" s="59"/>
      <c r="U510" s="35" t="s">
        <v>22</v>
      </c>
      <c r="W510" s="37">
        <v>20</v>
      </c>
      <c r="X510" s="2"/>
      <c r="Y510" s="37">
        <v>20</v>
      </c>
    </row>
    <row r="511" spans="1:25" ht="14.45" customHeight="1" x14ac:dyDescent="0.25">
      <c r="A511" s="5"/>
      <c r="B511" s="29">
        <v>594</v>
      </c>
      <c r="C511" s="29"/>
      <c r="D511" s="30" t="s">
        <v>501</v>
      </c>
      <c r="E511" s="30"/>
      <c r="F511" s="66">
        <v>45268</v>
      </c>
      <c r="H511" s="33">
        <v>4141.12</v>
      </c>
      <c r="I511" s="33"/>
      <c r="J511" s="33">
        <v>0</v>
      </c>
      <c r="K511" s="33">
        <v>224.31</v>
      </c>
      <c r="L511" s="33"/>
      <c r="M511" s="33">
        <v>207.06</v>
      </c>
      <c r="N511" s="33"/>
      <c r="O511" s="33">
        <v>431.37</v>
      </c>
      <c r="P511" s="33"/>
      <c r="Q511" s="32">
        <f t="shared" si="22"/>
        <v>207.06</v>
      </c>
      <c r="R511" s="32"/>
      <c r="S511" s="32">
        <f t="shared" si="23"/>
        <v>0</v>
      </c>
      <c r="T511" s="59"/>
      <c r="U511" s="35" t="s">
        <v>22</v>
      </c>
      <c r="W511" s="37">
        <v>20</v>
      </c>
      <c r="X511" s="2"/>
      <c r="Y511" s="37">
        <v>20</v>
      </c>
    </row>
    <row r="512" spans="1:25" ht="14.45" customHeight="1" x14ac:dyDescent="0.25">
      <c r="A512" s="5"/>
      <c r="B512" s="29">
        <v>595</v>
      </c>
      <c r="C512" s="29"/>
      <c r="D512" s="30" t="s">
        <v>502</v>
      </c>
      <c r="E512" s="30"/>
      <c r="F512" s="66">
        <v>45504</v>
      </c>
      <c r="H512" s="33">
        <v>21359</v>
      </c>
      <c r="I512" s="33"/>
      <c r="J512" s="33">
        <v>0</v>
      </c>
      <c r="K512" s="33">
        <v>444.98</v>
      </c>
      <c r="L512" s="33"/>
      <c r="M512" s="33">
        <v>1067.95</v>
      </c>
      <c r="N512" s="33"/>
      <c r="O512" s="33">
        <v>1512.93</v>
      </c>
      <c r="P512" s="33"/>
      <c r="Q512" s="32">
        <f t="shared" si="22"/>
        <v>1067.95</v>
      </c>
      <c r="R512" s="32"/>
      <c r="S512" s="32">
        <f t="shared" si="23"/>
        <v>0</v>
      </c>
      <c r="T512" s="59"/>
      <c r="U512" s="35" t="s">
        <v>22</v>
      </c>
      <c r="W512" s="37">
        <v>20</v>
      </c>
      <c r="X512" s="2"/>
      <c r="Y512" s="37">
        <v>20</v>
      </c>
    </row>
    <row r="513" spans="1:25" ht="14.45" customHeight="1" x14ac:dyDescent="0.25">
      <c r="A513" s="5"/>
      <c r="B513" s="29">
        <v>596</v>
      </c>
      <c r="C513" s="29"/>
      <c r="D513" s="30" t="s">
        <v>503</v>
      </c>
      <c r="E513" s="30"/>
      <c r="F513" s="66">
        <v>45534</v>
      </c>
      <c r="H513" s="33">
        <v>6299</v>
      </c>
      <c r="I513" s="33"/>
      <c r="J513" s="33">
        <v>0</v>
      </c>
      <c r="K513" s="33">
        <v>104.98</v>
      </c>
      <c r="L513" s="33"/>
      <c r="M513" s="33">
        <v>314.95</v>
      </c>
      <c r="N513" s="33"/>
      <c r="O513" s="33">
        <v>419.93</v>
      </c>
      <c r="P513" s="33"/>
      <c r="Q513" s="32">
        <f t="shared" si="22"/>
        <v>314.95</v>
      </c>
      <c r="R513" s="32"/>
      <c r="S513" s="32">
        <f t="shared" si="23"/>
        <v>0</v>
      </c>
      <c r="T513" s="59"/>
      <c r="U513" s="35" t="s">
        <v>22</v>
      </c>
      <c r="W513" s="37">
        <v>20</v>
      </c>
      <c r="X513" s="2"/>
      <c r="Y513" s="37">
        <v>20</v>
      </c>
    </row>
    <row r="514" spans="1:25" ht="14.45" customHeight="1" x14ac:dyDescent="0.25">
      <c r="A514" s="5"/>
      <c r="B514" s="29">
        <v>597</v>
      </c>
      <c r="C514" s="29"/>
      <c r="D514" s="30" t="s">
        <v>504</v>
      </c>
      <c r="E514" s="30"/>
      <c r="F514" s="66">
        <v>45623</v>
      </c>
      <c r="H514" s="33">
        <v>13568</v>
      </c>
      <c r="I514" s="33"/>
      <c r="J514" s="33">
        <v>0</v>
      </c>
      <c r="K514" s="33">
        <v>56.53</v>
      </c>
      <c r="L514" s="33"/>
      <c r="M514" s="33">
        <v>678.4</v>
      </c>
      <c r="N514" s="33"/>
      <c r="O514" s="33">
        <v>734.93</v>
      </c>
      <c r="P514" s="33"/>
      <c r="Q514" s="32">
        <f t="shared" si="22"/>
        <v>678.4</v>
      </c>
      <c r="R514" s="32"/>
      <c r="S514" s="32">
        <f t="shared" si="23"/>
        <v>0</v>
      </c>
      <c r="T514" s="59"/>
      <c r="U514" s="35" t="s">
        <v>22</v>
      </c>
      <c r="W514" s="37">
        <v>20</v>
      </c>
      <c r="X514" s="2"/>
      <c r="Y514" s="37">
        <v>20</v>
      </c>
    </row>
    <row r="515" spans="1:25" ht="14.45" customHeight="1" x14ac:dyDescent="0.25">
      <c r="A515" s="5"/>
      <c r="B515" s="29">
        <v>598</v>
      </c>
      <c r="C515" s="29"/>
      <c r="D515" s="30" t="s">
        <v>505</v>
      </c>
      <c r="E515" s="30"/>
      <c r="F515" s="66">
        <v>45474</v>
      </c>
      <c r="H515" s="33">
        <v>48007</v>
      </c>
      <c r="I515" s="33"/>
      <c r="J515" s="33">
        <v>0</v>
      </c>
      <c r="K515" s="33">
        <v>1200.18</v>
      </c>
      <c r="L515" s="33"/>
      <c r="M515" s="33">
        <v>2400.35</v>
      </c>
      <c r="N515" s="33"/>
      <c r="O515" s="33">
        <v>3600.53</v>
      </c>
      <c r="P515" s="33"/>
      <c r="Q515" s="32">
        <f t="shared" si="22"/>
        <v>2400.35</v>
      </c>
      <c r="R515" s="32"/>
      <c r="S515" s="32">
        <f t="shared" si="23"/>
        <v>0</v>
      </c>
      <c r="T515" s="59"/>
      <c r="U515" s="35" t="s">
        <v>22</v>
      </c>
      <c r="W515" s="37">
        <v>20</v>
      </c>
      <c r="X515" s="2"/>
      <c r="Y515" s="37">
        <v>20</v>
      </c>
    </row>
    <row r="516" spans="1:25" ht="14.45" customHeight="1" x14ac:dyDescent="0.25">
      <c r="A516" s="5"/>
      <c r="B516" s="2"/>
      <c r="C516" s="2"/>
      <c r="D516" s="67" t="s">
        <v>506</v>
      </c>
      <c r="E516" s="5"/>
      <c r="F516" s="68"/>
      <c r="H516" s="60">
        <f>SUM(H432:H515)</f>
        <v>1745353.5500000005</v>
      </c>
      <c r="I516" s="3"/>
      <c r="J516" s="3"/>
      <c r="K516" s="60">
        <f>SUM(K432:K515)</f>
        <v>763566.67000000016</v>
      </c>
      <c r="L516" s="3"/>
      <c r="M516" s="60">
        <f>SUM(M432:M515)</f>
        <v>70099.839999999982</v>
      </c>
      <c r="O516" s="60">
        <f>SUM(O432:O515)</f>
        <v>833666.51000000024</v>
      </c>
      <c r="P516" s="3"/>
      <c r="Q516" s="60">
        <f>SUM(Q432:Q515)</f>
        <v>69024.459999999992</v>
      </c>
      <c r="R516" s="3"/>
      <c r="S516" s="60">
        <f>SUM(S432:S515)</f>
        <v>-1075.3800000000001</v>
      </c>
      <c r="T516" s="64"/>
      <c r="U516" s="61"/>
      <c r="V516" s="5"/>
      <c r="W516" s="2"/>
      <c r="X516" s="2"/>
      <c r="Y516" s="2"/>
    </row>
    <row r="517" spans="1:25" ht="14.45" customHeight="1" x14ac:dyDescent="0.25">
      <c r="A517" s="5"/>
      <c r="B517" s="69" t="s">
        <v>507</v>
      </c>
      <c r="C517" s="69"/>
      <c r="D517" s="69"/>
      <c r="E517" s="42"/>
      <c r="F517" s="5"/>
      <c r="G517" s="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1"/>
      <c r="U517" s="2"/>
      <c r="V517" s="5"/>
      <c r="W517" s="2"/>
      <c r="X517" s="2"/>
      <c r="Y517" s="2"/>
    </row>
    <row r="518" spans="1:25" ht="14.45" customHeight="1" x14ac:dyDescent="0.25">
      <c r="A518" s="5"/>
      <c r="B518" s="35" t="s">
        <v>508</v>
      </c>
      <c r="C518" s="35"/>
      <c r="D518" s="36" t="s">
        <v>509</v>
      </c>
      <c r="E518" s="36"/>
      <c r="F518" s="66">
        <v>31533</v>
      </c>
      <c r="H518" s="33">
        <v>900</v>
      </c>
      <c r="I518" s="33"/>
      <c r="J518" s="33">
        <v>0</v>
      </c>
      <c r="K518" s="33">
        <v>900</v>
      </c>
      <c r="L518" s="33"/>
      <c r="M518" s="33">
        <v>0</v>
      </c>
      <c r="O518" s="33">
        <v>900</v>
      </c>
      <c r="P518" s="33"/>
      <c r="Q518" s="32">
        <f t="shared" ref="Q518:Q540" si="24">IF(H518=K518,0,IF(H518=O518,0,ROUND(H518/Y518,2)))</f>
        <v>0</v>
      </c>
      <c r="R518" s="32"/>
      <c r="S518" s="32">
        <f t="shared" ref="S518:S540" si="25">Q518-M518</f>
        <v>0</v>
      </c>
      <c r="T518" s="58"/>
      <c r="U518" s="35" t="s">
        <v>22</v>
      </c>
      <c r="V518" s="30"/>
      <c r="W518" s="37">
        <v>5</v>
      </c>
      <c r="X518" s="2"/>
      <c r="Y518" s="37">
        <v>22.5</v>
      </c>
    </row>
    <row r="519" spans="1:25" ht="14.45" customHeight="1" x14ac:dyDescent="0.25">
      <c r="A519" s="5"/>
      <c r="B519" s="35" t="s">
        <v>510</v>
      </c>
      <c r="C519" s="35"/>
      <c r="D519" s="36" t="s">
        <v>511</v>
      </c>
      <c r="E519" s="36"/>
      <c r="F519" s="66">
        <v>31625</v>
      </c>
      <c r="H519" s="33">
        <v>112.75</v>
      </c>
      <c r="I519" s="33"/>
      <c r="J519" s="33">
        <v>0</v>
      </c>
      <c r="K519" s="33">
        <v>112.75</v>
      </c>
      <c r="L519" s="33"/>
      <c r="M519" s="33">
        <v>0</v>
      </c>
      <c r="O519" s="33">
        <v>112.75</v>
      </c>
      <c r="P519" s="33"/>
      <c r="Q519" s="32">
        <f t="shared" si="24"/>
        <v>0</v>
      </c>
      <c r="R519" s="32"/>
      <c r="S519" s="32">
        <f t="shared" si="25"/>
        <v>0</v>
      </c>
      <c r="T519" s="58"/>
      <c r="U519" s="35" t="s">
        <v>22</v>
      </c>
      <c r="V519" s="30"/>
      <c r="W519" s="37">
        <v>5</v>
      </c>
      <c r="X519" s="2"/>
      <c r="Y519" s="37">
        <v>22.5</v>
      </c>
    </row>
    <row r="520" spans="1:25" ht="14.45" customHeight="1" x14ac:dyDescent="0.25">
      <c r="A520" s="5"/>
      <c r="B520" s="35" t="s">
        <v>512</v>
      </c>
      <c r="C520" s="35"/>
      <c r="D520" s="36" t="s">
        <v>513</v>
      </c>
      <c r="E520" s="36"/>
      <c r="F520" s="66">
        <v>31625</v>
      </c>
      <c r="H520" s="33">
        <v>257.77</v>
      </c>
      <c r="I520" s="33"/>
      <c r="J520" s="33">
        <v>0</v>
      </c>
      <c r="K520" s="33">
        <v>257.77</v>
      </c>
      <c r="L520" s="33"/>
      <c r="M520" s="33">
        <v>0</v>
      </c>
      <c r="O520" s="33">
        <v>257.77</v>
      </c>
      <c r="P520" s="33"/>
      <c r="Q520" s="32">
        <f t="shared" si="24"/>
        <v>0</v>
      </c>
      <c r="R520" s="32"/>
      <c r="S520" s="32">
        <f t="shared" si="25"/>
        <v>0</v>
      </c>
      <c r="T520" s="58"/>
      <c r="U520" s="35" t="s">
        <v>22</v>
      </c>
      <c r="V520" s="30"/>
      <c r="W520" s="37">
        <v>5</v>
      </c>
      <c r="X520" s="2"/>
      <c r="Y520" s="37">
        <v>22.5</v>
      </c>
    </row>
    <row r="521" spans="1:25" ht="14.45" customHeight="1" x14ac:dyDescent="0.25">
      <c r="A521" s="5"/>
      <c r="B521" s="35" t="s">
        <v>514</v>
      </c>
      <c r="C521" s="35"/>
      <c r="D521" s="36" t="s">
        <v>515</v>
      </c>
      <c r="E521" s="36"/>
      <c r="F521" s="66">
        <v>32082</v>
      </c>
      <c r="H521" s="33">
        <v>481.05</v>
      </c>
      <c r="I521" s="33"/>
      <c r="J521" s="33">
        <v>0</v>
      </c>
      <c r="K521" s="33">
        <v>481.05</v>
      </c>
      <c r="L521" s="33"/>
      <c r="M521" s="33">
        <v>0</v>
      </c>
      <c r="O521" s="33">
        <v>481.05</v>
      </c>
      <c r="P521" s="33"/>
      <c r="Q521" s="32">
        <f t="shared" si="24"/>
        <v>0</v>
      </c>
      <c r="R521" s="32"/>
      <c r="S521" s="32">
        <f t="shared" si="25"/>
        <v>0</v>
      </c>
      <c r="T521" s="58"/>
      <c r="U521" s="35" t="s">
        <v>22</v>
      </c>
      <c r="V521" s="30"/>
      <c r="W521" s="37">
        <v>5</v>
      </c>
      <c r="X521" s="2"/>
      <c r="Y521" s="37">
        <v>22.5</v>
      </c>
    </row>
    <row r="522" spans="1:25" ht="14.45" customHeight="1" x14ac:dyDescent="0.25">
      <c r="A522" s="5"/>
      <c r="B522" s="29">
        <v>1012</v>
      </c>
      <c r="C522" s="29"/>
      <c r="D522" s="30" t="s">
        <v>516</v>
      </c>
      <c r="E522" s="30"/>
      <c r="F522" s="57">
        <v>32660</v>
      </c>
      <c r="H522" s="33">
        <v>1854.32</v>
      </c>
      <c r="I522" s="33"/>
      <c r="J522" s="33">
        <v>0</v>
      </c>
      <c r="K522" s="33">
        <v>1854.32</v>
      </c>
      <c r="L522" s="33"/>
      <c r="M522" s="33">
        <v>0</v>
      </c>
      <c r="N522" s="33"/>
      <c r="O522" s="33">
        <v>1854.32</v>
      </c>
      <c r="P522" s="33"/>
      <c r="Q522" s="32">
        <f t="shared" si="24"/>
        <v>0</v>
      </c>
      <c r="R522" s="32"/>
      <c r="S522" s="32">
        <f t="shared" si="25"/>
        <v>0</v>
      </c>
      <c r="T522" s="58"/>
      <c r="U522" s="35" t="s">
        <v>22</v>
      </c>
      <c r="V522" s="30"/>
      <c r="W522" s="37">
        <v>5</v>
      </c>
      <c r="X522" s="2"/>
      <c r="Y522" s="37">
        <v>22.5</v>
      </c>
    </row>
    <row r="523" spans="1:25" ht="14.45" customHeight="1" x14ac:dyDescent="0.25">
      <c r="A523" s="5"/>
      <c r="B523" s="29">
        <v>1013</v>
      </c>
      <c r="C523" s="29"/>
      <c r="D523" s="30" t="s">
        <v>517</v>
      </c>
      <c r="E523" s="30"/>
      <c r="F523" s="57">
        <v>32752</v>
      </c>
      <c r="H523" s="33">
        <v>1592</v>
      </c>
      <c r="I523" s="33"/>
      <c r="J523" s="33">
        <v>0</v>
      </c>
      <c r="K523" s="33">
        <v>1592</v>
      </c>
      <c r="L523" s="33"/>
      <c r="M523" s="33">
        <v>0</v>
      </c>
      <c r="N523" s="33"/>
      <c r="O523" s="33">
        <v>1592</v>
      </c>
      <c r="P523" s="33"/>
      <c r="Q523" s="32">
        <f t="shared" si="24"/>
        <v>0</v>
      </c>
      <c r="R523" s="32"/>
      <c r="S523" s="32">
        <f t="shared" si="25"/>
        <v>0</v>
      </c>
      <c r="T523" s="58"/>
      <c r="U523" s="35" t="s">
        <v>22</v>
      </c>
      <c r="V523" s="30"/>
      <c r="W523" s="37">
        <v>5</v>
      </c>
      <c r="X523" s="2"/>
      <c r="Y523" s="37">
        <v>22.5</v>
      </c>
    </row>
    <row r="524" spans="1:25" ht="14.45" customHeight="1" x14ac:dyDescent="0.25">
      <c r="A524" s="5"/>
      <c r="B524" s="29">
        <v>1014</v>
      </c>
      <c r="C524" s="29"/>
      <c r="D524" s="30" t="s">
        <v>518</v>
      </c>
      <c r="E524" s="30"/>
      <c r="F524" s="57">
        <v>33178</v>
      </c>
      <c r="H524" s="33">
        <v>278.45</v>
      </c>
      <c r="I524" s="33"/>
      <c r="J524" s="33">
        <v>0</v>
      </c>
      <c r="K524" s="33">
        <v>278.45</v>
      </c>
      <c r="L524" s="33"/>
      <c r="M524" s="33">
        <v>0</v>
      </c>
      <c r="N524" s="33"/>
      <c r="O524" s="33">
        <v>278.45</v>
      </c>
      <c r="P524" s="33"/>
      <c r="Q524" s="32">
        <f t="shared" si="24"/>
        <v>0</v>
      </c>
      <c r="R524" s="32"/>
      <c r="S524" s="32">
        <f t="shared" si="25"/>
        <v>0</v>
      </c>
      <c r="T524" s="58"/>
      <c r="U524" s="35" t="s">
        <v>22</v>
      </c>
      <c r="V524" s="30"/>
      <c r="W524" s="37">
        <v>5</v>
      </c>
      <c r="X524" s="2"/>
      <c r="Y524" s="37">
        <v>22.5</v>
      </c>
    </row>
    <row r="525" spans="1:25" ht="14.45" customHeight="1" x14ac:dyDescent="0.25">
      <c r="A525" s="5"/>
      <c r="B525" s="29">
        <v>1016</v>
      </c>
      <c r="C525" s="29"/>
      <c r="D525" s="30" t="s">
        <v>519</v>
      </c>
      <c r="E525" s="30"/>
      <c r="F525" s="57">
        <v>33208</v>
      </c>
      <c r="H525" s="33">
        <v>80</v>
      </c>
      <c r="I525" s="33"/>
      <c r="J525" s="33">
        <v>0</v>
      </c>
      <c r="K525" s="33">
        <v>80</v>
      </c>
      <c r="L525" s="33"/>
      <c r="M525" s="33">
        <v>0</v>
      </c>
      <c r="N525" s="33"/>
      <c r="O525" s="33">
        <v>80</v>
      </c>
      <c r="P525" s="33"/>
      <c r="Q525" s="32">
        <f t="shared" si="24"/>
        <v>0</v>
      </c>
      <c r="R525" s="32"/>
      <c r="S525" s="32">
        <f t="shared" si="25"/>
        <v>0</v>
      </c>
      <c r="T525" s="58"/>
      <c r="U525" s="35" t="s">
        <v>22</v>
      </c>
      <c r="V525" s="30"/>
      <c r="W525" s="37">
        <v>5</v>
      </c>
      <c r="X525" s="2"/>
      <c r="Y525" s="37">
        <v>22.5</v>
      </c>
    </row>
    <row r="526" spans="1:25" ht="14.45" customHeight="1" x14ac:dyDescent="0.25">
      <c r="A526" s="5"/>
      <c r="B526" s="29">
        <v>1017</v>
      </c>
      <c r="C526" s="29"/>
      <c r="D526" s="30" t="s">
        <v>520</v>
      </c>
      <c r="E526" s="30"/>
      <c r="F526" s="57">
        <v>33635</v>
      </c>
      <c r="H526" s="33">
        <v>839</v>
      </c>
      <c r="I526" s="33"/>
      <c r="J526" s="33">
        <v>0</v>
      </c>
      <c r="K526" s="33">
        <v>839</v>
      </c>
      <c r="L526" s="33"/>
      <c r="M526" s="33">
        <v>0</v>
      </c>
      <c r="N526" s="33"/>
      <c r="O526" s="33">
        <v>839</v>
      </c>
      <c r="P526" s="33"/>
      <c r="Q526" s="32">
        <f t="shared" si="24"/>
        <v>0</v>
      </c>
      <c r="R526" s="32"/>
      <c r="S526" s="32">
        <f t="shared" si="25"/>
        <v>0</v>
      </c>
      <c r="T526" s="58"/>
      <c r="U526" s="35" t="s">
        <v>22</v>
      </c>
      <c r="V526" s="30"/>
      <c r="W526" s="37">
        <v>5</v>
      </c>
      <c r="X526" s="2"/>
      <c r="Y526" s="37">
        <v>22.5</v>
      </c>
    </row>
    <row r="527" spans="1:25" ht="14.45" customHeight="1" x14ac:dyDescent="0.25">
      <c r="A527" s="5"/>
      <c r="B527" s="29">
        <v>1018</v>
      </c>
      <c r="C527" s="29"/>
      <c r="D527" s="30" t="s">
        <v>521</v>
      </c>
      <c r="E527" s="30"/>
      <c r="F527" s="57">
        <v>34431</v>
      </c>
      <c r="H527" s="33">
        <v>479</v>
      </c>
      <c r="I527" s="33"/>
      <c r="J527" s="33">
        <v>0</v>
      </c>
      <c r="K527" s="33">
        <v>479</v>
      </c>
      <c r="L527" s="33"/>
      <c r="M527" s="33">
        <v>0</v>
      </c>
      <c r="N527" s="33"/>
      <c r="O527" s="33">
        <v>479</v>
      </c>
      <c r="P527" s="33"/>
      <c r="Q527" s="32">
        <f t="shared" si="24"/>
        <v>0</v>
      </c>
      <c r="R527" s="32"/>
      <c r="S527" s="32">
        <f t="shared" si="25"/>
        <v>0</v>
      </c>
      <c r="T527" s="58"/>
      <c r="U527" s="35" t="s">
        <v>22</v>
      </c>
      <c r="V527" s="30"/>
      <c r="W527" s="37">
        <v>5</v>
      </c>
      <c r="X527" s="2"/>
      <c r="Y527" s="37">
        <v>22.5</v>
      </c>
    </row>
    <row r="528" spans="1:25" ht="14.45" customHeight="1" x14ac:dyDescent="0.25">
      <c r="A528" s="5"/>
      <c r="B528" s="29">
        <v>1027</v>
      </c>
      <c r="C528" s="29"/>
      <c r="D528" s="30" t="s">
        <v>522</v>
      </c>
      <c r="E528" s="30"/>
      <c r="F528" s="57">
        <v>35566</v>
      </c>
      <c r="H528" s="33">
        <v>1134.8499999999999</v>
      </c>
      <c r="I528" s="33"/>
      <c r="J528" s="33">
        <v>0</v>
      </c>
      <c r="K528" s="33">
        <v>1134.8499999999999</v>
      </c>
      <c r="L528" s="33"/>
      <c r="M528" s="33">
        <v>0</v>
      </c>
      <c r="N528" s="33"/>
      <c r="O528" s="33">
        <v>1134.8499999999999</v>
      </c>
      <c r="P528" s="33"/>
      <c r="Q528" s="32">
        <f t="shared" si="24"/>
        <v>0</v>
      </c>
      <c r="R528" s="32"/>
      <c r="S528" s="32">
        <f t="shared" si="25"/>
        <v>0</v>
      </c>
      <c r="T528" s="58"/>
      <c r="U528" s="35" t="s">
        <v>22</v>
      </c>
      <c r="V528" s="30"/>
      <c r="W528" s="37">
        <v>5</v>
      </c>
      <c r="X528" s="2"/>
      <c r="Y528" s="37">
        <v>22.5</v>
      </c>
    </row>
    <row r="529" spans="1:25" ht="14.45" customHeight="1" x14ac:dyDescent="0.25">
      <c r="A529" s="5"/>
      <c r="B529" s="29">
        <v>1028</v>
      </c>
      <c r="C529" s="29"/>
      <c r="D529" s="30" t="s">
        <v>522</v>
      </c>
      <c r="E529" s="30"/>
      <c r="F529" s="57">
        <v>36284</v>
      </c>
      <c r="H529" s="33">
        <v>598</v>
      </c>
      <c r="I529" s="33"/>
      <c r="J529" s="33">
        <v>0</v>
      </c>
      <c r="K529" s="33">
        <v>598</v>
      </c>
      <c r="L529" s="33"/>
      <c r="M529" s="33">
        <v>0</v>
      </c>
      <c r="N529" s="33"/>
      <c r="O529" s="33">
        <v>598</v>
      </c>
      <c r="P529" s="33"/>
      <c r="Q529" s="32">
        <f t="shared" si="24"/>
        <v>0</v>
      </c>
      <c r="R529" s="32"/>
      <c r="S529" s="32">
        <f t="shared" si="25"/>
        <v>0</v>
      </c>
      <c r="T529" s="58"/>
      <c r="U529" s="35" t="s">
        <v>22</v>
      </c>
      <c r="V529" s="30"/>
      <c r="W529" s="37">
        <v>5</v>
      </c>
      <c r="X529" s="2"/>
      <c r="Y529" s="37">
        <v>22.5</v>
      </c>
    </row>
    <row r="530" spans="1:25" ht="14.45" customHeight="1" x14ac:dyDescent="0.25">
      <c r="A530" s="5"/>
      <c r="B530" s="29">
        <v>1030</v>
      </c>
      <c r="C530" s="29"/>
      <c r="D530" s="30" t="s">
        <v>523</v>
      </c>
      <c r="E530" s="30"/>
      <c r="F530" s="57">
        <v>36803</v>
      </c>
      <c r="H530" s="33">
        <v>127.2</v>
      </c>
      <c r="I530" s="33"/>
      <c r="J530" s="33">
        <v>0</v>
      </c>
      <c r="K530" s="33">
        <v>127.2</v>
      </c>
      <c r="L530" s="33"/>
      <c r="M530" s="33">
        <v>0</v>
      </c>
      <c r="N530" s="33"/>
      <c r="O530" s="33">
        <v>127.2</v>
      </c>
      <c r="P530" s="33"/>
      <c r="Q530" s="32">
        <f t="shared" si="24"/>
        <v>0</v>
      </c>
      <c r="R530" s="32"/>
      <c r="S530" s="32">
        <f t="shared" si="25"/>
        <v>0</v>
      </c>
      <c r="T530" s="58"/>
      <c r="U530" s="35" t="s">
        <v>22</v>
      </c>
      <c r="V530" s="30"/>
      <c r="W530" s="37">
        <v>5</v>
      </c>
      <c r="X530" s="2"/>
      <c r="Y530" s="37">
        <v>22.5</v>
      </c>
    </row>
    <row r="531" spans="1:25" ht="14.45" customHeight="1" x14ac:dyDescent="0.25">
      <c r="A531" s="5"/>
      <c r="B531" s="29">
        <v>1048</v>
      </c>
      <c r="C531" s="29"/>
      <c r="D531" s="30" t="s">
        <v>524</v>
      </c>
      <c r="E531" s="30"/>
      <c r="F531" s="57">
        <v>40896</v>
      </c>
      <c r="H531" s="33">
        <v>359.1</v>
      </c>
      <c r="I531" s="33"/>
      <c r="J531" s="33">
        <v>0</v>
      </c>
      <c r="K531" s="33">
        <v>359.1</v>
      </c>
      <c r="L531" s="33"/>
      <c r="M531" s="33">
        <v>0</v>
      </c>
      <c r="N531" s="33"/>
      <c r="O531" s="33">
        <v>359.1</v>
      </c>
      <c r="P531" s="33"/>
      <c r="Q531" s="32">
        <f t="shared" si="24"/>
        <v>0</v>
      </c>
      <c r="R531" s="32"/>
      <c r="S531" s="32">
        <f t="shared" si="25"/>
        <v>0</v>
      </c>
      <c r="T531" s="58"/>
      <c r="U531" s="35" t="s">
        <v>22</v>
      </c>
      <c r="V531" s="30"/>
      <c r="W531" s="37">
        <v>5</v>
      </c>
      <c r="X531" s="2"/>
      <c r="Y531" s="37">
        <v>22.5</v>
      </c>
    </row>
    <row r="532" spans="1:25" ht="14.45" customHeight="1" x14ac:dyDescent="0.25">
      <c r="A532" s="5"/>
      <c r="B532" s="29">
        <v>1049</v>
      </c>
      <c r="C532" s="29"/>
      <c r="D532" s="30" t="s">
        <v>525</v>
      </c>
      <c r="E532" s="30"/>
      <c r="F532" s="57">
        <v>41166</v>
      </c>
      <c r="H532" s="33">
        <v>820.28</v>
      </c>
      <c r="I532" s="33"/>
      <c r="J532" s="33">
        <v>0</v>
      </c>
      <c r="K532" s="33">
        <v>820.28</v>
      </c>
      <c r="L532" s="33"/>
      <c r="M532" s="33">
        <v>0</v>
      </c>
      <c r="N532" s="33"/>
      <c r="O532" s="33">
        <v>820.28</v>
      </c>
      <c r="P532" s="33"/>
      <c r="Q532" s="32">
        <f t="shared" si="24"/>
        <v>0</v>
      </c>
      <c r="R532" s="32"/>
      <c r="S532" s="32">
        <f t="shared" si="25"/>
        <v>0</v>
      </c>
      <c r="T532" s="58"/>
      <c r="U532" s="35" t="s">
        <v>22</v>
      </c>
      <c r="V532" s="30"/>
      <c r="W532" s="37">
        <v>5</v>
      </c>
      <c r="X532" s="2"/>
      <c r="Y532" s="37">
        <v>22.5</v>
      </c>
    </row>
    <row r="533" spans="1:25" ht="14.45" customHeight="1" x14ac:dyDescent="0.25">
      <c r="A533" s="5"/>
      <c r="B533" s="29">
        <v>1051</v>
      </c>
      <c r="C533" s="29"/>
      <c r="D533" s="30" t="s">
        <v>526</v>
      </c>
      <c r="E533" s="30"/>
      <c r="F533" s="57">
        <v>41113</v>
      </c>
      <c r="H533" s="33">
        <v>199.99</v>
      </c>
      <c r="I533" s="33"/>
      <c r="J533" s="33">
        <v>0</v>
      </c>
      <c r="K533" s="33">
        <v>199.99</v>
      </c>
      <c r="L533" s="33"/>
      <c r="M533" s="33">
        <v>0</v>
      </c>
      <c r="N533" s="33"/>
      <c r="O533" s="33">
        <v>199.99</v>
      </c>
      <c r="P533" s="33"/>
      <c r="Q533" s="32">
        <f t="shared" si="24"/>
        <v>0</v>
      </c>
      <c r="R533" s="32"/>
      <c r="S533" s="32">
        <f t="shared" si="25"/>
        <v>0</v>
      </c>
      <c r="T533" s="58"/>
      <c r="U533" s="35" t="s">
        <v>22</v>
      </c>
      <c r="V533" s="30"/>
      <c r="W533" s="37">
        <v>5</v>
      </c>
      <c r="X533" s="2"/>
      <c r="Y533" s="37">
        <v>22.5</v>
      </c>
    </row>
    <row r="534" spans="1:25" ht="14.45" customHeight="1" x14ac:dyDescent="0.25">
      <c r="A534" s="5"/>
      <c r="B534" s="29">
        <v>1059</v>
      </c>
      <c r="C534" s="29"/>
      <c r="D534" s="30" t="s">
        <v>527</v>
      </c>
      <c r="E534" s="30"/>
      <c r="F534" s="57">
        <v>43073</v>
      </c>
      <c r="H534" s="33">
        <v>6534.95</v>
      </c>
      <c r="I534" s="33"/>
      <c r="J534" s="33">
        <v>0</v>
      </c>
      <c r="K534" s="33">
        <v>6534.95</v>
      </c>
      <c r="L534" s="33"/>
      <c r="M534" s="33">
        <v>0</v>
      </c>
      <c r="N534" s="33"/>
      <c r="O534" s="33">
        <v>6534.95</v>
      </c>
      <c r="P534" s="33"/>
      <c r="Q534" s="32">
        <f t="shared" si="24"/>
        <v>0</v>
      </c>
      <c r="R534" s="32"/>
      <c r="S534" s="32">
        <f t="shared" si="25"/>
        <v>0</v>
      </c>
      <c r="T534" s="58"/>
      <c r="U534" s="35" t="s">
        <v>22</v>
      </c>
      <c r="V534" s="30"/>
      <c r="W534" s="37">
        <v>5</v>
      </c>
      <c r="X534" s="2"/>
      <c r="Y534" s="37">
        <v>22.5</v>
      </c>
    </row>
    <row r="535" spans="1:25" ht="14.45" customHeight="1" x14ac:dyDescent="0.25">
      <c r="A535" s="5"/>
      <c r="B535" s="29">
        <v>1061</v>
      </c>
      <c r="C535" s="29"/>
      <c r="D535" s="30" t="s">
        <v>528</v>
      </c>
      <c r="E535" s="30"/>
      <c r="F535" s="57">
        <v>43768</v>
      </c>
      <c r="H535" s="33">
        <v>23975</v>
      </c>
      <c r="I535" s="33"/>
      <c r="J535" s="33">
        <v>0</v>
      </c>
      <c r="K535" s="33">
        <v>23975</v>
      </c>
      <c r="L535" s="33"/>
      <c r="M535" s="33">
        <v>0</v>
      </c>
      <c r="N535" s="33"/>
      <c r="O535" s="33">
        <v>23975</v>
      </c>
      <c r="P535" s="33"/>
      <c r="Q535" s="32">
        <f t="shared" si="24"/>
        <v>0</v>
      </c>
      <c r="R535" s="32"/>
      <c r="S535" s="32">
        <f t="shared" si="25"/>
        <v>0</v>
      </c>
      <c r="T535" s="58"/>
      <c r="U535" s="35" t="s">
        <v>22</v>
      </c>
      <c r="V535" s="30"/>
      <c r="W535" s="37">
        <v>5</v>
      </c>
      <c r="X535" s="2"/>
      <c r="Y535" s="37">
        <v>22.5</v>
      </c>
    </row>
    <row r="536" spans="1:25" ht="14.45" customHeight="1" x14ac:dyDescent="0.25">
      <c r="A536" s="5"/>
      <c r="B536" s="29">
        <v>1062</v>
      </c>
      <c r="C536" s="29"/>
      <c r="D536" s="30" t="s">
        <v>529</v>
      </c>
      <c r="E536" s="30"/>
      <c r="F536" s="57">
        <v>43678</v>
      </c>
      <c r="H536" s="33">
        <v>10480.76</v>
      </c>
      <c r="I536" s="33"/>
      <c r="J536" s="33">
        <v>0</v>
      </c>
      <c r="K536" s="33">
        <v>10480.76</v>
      </c>
      <c r="L536" s="33"/>
      <c r="M536" s="33">
        <v>0</v>
      </c>
      <c r="N536" s="33"/>
      <c r="O536" s="33">
        <v>10480.76</v>
      </c>
      <c r="P536" s="33"/>
      <c r="Q536" s="32">
        <f t="shared" si="24"/>
        <v>0</v>
      </c>
      <c r="R536" s="32"/>
      <c r="S536" s="32">
        <f t="shared" si="25"/>
        <v>0</v>
      </c>
      <c r="T536" s="58"/>
      <c r="U536" s="35" t="s">
        <v>22</v>
      </c>
      <c r="V536" s="30"/>
      <c r="W536" s="37">
        <v>5</v>
      </c>
      <c r="X536" s="2"/>
      <c r="Y536" s="37">
        <v>22.5</v>
      </c>
    </row>
    <row r="537" spans="1:25" ht="14.45" customHeight="1" x14ac:dyDescent="0.25">
      <c r="A537" s="5"/>
      <c r="B537" s="29">
        <v>1063</v>
      </c>
      <c r="C537" s="29"/>
      <c r="D537" s="30" t="s">
        <v>530</v>
      </c>
      <c r="E537" s="30"/>
      <c r="F537" s="57">
        <v>43678</v>
      </c>
      <c r="H537" s="33">
        <v>789.63</v>
      </c>
      <c r="I537" s="33"/>
      <c r="J537" s="33">
        <v>0</v>
      </c>
      <c r="K537" s="33">
        <v>789.63</v>
      </c>
      <c r="L537" s="33"/>
      <c r="M537" s="33">
        <v>0</v>
      </c>
      <c r="N537" s="33"/>
      <c r="O537" s="33">
        <v>789.63</v>
      </c>
      <c r="P537" s="33"/>
      <c r="Q537" s="32">
        <f t="shared" si="24"/>
        <v>0</v>
      </c>
      <c r="R537" s="32"/>
      <c r="S537" s="32">
        <f t="shared" si="25"/>
        <v>0</v>
      </c>
      <c r="T537" s="58"/>
      <c r="U537" s="35" t="s">
        <v>22</v>
      </c>
      <c r="V537" s="30"/>
      <c r="W537" s="37">
        <v>5</v>
      </c>
      <c r="X537" s="2"/>
      <c r="Y537" s="37">
        <v>22.5</v>
      </c>
    </row>
    <row r="538" spans="1:25" ht="14.45" customHeight="1" x14ac:dyDescent="0.25">
      <c r="A538" s="5"/>
      <c r="B538" s="29">
        <v>1064</v>
      </c>
      <c r="C538" s="29"/>
      <c r="D538" s="30" t="s">
        <v>531</v>
      </c>
      <c r="E538" s="30"/>
      <c r="F538" s="57">
        <v>43709</v>
      </c>
      <c r="H538" s="33">
        <v>7619.75</v>
      </c>
      <c r="I538" s="33"/>
      <c r="J538" s="33">
        <v>0</v>
      </c>
      <c r="K538" s="33">
        <v>7619.75</v>
      </c>
      <c r="L538" s="33"/>
      <c r="M538" s="33">
        <v>0</v>
      </c>
      <c r="N538" s="33"/>
      <c r="O538" s="33">
        <v>7619.75</v>
      </c>
      <c r="P538" s="33"/>
      <c r="Q538" s="32">
        <f t="shared" si="24"/>
        <v>0</v>
      </c>
      <c r="R538" s="32"/>
      <c r="S538" s="32">
        <f t="shared" si="25"/>
        <v>0</v>
      </c>
      <c r="T538" s="58"/>
      <c r="U538" s="35" t="s">
        <v>22</v>
      </c>
      <c r="V538" s="30"/>
      <c r="W538" s="37">
        <v>5</v>
      </c>
      <c r="X538" s="2"/>
      <c r="Y538" s="37">
        <v>22.5</v>
      </c>
    </row>
    <row r="539" spans="1:25" ht="14.45" customHeight="1" x14ac:dyDescent="0.25">
      <c r="A539" s="5"/>
      <c r="B539" s="29">
        <v>1065</v>
      </c>
      <c r="C539" s="29"/>
      <c r="D539" s="30" t="s">
        <v>532</v>
      </c>
      <c r="E539" s="30"/>
      <c r="F539" s="57">
        <v>45356</v>
      </c>
      <c r="H539" s="33">
        <v>2758.6</v>
      </c>
      <c r="I539" s="33"/>
      <c r="J539" s="33">
        <v>0</v>
      </c>
      <c r="K539" s="33">
        <v>459.77</v>
      </c>
      <c r="L539" s="33"/>
      <c r="M539" s="33">
        <v>551.72</v>
      </c>
      <c r="N539" s="33"/>
      <c r="O539" s="33">
        <v>1011.49</v>
      </c>
      <c r="P539" s="33"/>
      <c r="Q539" s="32">
        <f t="shared" si="24"/>
        <v>122.6</v>
      </c>
      <c r="R539" s="32"/>
      <c r="S539" s="32">
        <f t="shared" si="25"/>
        <v>-429.12</v>
      </c>
      <c r="T539" s="59"/>
      <c r="U539" s="35" t="s">
        <v>22</v>
      </c>
      <c r="V539" s="30"/>
      <c r="W539" s="37">
        <v>5</v>
      </c>
      <c r="X539" s="2"/>
      <c r="Y539" s="37">
        <v>22.5</v>
      </c>
    </row>
    <row r="540" spans="1:25" ht="14.45" customHeight="1" x14ac:dyDescent="0.25">
      <c r="A540" s="5"/>
      <c r="B540" s="29">
        <v>1066</v>
      </c>
      <c r="C540" s="29"/>
      <c r="D540" s="30" t="s">
        <v>533</v>
      </c>
      <c r="E540" s="30"/>
      <c r="F540" s="57">
        <v>45657</v>
      </c>
      <c r="H540" s="33">
        <v>22285.65</v>
      </c>
      <c r="I540" s="33"/>
      <c r="J540" s="33">
        <v>0</v>
      </c>
      <c r="K540" s="33">
        <v>0</v>
      </c>
      <c r="L540" s="33"/>
      <c r="M540" s="33">
        <v>4457.13</v>
      </c>
      <c r="N540" s="33"/>
      <c r="O540" s="33">
        <v>4457.13</v>
      </c>
      <c r="P540" s="33"/>
      <c r="Q540" s="32">
        <f t="shared" si="24"/>
        <v>990.47</v>
      </c>
      <c r="R540" s="32"/>
      <c r="S540" s="32">
        <f t="shared" si="25"/>
        <v>-3466.66</v>
      </c>
      <c r="T540" s="59"/>
      <c r="U540" s="35" t="s">
        <v>22</v>
      </c>
      <c r="V540" s="30"/>
      <c r="W540" s="37">
        <v>5</v>
      </c>
      <c r="X540" s="2"/>
      <c r="Y540" s="37">
        <v>22.5</v>
      </c>
    </row>
    <row r="541" spans="1:25" ht="14.45" customHeight="1" x14ac:dyDescent="0.25">
      <c r="A541" s="5"/>
      <c r="B541" s="2"/>
      <c r="C541" s="2"/>
      <c r="D541" s="42" t="s">
        <v>534</v>
      </c>
      <c r="E541" s="42"/>
      <c r="F541" s="42"/>
      <c r="H541" s="70">
        <f>SUM(H518:H540)</f>
        <v>84558.1</v>
      </c>
      <c r="I541" s="33"/>
      <c r="J541" s="33">
        <v>0</v>
      </c>
      <c r="K541" s="70">
        <f>SUM(K518:K540)</f>
        <v>59973.619999999995</v>
      </c>
      <c r="L541" s="33"/>
      <c r="M541" s="70">
        <f>SUM(M518:M540)</f>
        <v>5008.8500000000004</v>
      </c>
      <c r="N541" s="33"/>
      <c r="O541" s="70">
        <f>SUM(O518:O540)</f>
        <v>64982.469999999994</v>
      </c>
      <c r="P541" s="33"/>
      <c r="Q541" s="70">
        <f>SUM(Q518:Q540)</f>
        <v>1113.07</v>
      </c>
      <c r="R541" s="71"/>
      <c r="S541" s="70">
        <f>SUM(S518:S540)</f>
        <v>-3895.7799999999997</v>
      </c>
      <c r="T541" s="64"/>
      <c r="U541" s="61"/>
      <c r="V541" s="5"/>
      <c r="W541" s="2"/>
      <c r="X541" s="2"/>
      <c r="Y541" s="2"/>
    </row>
    <row r="542" spans="1:25" ht="14.45" customHeight="1" x14ac:dyDescent="0.25">
      <c r="A542" s="5"/>
      <c r="B542" s="69" t="s">
        <v>535</v>
      </c>
      <c r="C542" s="69"/>
      <c r="D542" s="69"/>
      <c r="E542" s="42"/>
      <c r="F542" s="5"/>
      <c r="G542" s="1"/>
      <c r="H542" s="3"/>
      <c r="I542" s="3"/>
      <c r="J542" s="3"/>
      <c r="K542" s="3"/>
      <c r="L542" s="3"/>
      <c r="M542" s="3"/>
      <c r="N542" s="3"/>
      <c r="O542" s="3"/>
      <c r="P542" s="33"/>
      <c r="Q542" s="3"/>
      <c r="R542" s="3"/>
      <c r="S542" s="3"/>
      <c r="T542" s="1"/>
      <c r="U542" s="2"/>
      <c r="V542" s="5"/>
      <c r="W542" s="2"/>
      <c r="X542" s="2"/>
      <c r="Y542" s="2"/>
    </row>
    <row r="543" spans="1:25" ht="14.45" customHeight="1" x14ac:dyDescent="0.25">
      <c r="A543" s="5"/>
      <c r="B543" s="29">
        <v>104</v>
      </c>
      <c r="C543" s="29"/>
      <c r="D543" s="30" t="s">
        <v>536</v>
      </c>
      <c r="E543" s="30"/>
      <c r="F543" s="57">
        <v>31321</v>
      </c>
      <c r="H543" s="33">
        <v>21500</v>
      </c>
      <c r="I543" s="33"/>
      <c r="J543" s="33">
        <v>0</v>
      </c>
      <c r="K543" s="33">
        <v>21096.880000000001</v>
      </c>
      <c r="L543" s="33"/>
      <c r="M543" s="33">
        <v>403.12</v>
      </c>
      <c r="N543" s="33"/>
      <c r="O543" s="33">
        <v>21500</v>
      </c>
      <c r="P543" s="33"/>
      <c r="Q543" s="32">
        <f t="shared" ref="Q543:Q563" si="26">IF(H543=K543,0,IF(H543=O543,0,ROUND(H543/Y543,2)))</f>
        <v>0</v>
      </c>
      <c r="R543" s="32"/>
      <c r="S543" s="32">
        <f t="shared" ref="S543:S563" si="27">Q543-M543</f>
        <v>-403.12</v>
      </c>
      <c r="T543" s="58"/>
      <c r="U543" s="35" t="s">
        <v>22</v>
      </c>
      <c r="V543" s="30"/>
      <c r="W543" s="37">
        <v>40</v>
      </c>
      <c r="X543" s="2"/>
      <c r="Y543" s="37">
        <v>45</v>
      </c>
    </row>
    <row r="544" spans="1:25" ht="14.45" customHeight="1" x14ac:dyDescent="0.25">
      <c r="A544" s="5"/>
      <c r="B544" s="29">
        <v>109</v>
      </c>
      <c r="C544" s="29"/>
      <c r="D544" s="30" t="s">
        <v>537</v>
      </c>
      <c r="E544" s="30"/>
      <c r="F544" s="57">
        <v>34151</v>
      </c>
      <c r="H544" s="33">
        <v>206684.39</v>
      </c>
      <c r="I544" s="33"/>
      <c r="J544" s="33">
        <v>0</v>
      </c>
      <c r="K544" s="33">
        <v>162763.96</v>
      </c>
      <c r="L544" s="33"/>
      <c r="M544" s="33">
        <v>5167.1099999999997</v>
      </c>
      <c r="N544" s="33"/>
      <c r="O544" s="33">
        <v>167931.07</v>
      </c>
      <c r="P544" s="33"/>
      <c r="Q544" s="32">
        <f t="shared" si="26"/>
        <v>4592.99</v>
      </c>
      <c r="R544" s="32"/>
      <c r="S544" s="32">
        <f t="shared" si="27"/>
        <v>-574.11999999999989</v>
      </c>
      <c r="T544" s="59"/>
      <c r="U544" s="35" t="s">
        <v>22</v>
      </c>
      <c r="V544" s="30"/>
      <c r="W544" s="37">
        <v>40</v>
      </c>
      <c r="X544" s="2"/>
      <c r="Y544" s="37">
        <v>45</v>
      </c>
    </row>
    <row r="545" spans="1:25" ht="14.45" customHeight="1" x14ac:dyDescent="0.25">
      <c r="A545" s="5"/>
      <c r="B545" s="29">
        <v>110</v>
      </c>
      <c r="C545" s="29"/>
      <c r="D545" s="30" t="s">
        <v>538</v>
      </c>
      <c r="E545" s="30"/>
      <c r="F545" s="57">
        <v>34151</v>
      </c>
      <c r="H545" s="33">
        <v>129250</v>
      </c>
      <c r="I545" s="33"/>
      <c r="J545" s="33">
        <v>0</v>
      </c>
      <c r="K545" s="33">
        <v>101784.38</v>
      </c>
      <c r="L545" s="33"/>
      <c r="M545" s="33">
        <v>3231.25</v>
      </c>
      <c r="N545" s="33"/>
      <c r="O545" s="33">
        <v>105015.63</v>
      </c>
      <c r="P545" s="33"/>
      <c r="Q545" s="32">
        <f t="shared" si="26"/>
        <v>2872.22</v>
      </c>
      <c r="R545" s="32"/>
      <c r="S545" s="32">
        <f t="shared" si="27"/>
        <v>-359.0300000000002</v>
      </c>
      <c r="T545" s="59"/>
      <c r="U545" s="35" t="s">
        <v>22</v>
      </c>
      <c r="V545" s="30"/>
      <c r="W545" s="37">
        <v>40</v>
      </c>
      <c r="X545" s="2"/>
      <c r="Y545" s="37">
        <v>45</v>
      </c>
    </row>
    <row r="546" spans="1:25" ht="14.45" customHeight="1" x14ac:dyDescent="0.25">
      <c r="A546" s="5"/>
      <c r="B546" s="29">
        <v>118</v>
      </c>
      <c r="C546" s="29"/>
      <c r="D546" s="30" t="s">
        <v>539</v>
      </c>
      <c r="E546" s="30"/>
      <c r="F546" s="57">
        <v>37483</v>
      </c>
      <c r="H546" s="33">
        <v>298461.86</v>
      </c>
      <c r="I546" s="33"/>
      <c r="J546" s="33">
        <v>0</v>
      </c>
      <c r="K546" s="33">
        <v>167263.07999999999</v>
      </c>
      <c r="L546" s="33"/>
      <c r="M546" s="33">
        <v>7461.55</v>
      </c>
      <c r="N546" s="33"/>
      <c r="O546" s="33">
        <v>174724.63</v>
      </c>
      <c r="P546" s="33"/>
      <c r="Q546" s="32">
        <f t="shared" si="26"/>
        <v>6632.49</v>
      </c>
      <c r="R546" s="32"/>
      <c r="S546" s="32">
        <f t="shared" si="27"/>
        <v>-829.0600000000004</v>
      </c>
      <c r="T546" s="59"/>
      <c r="U546" s="35" t="s">
        <v>22</v>
      </c>
      <c r="V546" s="30"/>
      <c r="W546" s="37">
        <v>40</v>
      </c>
      <c r="X546" s="2"/>
      <c r="Y546" s="37">
        <v>45</v>
      </c>
    </row>
    <row r="547" spans="1:25" ht="14.45" customHeight="1" x14ac:dyDescent="0.25">
      <c r="A547" s="5"/>
      <c r="B547" s="29">
        <v>119</v>
      </c>
      <c r="C547" s="29"/>
      <c r="D547" s="30" t="s">
        <v>540</v>
      </c>
      <c r="E547" s="30"/>
      <c r="F547" s="57">
        <v>37279</v>
      </c>
      <c r="H547" s="33">
        <v>750</v>
      </c>
      <c r="I547" s="33"/>
      <c r="J547" s="33">
        <v>0</v>
      </c>
      <c r="K547" s="33">
        <v>750</v>
      </c>
      <c r="L547" s="33"/>
      <c r="M547" s="33">
        <v>0</v>
      </c>
      <c r="N547" s="33"/>
      <c r="O547" s="33">
        <v>750</v>
      </c>
      <c r="P547" s="33"/>
      <c r="Q547" s="32">
        <f t="shared" si="26"/>
        <v>0</v>
      </c>
      <c r="R547" s="32"/>
      <c r="S547" s="32">
        <f t="shared" si="27"/>
        <v>0</v>
      </c>
      <c r="T547" s="58"/>
      <c r="U547" s="35" t="s">
        <v>22</v>
      </c>
      <c r="V547" s="30"/>
      <c r="W547" s="37">
        <v>10</v>
      </c>
      <c r="X547" s="2"/>
      <c r="Y547" s="37">
        <v>7</v>
      </c>
    </row>
    <row r="548" spans="1:25" ht="14.45" customHeight="1" x14ac:dyDescent="0.25">
      <c r="A548" s="5"/>
      <c r="B548" s="29">
        <v>124</v>
      </c>
      <c r="C548" s="29"/>
      <c r="D548" s="30" t="s">
        <v>541</v>
      </c>
      <c r="E548" s="30"/>
      <c r="F548" s="57">
        <v>37781</v>
      </c>
      <c r="H548" s="33">
        <v>8954.6200000000008</v>
      </c>
      <c r="I548" s="33"/>
      <c r="J548" s="33">
        <v>0</v>
      </c>
      <c r="K548" s="33">
        <v>8954.6200000000008</v>
      </c>
      <c r="L548" s="33"/>
      <c r="M548" s="33">
        <v>0</v>
      </c>
      <c r="N548" s="33"/>
      <c r="O548" s="33">
        <v>8954.6200000000008</v>
      </c>
      <c r="P548" s="33"/>
      <c r="Q548" s="32">
        <f t="shared" si="26"/>
        <v>0</v>
      </c>
      <c r="R548" s="32"/>
      <c r="S548" s="32">
        <f t="shared" si="27"/>
        <v>0</v>
      </c>
      <c r="T548" s="58"/>
      <c r="U548" s="35" t="s">
        <v>22</v>
      </c>
      <c r="V548" s="30"/>
      <c r="W548" s="37">
        <v>10</v>
      </c>
      <c r="X548" s="2"/>
      <c r="Y548" s="37">
        <v>7</v>
      </c>
    </row>
    <row r="549" spans="1:25" ht="14.45" customHeight="1" x14ac:dyDescent="0.25">
      <c r="A549" s="5"/>
      <c r="B549" s="29">
        <v>125</v>
      </c>
      <c r="C549" s="29"/>
      <c r="D549" s="30" t="s">
        <v>542</v>
      </c>
      <c r="E549" s="30"/>
      <c r="F549" s="57">
        <v>38077</v>
      </c>
      <c r="H549" s="33">
        <v>276124.15999999997</v>
      </c>
      <c r="I549" s="33"/>
      <c r="J549" s="33">
        <v>0</v>
      </c>
      <c r="K549" s="33">
        <v>143239.32999999999</v>
      </c>
      <c r="L549" s="33"/>
      <c r="M549" s="33">
        <v>6903.1</v>
      </c>
      <c r="N549" s="33"/>
      <c r="O549" s="33">
        <v>150142.43</v>
      </c>
      <c r="P549" s="33"/>
      <c r="Q549" s="32">
        <f t="shared" si="26"/>
        <v>6136.09</v>
      </c>
      <c r="R549" s="32"/>
      <c r="S549" s="32">
        <f t="shared" si="27"/>
        <v>-767.01000000000022</v>
      </c>
      <c r="T549" s="59"/>
      <c r="U549" s="35" t="s">
        <v>22</v>
      </c>
      <c r="V549" s="30"/>
      <c r="W549" s="37">
        <v>40</v>
      </c>
      <c r="X549" s="2"/>
      <c r="Y549" s="37">
        <v>45</v>
      </c>
    </row>
    <row r="550" spans="1:25" ht="14.45" customHeight="1" x14ac:dyDescent="0.25">
      <c r="A550" s="5"/>
      <c r="B550" s="29">
        <v>126</v>
      </c>
      <c r="C550" s="29"/>
      <c r="D550" s="30" t="s">
        <v>543</v>
      </c>
      <c r="E550" s="30"/>
      <c r="F550" s="57">
        <v>38077</v>
      </c>
      <c r="H550" s="33">
        <v>5392</v>
      </c>
      <c r="I550" s="33"/>
      <c r="J550" s="33">
        <v>0</v>
      </c>
      <c r="K550" s="33">
        <v>5392</v>
      </c>
      <c r="L550" s="33"/>
      <c r="M550" s="33">
        <v>0</v>
      </c>
      <c r="N550" s="33"/>
      <c r="O550" s="33">
        <v>5392</v>
      </c>
      <c r="P550" s="33"/>
      <c r="Q550" s="32">
        <f t="shared" si="26"/>
        <v>0</v>
      </c>
      <c r="R550" s="32"/>
      <c r="S550" s="32">
        <f t="shared" si="27"/>
        <v>0</v>
      </c>
      <c r="T550" s="58"/>
      <c r="U550" s="35" t="s">
        <v>22</v>
      </c>
      <c r="V550" s="30"/>
      <c r="W550" s="37">
        <v>10</v>
      </c>
      <c r="X550" s="2"/>
      <c r="Y550" s="37">
        <v>45</v>
      </c>
    </row>
    <row r="551" spans="1:25" ht="14.45" customHeight="1" x14ac:dyDescent="0.25">
      <c r="A551" s="5"/>
      <c r="B551" s="29">
        <v>133</v>
      </c>
      <c r="C551" s="29"/>
      <c r="D551" s="30" t="s">
        <v>544</v>
      </c>
      <c r="E551" s="30"/>
      <c r="F551" s="57">
        <v>39356</v>
      </c>
      <c r="H551" s="33">
        <v>2340</v>
      </c>
      <c r="I551" s="33"/>
      <c r="J551" s="33">
        <v>0</v>
      </c>
      <c r="K551" s="33">
        <v>2340</v>
      </c>
      <c r="L551" s="33"/>
      <c r="M551" s="33">
        <v>0</v>
      </c>
      <c r="N551" s="33"/>
      <c r="O551" s="33">
        <v>2340</v>
      </c>
      <c r="P551" s="33"/>
      <c r="Q551" s="32">
        <f t="shared" si="26"/>
        <v>0</v>
      </c>
      <c r="R551" s="32"/>
      <c r="S551" s="32">
        <f t="shared" si="27"/>
        <v>0</v>
      </c>
      <c r="T551" s="58"/>
      <c r="U551" s="35" t="s">
        <v>22</v>
      </c>
      <c r="V551" s="30"/>
      <c r="W551" s="37">
        <v>7</v>
      </c>
      <c r="X551" s="2"/>
      <c r="Y551" s="37">
        <v>7</v>
      </c>
    </row>
    <row r="552" spans="1:25" ht="14.45" customHeight="1" x14ac:dyDescent="0.25">
      <c r="A552" s="5"/>
      <c r="B552" s="29">
        <v>134</v>
      </c>
      <c r="C552" s="29"/>
      <c r="D552" s="30" t="s">
        <v>545</v>
      </c>
      <c r="E552" s="30"/>
      <c r="F552" s="57">
        <v>40686</v>
      </c>
      <c r="H552" s="33">
        <v>3000</v>
      </c>
      <c r="I552" s="33"/>
      <c r="J552" s="33">
        <v>0</v>
      </c>
      <c r="K552" s="33">
        <v>3000</v>
      </c>
      <c r="L552" s="33"/>
      <c r="M552" s="33">
        <v>0</v>
      </c>
      <c r="N552" s="33"/>
      <c r="O552" s="33">
        <v>3000</v>
      </c>
      <c r="P552" s="33"/>
      <c r="Q552" s="32">
        <f t="shared" si="26"/>
        <v>0</v>
      </c>
      <c r="R552" s="32"/>
      <c r="S552" s="32">
        <f t="shared" si="27"/>
        <v>0</v>
      </c>
      <c r="T552" s="58"/>
      <c r="U552" s="35" t="s">
        <v>22</v>
      </c>
      <c r="V552" s="30"/>
      <c r="W552" s="37">
        <v>10</v>
      </c>
      <c r="X552" s="2"/>
      <c r="Y552" s="37">
        <v>45</v>
      </c>
    </row>
    <row r="553" spans="1:25" ht="14.45" customHeight="1" x14ac:dyDescent="0.25">
      <c r="A553" s="5"/>
      <c r="B553" s="29">
        <v>136</v>
      </c>
      <c r="C553" s="29"/>
      <c r="D553" s="30" t="s">
        <v>546</v>
      </c>
      <c r="E553" s="30"/>
      <c r="F553" s="57">
        <v>41228</v>
      </c>
      <c r="H553" s="33">
        <v>4000</v>
      </c>
      <c r="I553" s="33"/>
      <c r="J553" s="33">
        <v>0</v>
      </c>
      <c r="K553" s="33">
        <v>4000</v>
      </c>
      <c r="L553" s="33"/>
      <c r="M553" s="33">
        <v>0</v>
      </c>
      <c r="N553" s="33"/>
      <c r="O553" s="33">
        <v>4000</v>
      </c>
      <c r="P553" s="33"/>
      <c r="Q553" s="32">
        <f t="shared" si="26"/>
        <v>0</v>
      </c>
      <c r="R553" s="32"/>
      <c r="S553" s="32">
        <f t="shared" si="27"/>
        <v>0</v>
      </c>
      <c r="T553" s="58"/>
      <c r="U553" s="35" t="s">
        <v>22</v>
      </c>
      <c r="V553" s="30"/>
      <c r="W553" s="37">
        <v>10</v>
      </c>
      <c r="X553" s="2"/>
      <c r="Y553" s="37">
        <v>45</v>
      </c>
    </row>
    <row r="554" spans="1:25" ht="14.45" customHeight="1" x14ac:dyDescent="0.25">
      <c r="A554" s="5"/>
      <c r="B554" s="29">
        <v>137</v>
      </c>
      <c r="C554" s="29"/>
      <c r="D554" s="30" t="s">
        <v>547</v>
      </c>
      <c r="E554" s="30"/>
      <c r="F554" s="57">
        <v>42480</v>
      </c>
      <c r="H554" s="33">
        <v>36762</v>
      </c>
      <c r="I554" s="33"/>
      <c r="J554" s="33">
        <v>0</v>
      </c>
      <c r="K554" s="33">
        <v>36762</v>
      </c>
      <c r="L554" s="33"/>
      <c r="M554" s="33">
        <v>0</v>
      </c>
      <c r="N554" s="33"/>
      <c r="O554" s="33">
        <v>36762</v>
      </c>
      <c r="P554" s="33"/>
      <c r="Q554" s="32">
        <f t="shared" si="26"/>
        <v>0</v>
      </c>
      <c r="R554" s="32"/>
      <c r="S554" s="32">
        <f t="shared" si="27"/>
        <v>0</v>
      </c>
      <c r="T554" s="58"/>
      <c r="U554" s="35" t="s">
        <v>22</v>
      </c>
      <c r="V554" s="30"/>
      <c r="W554" s="37">
        <v>5</v>
      </c>
      <c r="X554" s="2"/>
      <c r="Y554" s="37">
        <v>7</v>
      </c>
    </row>
    <row r="555" spans="1:25" ht="14.45" customHeight="1" x14ac:dyDescent="0.25">
      <c r="A555" s="5"/>
      <c r="B555" s="29">
        <v>138</v>
      </c>
      <c r="C555" s="29"/>
      <c r="D555" s="30" t="s">
        <v>548</v>
      </c>
      <c r="E555" s="30"/>
      <c r="F555" s="57">
        <v>42480</v>
      </c>
      <c r="H555" s="33">
        <v>36762</v>
      </c>
      <c r="I555" s="33"/>
      <c r="J555" s="33">
        <v>0</v>
      </c>
      <c r="K555" s="33">
        <v>36762</v>
      </c>
      <c r="L555" s="33"/>
      <c r="M555" s="33">
        <v>0</v>
      </c>
      <c r="N555" s="33"/>
      <c r="O555" s="33">
        <v>36762</v>
      </c>
      <c r="P555" s="33"/>
      <c r="Q555" s="32">
        <f t="shared" si="26"/>
        <v>0</v>
      </c>
      <c r="R555" s="32"/>
      <c r="S555" s="32">
        <f t="shared" si="27"/>
        <v>0</v>
      </c>
      <c r="T555" s="58"/>
      <c r="U555" s="35" t="s">
        <v>22</v>
      </c>
      <c r="V555" s="30"/>
      <c r="W555" s="37">
        <v>5</v>
      </c>
      <c r="X555" s="2"/>
      <c r="Y555" s="37">
        <v>7</v>
      </c>
    </row>
    <row r="556" spans="1:25" ht="14.45" customHeight="1" x14ac:dyDescent="0.25">
      <c r="A556" s="5"/>
      <c r="B556" s="29">
        <v>139</v>
      </c>
      <c r="C556" s="29"/>
      <c r="D556" s="30" t="s">
        <v>549</v>
      </c>
      <c r="E556" s="30"/>
      <c r="F556" s="57">
        <v>42766</v>
      </c>
      <c r="H556" s="33">
        <v>8400</v>
      </c>
      <c r="I556" s="33"/>
      <c r="J556" s="33">
        <v>0</v>
      </c>
      <c r="K556" s="33">
        <v>6650</v>
      </c>
      <c r="L556" s="33"/>
      <c r="M556" s="33">
        <v>840</v>
      </c>
      <c r="N556" s="33"/>
      <c r="O556" s="33">
        <v>7490</v>
      </c>
      <c r="P556" s="33"/>
      <c r="Q556" s="32">
        <f t="shared" si="26"/>
        <v>186.67</v>
      </c>
      <c r="R556" s="32"/>
      <c r="S556" s="32">
        <f t="shared" si="27"/>
        <v>-653.33000000000004</v>
      </c>
      <c r="T556" s="58"/>
      <c r="U556" s="35" t="s">
        <v>22</v>
      </c>
      <c r="V556" s="30"/>
      <c r="W556" s="37">
        <v>10</v>
      </c>
      <c r="X556" s="2"/>
      <c r="Y556" s="37">
        <v>45</v>
      </c>
    </row>
    <row r="557" spans="1:25" ht="14.45" customHeight="1" x14ac:dyDescent="0.25">
      <c r="A557" s="5"/>
      <c r="B557" s="29">
        <v>141</v>
      </c>
      <c r="C557" s="29"/>
      <c r="D557" s="30" t="s">
        <v>550</v>
      </c>
      <c r="E557" s="30"/>
      <c r="F557" s="57">
        <v>43451</v>
      </c>
      <c r="H557" s="33">
        <v>928148.45</v>
      </c>
      <c r="I557" s="33"/>
      <c r="J557" s="33">
        <v>0</v>
      </c>
      <c r="K557" s="33">
        <v>139222.26</v>
      </c>
      <c r="L557" s="33"/>
      <c r="M557" s="33">
        <v>23203.71</v>
      </c>
      <c r="N557" s="33"/>
      <c r="O557" s="33">
        <v>162425.97</v>
      </c>
      <c r="P557" s="33"/>
      <c r="Q557" s="32">
        <f t="shared" si="26"/>
        <v>20625.52</v>
      </c>
      <c r="R557" s="32"/>
      <c r="S557" s="32">
        <f t="shared" si="27"/>
        <v>-2578.1899999999987</v>
      </c>
      <c r="T557" s="59"/>
      <c r="U557" s="35" t="s">
        <v>22</v>
      </c>
      <c r="V557" s="30"/>
      <c r="W557" s="37">
        <v>40</v>
      </c>
      <c r="X557" s="2"/>
      <c r="Y557" s="37">
        <v>45</v>
      </c>
    </row>
    <row r="558" spans="1:25" ht="14.45" customHeight="1" x14ac:dyDescent="0.25">
      <c r="A558" s="5"/>
      <c r="B558" s="29">
        <v>142</v>
      </c>
      <c r="C558" s="29"/>
      <c r="D558" s="30" t="s">
        <v>551</v>
      </c>
      <c r="E558" s="30"/>
      <c r="F558" s="57">
        <v>43565</v>
      </c>
      <c r="H558" s="33">
        <v>50800</v>
      </c>
      <c r="I558" s="33"/>
      <c r="J558" s="33">
        <v>0</v>
      </c>
      <c r="K558" s="33">
        <v>7302.5</v>
      </c>
      <c r="L558" s="33"/>
      <c r="M558" s="33">
        <v>1270</v>
      </c>
      <c r="N558" s="33"/>
      <c r="O558" s="33">
        <v>8572.5</v>
      </c>
      <c r="P558" s="33"/>
      <c r="Q558" s="32">
        <f t="shared" si="26"/>
        <v>1128.8900000000001</v>
      </c>
      <c r="R558" s="32"/>
      <c r="S558" s="32">
        <f t="shared" si="27"/>
        <v>-141.1099999999999</v>
      </c>
      <c r="T558" s="59"/>
      <c r="U558" s="35" t="s">
        <v>22</v>
      </c>
      <c r="V558" s="30"/>
      <c r="W558" s="37">
        <v>40</v>
      </c>
      <c r="X558" s="2"/>
      <c r="Y558" s="37">
        <v>45</v>
      </c>
    </row>
    <row r="559" spans="1:25" ht="14.45" customHeight="1" x14ac:dyDescent="0.25">
      <c r="A559" s="5"/>
      <c r="B559" s="29">
        <v>143</v>
      </c>
      <c r="C559" s="29"/>
      <c r="D559" s="30" t="s">
        <v>552</v>
      </c>
      <c r="E559" s="30"/>
      <c r="F559" s="57">
        <v>43798</v>
      </c>
      <c r="H559" s="33">
        <v>5997.77</v>
      </c>
      <c r="I559" s="33"/>
      <c r="J559" s="33">
        <v>0</v>
      </c>
      <c r="K559" s="33">
        <v>5997.77</v>
      </c>
      <c r="L559" s="33"/>
      <c r="M559" s="33">
        <v>0</v>
      </c>
      <c r="N559" s="33"/>
      <c r="O559" s="33">
        <v>5997.77</v>
      </c>
      <c r="P559" s="33"/>
      <c r="Q559" s="32">
        <f t="shared" si="26"/>
        <v>0</v>
      </c>
      <c r="R559" s="32"/>
      <c r="S559" s="32">
        <f t="shared" si="27"/>
        <v>0</v>
      </c>
      <c r="T559" s="58"/>
      <c r="U559" s="35" t="s">
        <v>22</v>
      </c>
      <c r="V559" s="30"/>
      <c r="W559" s="37">
        <v>5</v>
      </c>
      <c r="X559" s="2"/>
      <c r="Y559" s="37">
        <v>7</v>
      </c>
    </row>
    <row r="560" spans="1:25" ht="14.45" customHeight="1" x14ac:dyDescent="0.25">
      <c r="A560" s="5"/>
      <c r="B560" s="29">
        <v>144</v>
      </c>
      <c r="C560" s="29"/>
      <c r="D560" s="30" t="s">
        <v>553</v>
      </c>
      <c r="E560" s="30"/>
      <c r="F560" s="57">
        <v>45268</v>
      </c>
      <c r="H560" s="33">
        <v>23996.51</v>
      </c>
      <c r="I560" s="33"/>
      <c r="J560" s="33">
        <v>0</v>
      </c>
      <c r="K560" s="33">
        <v>649.9</v>
      </c>
      <c r="L560" s="33"/>
      <c r="M560" s="33">
        <v>599.91</v>
      </c>
      <c r="N560" s="33"/>
      <c r="O560" s="33">
        <v>1249.81</v>
      </c>
      <c r="P560" s="33"/>
      <c r="Q560" s="32">
        <f t="shared" si="26"/>
        <v>533.26</v>
      </c>
      <c r="R560" s="32"/>
      <c r="S560" s="32">
        <f t="shared" si="27"/>
        <v>-66.649999999999977</v>
      </c>
      <c r="T560" s="59"/>
      <c r="U560" s="35" t="s">
        <v>22</v>
      </c>
      <c r="V560" s="30"/>
      <c r="W560" s="37">
        <v>40</v>
      </c>
      <c r="X560" s="2"/>
      <c r="Y560" s="37">
        <v>45</v>
      </c>
    </row>
    <row r="561" spans="1:25" ht="14.45" customHeight="1" x14ac:dyDescent="0.25">
      <c r="A561" s="5"/>
      <c r="B561" s="29">
        <v>145</v>
      </c>
      <c r="C561" s="29"/>
      <c r="D561" s="30" t="s">
        <v>554</v>
      </c>
      <c r="E561" s="30"/>
      <c r="F561" s="57">
        <v>45268</v>
      </c>
      <c r="H561" s="33">
        <v>133485.54999999999</v>
      </c>
      <c r="I561" s="33"/>
      <c r="J561" s="33">
        <v>0</v>
      </c>
      <c r="K561" s="33">
        <v>14460.94</v>
      </c>
      <c r="L561" s="33"/>
      <c r="M561" s="33">
        <v>13348.56</v>
      </c>
      <c r="N561" s="33"/>
      <c r="O561" s="33">
        <v>27809.5</v>
      </c>
      <c r="P561" s="33"/>
      <c r="Q561" s="32">
        <f t="shared" si="26"/>
        <v>19069.36</v>
      </c>
      <c r="R561" s="32"/>
      <c r="S561" s="32">
        <f t="shared" si="27"/>
        <v>5720.8000000000011</v>
      </c>
      <c r="T561" s="59"/>
      <c r="U561" s="35" t="s">
        <v>22</v>
      </c>
      <c r="V561" s="30"/>
      <c r="W561" s="37">
        <v>10</v>
      </c>
      <c r="X561" s="2"/>
      <c r="Y561" s="37">
        <v>7</v>
      </c>
    </row>
    <row r="562" spans="1:25" ht="14.45" customHeight="1" x14ac:dyDescent="0.25">
      <c r="A562" s="5"/>
      <c r="B562" s="29">
        <v>146</v>
      </c>
      <c r="C562" s="29"/>
      <c r="D562" s="30" t="s">
        <v>555</v>
      </c>
      <c r="E562" s="30"/>
      <c r="F562" s="57">
        <v>45356</v>
      </c>
      <c r="H562" s="33">
        <v>395510.49</v>
      </c>
      <c r="I562" s="33"/>
      <c r="J562" s="33">
        <v>0</v>
      </c>
      <c r="K562" s="33">
        <v>8239.7999999999993</v>
      </c>
      <c r="L562" s="33"/>
      <c r="M562" s="33">
        <v>9887.76</v>
      </c>
      <c r="N562" s="33"/>
      <c r="O562" s="33">
        <v>18127.560000000001</v>
      </c>
      <c r="P562" s="33"/>
      <c r="Q562" s="32">
        <f t="shared" si="26"/>
        <v>8789.1200000000008</v>
      </c>
      <c r="R562" s="32"/>
      <c r="S562" s="32">
        <f t="shared" si="27"/>
        <v>-1098.6399999999994</v>
      </c>
      <c r="T562" s="59"/>
      <c r="U562" s="35" t="s">
        <v>22</v>
      </c>
      <c r="V562" s="30"/>
      <c r="W562" s="37">
        <v>40</v>
      </c>
      <c r="X562" s="2"/>
      <c r="Y562" s="37">
        <v>45</v>
      </c>
    </row>
    <row r="563" spans="1:25" ht="14.45" customHeight="1" x14ac:dyDescent="0.25">
      <c r="A563" s="5"/>
      <c r="B563" s="29">
        <v>147</v>
      </c>
      <c r="C563" s="29"/>
      <c r="D563" s="30" t="s">
        <v>556</v>
      </c>
      <c r="E563" s="30"/>
      <c r="F563" s="57">
        <v>45412</v>
      </c>
      <c r="H563" s="33">
        <v>96625</v>
      </c>
      <c r="I563" s="33"/>
      <c r="J563" s="33">
        <v>0</v>
      </c>
      <c r="K563" s="33">
        <v>1610.42</v>
      </c>
      <c r="L563" s="33"/>
      <c r="M563" s="33">
        <v>2415.63</v>
      </c>
      <c r="N563" s="33"/>
      <c r="O563" s="33">
        <v>4026.05</v>
      </c>
      <c r="P563" s="33"/>
      <c r="Q563" s="32">
        <f t="shared" si="26"/>
        <v>2147.2199999999998</v>
      </c>
      <c r="R563" s="32"/>
      <c r="S563" s="32">
        <f t="shared" si="27"/>
        <v>-268.41000000000031</v>
      </c>
      <c r="T563" s="59"/>
      <c r="U563" s="35" t="s">
        <v>22</v>
      </c>
      <c r="V563" s="30"/>
      <c r="W563" s="37">
        <v>40</v>
      </c>
      <c r="X563" s="2"/>
      <c r="Y563" s="37">
        <v>45</v>
      </c>
    </row>
    <row r="564" spans="1:25" ht="14.45" customHeight="1" x14ac:dyDescent="0.25">
      <c r="A564" s="5"/>
      <c r="B564" s="2"/>
      <c r="C564" s="2"/>
      <c r="D564" s="42" t="s">
        <v>557</v>
      </c>
      <c r="E564" s="42"/>
      <c r="F564" s="42"/>
      <c r="H564" s="70">
        <f>SUM(H543:H563)</f>
        <v>2672944.7999999998</v>
      </c>
      <c r="I564" s="33"/>
      <c r="J564" s="33">
        <v>0</v>
      </c>
      <c r="K564" s="70">
        <f>SUM(K543:K563)</f>
        <v>878241.84</v>
      </c>
      <c r="L564" s="33"/>
      <c r="M564" s="70">
        <f>SUM(M543:M563)</f>
        <v>74731.7</v>
      </c>
      <c r="N564" s="33"/>
      <c r="O564" s="70">
        <f>SUM(O543:O563)</f>
        <v>952973.54000000015</v>
      </c>
      <c r="P564" s="33"/>
      <c r="Q564" s="70">
        <f>SUM(Q543:Q563)</f>
        <v>72713.83</v>
      </c>
      <c r="R564" s="71"/>
      <c r="S564" s="70">
        <f>SUM(S543:S563)</f>
        <v>-2017.8699999999967</v>
      </c>
      <c r="T564" s="64"/>
      <c r="U564" s="35"/>
      <c r="V564" s="5"/>
      <c r="W564" s="37"/>
      <c r="X564" s="2"/>
      <c r="Y564" s="37"/>
    </row>
    <row r="565" spans="1:25" ht="14.45" customHeight="1" thickBot="1" x14ac:dyDescent="0.3">
      <c r="A565" s="5"/>
      <c r="B565" s="2"/>
      <c r="C565" s="2"/>
      <c r="D565" s="42" t="s">
        <v>558</v>
      </c>
      <c r="E565" s="42"/>
      <c r="F565" s="42"/>
      <c r="H565" s="72">
        <f>SUM(H16,H21,H32,H43,H51,H78,H381,H385,H430,H516,H541,H564)</f>
        <v>25632303.119999997</v>
      </c>
      <c r="I565" s="33"/>
      <c r="J565" s="33"/>
      <c r="K565" s="72">
        <f>SUM(K16,K21,K32,K43,K51,K78,K381,K385,K430,K516,K541,K564)</f>
        <v>10806999.149999999</v>
      </c>
      <c r="L565" s="33"/>
      <c r="M565" s="72">
        <f>SUM(M16,M21,M32,M43,M51,M78,M381,M385,M430,M516,M541,M564)</f>
        <v>575842.44999999995</v>
      </c>
      <c r="N565" s="33"/>
      <c r="O565" s="72">
        <f>SUM(O16,O21,O32,O43,O51,O78,O381,O385,O430,O516,O541,O564)</f>
        <v>11382829.929999996</v>
      </c>
      <c r="P565" s="33"/>
      <c r="Q565" s="72">
        <f>SUM(Q16,Q21,Q32,Q43,Q51,Q78,Q381,Q385,Q430,Q516,Q541,Q564)</f>
        <v>522435.99000000011</v>
      </c>
      <c r="R565" s="32"/>
      <c r="S565" s="72">
        <f>SUM(S16,S21,S32,S43,S51,S78,S381,S385,S430,S516,S541,S564)</f>
        <v>-53406.460000000006</v>
      </c>
      <c r="T565" s="64"/>
      <c r="U565" s="61"/>
      <c r="V565" s="5"/>
      <c r="W565" s="2"/>
      <c r="X565" s="2"/>
      <c r="Y565" s="2"/>
    </row>
    <row r="566" spans="1:25" ht="14.45" customHeight="1" thickTop="1" x14ac:dyDescent="0.25">
      <c r="A566" s="5"/>
      <c r="B566" s="2"/>
      <c r="C566" s="2"/>
      <c r="D566" s="42"/>
      <c r="E566" s="42"/>
      <c r="F566" s="42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2"/>
      <c r="S566" s="33"/>
      <c r="T566" s="64"/>
      <c r="U566" s="61"/>
      <c r="V566" s="5"/>
      <c r="W566" s="2"/>
      <c r="X566" s="2"/>
      <c r="Y566" s="2"/>
    </row>
    <row r="567" spans="1:25" ht="14.45" customHeight="1" x14ac:dyDescent="0.25">
      <c r="A567" s="5"/>
      <c r="B567" s="2"/>
      <c r="C567" s="2"/>
      <c r="D567" s="42"/>
      <c r="E567" s="42"/>
      <c r="F567" s="42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2"/>
      <c r="S567" s="33"/>
      <c r="T567" s="64"/>
      <c r="U567" s="61"/>
      <c r="V567" s="5"/>
      <c r="W567" s="2"/>
      <c r="X567" s="2"/>
      <c r="Y567" s="2"/>
    </row>
    <row r="568" spans="1:25" ht="14.45" customHeight="1" x14ac:dyDescent="0.25">
      <c r="A568" s="5"/>
      <c r="B568" s="2"/>
      <c r="C568" s="2"/>
      <c r="D568" s="42" t="s">
        <v>559</v>
      </c>
      <c r="E568" s="42"/>
      <c r="F568" s="42"/>
      <c r="H568" s="33"/>
      <c r="I568" s="33"/>
      <c r="J568" s="33"/>
      <c r="K568" s="33"/>
      <c r="L568" s="33"/>
      <c r="M568" s="33"/>
      <c r="N568" s="33"/>
      <c r="O568" s="33"/>
      <c r="P568" s="33"/>
      <c r="Q568" s="33">
        <f>M565</f>
        <v>575842.44999999995</v>
      </c>
      <c r="R568" s="32"/>
      <c r="S568" s="33"/>
      <c r="T568" s="64"/>
      <c r="U568" s="61"/>
      <c r="V568" s="5"/>
      <c r="W568" s="2"/>
      <c r="X568" s="2"/>
      <c r="Y568" s="2"/>
    </row>
    <row r="569" spans="1:25" ht="14.45" customHeight="1" x14ac:dyDescent="0.25">
      <c r="A569" s="5"/>
      <c r="B569" s="2"/>
      <c r="C569" s="2"/>
      <c r="D569" s="42" t="s">
        <v>560</v>
      </c>
      <c r="E569" s="42"/>
      <c r="F569" s="42"/>
      <c r="H569" s="33"/>
      <c r="I569" s="33"/>
      <c r="J569" s="33"/>
      <c r="K569" s="33"/>
      <c r="L569" s="33"/>
      <c r="M569" s="33"/>
      <c r="N569" s="33"/>
      <c r="O569" s="33"/>
      <c r="P569" s="33"/>
      <c r="Q569" s="33">
        <f>-[1]SAO!G51</f>
        <v>-574172</v>
      </c>
      <c r="R569" s="32"/>
      <c r="S569" s="33"/>
      <c r="T569" s="64"/>
      <c r="U569" s="61"/>
      <c r="V569" s="5"/>
      <c r="W569" s="2"/>
      <c r="X569" s="2"/>
      <c r="Y569" s="2"/>
    </row>
    <row r="570" spans="1:25" ht="14.45" customHeight="1" x14ac:dyDescent="0.25">
      <c r="A570" s="5"/>
      <c r="B570" s="2"/>
      <c r="C570" s="2"/>
      <c r="D570" s="42" t="s">
        <v>561</v>
      </c>
      <c r="E570" s="42"/>
      <c r="F570" s="42"/>
      <c r="H570" s="33"/>
      <c r="I570" s="33"/>
      <c r="J570" s="33"/>
      <c r="K570" s="33"/>
      <c r="L570" s="33"/>
      <c r="M570" s="33"/>
      <c r="N570" s="33"/>
      <c r="O570" s="33"/>
      <c r="P570" s="33"/>
      <c r="Q570" s="33">
        <f>SUM(Q568:Q569)</f>
        <v>1670.4499999999534</v>
      </c>
      <c r="R570" s="32"/>
      <c r="S570" s="33"/>
      <c r="T570" s="64"/>
      <c r="U570" s="61"/>
      <c r="V570" s="5"/>
      <c r="W570" s="2"/>
      <c r="X570" s="2"/>
      <c r="Y570" s="2"/>
    </row>
    <row r="571" spans="1:25" ht="14.45" customHeight="1" x14ac:dyDescent="0.25">
      <c r="A571" s="5"/>
      <c r="B571" s="2"/>
      <c r="C571" s="2"/>
      <c r="D571" s="42"/>
      <c r="E571" s="42"/>
      <c r="F571" s="42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2"/>
      <c r="S571" s="33"/>
      <c r="T571" s="64"/>
      <c r="U571" s="61"/>
      <c r="V571" s="5"/>
      <c r="W571" s="2"/>
      <c r="X571" s="2"/>
      <c r="Y571" s="2"/>
    </row>
    <row r="572" spans="1:25" ht="14.45" customHeight="1" x14ac:dyDescent="0.25">
      <c r="A572" s="5"/>
      <c r="B572" s="2"/>
      <c r="C572" s="2"/>
      <c r="D572" s="42" t="s">
        <v>562</v>
      </c>
      <c r="E572" s="42"/>
      <c r="F572" s="42"/>
      <c r="H572" s="33"/>
      <c r="I572" s="33"/>
      <c r="J572" s="33"/>
      <c r="K572" s="33"/>
      <c r="L572" s="33"/>
      <c r="M572" s="33"/>
      <c r="N572" s="33"/>
      <c r="O572" s="33"/>
      <c r="P572" s="33"/>
      <c r="Q572" s="33">
        <f>Q565</f>
        <v>522435.99000000011</v>
      </c>
      <c r="R572" s="32"/>
      <c r="S572" s="33"/>
      <c r="T572" s="64"/>
      <c r="U572" s="61"/>
      <c r="V572" s="5"/>
      <c r="W572" s="2"/>
      <c r="X572" s="2"/>
      <c r="Y572" s="2"/>
    </row>
    <row r="573" spans="1:25" ht="14.45" customHeight="1" x14ac:dyDescent="0.25">
      <c r="A573" s="5"/>
      <c r="B573" s="2"/>
      <c r="C573" s="2"/>
      <c r="D573" s="42" t="s">
        <v>560</v>
      </c>
      <c r="E573" s="42"/>
      <c r="F573" s="42"/>
      <c r="H573" s="33"/>
      <c r="I573" s="33"/>
      <c r="J573" s="33"/>
      <c r="K573" s="33"/>
      <c r="L573" s="33"/>
      <c r="M573" s="33"/>
      <c r="N573" s="33"/>
      <c r="O573" s="33"/>
      <c r="P573" s="33"/>
      <c r="Q573" s="33">
        <f>-M565</f>
        <v>-575842.44999999995</v>
      </c>
      <c r="R573" s="32"/>
      <c r="S573" s="33"/>
      <c r="T573" s="64"/>
      <c r="U573" s="61"/>
      <c r="V573" s="5"/>
      <c r="W573" s="2"/>
      <c r="X573" s="2"/>
      <c r="Y573" s="2"/>
    </row>
    <row r="574" spans="1:25" ht="14.45" customHeight="1" x14ac:dyDescent="0.25">
      <c r="A574" s="5"/>
      <c r="B574" s="2"/>
      <c r="C574" s="2"/>
      <c r="D574" s="42" t="s">
        <v>561</v>
      </c>
      <c r="E574" s="42"/>
      <c r="F574" s="42"/>
      <c r="H574" s="33"/>
      <c r="I574" s="33"/>
      <c r="J574" s="33"/>
      <c r="K574" s="33"/>
      <c r="L574" s="33"/>
      <c r="M574" s="33"/>
      <c r="N574" s="33"/>
      <c r="P574" s="33"/>
      <c r="Q574" s="33">
        <f>SUM(Q572:Q573)</f>
        <v>-53406.459999999846</v>
      </c>
      <c r="R574" s="32"/>
      <c r="S574" s="33"/>
      <c r="T574" s="64"/>
      <c r="U574" s="61"/>
      <c r="V574" s="5"/>
      <c r="W574" s="2"/>
      <c r="X574" s="2"/>
      <c r="Y574" s="2"/>
    </row>
    <row r="575" spans="1:25" ht="14.45" customHeight="1" x14ac:dyDescent="0.25"/>
  </sheetData>
  <mergeCells count="12">
    <mergeCell ref="B80:D80"/>
    <mergeCell ref="B382:D382"/>
    <mergeCell ref="B387:D387"/>
    <mergeCell ref="B431:D431"/>
    <mergeCell ref="B517:D517"/>
    <mergeCell ref="B542:D542"/>
    <mergeCell ref="B5:D5"/>
    <mergeCell ref="B18:D18"/>
    <mergeCell ref="B23:D23"/>
    <mergeCell ref="B33:D33"/>
    <mergeCell ref="B45:D45"/>
    <mergeCell ref="B52:D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Frost</dc:creator>
  <cp:lastModifiedBy>Mark Frost</cp:lastModifiedBy>
  <dcterms:created xsi:type="dcterms:W3CDTF">2026-01-06T18:13:10Z</dcterms:created>
  <dcterms:modified xsi:type="dcterms:W3CDTF">2026-01-06T18:14:37Z</dcterms:modified>
</cp:coreProperties>
</file>