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ternal\01_Regulatory Services\02_Cases\2025 Cases\2025-00365 DSM\06_All Filed Discovery\01_Staff Discovery\Set 3\"/>
    </mc:Choice>
  </mc:AlternateContent>
  <xr:revisionPtr revIDLastSave="0" documentId="13_ncr:1_{3CD4626F-4EB5-4553-BA67-BA6C57A0BDBC}" xr6:coauthVersionLast="47" xr6:coauthVersionMax="47" xr10:uidLastSave="{00000000-0000-0000-0000-000000000000}"/>
  <bookViews>
    <workbookView xWindow="28680" yWindow="-120" windowWidth="29040" windowHeight="15720" xr2:uid="{D2B03B86-AE0C-4DFF-B6ED-038A995ED0E1}"/>
  </bookViews>
  <sheets>
    <sheet name="HEIP" sheetId="1" r:id="rId1"/>
    <sheet name="CES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2" l="1"/>
  <c r="B18" i="2" s="1"/>
  <c r="B19" i="2" s="1"/>
  <c r="C9" i="2"/>
  <c r="B9" i="2"/>
  <c r="C11" i="2" s="1"/>
  <c r="B4" i="2"/>
  <c r="B16" i="1"/>
  <c r="B18" i="1" s="1"/>
  <c r="B19" i="1" s="1"/>
  <c r="C9" i="1"/>
  <c r="B9" i="1"/>
  <c r="C11" i="1" s="1"/>
  <c r="B4" i="1"/>
</calcChain>
</file>

<file path=xl/sharedStrings.xml><?xml version="1.0" encoding="utf-8"?>
<sst xmlns="http://schemas.openxmlformats.org/spreadsheetml/2006/main" count="38" uniqueCount="21">
  <si>
    <t>HEIP Participation</t>
  </si>
  <si>
    <t>kWh Goal</t>
  </si>
  <si>
    <t>6 months</t>
  </si>
  <si>
    <t>12 months</t>
  </si>
  <si>
    <t>Total</t>
  </si>
  <si>
    <t>HEIP (achieved as of March 2026)</t>
  </si>
  <si>
    <t>kWh Achieved</t>
  </si>
  <si>
    <t>Completed Projects</t>
  </si>
  <si>
    <t>Average kWh per project</t>
  </si>
  <si>
    <t>Participation Targets:</t>
  </si>
  <si>
    <t>Total Combined 2025/2026 kWh Goal</t>
  </si>
  <si>
    <t>Total Achieved 2025-2026 kWh Goal</t>
  </si>
  <si>
    <t>Remaining kWh Goal</t>
  </si>
  <si>
    <t>kWh target/average kWh</t>
  </si>
  <si>
    <t>Homes/Projects needed per month to meet 100% of combined 25-26 goal*</t>
  </si>
  <si>
    <t>*Based on 9 months of April-December 2026</t>
  </si>
  <si>
    <t>CESP Participation</t>
  </si>
  <si>
    <t>Projects needed per month to meet 100% of combined 25-26 goal*</t>
  </si>
  <si>
    <t>CESP (achieved as of March 2026)</t>
  </si>
  <si>
    <t>Projects needed to meet 100% kWh goal</t>
  </si>
  <si>
    <t>Homes/Projects needed to meet 100% kWh goal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</si>
</sst>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2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3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1" fontId="0" fillId="0" borderId="0" xfId="0" applyNumberFormat="1"/>
    <xf numFmtId="1" fontId="0" fillId="0" borderId="0" xfId="0" applyNumberFormat="1" applyFont="1"/>
    <xf numFmtId="0" fontId="0" fillId="0" borderId="0" xfId="0" applyFont="1"/>
    <xf numFmtId="0" fontId="3" fillId="0" borderId="0" xfId="0" applyFont="1"/>
    <xf numFmtId="1" fontId="2" fillId="0" borderId="0" xfId="0" applyNumberFormat="1" applyFont="1"/>
    <xf numFmtId="172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98FAB-1A16-4292-951E-651A1ACE6D42}">
  <dimension ref="A1:C20"/>
  <sheetViews>
    <sheetView tabSelected="1" workbookViewId="0">
      <selection activeCell="A18" sqref="A18"/>
    </sheetView>
  </sheetViews>
  <sheetFormatPr defaultRowHeight="14.5" x14ac:dyDescent="0.35"/>
  <cols>
    <col min="1" max="1" width="63.90625" bestFit="1" customWidth="1"/>
    <col min="2" max="2" width="12.6328125" bestFit="1" customWidth="1"/>
    <col min="3" max="3" width="21.54296875" bestFit="1" customWidth="1"/>
  </cols>
  <sheetData>
    <row r="1" spans="1:3" x14ac:dyDescent="0.35">
      <c r="A1" s="3" t="s">
        <v>0</v>
      </c>
      <c r="B1" s="3" t="s">
        <v>1</v>
      </c>
    </row>
    <row r="2" spans="1:3" x14ac:dyDescent="0.35">
      <c r="A2">
        <v>2025</v>
      </c>
      <c r="B2" s="1">
        <v>192609</v>
      </c>
      <c r="C2" s="7" t="s">
        <v>2</v>
      </c>
    </row>
    <row r="3" spans="1:3" x14ac:dyDescent="0.35">
      <c r="A3">
        <v>2026</v>
      </c>
      <c r="B3" s="1">
        <v>539305</v>
      </c>
      <c r="C3" s="7" t="s">
        <v>3</v>
      </c>
    </row>
    <row r="4" spans="1:3" x14ac:dyDescent="0.35">
      <c r="A4" s="2" t="s">
        <v>4</v>
      </c>
      <c r="B4" s="1">
        <f>SUM(B2:B3)</f>
        <v>731914</v>
      </c>
    </row>
    <row r="6" spans="1:3" x14ac:dyDescent="0.35">
      <c r="A6" s="3" t="s">
        <v>5</v>
      </c>
      <c r="B6" s="3" t="s">
        <v>6</v>
      </c>
      <c r="C6" s="3" t="s">
        <v>7</v>
      </c>
    </row>
    <row r="7" spans="1:3" x14ac:dyDescent="0.35">
      <c r="A7">
        <v>2025</v>
      </c>
      <c r="B7" s="1">
        <v>33334</v>
      </c>
      <c r="C7">
        <v>20</v>
      </c>
    </row>
    <row r="8" spans="1:3" x14ac:dyDescent="0.35">
      <c r="A8">
        <v>2026</v>
      </c>
      <c r="B8" s="1">
        <v>143782</v>
      </c>
      <c r="C8">
        <v>72</v>
      </c>
    </row>
    <row r="9" spans="1:3" x14ac:dyDescent="0.35">
      <c r="A9" s="2" t="s">
        <v>4</v>
      </c>
      <c r="B9" s="1">
        <f>SUM(B7:B8)</f>
        <v>177116</v>
      </c>
      <c r="C9">
        <f>SUM(C7:C8)</f>
        <v>92</v>
      </c>
    </row>
    <row r="11" spans="1:3" x14ac:dyDescent="0.35">
      <c r="A11" t="s">
        <v>8</v>
      </c>
      <c r="C11" s="5">
        <f>B9/C9</f>
        <v>1925.1739130434783</v>
      </c>
    </row>
    <row r="13" spans="1:3" x14ac:dyDescent="0.35">
      <c r="A13" s="3" t="s">
        <v>9</v>
      </c>
    </row>
    <row r="14" spans="1:3" x14ac:dyDescent="0.35">
      <c r="A14" t="s">
        <v>10</v>
      </c>
      <c r="B14" s="1">
        <v>731914</v>
      </c>
    </row>
    <row r="15" spans="1:3" x14ac:dyDescent="0.35">
      <c r="A15" t="s">
        <v>11</v>
      </c>
      <c r="B15" s="1">
        <v>177116</v>
      </c>
    </row>
    <row r="16" spans="1:3" x14ac:dyDescent="0.35">
      <c r="A16" t="s">
        <v>12</v>
      </c>
      <c r="B16" s="1">
        <f>B14-B15</f>
        <v>554798</v>
      </c>
    </row>
    <row r="17" spans="1:3" x14ac:dyDescent="0.35">
      <c r="A17" s="6" t="s">
        <v>8</v>
      </c>
      <c r="B17" s="6">
        <v>1925</v>
      </c>
    </row>
    <row r="18" spans="1:3" x14ac:dyDescent="0.35">
      <c r="A18" s="6" t="s">
        <v>20</v>
      </c>
      <c r="B18" s="4">
        <f>B16/B17</f>
        <v>288.20675324675324</v>
      </c>
      <c r="C18" t="s">
        <v>13</v>
      </c>
    </row>
    <row r="19" spans="1:3" x14ac:dyDescent="0.35">
      <c r="A19" s="3" t="s">
        <v>14</v>
      </c>
      <c r="B19" s="8">
        <f>B18/9</f>
        <v>32.022972582972585</v>
      </c>
    </row>
    <row r="20" spans="1:3" x14ac:dyDescent="0.35">
      <c r="A20" s="7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8EB8B-69DF-4751-9FD6-15B58BA5F33E}">
  <dimension ref="A1:C20"/>
  <sheetViews>
    <sheetView workbookViewId="0">
      <selection activeCell="A18" sqref="A18"/>
    </sheetView>
  </sheetViews>
  <sheetFormatPr defaultRowHeight="14.5" x14ac:dyDescent="0.35"/>
  <cols>
    <col min="1" max="1" width="58.7265625" bestFit="1" customWidth="1"/>
    <col min="2" max="2" width="13.1796875" bestFit="1" customWidth="1"/>
    <col min="3" max="3" width="21.54296875" bestFit="1" customWidth="1"/>
  </cols>
  <sheetData>
    <row r="1" spans="1:3" x14ac:dyDescent="0.35">
      <c r="A1" s="3" t="s">
        <v>16</v>
      </c>
      <c r="B1" s="3" t="s">
        <v>1</v>
      </c>
    </row>
    <row r="2" spans="1:3" x14ac:dyDescent="0.35">
      <c r="A2">
        <v>2025</v>
      </c>
      <c r="B2" s="1">
        <v>1269774</v>
      </c>
      <c r="C2" s="7" t="s">
        <v>2</v>
      </c>
    </row>
    <row r="3" spans="1:3" x14ac:dyDescent="0.35">
      <c r="A3">
        <v>2026</v>
      </c>
      <c r="B3" s="1">
        <v>2947015</v>
      </c>
      <c r="C3" s="7" t="s">
        <v>3</v>
      </c>
    </row>
    <row r="4" spans="1:3" x14ac:dyDescent="0.35">
      <c r="A4" s="2" t="s">
        <v>4</v>
      </c>
      <c r="B4" s="1">
        <f>SUM(B2:B3)</f>
        <v>4216789</v>
      </c>
    </row>
    <row r="6" spans="1:3" x14ac:dyDescent="0.35">
      <c r="A6" s="3" t="s">
        <v>18</v>
      </c>
      <c r="B6" s="3" t="s">
        <v>6</v>
      </c>
      <c r="C6" s="3" t="s">
        <v>7</v>
      </c>
    </row>
    <row r="7" spans="1:3" x14ac:dyDescent="0.35">
      <c r="A7">
        <v>2025</v>
      </c>
      <c r="B7" s="1">
        <v>241286</v>
      </c>
      <c r="C7">
        <v>7</v>
      </c>
    </row>
    <row r="8" spans="1:3" x14ac:dyDescent="0.35">
      <c r="A8">
        <v>2026</v>
      </c>
      <c r="B8" s="1">
        <v>86435</v>
      </c>
      <c r="C8">
        <v>9</v>
      </c>
    </row>
    <row r="9" spans="1:3" x14ac:dyDescent="0.35">
      <c r="A9" s="2" t="s">
        <v>4</v>
      </c>
      <c r="B9" s="1">
        <f>SUM(B7:B8)</f>
        <v>327721</v>
      </c>
      <c r="C9">
        <f>SUM(C7:C8)</f>
        <v>16</v>
      </c>
    </row>
    <row r="11" spans="1:3" x14ac:dyDescent="0.35">
      <c r="A11" t="s">
        <v>8</v>
      </c>
      <c r="C11" s="9">
        <f>B9/C9</f>
        <v>20482.5625</v>
      </c>
    </row>
    <row r="13" spans="1:3" x14ac:dyDescent="0.35">
      <c r="A13" s="3" t="s">
        <v>9</v>
      </c>
    </row>
    <row r="14" spans="1:3" x14ac:dyDescent="0.35">
      <c r="A14" t="s">
        <v>10</v>
      </c>
      <c r="B14" s="1">
        <v>4216789</v>
      </c>
    </row>
    <row r="15" spans="1:3" x14ac:dyDescent="0.35">
      <c r="A15" t="s">
        <v>11</v>
      </c>
      <c r="B15" s="1">
        <v>327721</v>
      </c>
    </row>
    <row r="16" spans="1:3" x14ac:dyDescent="0.35">
      <c r="A16" t="s">
        <v>12</v>
      </c>
      <c r="B16" s="1">
        <f>B14-B15</f>
        <v>3889068</v>
      </c>
    </row>
    <row r="17" spans="1:3" x14ac:dyDescent="0.35">
      <c r="A17" s="6" t="s">
        <v>8</v>
      </c>
      <c r="B17" s="9">
        <v>20483</v>
      </c>
    </row>
    <row r="18" spans="1:3" x14ac:dyDescent="0.35">
      <c r="A18" s="6" t="s">
        <v>19</v>
      </c>
      <c r="B18" s="4">
        <f>B16/B17</f>
        <v>189.86808572962946</v>
      </c>
      <c r="C18" t="s">
        <v>13</v>
      </c>
    </row>
    <row r="19" spans="1:3" x14ac:dyDescent="0.35">
      <c r="A19" s="3" t="s">
        <v>17</v>
      </c>
      <c r="B19" s="8">
        <f>B18/9</f>
        <v>21.09645396995883</v>
      </c>
    </row>
    <row r="20" spans="1:3" x14ac:dyDescent="0.35">
      <c r="A20" s="7" t="s">
        <v>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WQ+e0M2QkMwNjg0LTQwRUYtNEE4Mi1BRkM1LUVDRUZGRUE1QTU3NH08L2lkPjxWYWxpZD50cnVlPC9WYWxpZD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xNDgxNTI8L1VzZXJOYW1lPjxEYXRlVGltZT40LzgvMjAyNiA4OjI1OjEwIFBNPC9EYXRlVGltZT48TGFiZWxTdHJpbmc+QUVQIEludGVybmFsPC9MYWJlbFN0cmluZz48L2l0ZW0+PC9sYWJlbEhpc3Rvcnk+</Value>
  <Signature xmlns="http://www.w3.org/2000/09/xmldsig#">
    <SignedInfo>
      <CanonicalizationMethod Algorithm="http://www.w3.org/TR/2001/REC-xml-c14n-20010315"/>
      <SignatureMethod Algorithm="http://www.w3.org/2001/04/xmldsig-more#rsa-sha256"/>
      <Reference URI="">
        <Transforms>
          <Transform Algorithm="http://www.w3.org/2000/09/xmldsig#enveloped-signature"/>
        </Transforms>
        <DigestMethod Algorithm="http://www.w3.org/2001/04/xmlenc#sha256"/>
        <DigestValue>6HqWFqYSt8pMah/XmB/1M8fxCk3PDWXZCWUEkm27cSM=</DigestValue>
      </Reference>
      <Reference URI="#CLASSIFICATIONHISTORY">
        <DigestMethod Algorithm="http://www.w3.org/2001/04/xmlenc#sha256"/>
        <DigestValue>4mxqTNb59jqiW9NvQgp6V3uCnCJxvVmlqk5nNb4PbSA=</DigestValue>
      </Reference>
    </SignedInfo>
    <SignatureValue>OPMLN4Thm/0k+G+05dQnI2yuTCO9rccG9ZvGWSnODg5S60pGAQIBH10uq2Gkp4qU8HVImb0ONm/BQ7D2cE4yVA==</SignatureValue>
    <Object Id="CLASSIFICATIONHISTORY">
      <ArrayOfString xmlns:xsd="http://www.w3.org/2001/XMLSchema" xmlns:xsi="http://www.w3.org/2001/XMLSchema-instance" xmlns="">
        <string>iLVoAjy/jJv+yI1fFPZNXShqNdsjnQ6U</string>
      </ArrayOfString>
    </Object>
  </Signatur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C6BC0684-40EF-4A82-AFC5-ECEFFEA5A574}">
  <ds:schemaRefs>
    <ds:schemaRef ds:uri="http://www.w3.org/2001/XMLSchema"/>
    <ds:schemaRef ds:uri="http://www.boldonjames.com/2016/02/Classifier/internal/wrappedLabelHistory"/>
    <ds:schemaRef ds:uri="http://www.w3.org/2000/09/xmldsig#"/>
    <ds:schemaRef ds:uri=""/>
  </ds:schemaRefs>
</ds:datastoreItem>
</file>

<file path=customXml/itemProps2.xml><?xml version="1.0" encoding="utf-8"?>
<ds:datastoreItem xmlns:ds="http://schemas.openxmlformats.org/officeDocument/2006/customXml" ds:itemID="{EE953E67-4E22-4B50-9D51-9BA85538C5B2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3B17DA26-14FD-4E90-A2D5-4DE6D1D51CCC}"/>
</file>

<file path=customXml/itemProps4.xml><?xml version="1.0" encoding="utf-8"?>
<ds:datastoreItem xmlns:ds="http://schemas.openxmlformats.org/officeDocument/2006/customXml" ds:itemID="{63E8A66D-25DD-4530-9250-3D295D2B216A}"/>
</file>

<file path=customXml/itemProps5.xml><?xml version="1.0" encoding="utf-8"?>
<ds:datastoreItem xmlns:ds="http://schemas.openxmlformats.org/officeDocument/2006/customXml" ds:itemID="{EB52DD80-8F15-48CF-A7A8-36AE81371C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HEIP</vt:lpstr>
      <vt:lpstr>CESP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Stevi N Cobern</dc:creator>
  <cp:lastModifiedBy>Stevi N Cobern</cp:lastModifiedBy>
  <dcterms:created xsi:type="dcterms:W3CDTF">2026-04-08T20:10:52Z</dcterms:created>
  <dcterms:modified xsi:type="dcterms:W3CDTF">2026-04-08T20:35:38Z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070dfe39-cb13-4175-acdd-5a779f3b92f0</vt:lpwstr>
  </property>
  <property fmtid="{D5CDD505-2E9C-101B-9397-08002B2CF9AE}" pid="3" name="bjClsUserRVM">
    <vt:lpwstr>[]</vt:lpwstr>
  </property>
  <property fmtid="{D5CDD505-2E9C-101B-9397-08002B2CF9AE}" pid="4" name="bjSaver">
    <vt:lpwstr>waZpNDNXykHRulO3ciAztiOQAo6W5Vbx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pmDocIH">
    <vt:lpwstr>UlCBV6MZkbRiHma6CQZ9UtsxQkWfju0H</vt:lpwstr>
  </property>
  <property fmtid="{D5CDD505-2E9C-101B-9397-08002B2CF9AE}" pid="12" name="bjLabelHistoryID">
    <vt:lpwstr>{C6BC0684-40EF-4A82-AFC5-ECEFFEA5A574}</vt:lpwstr>
  </property>
  <property fmtid="{D5CDD505-2E9C-101B-9397-08002B2CF9AE}" pid="13" name="ContentTypeId">
    <vt:lpwstr>0x0101004DF805D1E1DA4A49A223477D3B105720</vt:lpwstr>
  </property>
</Properties>
</file>