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KY/KP DSM 2026 Surcharge/"/>
    </mc:Choice>
  </mc:AlternateContent>
  <xr:revisionPtr revIDLastSave="0" documentId="8_{0E927B78-5385-4E97-ACE2-5FA5F64BC895}" xr6:coauthVersionLast="47" xr6:coauthVersionMax="47" xr10:uidLastSave="{00000000-0000-0000-0000-000000000000}"/>
  <bookViews>
    <workbookView xWindow="-108" yWindow="-108" windowWidth="23256" windowHeight="13896" activeTab="2" xr2:uid="{0370C657-D6E9-40D4-ADF0-17A561789C21}"/>
  </bookViews>
  <sheets>
    <sheet name="Summary" sheetId="1" r:id="rId1"/>
    <sheet name="DSM 1.0" sheetId="2" r:id="rId2"/>
    <sheet name="DSM 2.0" sheetId="3" r:id="rId3"/>
  </sheets>
  <externalReferences>
    <externalReference r:id="rId4"/>
  </externalReferences>
  <definedNames>
    <definedName name="_xlnm.Print_Area" localSheetId="0">Summary!$A$1:$I$21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I19" i="3"/>
  <c r="I20" i="3"/>
  <c r="I21" i="3"/>
  <c r="I12" i="3"/>
  <c r="I13" i="3"/>
  <c r="I14" i="3"/>
  <c r="I15" i="3"/>
  <c r="I23" i="3"/>
  <c r="I8" i="3"/>
  <c r="I26" i="3"/>
  <c r="I29" i="3"/>
  <c r="I32" i="3"/>
  <c r="I36" i="3"/>
  <c r="I37" i="3"/>
  <c r="I38" i="3"/>
  <c r="I39" i="3"/>
  <c r="I42" i="3"/>
  <c r="I43" i="3"/>
  <c r="I44" i="3"/>
  <c r="I45" i="3"/>
  <c r="I47" i="3"/>
  <c r="I51" i="3"/>
  <c r="I54" i="3"/>
  <c r="I55" i="3"/>
  <c r="C50" i="3"/>
  <c r="C41" i="3"/>
  <c r="C35" i="3"/>
  <c r="D29" i="3"/>
  <c r="C17" i="3"/>
  <c r="C11" i="3"/>
  <c r="B5" i="3"/>
  <c r="I12" i="2"/>
  <c r="I13" i="2"/>
  <c r="I14" i="2"/>
  <c r="I15" i="2"/>
  <c r="I18" i="2"/>
  <c r="I19" i="2"/>
  <c r="I20" i="2"/>
  <c r="I21" i="2"/>
  <c r="I23" i="2"/>
  <c r="I8" i="2"/>
  <c r="I26" i="2"/>
  <c r="I29" i="2"/>
  <c r="I32" i="2"/>
  <c r="I36" i="2"/>
  <c r="I37" i="2"/>
  <c r="I38" i="2"/>
  <c r="I39" i="2"/>
  <c r="I42" i="2"/>
  <c r="I43" i="2"/>
  <c r="I44" i="2"/>
  <c r="I45" i="2"/>
  <c r="I47" i="2"/>
  <c r="I51" i="2"/>
  <c r="I54" i="2"/>
  <c r="I55" i="2"/>
  <c r="C50" i="2"/>
  <c r="C41" i="2"/>
  <c r="C35" i="2"/>
  <c r="D29" i="2"/>
  <c r="C17" i="2"/>
  <c r="C11" i="2"/>
  <c r="B5" i="2"/>
  <c r="F16" i="1"/>
  <c r="F15" i="1"/>
  <c r="H15" i="1"/>
  <c r="F11" i="1"/>
  <c r="F10" i="1"/>
  <c r="H10" i="1"/>
  <c r="F7" i="1"/>
  <c r="F6" i="1"/>
</calcChain>
</file>

<file path=xl/sharedStrings.xml><?xml version="1.0" encoding="utf-8"?>
<sst xmlns="http://schemas.openxmlformats.org/spreadsheetml/2006/main" count="157" uniqueCount="66">
  <si>
    <t>KENTUCKY POWER COMPANY</t>
  </si>
  <si>
    <t>Demand Side Management Surcharge</t>
  </si>
  <si>
    <t>Summary</t>
  </si>
  <si>
    <t>Actuals Ended:</t>
  </si>
  <si>
    <t>Estimates:</t>
  </si>
  <si>
    <t xml:space="preserve"> </t>
  </si>
  <si>
    <t>Residential Demand Side Management Surcharge</t>
  </si>
  <si>
    <t>=</t>
  </si>
  <si>
    <t>DSM(c)</t>
  </si>
  <si>
    <t>S(c)</t>
  </si>
  <si>
    <t>Commercial Demand Side Management Surcharge</t>
  </si>
  <si>
    <t>Page 1 of 2</t>
  </si>
  <si>
    <t>Kentucky Power</t>
  </si>
  <si>
    <t>DSM Residential Schedule</t>
  </si>
  <si>
    <t>Ending:</t>
  </si>
  <si>
    <t>A.</t>
  </si>
  <si>
    <t>Prior Period (Over)/Under Recovery:</t>
  </si>
  <si>
    <t>1.</t>
  </si>
  <si>
    <t>Page 1, Line E1 of the Company's Prior DSM Filing.</t>
  </si>
  <si>
    <t>B.</t>
  </si>
  <si>
    <t>Actual Residential DSM Program Costs:</t>
  </si>
  <si>
    <t>Program Costs</t>
  </si>
  <si>
    <t>2.</t>
  </si>
  <si>
    <t>Lost Revenues</t>
  </si>
  <si>
    <t>3.</t>
  </si>
  <si>
    <t>Incentives</t>
  </si>
  <si>
    <t>4.</t>
  </si>
  <si>
    <r>
      <rPr>
        <sz val="10"/>
        <color indexed="8"/>
        <rFont val="Times New Roman"/>
        <family val="1"/>
      </rPr>
      <t>Total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(Ln. B1+Ln. B2+ Ln. B3)</t>
    </r>
  </si>
  <si>
    <t>5.</t>
  </si>
  <si>
    <t>6.</t>
  </si>
  <si>
    <t>7.</t>
  </si>
  <si>
    <t>8.</t>
  </si>
  <si>
    <r>
      <rPr>
        <sz val="10"/>
        <color indexed="8"/>
        <rFont val="Times New Roman"/>
        <family val="1"/>
      </rPr>
      <t>Total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(Ln. B5+Ln. B6+ Ln. B7)</t>
    </r>
  </si>
  <si>
    <t>9.</t>
  </si>
  <si>
    <t>Total Actual Program Costs (Ln. B4 + Ln. B8)</t>
  </si>
  <si>
    <t>C.</t>
  </si>
  <si>
    <t>Actual Residential DSM Program Costs to be Recovered/(Refunded):</t>
  </si>
  <si>
    <r>
      <rPr>
        <sz val="10"/>
        <color indexed="8"/>
        <rFont val="Times New Roman"/>
        <family val="1"/>
      </rPr>
      <t>Total</t>
    </r>
    <r>
      <rPr>
        <sz val="11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(Ln. A1+ Ln. B9)</t>
    </r>
  </si>
  <si>
    <t>D.</t>
  </si>
  <si>
    <t>Total DSM Residential Revenue Collected:</t>
  </si>
  <si>
    <t>E.</t>
  </si>
  <si>
    <t>Remaining (Over)/Under Recovery:</t>
  </si>
  <si>
    <t>(Ln. C1 - Ln. D1)</t>
  </si>
  <si>
    <t>F.</t>
  </si>
  <si>
    <t>Estimated Residential DSM Program Costs:</t>
  </si>
  <si>
    <t>Total (Ln. F1 + Ln. F2 + Ln. F3)</t>
  </si>
  <si>
    <t>Total (Ln. F5 + Ln. F6 + Ln. F7)</t>
  </si>
  <si>
    <t>Total Estimated Program Costs (Ln. F4 + Ln. F8)</t>
  </si>
  <si>
    <t>G.</t>
  </si>
  <si>
    <t xml:space="preserve">Estimated Residential DSM Revenue To Be Collected: </t>
  </si>
  <si>
    <t>Estimated Revenue</t>
  </si>
  <si>
    <t>H.</t>
  </si>
  <si>
    <t>Residential DSM Program Costs To Be Recovered/(Refunded)</t>
  </si>
  <si>
    <t>a.</t>
  </si>
  <si>
    <t>Publication Costs for 2024-000115 Application Notice</t>
  </si>
  <si>
    <t>Total (Ln. E1 + Ln. F9 - Ln. G3 + Ln H.a.)</t>
  </si>
  <si>
    <t>Page 2 of 2</t>
  </si>
  <si>
    <t>DSM Commercial Schedule</t>
  </si>
  <si>
    <t>Actual Commercial DSM Program Costs:</t>
  </si>
  <si>
    <t>Actual Commercial DSM Program Costs to be Recovered/(Refunded):</t>
  </si>
  <si>
    <t>Total DSM Commercial Revenue Collected:</t>
  </si>
  <si>
    <t>Estimated Commercial DSM Program Costs:</t>
  </si>
  <si>
    <t xml:space="preserve">Estimated Commercial DSM Revenue To Be Collected: </t>
  </si>
  <si>
    <t xml:space="preserve">Total </t>
  </si>
  <si>
    <t>Commercial DSM Program Costs To Be Recovered/(Refunded)</t>
  </si>
  <si>
    <t>Total (Ln. E1 + Ln. F4 - Ln. G1 + Ln. H.a.)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</si>
</sst>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  <numFmt numFmtId="166" formatCode="&quot;$&quot;#,##0"/>
    <numFmt numFmtId="167" formatCode="_(&quot;$&quot;* #,##0.000000_);_(&quot;$&quot;* \(#,##0.000000\);_(&quot;$&quot;* &quot;-&quot;??_);_(@_)"/>
    <numFmt numFmtId="168" formatCode="_(&quot;$&quot;* #,##0.00000_);_(&quot;$&quot;* \(#,##0.00000\);_(&quot;$&quot;* &quot;-&quot;??_);_(@_)"/>
    <numFmt numFmtId="169" formatCode="#,##0.00000_);\(#,##0.00000\)"/>
    <numFmt numFmtId="170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</cellStyleXfs>
  <cellXfs count="61">
    <xf numFmtId="0" fontId="0" fillId="0" borderId="0" xfId="0"/>
    <xf numFmtId="164" fontId="4" fillId="0" borderId="0" xfId="3" applyNumberFormat="1" applyFont="1" applyAlignment="1">
      <alignment wrapText="1"/>
    </xf>
    <xf numFmtId="49" fontId="5" fillId="0" borderId="0" xfId="0" applyNumberFormat="1" applyFont="1" applyAlignment="1">
      <alignment horizontal="center"/>
    </xf>
    <xf numFmtId="164" fontId="4" fillId="0" borderId="0" xfId="3" applyNumberFormat="1" applyFont="1" applyAlignment="1">
      <alignment horizontal="center" wrapText="1"/>
    </xf>
    <xf numFmtId="164" fontId="4" fillId="0" borderId="0" xfId="3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5" fontId="5" fillId="0" borderId="0" xfId="0" applyNumberFormat="1" applyFont="1" applyAlignment="1">
      <alignment horizontal="center" vertical="center"/>
    </xf>
    <xf numFmtId="5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5" fontId="3" fillId="0" borderId="0" xfId="2" applyNumberFormat="1" applyFont="1" applyFill="1"/>
    <xf numFmtId="0" fontId="5" fillId="0" borderId="0" xfId="0" applyFont="1" applyAlignment="1">
      <alignment horizontal="center" wrapText="1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167" fontId="5" fillId="0" borderId="0" xfId="2" applyNumberFormat="1" applyFont="1" applyFill="1" applyAlignment="1">
      <alignment horizontal="center" vertical="center"/>
    </xf>
    <xf numFmtId="0" fontId="2" fillId="0" borderId="0" xfId="0" applyFont="1"/>
    <xf numFmtId="37" fontId="5" fillId="0" borderId="0" xfId="0" applyNumberFormat="1" applyFont="1" applyAlignment="1">
      <alignment horizontal="center" vertical="center" wrapText="1"/>
    </xf>
    <xf numFmtId="37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/>
    <xf numFmtId="168" fontId="5" fillId="0" borderId="0" xfId="2" applyNumberFormat="1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169" fontId="5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center"/>
    </xf>
    <xf numFmtId="0" fontId="12" fillId="0" borderId="0" xfId="0" applyFont="1"/>
    <xf numFmtId="165" fontId="11" fillId="0" borderId="1" xfId="2" applyNumberFormat="1" applyFont="1" applyFill="1" applyBorder="1"/>
    <xf numFmtId="0" fontId="10" fillId="0" borderId="0" xfId="0" applyFont="1"/>
    <xf numFmtId="165" fontId="11" fillId="0" borderId="0" xfId="2" applyNumberFormat="1" applyFont="1" applyFill="1" applyBorder="1"/>
    <xf numFmtId="44" fontId="11" fillId="0" borderId="0" xfId="2" applyFont="1" applyFill="1"/>
    <xf numFmtId="165" fontId="11" fillId="0" borderId="0" xfId="2" applyNumberFormat="1" applyFont="1" applyFill="1"/>
    <xf numFmtId="15" fontId="12" fillId="0" borderId="0" xfId="0" quotePrefix="1" applyNumberFormat="1" applyFont="1" applyAlignment="1">
      <alignment horizontal="left"/>
    </xf>
    <xf numFmtId="170" fontId="11" fillId="0" borderId="0" xfId="1" applyNumberFormat="1" applyFont="1" applyFill="1" applyBorder="1"/>
    <xf numFmtId="165" fontId="11" fillId="0" borderId="0" xfId="0" applyNumberFormat="1" applyFont="1"/>
    <xf numFmtId="170" fontId="1" fillId="0" borderId="0" xfId="1" applyNumberFormat="1" applyFont="1" applyFill="1" applyBorder="1"/>
    <xf numFmtId="17" fontId="12" fillId="0" borderId="0" xfId="0" quotePrefix="1" applyNumberFormat="1" applyFont="1"/>
    <xf numFmtId="170" fontId="0" fillId="0" borderId="0" xfId="0" applyNumberFormat="1"/>
    <xf numFmtId="165" fontId="11" fillId="0" borderId="0" xfId="4" applyNumberFormat="1" applyFont="1" applyFill="1" applyBorder="1"/>
    <xf numFmtId="165" fontId="11" fillId="0" borderId="0" xfId="4" applyNumberFormat="1" applyFont="1" applyFill="1"/>
    <xf numFmtId="165" fontId="10" fillId="0" borderId="2" xfId="4" applyNumberFormat="1" applyFont="1" applyFill="1" applyBorder="1"/>
    <xf numFmtId="8" fontId="11" fillId="0" borderId="0" xfId="2" applyNumberFormat="1" applyFont="1" applyFill="1"/>
    <xf numFmtId="165" fontId="11" fillId="0" borderId="1" xfId="0" applyNumberFormat="1" applyFont="1" applyBorder="1"/>
    <xf numFmtId="17" fontId="11" fillId="0" borderId="0" xfId="0" quotePrefix="1" applyNumberFormat="1" applyFont="1"/>
    <xf numFmtId="165" fontId="11" fillId="0" borderId="1" xfId="4" applyNumberFormat="1" applyFont="1" applyFill="1" applyBorder="1"/>
    <xf numFmtId="165" fontId="10" fillId="0" borderId="0" xfId="0" applyNumberFormat="1" applyFont="1"/>
  </cellXfs>
  <cellStyles count="5">
    <cellStyle name="Comma" xfId="1" builtinId="3"/>
    <cellStyle name="Currency" xfId="2" builtinId="4"/>
    <cellStyle name="Currency 2 2" xfId="4" xr:uid="{1A0A6254-4125-4613-B4B5-1EC24C4CEA34}"/>
    <cellStyle name="Normal" xfId="0" builtinId="0"/>
    <cellStyle name="Normal 3" xfId="3" xr:uid="{D5016433-69EE-44D7-9E05-04B0A955D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ergyfuturesgroup.sharepoint.com/Shared%20Documents/Consulting/KY/KP%20DSM%202026%20Surcharge/Exhibit_SNC-1%20(2)%20rerun%20charges.xls" TargetMode="External"/><Relationship Id="rId1" Type="http://schemas.openxmlformats.org/officeDocument/2006/relationships/externalLinkPath" Target="Exhibit_SNC-1%20(2)%20rerun%20char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SM 1.0"/>
      <sheetName val="DSM 2.0"/>
      <sheetName val="Data and Inputs &gt;&gt;&gt;"/>
      <sheetName val="General Inputs"/>
      <sheetName val="Program Costs"/>
      <sheetName val="Participation and Impacts"/>
      <sheetName val="Program Costs Detail"/>
      <sheetName val="Incentives"/>
      <sheetName val="Lost Revenue"/>
      <sheetName val="Net Lost Revenue"/>
      <sheetName val="Net Energy Impact"/>
      <sheetName val="kWh Realization"/>
      <sheetName val="Status Updates&gt;&gt;&gt;"/>
      <sheetName val="P1-Definitions and Comments"/>
      <sheetName val="P2-Summary"/>
      <sheetName val="P3-Active Program Details"/>
      <sheetName val="P4-Inactive Program Details"/>
    </sheetNames>
    <sheetDataSet>
      <sheetData sheetId="0"/>
      <sheetData sheetId="1"/>
      <sheetData sheetId="2"/>
      <sheetData sheetId="3"/>
      <sheetData sheetId="4">
        <row r="6">
          <cell r="G6" t="str">
            <v>Sep 2025</v>
          </cell>
        </row>
        <row r="9">
          <cell r="G9" t="str">
            <v>Oct 2024 - Dec 2024</v>
          </cell>
        </row>
        <row r="10">
          <cell r="G10" t="str">
            <v>Jan 2025 - Sep 2025</v>
          </cell>
        </row>
        <row r="11">
          <cell r="G11" t="str">
            <v>Oct 2024 - Sep 2025</v>
          </cell>
        </row>
        <row r="12">
          <cell r="G12" t="str">
            <v>Oct 2025 - Dec 2026</v>
          </cell>
        </row>
        <row r="13">
          <cell r="G13" t="str">
            <v>Oct 2025 - Dec 2025</v>
          </cell>
        </row>
        <row r="14">
          <cell r="G14" t="str">
            <v>Jan 2026 - Dec 2026</v>
          </cell>
        </row>
        <row r="19">
          <cell r="F19">
            <v>21955.98000000004</v>
          </cell>
          <cell r="G19">
            <v>-4388.2300000000068</v>
          </cell>
        </row>
        <row r="59">
          <cell r="F59">
            <v>678744.30999999994</v>
          </cell>
          <cell r="G59">
            <v>342800.38</v>
          </cell>
        </row>
        <row r="72">
          <cell r="F72">
            <v>272867.56928499998</v>
          </cell>
          <cell r="G72">
            <v>203130.856176</v>
          </cell>
        </row>
        <row r="84">
          <cell r="F84">
            <v>1867312390.7120614</v>
          </cell>
          <cell r="G84">
            <v>1414836448.1606438</v>
          </cell>
        </row>
      </sheetData>
      <sheetData sheetId="5">
        <row r="7">
          <cell r="H7">
            <v>71054.649999999994</v>
          </cell>
          <cell r="L7">
            <v>0</v>
          </cell>
        </row>
        <row r="8">
          <cell r="H8">
            <v>272538.69999999995</v>
          </cell>
          <cell r="L8">
            <v>89824.799999999988</v>
          </cell>
        </row>
        <row r="9">
          <cell r="H9">
            <v>343821.48000000004</v>
          </cell>
          <cell r="L9">
            <v>132349</v>
          </cell>
        </row>
        <row r="10">
          <cell r="H10">
            <v>1325174</v>
          </cell>
          <cell r="L10">
            <v>1267246</v>
          </cell>
        </row>
      </sheetData>
      <sheetData sheetId="6"/>
      <sheetData sheetId="7"/>
      <sheetData sheetId="8">
        <row r="6">
          <cell r="F6">
            <v>433.6</v>
          </cell>
          <cell r="I6">
            <v>0</v>
          </cell>
          <cell r="L6">
            <v>0</v>
          </cell>
        </row>
        <row r="7">
          <cell r="F7">
            <v>1355</v>
          </cell>
          <cell r="I7">
            <v>0</v>
          </cell>
          <cell r="L7">
            <v>0</v>
          </cell>
        </row>
        <row r="8">
          <cell r="F8">
            <v>1084</v>
          </cell>
          <cell r="I8">
            <v>6051</v>
          </cell>
          <cell r="L8">
            <v>6738.4000000000005</v>
          </cell>
        </row>
        <row r="9">
          <cell r="F9">
            <v>2574.5</v>
          </cell>
          <cell r="I9">
            <v>91914.69</v>
          </cell>
          <cell r="L9">
            <v>183284.48000000001</v>
          </cell>
        </row>
      </sheetData>
      <sheetData sheetId="9">
        <row r="8">
          <cell r="H8">
            <v>5203.7291484250864</v>
          </cell>
        </row>
        <row r="9">
          <cell r="H9">
            <v>22900.806870700035</v>
          </cell>
        </row>
        <row r="10">
          <cell r="H10">
            <v>7503.616258970389</v>
          </cell>
        </row>
        <row r="11">
          <cell r="H11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ustom 32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4BE7C7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C6EB-5DB6-48CE-B0A1-3F3A33A27D57}">
  <sheetPr codeName="Sheet1">
    <pageSetUpPr fitToPage="1"/>
  </sheetPr>
  <dimension ref="A1:O34"/>
  <sheetViews>
    <sheetView showGridLines="0" zoomScaleNormal="100" workbookViewId="0"/>
  </sheetViews>
  <sheetFormatPr defaultColWidth="9.21875" defaultRowHeight="14.4" x14ac:dyDescent="0.3"/>
  <cols>
    <col min="1" max="1" width="3.77734375" customWidth="1"/>
    <col min="2" max="2" width="21.5546875" customWidth="1"/>
    <col min="3" max="3" width="4" style="27" customWidth="1"/>
    <col min="4" max="4" width="8.77734375" customWidth="1"/>
    <col min="5" max="5" width="4" customWidth="1"/>
    <col min="6" max="6" width="15.21875" customWidth="1"/>
    <col min="7" max="7" width="4" customWidth="1"/>
    <col min="8" max="8" width="10.77734375" bestFit="1" customWidth="1"/>
    <col min="9" max="9" width="3.77734375" customWidth="1"/>
    <col min="257" max="257" width="3.77734375" customWidth="1"/>
    <col min="258" max="258" width="21.5546875" customWidth="1"/>
    <col min="259" max="259" width="4" customWidth="1"/>
    <col min="260" max="260" width="8.77734375" customWidth="1"/>
    <col min="261" max="261" width="4" customWidth="1"/>
    <col min="262" max="262" width="15.21875" customWidth="1"/>
    <col min="263" max="263" width="4" customWidth="1"/>
    <col min="264" max="264" width="10.77734375" bestFit="1" customWidth="1"/>
    <col min="265" max="265" width="3.77734375" customWidth="1"/>
    <col min="513" max="513" width="3.77734375" customWidth="1"/>
    <col min="514" max="514" width="21.5546875" customWidth="1"/>
    <col min="515" max="515" width="4" customWidth="1"/>
    <col min="516" max="516" width="8.77734375" customWidth="1"/>
    <col min="517" max="517" width="4" customWidth="1"/>
    <col min="518" max="518" width="15.21875" customWidth="1"/>
    <col min="519" max="519" width="4" customWidth="1"/>
    <col min="520" max="520" width="10.77734375" bestFit="1" customWidth="1"/>
    <col min="521" max="521" width="3.77734375" customWidth="1"/>
    <col min="769" max="769" width="3.77734375" customWidth="1"/>
    <col min="770" max="770" width="21.5546875" customWidth="1"/>
    <col min="771" max="771" width="4" customWidth="1"/>
    <col min="772" max="772" width="8.77734375" customWidth="1"/>
    <col min="773" max="773" width="4" customWidth="1"/>
    <col min="774" max="774" width="15.21875" customWidth="1"/>
    <col min="775" max="775" width="4" customWidth="1"/>
    <col min="776" max="776" width="10.77734375" bestFit="1" customWidth="1"/>
    <col min="777" max="777" width="3.77734375" customWidth="1"/>
    <col min="1025" max="1025" width="3.77734375" customWidth="1"/>
    <col min="1026" max="1026" width="21.5546875" customWidth="1"/>
    <col min="1027" max="1027" width="4" customWidth="1"/>
    <col min="1028" max="1028" width="8.77734375" customWidth="1"/>
    <col min="1029" max="1029" width="4" customWidth="1"/>
    <col min="1030" max="1030" width="15.21875" customWidth="1"/>
    <col min="1031" max="1031" width="4" customWidth="1"/>
    <col min="1032" max="1032" width="10.77734375" bestFit="1" customWidth="1"/>
    <col min="1033" max="1033" width="3.77734375" customWidth="1"/>
    <col min="1281" max="1281" width="3.77734375" customWidth="1"/>
    <col min="1282" max="1282" width="21.5546875" customWidth="1"/>
    <col min="1283" max="1283" width="4" customWidth="1"/>
    <col min="1284" max="1284" width="8.77734375" customWidth="1"/>
    <col min="1285" max="1285" width="4" customWidth="1"/>
    <col min="1286" max="1286" width="15.21875" customWidth="1"/>
    <col min="1287" max="1287" width="4" customWidth="1"/>
    <col min="1288" max="1288" width="10.77734375" bestFit="1" customWidth="1"/>
    <col min="1289" max="1289" width="3.77734375" customWidth="1"/>
    <col min="1537" max="1537" width="3.77734375" customWidth="1"/>
    <col min="1538" max="1538" width="21.5546875" customWidth="1"/>
    <col min="1539" max="1539" width="4" customWidth="1"/>
    <col min="1540" max="1540" width="8.77734375" customWidth="1"/>
    <col min="1541" max="1541" width="4" customWidth="1"/>
    <col min="1542" max="1542" width="15.21875" customWidth="1"/>
    <col min="1543" max="1543" width="4" customWidth="1"/>
    <col min="1544" max="1544" width="10.77734375" bestFit="1" customWidth="1"/>
    <col min="1545" max="1545" width="3.77734375" customWidth="1"/>
    <col min="1793" max="1793" width="3.77734375" customWidth="1"/>
    <col min="1794" max="1794" width="21.5546875" customWidth="1"/>
    <col min="1795" max="1795" width="4" customWidth="1"/>
    <col min="1796" max="1796" width="8.77734375" customWidth="1"/>
    <col min="1797" max="1797" width="4" customWidth="1"/>
    <col min="1798" max="1798" width="15.21875" customWidth="1"/>
    <col min="1799" max="1799" width="4" customWidth="1"/>
    <col min="1800" max="1800" width="10.77734375" bestFit="1" customWidth="1"/>
    <col min="1801" max="1801" width="3.77734375" customWidth="1"/>
    <col min="2049" max="2049" width="3.77734375" customWidth="1"/>
    <col min="2050" max="2050" width="21.5546875" customWidth="1"/>
    <col min="2051" max="2051" width="4" customWidth="1"/>
    <col min="2052" max="2052" width="8.77734375" customWidth="1"/>
    <col min="2053" max="2053" width="4" customWidth="1"/>
    <col min="2054" max="2054" width="15.21875" customWidth="1"/>
    <col min="2055" max="2055" width="4" customWidth="1"/>
    <col min="2056" max="2056" width="10.77734375" bestFit="1" customWidth="1"/>
    <col min="2057" max="2057" width="3.77734375" customWidth="1"/>
    <col min="2305" max="2305" width="3.77734375" customWidth="1"/>
    <col min="2306" max="2306" width="21.5546875" customWidth="1"/>
    <col min="2307" max="2307" width="4" customWidth="1"/>
    <col min="2308" max="2308" width="8.77734375" customWidth="1"/>
    <col min="2309" max="2309" width="4" customWidth="1"/>
    <col min="2310" max="2310" width="15.21875" customWidth="1"/>
    <col min="2311" max="2311" width="4" customWidth="1"/>
    <col min="2312" max="2312" width="10.77734375" bestFit="1" customWidth="1"/>
    <col min="2313" max="2313" width="3.77734375" customWidth="1"/>
    <col min="2561" max="2561" width="3.77734375" customWidth="1"/>
    <col min="2562" max="2562" width="21.5546875" customWidth="1"/>
    <col min="2563" max="2563" width="4" customWidth="1"/>
    <col min="2564" max="2564" width="8.77734375" customWidth="1"/>
    <col min="2565" max="2565" width="4" customWidth="1"/>
    <col min="2566" max="2566" width="15.21875" customWidth="1"/>
    <col min="2567" max="2567" width="4" customWidth="1"/>
    <col min="2568" max="2568" width="10.77734375" bestFit="1" customWidth="1"/>
    <col min="2569" max="2569" width="3.77734375" customWidth="1"/>
    <col min="2817" max="2817" width="3.77734375" customWidth="1"/>
    <col min="2818" max="2818" width="21.5546875" customWidth="1"/>
    <col min="2819" max="2819" width="4" customWidth="1"/>
    <col min="2820" max="2820" width="8.77734375" customWidth="1"/>
    <col min="2821" max="2821" width="4" customWidth="1"/>
    <col min="2822" max="2822" width="15.21875" customWidth="1"/>
    <col min="2823" max="2823" width="4" customWidth="1"/>
    <col min="2824" max="2824" width="10.77734375" bestFit="1" customWidth="1"/>
    <col min="2825" max="2825" width="3.77734375" customWidth="1"/>
    <col min="3073" max="3073" width="3.77734375" customWidth="1"/>
    <col min="3074" max="3074" width="21.5546875" customWidth="1"/>
    <col min="3075" max="3075" width="4" customWidth="1"/>
    <col min="3076" max="3076" width="8.77734375" customWidth="1"/>
    <col min="3077" max="3077" width="4" customWidth="1"/>
    <col min="3078" max="3078" width="15.21875" customWidth="1"/>
    <col min="3079" max="3079" width="4" customWidth="1"/>
    <col min="3080" max="3080" width="10.77734375" bestFit="1" customWidth="1"/>
    <col min="3081" max="3081" width="3.77734375" customWidth="1"/>
    <col min="3329" max="3329" width="3.77734375" customWidth="1"/>
    <col min="3330" max="3330" width="21.5546875" customWidth="1"/>
    <col min="3331" max="3331" width="4" customWidth="1"/>
    <col min="3332" max="3332" width="8.77734375" customWidth="1"/>
    <col min="3333" max="3333" width="4" customWidth="1"/>
    <col min="3334" max="3334" width="15.21875" customWidth="1"/>
    <col min="3335" max="3335" width="4" customWidth="1"/>
    <col min="3336" max="3336" width="10.77734375" bestFit="1" customWidth="1"/>
    <col min="3337" max="3337" width="3.77734375" customWidth="1"/>
    <col min="3585" max="3585" width="3.77734375" customWidth="1"/>
    <col min="3586" max="3586" width="21.5546875" customWidth="1"/>
    <col min="3587" max="3587" width="4" customWidth="1"/>
    <col min="3588" max="3588" width="8.77734375" customWidth="1"/>
    <col min="3589" max="3589" width="4" customWidth="1"/>
    <col min="3590" max="3590" width="15.21875" customWidth="1"/>
    <col min="3591" max="3591" width="4" customWidth="1"/>
    <col min="3592" max="3592" width="10.77734375" bestFit="1" customWidth="1"/>
    <col min="3593" max="3593" width="3.77734375" customWidth="1"/>
    <col min="3841" max="3841" width="3.77734375" customWidth="1"/>
    <col min="3842" max="3842" width="21.5546875" customWidth="1"/>
    <col min="3843" max="3843" width="4" customWidth="1"/>
    <col min="3844" max="3844" width="8.77734375" customWidth="1"/>
    <col min="3845" max="3845" width="4" customWidth="1"/>
    <col min="3846" max="3846" width="15.21875" customWidth="1"/>
    <col min="3847" max="3847" width="4" customWidth="1"/>
    <col min="3848" max="3848" width="10.77734375" bestFit="1" customWidth="1"/>
    <col min="3849" max="3849" width="3.77734375" customWidth="1"/>
    <col min="4097" max="4097" width="3.77734375" customWidth="1"/>
    <col min="4098" max="4098" width="21.5546875" customWidth="1"/>
    <col min="4099" max="4099" width="4" customWidth="1"/>
    <col min="4100" max="4100" width="8.77734375" customWidth="1"/>
    <col min="4101" max="4101" width="4" customWidth="1"/>
    <col min="4102" max="4102" width="15.21875" customWidth="1"/>
    <col min="4103" max="4103" width="4" customWidth="1"/>
    <col min="4104" max="4104" width="10.77734375" bestFit="1" customWidth="1"/>
    <col min="4105" max="4105" width="3.77734375" customWidth="1"/>
    <col min="4353" max="4353" width="3.77734375" customWidth="1"/>
    <col min="4354" max="4354" width="21.5546875" customWidth="1"/>
    <col min="4355" max="4355" width="4" customWidth="1"/>
    <col min="4356" max="4356" width="8.77734375" customWidth="1"/>
    <col min="4357" max="4357" width="4" customWidth="1"/>
    <col min="4358" max="4358" width="15.21875" customWidth="1"/>
    <col min="4359" max="4359" width="4" customWidth="1"/>
    <col min="4360" max="4360" width="10.77734375" bestFit="1" customWidth="1"/>
    <col min="4361" max="4361" width="3.77734375" customWidth="1"/>
    <col min="4609" max="4609" width="3.77734375" customWidth="1"/>
    <col min="4610" max="4610" width="21.5546875" customWidth="1"/>
    <col min="4611" max="4611" width="4" customWidth="1"/>
    <col min="4612" max="4612" width="8.77734375" customWidth="1"/>
    <col min="4613" max="4613" width="4" customWidth="1"/>
    <col min="4614" max="4614" width="15.21875" customWidth="1"/>
    <col min="4615" max="4615" width="4" customWidth="1"/>
    <col min="4616" max="4616" width="10.77734375" bestFit="1" customWidth="1"/>
    <col min="4617" max="4617" width="3.77734375" customWidth="1"/>
    <col min="4865" max="4865" width="3.77734375" customWidth="1"/>
    <col min="4866" max="4866" width="21.5546875" customWidth="1"/>
    <col min="4867" max="4867" width="4" customWidth="1"/>
    <col min="4868" max="4868" width="8.77734375" customWidth="1"/>
    <col min="4869" max="4869" width="4" customWidth="1"/>
    <col min="4870" max="4870" width="15.21875" customWidth="1"/>
    <col min="4871" max="4871" width="4" customWidth="1"/>
    <col min="4872" max="4872" width="10.77734375" bestFit="1" customWidth="1"/>
    <col min="4873" max="4873" width="3.77734375" customWidth="1"/>
    <col min="5121" max="5121" width="3.77734375" customWidth="1"/>
    <col min="5122" max="5122" width="21.5546875" customWidth="1"/>
    <col min="5123" max="5123" width="4" customWidth="1"/>
    <col min="5124" max="5124" width="8.77734375" customWidth="1"/>
    <col min="5125" max="5125" width="4" customWidth="1"/>
    <col min="5126" max="5126" width="15.21875" customWidth="1"/>
    <col min="5127" max="5127" width="4" customWidth="1"/>
    <col min="5128" max="5128" width="10.77734375" bestFit="1" customWidth="1"/>
    <col min="5129" max="5129" width="3.77734375" customWidth="1"/>
    <col min="5377" max="5377" width="3.77734375" customWidth="1"/>
    <col min="5378" max="5378" width="21.5546875" customWidth="1"/>
    <col min="5379" max="5379" width="4" customWidth="1"/>
    <col min="5380" max="5380" width="8.77734375" customWidth="1"/>
    <col min="5381" max="5381" width="4" customWidth="1"/>
    <col min="5382" max="5382" width="15.21875" customWidth="1"/>
    <col min="5383" max="5383" width="4" customWidth="1"/>
    <col min="5384" max="5384" width="10.77734375" bestFit="1" customWidth="1"/>
    <col min="5385" max="5385" width="3.77734375" customWidth="1"/>
    <col min="5633" max="5633" width="3.77734375" customWidth="1"/>
    <col min="5634" max="5634" width="21.5546875" customWidth="1"/>
    <col min="5635" max="5635" width="4" customWidth="1"/>
    <col min="5636" max="5636" width="8.77734375" customWidth="1"/>
    <col min="5637" max="5637" width="4" customWidth="1"/>
    <col min="5638" max="5638" width="15.21875" customWidth="1"/>
    <col min="5639" max="5639" width="4" customWidth="1"/>
    <col min="5640" max="5640" width="10.77734375" bestFit="1" customWidth="1"/>
    <col min="5641" max="5641" width="3.77734375" customWidth="1"/>
    <col min="5889" max="5889" width="3.77734375" customWidth="1"/>
    <col min="5890" max="5890" width="21.5546875" customWidth="1"/>
    <col min="5891" max="5891" width="4" customWidth="1"/>
    <col min="5892" max="5892" width="8.77734375" customWidth="1"/>
    <col min="5893" max="5893" width="4" customWidth="1"/>
    <col min="5894" max="5894" width="15.21875" customWidth="1"/>
    <col min="5895" max="5895" width="4" customWidth="1"/>
    <col min="5896" max="5896" width="10.77734375" bestFit="1" customWidth="1"/>
    <col min="5897" max="5897" width="3.77734375" customWidth="1"/>
    <col min="6145" max="6145" width="3.77734375" customWidth="1"/>
    <col min="6146" max="6146" width="21.5546875" customWidth="1"/>
    <col min="6147" max="6147" width="4" customWidth="1"/>
    <col min="6148" max="6148" width="8.77734375" customWidth="1"/>
    <col min="6149" max="6149" width="4" customWidth="1"/>
    <col min="6150" max="6150" width="15.21875" customWidth="1"/>
    <col min="6151" max="6151" width="4" customWidth="1"/>
    <col min="6152" max="6152" width="10.77734375" bestFit="1" customWidth="1"/>
    <col min="6153" max="6153" width="3.77734375" customWidth="1"/>
    <col min="6401" max="6401" width="3.77734375" customWidth="1"/>
    <col min="6402" max="6402" width="21.5546875" customWidth="1"/>
    <col min="6403" max="6403" width="4" customWidth="1"/>
    <col min="6404" max="6404" width="8.77734375" customWidth="1"/>
    <col min="6405" max="6405" width="4" customWidth="1"/>
    <col min="6406" max="6406" width="15.21875" customWidth="1"/>
    <col min="6407" max="6407" width="4" customWidth="1"/>
    <col min="6408" max="6408" width="10.77734375" bestFit="1" customWidth="1"/>
    <col min="6409" max="6409" width="3.77734375" customWidth="1"/>
    <col min="6657" max="6657" width="3.77734375" customWidth="1"/>
    <col min="6658" max="6658" width="21.5546875" customWidth="1"/>
    <col min="6659" max="6659" width="4" customWidth="1"/>
    <col min="6660" max="6660" width="8.77734375" customWidth="1"/>
    <col min="6661" max="6661" width="4" customWidth="1"/>
    <col min="6662" max="6662" width="15.21875" customWidth="1"/>
    <col min="6663" max="6663" width="4" customWidth="1"/>
    <col min="6664" max="6664" width="10.77734375" bestFit="1" customWidth="1"/>
    <col min="6665" max="6665" width="3.77734375" customWidth="1"/>
    <col min="6913" max="6913" width="3.77734375" customWidth="1"/>
    <col min="6914" max="6914" width="21.5546875" customWidth="1"/>
    <col min="6915" max="6915" width="4" customWidth="1"/>
    <col min="6916" max="6916" width="8.77734375" customWidth="1"/>
    <col min="6917" max="6917" width="4" customWidth="1"/>
    <col min="6918" max="6918" width="15.21875" customWidth="1"/>
    <col min="6919" max="6919" width="4" customWidth="1"/>
    <col min="6920" max="6920" width="10.77734375" bestFit="1" customWidth="1"/>
    <col min="6921" max="6921" width="3.77734375" customWidth="1"/>
    <col min="7169" max="7169" width="3.77734375" customWidth="1"/>
    <col min="7170" max="7170" width="21.5546875" customWidth="1"/>
    <col min="7171" max="7171" width="4" customWidth="1"/>
    <col min="7172" max="7172" width="8.77734375" customWidth="1"/>
    <col min="7173" max="7173" width="4" customWidth="1"/>
    <col min="7174" max="7174" width="15.21875" customWidth="1"/>
    <col min="7175" max="7175" width="4" customWidth="1"/>
    <col min="7176" max="7176" width="10.77734375" bestFit="1" customWidth="1"/>
    <col min="7177" max="7177" width="3.77734375" customWidth="1"/>
    <col min="7425" max="7425" width="3.77734375" customWidth="1"/>
    <col min="7426" max="7426" width="21.5546875" customWidth="1"/>
    <col min="7427" max="7427" width="4" customWidth="1"/>
    <col min="7428" max="7428" width="8.77734375" customWidth="1"/>
    <col min="7429" max="7429" width="4" customWidth="1"/>
    <col min="7430" max="7430" width="15.21875" customWidth="1"/>
    <col min="7431" max="7431" width="4" customWidth="1"/>
    <col min="7432" max="7432" width="10.77734375" bestFit="1" customWidth="1"/>
    <col min="7433" max="7433" width="3.77734375" customWidth="1"/>
    <col min="7681" max="7681" width="3.77734375" customWidth="1"/>
    <col min="7682" max="7682" width="21.5546875" customWidth="1"/>
    <col min="7683" max="7683" width="4" customWidth="1"/>
    <col min="7684" max="7684" width="8.77734375" customWidth="1"/>
    <col min="7685" max="7685" width="4" customWidth="1"/>
    <col min="7686" max="7686" width="15.21875" customWidth="1"/>
    <col min="7687" max="7687" width="4" customWidth="1"/>
    <col min="7688" max="7688" width="10.77734375" bestFit="1" customWidth="1"/>
    <col min="7689" max="7689" width="3.77734375" customWidth="1"/>
    <col min="7937" max="7937" width="3.77734375" customWidth="1"/>
    <col min="7938" max="7938" width="21.5546875" customWidth="1"/>
    <col min="7939" max="7939" width="4" customWidth="1"/>
    <col min="7940" max="7940" width="8.77734375" customWidth="1"/>
    <col min="7941" max="7941" width="4" customWidth="1"/>
    <col min="7942" max="7942" width="15.21875" customWidth="1"/>
    <col min="7943" max="7943" width="4" customWidth="1"/>
    <col min="7944" max="7944" width="10.77734375" bestFit="1" customWidth="1"/>
    <col min="7945" max="7945" width="3.77734375" customWidth="1"/>
    <col min="8193" max="8193" width="3.77734375" customWidth="1"/>
    <col min="8194" max="8194" width="21.5546875" customWidth="1"/>
    <col min="8195" max="8195" width="4" customWidth="1"/>
    <col min="8196" max="8196" width="8.77734375" customWidth="1"/>
    <col min="8197" max="8197" width="4" customWidth="1"/>
    <col min="8198" max="8198" width="15.21875" customWidth="1"/>
    <col min="8199" max="8199" width="4" customWidth="1"/>
    <col min="8200" max="8200" width="10.77734375" bestFit="1" customWidth="1"/>
    <col min="8201" max="8201" width="3.77734375" customWidth="1"/>
    <col min="8449" max="8449" width="3.77734375" customWidth="1"/>
    <col min="8450" max="8450" width="21.5546875" customWidth="1"/>
    <col min="8451" max="8451" width="4" customWidth="1"/>
    <col min="8452" max="8452" width="8.77734375" customWidth="1"/>
    <col min="8453" max="8453" width="4" customWidth="1"/>
    <col min="8454" max="8454" width="15.21875" customWidth="1"/>
    <col min="8455" max="8455" width="4" customWidth="1"/>
    <col min="8456" max="8456" width="10.77734375" bestFit="1" customWidth="1"/>
    <col min="8457" max="8457" width="3.77734375" customWidth="1"/>
    <col min="8705" max="8705" width="3.77734375" customWidth="1"/>
    <col min="8706" max="8706" width="21.5546875" customWidth="1"/>
    <col min="8707" max="8707" width="4" customWidth="1"/>
    <col min="8708" max="8708" width="8.77734375" customWidth="1"/>
    <col min="8709" max="8709" width="4" customWidth="1"/>
    <col min="8710" max="8710" width="15.21875" customWidth="1"/>
    <col min="8711" max="8711" width="4" customWidth="1"/>
    <col min="8712" max="8712" width="10.77734375" bestFit="1" customWidth="1"/>
    <col min="8713" max="8713" width="3.77734375" customWidth="1"/>
    <col min="8961" max="8961" width="3.77734375" customWidth="1"/>
    <col min="8962" max="8962" width="21.5546875" customWidth="1"/>
    <col min="8963" max="8963" width="4" customWidth="1"/>
    <col min="8964" max="8964" width="8.77734375" customWidth="1"/>
    <col min="8965" max="8965" width="4" customWidth="1"/>
    <col min="8966" max="8966" width="15.21875" customWidth="1"/>
    <col min="8967" max="8967" width="4" customWidth="1"/>
    <col min="8968" max="8968" width="10.77734375" bestFit="1" customWidth="1"/>
    <col min="8969" max="8969" width="3.77734375" customWidth="1"/>
    <col min="9217" max="9217" width="3.77734375" customWidth="1"/>
    <col min="9218" max="9218" width="21.5546875" customWidth="1"/>
    <col min="9219" max="9219" width="4" customWidth="1"/>
    <col min="9220" max="9220" width="8.77734375" customWidth="1"/>
    <col min="9221" max="9221" width="4" customWidth="1"/>
    <col min="9222" max="9222" width="15.21875" customWidth="1"/>
    <col min="9223" max="9223" width="4" customWidth="1"/>
    <col min="9224" max="9224" width="10.77734375" bestFit="1" customWidth="1"/>
    <col min="9225" max="9225" width="3.77734375" customWidth="1"/>
    <col min="9473" max="9473" width="3.77734375" customWidth="1"/>
    <col min="9474" max="9474" width="21.5546875" customWidth="1"/>
    <col min="9475" max="9475" width="4" customWidth="1"/>
    <col min="9476" max="9476" width="8.77734375" customWidth="1"/>
    <col min="9477" max="9477" width="4" customWidth="1"/>
    <col min="9478" max="9478" width="15.21875" customWidth="1"/>
    <col min="9479" max="9479" width="4" customWidth="1"/>
    <col min="9480" max="9480" width="10.77734375" bestFit="1" customWidth="1"/>
    <col min="9481" max="9481" width="3.77734375" customWidth="1"/>
    <col min="9729" max="9729" width="3.77734375" customWidth="1"/>
    <col min="9730" max="9730" width="21.5546875" customWidth="1"/>
    <col min="9731" max="9731" width="4" customWidth="1"/>
    <col min="9732" max="9732" width="8.77734375" customWidth="1"/>
    <col min="9733" max="9733" width="4" customWidth="1"/>
    <col min="9734" max="9734" width="15.21875" customWidth="1"/>
    <col min="9735" max="9735" width="4" customWidth="1"/>
    <col min="9736" max="9736" width="10.77734375" bestFit="1" customWidth="1"/>
    <col min="9737" max="9737" width="3.77734375" customWidth="1"/>
    <col min="9985" max="9985" width="3.77734375" customWidth="1"/>
    <col min="9986" max="9986" width="21.5546875" customWidth="1"/>
    <col min="9987" max="9987" width="4" customWidth="1"/>
    <col min="9988" max="9988" width="8.77734375" customWidth="1"/>
    <col min="9989" max="9989" width="4" customWidth="1"/>
    <col min="9990" max="9990" width="15.21875" customWidth="1"/>
    <col min="9991" max="9991" width="4" customWidth="1"/>
    <col min="9992" max="9992" width="10.77734375" bestFit="1" customWidth="1"/>
    <col min="9993" max="9993" width="3.77734375" customWidth="1"/>
    <col min="10241" max="10241" width="3.77734375" customWidth="1"/>
    <col min="10242" max="10242" width="21.5546875" customWidth="1"/>
    <col min="10243" max="10243" width="4" customWidth="1"/>
    <col min="10244" max="10244" width="8.77734375" customWidth="1"/>
    <col min="10245" max="10245" width="4" customWidth="1"/>
    <col min="10246" max="10246" width="15.21875" customWidth="1"/>
    <col min="10247" max="10247" width="4" customWidth="1"/>
    <col min="10248" max="10248" width="10.77734375" bestFit="1" customWidth="1"/>
    <col min="10249" max="10249" width="3.77734375" customWidth="1"/>
    <col min="10497" max="10497" width="3.77734375" customWidth="1"/>
    <col min="10498" max="10498" width="21.5546875" customWidth="1"/>
    <col min="10499" max="10499" width="4" customWidth="1"/>
    <col min="10500" max="10500" width="8.77734375" customWidth="1"/>
    <col min="10501" max="10501" width="4" customWidth="1"/>
    <col min="10502" max="10502" width="15.21875" customWidth="1"/>
    <col min="10503" max="10503" width="4" customWidth="1"/>
    <col min="10504" max="10504" width="10.77734375" bestFit="1" customWidth="1"/>
    <col min="10505" max="10505" width="3.77734375" customWidth="1"/>
    <col min="10753" max="10753" width="3.77734375" customWidth="1"/>
    <col min="10754" max="10754" width="21.5546875" customWidth="1"/>
    <col min="10755" max="10755" width="4" customWidth="1"/>
    <col min="10756" max="10756" width="8.77734375" customWidth="1"/>
    <col min="10757" max="10757" width="4" customWidth="1"/>
    <col min="10758" max="10758" width="15.21875" customWidth="1"/>
    <col min="10759" max="10759" width="4" customWidth="1"/>
    <col min="10760" max="10760" width="10.77734375" bestFit="1" customWidth="1"/>
    <col min="10761" max="10761" width="3.77734375" customWidth="1"/>
    <col min="11009" max="11009" width="3.77734375" customWidth="1"/>
    <col min="11010" max="11010" width="21.5546875" customWidth="1"/>
    <col min="11011" max="11011" width="4" customWidth="1"/>
    <col min="11012" max="11012" width="8.77734375" customWidth="1"/>
    <col min="11013" max="11013" width="4" customWidth="1"/>
    <col min="11014" max="11014" width="15.21875" customWidth="1"/>
    <col min="11015" max="11015" width="4" customWidth="1"/>
    <col min="11016" max="11016" width="10.77734375" bestFit="1" customWidth="1"/>
    <col min="11017" max="11017" width="3.77734375" customWidth="1"/>
    <col min="11265" max="11265" width="3.77734375" customWidth="1"/>
    <col min="11266" max="11266" width="21.5546875" customWidth="1"/>
    <col min="11267" max="11267" width="4" customWidth="1"/>
    <col min="11268" max="11268" width="8.77734375" customWidth="1"/>
    <col min="11269" max="11269" width="4" customWidth="1"/>
    <col min="11270" max="11270" width="15.21875" customWidth="1"/>
    <col min="11271" max="11271" width="4" customWidth="1"/>
    <col min="11272" max="11272" width="10.77734375" bestFit="1" customWidth="1"/>
    <col min="11273" max="11273" width="3.77734375" customWidth="1"/>
    <col min="11521" max="11521" width="3.77734375" customWidth="1"/>
    <col min="11522" max="11522" width="21.5546875" customWidth="1"/>
    <col min="11523" max="11523" width="4" customWidth="1"/>
    <col min="11524" max="11524" width="8.77734375" customWidth="1"/>
    <col min="11525" max="11525" width="4" customWidth="1"/>
    <col min="11526" max="11526" width="15.21875" customWidth="1"/>
    <col min="11527" max="11527" width="4" customWidth="1"/>
    <col min="11528" max="11528" width="10.77734375" bestFit="1" customWidth="1"/>
    <col min="11529" max="11529" width="3.77734375" customWidth="1"/>
    <col min="11777" max="11777" width="3.77734375" customWidth="1"/>
    <col min="11778" max="11778" width="21.5546875" customWidth="1"/>
    <col min="11779" max="11779" width="4" customWidth="1"/>
    <col min="11780" max="11780" width="8.77734375" customWidth="1"/>
    <col min="11781" max="11781" width="4" customWidth="1"/>
    <col min="11782" max="11782" width="15.21875" customWidth="1"/>
    <col min="11783" max="11783" width="4" customWidth="1"/>
    <col min="11784" max="11784" width="10.77734375" bestFit="1" customWidth="1"/>
    <col min="11785" max="11785" width="3.77734375" customWidth="1"/>
    <col min="12033" max="12033" width="3.77734375" customWidth="1"/>
    <col min="12034" max="12034" width="21.5546875" customWidth="1"/>
    <col min="12035" max="12035" width="4" customWidth="1"/>
    <col min="12036" max="12036" width="8.77734375" customWidth="1"/>
    <col min="12037" max="12037" width="4" customWidth="1"/>
    <col min="12038" max="12038" width="15.21875" customWidth="1"/>
    <col min="12039" max="12039" width="4" customWidth="1"/>
    <col min="12040" max="12040" width="10.77734375" bestFit="1" customWidth="1"/>
    <col min="12041" max="12041" width="3.77734375" customWidth="1"/>
    <col min="12289" max="12289" width="3.77734375" customWidth="1"/>
    <col min="12290" max="12290" width="21.5546875" customWidth="1"/>
    <col min="12291" max="12291" width="4" customWidth="1"/>
    <col min="12292" max="12292" width="8.77734375" customWidth="1"/>
    <col min="12293" max="12293" width="4" customWidth="1"/>
    <col min="12294" max="12294" width="15.21875" customWidth="1"/>
    <col min="12295" max="12295" width="4" customWidth="1"/>
    <col min="12296" max="12296" width="10.77734375" bestFit="1" customWidth="1"/>
    <col min="12297" max="12297" width="3.77734375" customWidth="1"/>
    <col min="12545" max="12545" width="3.77734375" customWidth="1"/>
    <col min="12546" max="12546" width="21.5546875" customWidth="1"/>
    <col min="12547" max="12547" width="4" customWidth="1"/>
    <col min="12548" max="12548" width="8.77734375" customWidth="1"/>
    <col min="12549" max="12549" width="4" customWidth="1"/>
    <col min="12550" max="12550" width="15.21875" customWidth="1"/>
    <col min="12551" max="12551" width="4" customWidth="1"/>
    <col min="12552" max="12552" width="10.77734375" bestFit="1" customWidth="1"/>
    <col min="12553" max="12553" width="3.77734375" customWidth="1"/>
    <col min="12801" max="12801" width="3.77734375" customWidth="1"/>
    <col min="12802" max="12802" width="21.5546875" customWidth="1"/>
    <col min="12803" max="12803" width="4" customWidth="1"/>
    <col min="12804" max="12804" width="8.77734375" customWidth="1"/>
    <col min="12805" max="12805" width="4" customWidth="1"/>
    <col min="12806" max="12806" width="15.21875" customWidth="1"/>
    <col min="12807" max="12807" width="4" customWidth="1"/>
    <col min="12808" max="12808" width="10.77734375" bestFit="1" customWidth="1"/>
    <col min="12809" max="12809" width="3.77734375" customWidth="1"/>
    <col min="13057" max="13057" width="3.77734375" customWidth="1"/>
    <col min="13058" max="13058" width="21.5546875" customWidth="1"/>
    <col min="13059" max="13059" width="4" customWidth="1"/>
    <col min="13060" max="13060" width="8.77734375" customWidth="1"/>
    <col min="13061" max="13061" width="4" customWidth="1"/>
    <col min="13062" max="13062" width="15.21875" customWidth="1"/>
    <col min="13063" max="13063" width="4" customWidth="1"/>
    <col min="13064" max="13064" width="10.77734375" bestFit="1" customWidth="1"/>
    <col min="13065" max="13065" width="3.77734375" customWidth="1"/>
    <col min="13313" max="13313" width="3.77734375" customWidth="1"/>
    <col min="13314" max="13314" width="21.5546875" customWidth="1"/>
    <col min="13315" max="13315" width="4" customWidth="1"/>
    <col min="13316" max="13316" width="8.77734375" customWidth="1"/>
    <col min="13317" max="13317" width="4" customWidth="1"/>
    <col min="13318" max="13318" width="15.21875" customWidth="1"/>
    <col min="13319" max="13319" width="4" customWidth="1"/>
    <col min="13320" max="13320" width="10.77734375" bestFit="1" customWidth="1"/>
    <col min="13321" max="13321" width="3.77734375" customWidth="1"/>
    <col min="13569" max="13569" width="3.77734375" customWidth="1"/>
    <col min="13570" max="13570" width="21.5546875" customWidth="1"/>
    <col min="13571" max="13571" width="4" customWidth="1"/>
    <col min="13572" max="13572" width="8.77734375" customWidth="1"/>
    <col min="13573" max="13573" width="4" customWidth="1"/>
    <col min="13574" max="13574" width="15.21875" customWidth="1"/>
    <col min="13575" max="13575" width="4" customWidth="1"/>
    <col min="13576" max="13576" width="10.77734375" bestFit="1" customWidth="1"/>
    <col min="13577" max="13577" width="3.77734375" customWidth="1"/>
    <col min="13825" max="13825" width="3.77734375" customWidth="1"/>
    <col min="13826" max="13826" width="21.5546875" customWidth="1"/>
    <col min="13827" max="13827" width="4" customWidth="1"/>
    <col min="13828" max="13828" width="8.77734375" customWidth="1"/>
    <col min="13829" max="13829" width="4" customWidth="1"/>
    <col min="13830" max="13830" width="15.21875" customWidth="1"/>
    <col min="13831" max="13831" width="4" customWidth="1"/>
    <col min="13832" max="13832" width="10.77734375" bestFit="1" customWidth="1"/>
    <col min="13833" max="13833" width="3.77734375" customWidth="1"/>
    <col min="14081" max="14081" width="3.77734375" customWidth="1"/>
    <col min="14082" max="14082" width="21.5546875" customWidth="1"/>
    <col min="14083" max="14083" width="4" customWidth="1"/>
    <col min="14084" max="14084" width="8.77734375" customWidth="1"/>
    <col min="14085" max="14085" width="4" customWidth="1"/>
    <col min="14086" max="14086" width="15.21875" customWidth="1"/>
    <col min="14087" max="14087" width="4" customWidth="1"/>
    <col min="14088" max="14088" width="10.77734375" bestFit="1" customWidth="1"/>
    <col min="14089" max="14089" width="3.77734375" customWidth="1"/>
    <col min="14337" max="14337" width="3.77734375" customWidth="1"/>
    <col min="14338" max="14338" width="21.5546875" customWidth="1"/>
    <col min="14339" max="14339" width="4" customWidth="1"/>
    <col min="14340" max="14340" width="8.77734375" customWidth="1"/>
    <col min="14341" max="14341" width="4" customWidth="1"/>
    <col min="14342" max="14342" width="15.21875" customWidth="1"/>
    <col min="14343" max="14343" width="4" customWidth="1"/>
    <col min="14344" max="14344" width="10.77734375" bestFit="1" customWidth="1"/>
    <col min="14345" max="14345" width="3.77734375" customWidth="1"/>
    <col min="14593" max="14593" width="3.77734375" customWidth="1"/>
    <col min="14594" max="14594" width="21.5546875" customWidth="1"/>
    <col min="14595" max="14595" width="4" customWidth="1"/>
    <col min="14596" max="14596" width="8.77734375" customWidth="1"/>
    <col min="14597" max="14597" width="4" customWidth="1"/>
    <col min="14598" max="14598" width="15.21875" customWidth="1"/>
    <col min="14599" max="14599" width="4" customWidth="1"/>
    <col min="14600" max="14600" width="10.77734375" bestFit="1" customWidth="1"/>
    <col min="14601" max="14601" width="3.77734375" customWidth="1"/>
    <col min="14849" max="14849" width="3.77734375" customWidth="1"/>
    <col min="14850" max="14850" width="21.5546875" customWidth="1"/>
    <col min="14851" max="14851" width="4" customWidth="1"/>
    <col min="14852" max="14852" width="8.77734375" customWidth="1"/>
    <col min="14853" max="14853" width="4" customWidth="1"/>
    <col min="14854" max="14854" width="15.21875" customWidth="1"/>
    <col min="14855" max="14855" width="4" customWidth="1"/>
    <col min="14856" max="14856" width="10.77734375" bestFit="1" customWidth="1"/>
    <col min="14857" max="14857" width="3.77734375" customWidth="1"/>
    <col min="15105" max="15105" width="3.77734375" customWidth="1"/>
    <col min="15106" max="15106" width="21.5546875" customWidth="1"/>
    <col min="15107" max="15107" width="4" customWidth="1"/>
    <col min="15108" max="15108" width="8.77734375" customWidth="1"/>
    <col min="15109" max="15109" width="4" customWidth="1"/>
    <col min="15110" max="15110" width="15.21875" customWidth="1"/>
    <col min="15111" max="15111" width="4" customWidth="1"/>
    <col min="15112" max="15112" width="10.77734375" bestFit="1" customWidth="1"/>
    <col min="15113" max="15113" width="3.77734375" customWidth="1"/>
    <col min="15361" max="15361" width="3.77734375" customWidth="1"/>
    <col min="15362" max="15362" width="21.5546875" customWidth="1"/>
    <col min="15363" max="15363" width="4" customWidth="1"/>
    <col min="15364" max="15364" width="8.77734375" customWidth="1"/>
    <col min="15365" max="15365" width="4" customWidth="1"/>
    <col min="15366" max="15366" width="15.21875" customWidth="1"/>
    <col min="15367" max="15367" width="4" customWidth="1"/>
    <col min="15368" max="15368" width="10.77734375" bestFit="1" customWidth="1"/>
    <col min="15369" max="15369" width="3.77734375" customWidth="1"/>
    <col min="15617" max="15617" width="3.77734375" customWidth="1"/>
    <col min="15618" max="15618" width="21.5546875" customWidth="1"/>
    <col min="15619" max="15619" width="4" customWidth="1"/>
    <col min="15620" max="15620" width="8.77734375" customWidth="1"/>
    <col min="15621" max="15621" width="4" customWidth="1"/>
    <col min="15622" max="15622" width="15.21875" customWidth="1"/>
    <col min="15623" max="15623" width="4" customWidth="1"/>
    <col min="15624" max="15624" width="10.77734375" bestFit="1" customWidth="1"/>
    <col min="15625" max="15625" width="3.77734375" customWidth="1"/>
    <col min="15873" max="15873" width="3.77734375" customWidth="1"/>
    <col min="15874" max="15874" width="21.5546875" customWidth="1"/>
    <col min="15875" max="15875" width="4" customWidth="1"/>
    <col min="15876" max="15876" width="8.77734375" customWidth="1"/>
    <col min="15877" max="15877" width="4" customWidth="1"/>
    <col min="15878" max="15878" width="15.21875" customWidth="1"/>
    <col min="15879" max="15879" width="4" customWidth="1"/>
    <col min="15880" max="15880" width="10.77734375" bestFit="1" customWidth="1"/>
    <col min="15881" max="15881" width="3.77734375" customWidth="1"/>
    <col min="16129" max="16129" width="3.77734375" customWidth="1"/>
    <col min="16130" max="16130" width="21.5546875" customWidth="1"/>
    <col min="16131" max="16131" width="4" customWidth="1"/>
    <col min="16132" max="16132" width="8.77734375" customWidth="1"/>
    <col min="16133" max="16133" width="4" customWidth="1"/>
    <col min="16134" max="16134" width="15.21875" customWidth="1"/>
    <col min="16135" max="16135" width="4" customWidth="1"/>
    <col min="16136" max="16136" width="10.77734375" bestFit="1" customWidth="1"/>
    <col min="16137" max="16137" width="3.77734375" customWidth="1"/>
  </cols>
  <sheetData>
    <row r="1" spans="1:10" x14ac:dyDescent="0.3">
      <c r="A1" s="1"/>
      <c r="B1" s="1"/>
      <c r="C1" s="1"/>
      <c r="D1" s="1"/>
      <c r="E1" s="1"/>
      <c r="F1" s="1"/>
      <c r="H1" s="2"/>
    </row>
    <row r="2" spans="1:10" x14ac:dyDescent="0.3">
      <c r="A2" s="3"/>
      <c r="B2" s="3"/>
      <c r="C2" s="4"/>
      <c r="D2" s="3"/>
      <c r="E2" s="3"/>
      <c r="F2" s="3"/>
      <c r="H2" s="2"/>
    </row>
    <row r="3" spans="1:10" ht="17.399999999999999" x14ac:dyDescent="0.3">
      <c r="B3" s="5" t="s">
        <v>0</v>
      </c>
      <c r="C3" s="5"/>
      <c r="D3" s="5"/>
      <c r="E3" s="5"/>
      <c r="F3" s="5"/>
      <c r="G3" s="5"/>
      <c r="H3" s="5"/>
    </row>
    <row r="4" spans="1:10" ht="15.6" x14ac:dyDescent="0.3">
      <c r="B4" s="6" t="s">
        <v>1</v>
      </c>
      <c r="C4" s="6"/>
      <c r="D4" s="6"/>
      <c r="E4" s="6"/>
      <c r="F4" s="6"/>
      <c r="G4" s="6"/>
      <c r="H4" s="6"/>
    </row>
    <row r="5" spans="1:10" ht="15.6" x14ac:dyDescent="0.3">
      <c r="B5" s="6" t="s">
        <v>2</v>
      </c>
      <c r="C5" s="6"/>
      <c r="D5" s="6"/>
      <c r="E5" s="6"/>
      <c r="F5" s="6"/>
      <c r="G5" s="6"/>
      <c r="H5" s="6"/>
    </row>
    <row r="6" spans="1:10" x14ac:dyDescent="0.3">
      <c r="B6" s="7"/>
      <c r="C6" s="7" t="s">
        <v>3</v>
      </c>
      <c r="D6" s="8"/>
      <c r="E6" s="8"/>
      <c r="F6" s="7" t="str">
        <f>'[1]General Inputs'!$G$6</f>
        <v>Sep 2025</v>
      </c>
      <c r="G6" s="8"/>
      <c r="H6" s="8"/>
    </row>
    <row r="7" spans="1:10" x14ac:dyDescent="0.3">
      <c r="B7" s="7"/>
      <c r="C7" s="7" t="s">
        <v>4</v>
      </c>
      <c r="D7" s="8"/>
      <c r="E7" s="8"/>
      <c r="F7" s="7" t="str">
        <f>'[1]General Inputs'!$G$12</f>
        <v>Oct 2025 - Dec 2026</v>
      </c>
      <c r="G7" s="8"/>
      <c r="H7" s="7"/>
    </row>
    <row r="8" spans="1:10" x14ac:dyDescent="0.3">
      <c r="B8" s="9"/>
      <c r="C8" s="9"/>
      <c r="D8" s="9"/>
      <c r="E8" s="9"/>
      <c r="F8" s="9"/>
      <c r="G8" s="9"/>
      <c r="H8" s="9"/>
    </row>
    <row r="9" spans="1:10" ht="12.75" customHeight="1" x14ac:dyDescent="0.3">
      <c r="B9" s="10" t="s">
        <v>5</v>
      </c>
      <c r="C9" s="11" t="s">
        <v>5</v>
      </c>
      <c r="D9" s="12"/>
      <c r="E9" s="12"/>
      <c r="F9" s="10"/>
      <c r="G9" s="12"/>
      <c r="H9" s="13"/>
      <c r="I9" s="14"/>
    </row>
    <row r="10" spans="1:10" ht="12.75" customHeight="1" x14ac:dyDescent="0.3">
      <c r="B10" s="15" t="s">
        <v>6</v>
      </c>
      <c r="C10" s="16" t="s">
        <v>7</v>
      </c>
      <c r="D10" s="17" t="s">
        <v>8</v>
      </c>
      <c r="E10" s="16" t="s">
        <v>7</v>
      </c>
      <c r="F10" s="18">
        <f>'DSM 1.0'!I55</f>
        <v>794233.52299309557</v>
      </c>
      <c r="G10" s="19" t="s">
        <v>7</v>
      </c>
      <c r="H10" s="20">
        <f>ROUND(F10/F11,6)</f>
        <v>4.2499999999999998E-4</v>
      </c>
      <c r="J10" s="21"/>
    </row>
    <row r="11" spans="1:10" ht="15" customHeight="1" x14ac:dyDescent="0.3">
      <c r="B11" s="15"/>
      <c r="C11" s="16"/>
      <c r="D11" s="22" t="s">
        <v>9</v>
      </c>
      <c r="E11" s="16"/>
      <c r="F11" s="23">
        <f>'[1]General Inputs'!F84</f>
        <v>1867312390.7120614</v>
      </c>
      <c r="G11" s="19"/>
      <c r="H11" s="20"/>
    </row>
    <row r="12" spans="1:10" ht="15" customHeight="1" x14ac:dyDescent="0.3">
      <c r="B12" s="10"/>
      <c r="C12" s="24"/>
      <c r="D12" s="10"/>
      <c r="E12" s="10"/>
      <c r="F12" s="25"/>
      <c r="G12" s="10"/>
      <c r="H12" s="26"/>
    </row>
    <row r="13" spans="1:10" ht="15" customHeight="1" x14ac:dyDescent="0.3">
      <c r="B13" s="10"/>
      <c r="C13" s="24"/>
      <c r="D13" s="10"/>
      <c r="E13" s="10"/>
      <c r="F13" s="25"/>
      <c r="G13" s="10"/>
      <c r="H13" s="26"/>
    </row>
    <row r="14" spans="1:10" ht="12.75" customHeight="1" x14ac:dyDescent="0.3">
      <c r="F14" s="25"/>
      <c r="G14" s="10"/>
      <c r="H14" s="26"/>
    </row>
    <row r="15" spans="1:10" ht="12.75" customHeight="1" x14ac:dyDescent="0.3">
      <c r="B15" s="15" t="s">
        <v>10</v>
      </c>
      <c r="C15" s="28" t="s">
        <v>7</v>
      </c>
      <c r="D15" s="17" t="s">
        <v>8</v>
      </c>
      <c r="E15" s="16" t="s">
        <v>7</v>
      </c>
      <c r="F15" s="18">
        <f>'DSM 2.0'!I55</f>
        <v>656452.86382399988</v>
      </c>
      <c r="G15" s="29" t="s">
        <v>7</v>
      </c>
      <c r="H15" s="20">
        <f>ROUND(F15/F16,6)</f>
        <v>4.64E-4</v>
      </c>
    </row>
    <row r="16" spans="1:10" x14ac:dyDescent="0.3">
      <c r="B16" s="15"/>
      <c r="C16" s="28"/>
      <c r="D16" s="22" t="s">
        <v>9</v>
      </c>
      <c r="E16" s="16"/>
      <c r="F16" s="30">
        <f>'[1]General Inputs'!G84</f>
        <v>1414836448.1606438</v>
      </c>
      <c r="G16" s="29"/>
      <c r="H16" s="20"/>
    </row>
    <row r="17" spans="2:15" ht="20.100000000000001" customHeight="1" x14ac:dyDescent="0.3">
      <c r="B17" s="10"/>
      <c r="C17" s="24"/>
      <c r="D17" s="10"/>
      <c r="E17" s="10"/>
      <c r="F17" s="25"/>
      <c r="G17" s="31"/>
      <c r="H17" s="2"/>
    </row>
    <row r="18" spans="2:15" ht="29.25" customHeight="1" x14ac:dyDescent="0.3">
      <c r="B18" s="32"/>
      <c r="C18" s="32"/>
      <c r="D18" s="32"/>
      <c r="E18" s="32"/>
      <c r="F18" s="32"/>
      <c r="G18" s="32"/>
      <c r="H18" s="32"/>
    </row>
    <row r="19" spans="2:15" x14ac:dyDescent="0.3">
      <c r="B19" s="10"/>
      <c r="C19" s="24"/>
      <c r="D19" s="10"/>
      <c r="E19" s="10"/>
      <c r="F19" s="10"/>
    </row>
    <row r="20" spans="2:15" x14ac:dyDescent="0.3">
      <c r="B20" s="10"/>
      <c r="C20" s="24"/>
      <c r="D20" s="10"/>
      <c r="E20" s="10"/>
      <c r="F20" s="10"/>
      <c r="G20" s="10"/>
    </row>
    <row r="23" spans="2:15" ht="15" customHeight="1" x14ac:dyDescent="0.3"/>
    <row r="32" spans="2:15" x14ac:dyDescent="0.3">
      <c r="O32" s="33"/>
    </row>
    <row r="34" ht="18.75" customHeight="1" x14ac:dyDescent="0.3"/>
  </sheetData>
  <mergeCells count="13">
    <mergeCell ref="B15:B16"/>
    <mergeCell ref="C15:C16"/>
    <mergeCell ref="E15:E16"/>
    <mergeCell ref="G15:G16"/>
    <mergeCell ref="H15:H16"/>
    <mergeCell ref="B3:H3"/>
    <mergeCell ref="B4:H4"/>
    <mergeCell ref="B5:H5"/>
    <mergeCell ref="B10:B11"/>
    <mergeCell ref="C10:C11"/>
    <mergeCell ref="E10:E11"/>
    <mergeCell ref="G10:G11"/>
    <mergeCell ref="H10:H1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D19C-1D04-474E-B02F-DE5CD6F3DE7E}">
  <sheetPr codeName="Sheet2">
    <pageSetUpPr fitToPage="1"/>
  </sheetPr>
  <dimension ref="B1:Q75"/>
  <sheetViews>
    <sheetView showGridLines="0" topLeftCell="A30" workbookViewId="0"/>
  </sheetViews>
  <sheetFormatPr defaultColWidth="9.21875" defaultRowHeight="13.8" x14ac:dyDescent="0.25"/>
  <cols>
    <col min="1" max="1" width="3.21875" style="35" customWidth="1"/>
    <col min="2" max="2" width="3.21875" style="34" customWidth="1"/>
    <col min="3" max="3" width="3.77734375" style="34" customWidth="1"/>
    <col min="4" max="7" width="12.77734375" style="35" customWidth="1"/>
    <col min="8" max="8" width="18.44140625" style="35" customWidth="1"/>
    <col min="9" max="9" width="15.77734375" style="35" customWidth="1"/>
    <col min="10" max="13" width="9.21875" style="35"/>
    <col min="14" max="14" width="12.21875" style="35" bestFit="1" customWidth="1"/>
    <col min="15" max="19" width="9.21875" style="35"/>
    <col min="20" max="20" width="9.21875" style="35" customWidth="1"/>
    <col min="21" max="22" width="9.21875" style="35"/>
    <col min="23" max="23" width="9.21875" style="35" customWidth="1"/>
    <col min="24" max="256" width="9.21875" style="35"/>
    <col min="257" max="258" width="3.21875" style="35" customWidth="1"/>
    <col min="259" max="259" width="3.77734375" style="35" customWidth="1"/>
    <col min="260" max="263" width="12.77734375" style="35" customWidth="1"/>
    <col min="264" max="264" width="18.44140625" style="35" customWidth="1"/>
    <col min="265" max="265" width="15.77734375" style="35" customWidth="1"/>
    <col min="266" max="269" width="9.21875" style="35"/>
    <col min="270" max="270" width="12.21875" style="35" bestFit="1" customWidth="1"/>
    <col min="271" max="512" width="9.21875" style="35"/>
    <col min="513" max="514" width="3.21875" style="35" customWidth="1"/>
    <col min="515" max="515" width="3.77734375" style="35" customWidth="1"/>
    <col min="516" max="519" width="12.77734375" style="35" customWidth="1"/>
    <col min="520" max="520" width="18.44140625" style="35" customWidth="1"/>
    <col min="521" max="521" width="15.77734375" style="35" customWidth="1"/>
    <col min="522" max="525" width="9.21875" style="35"/>
    <col min="526" max="526" width="12.21875" style="35" bestFit="1" customWidth="1"/>
    <col min="527" max="768" width="9.21875" style="35"/>
    <col min="769" max="770" width="3.21875" style="35" customWidth="1"/>
    <col min="771" max="771" width="3.77734375" style="35" customWidth="1"/>
    <col min="772" max="775" width="12.77734375" style="35" customWidth="1"/>
    <col min="776" max="776" width="18.44140625" style="35" customWidth="1"/>
    <col min="777" max="777" width="15.77734375" style="35" customWidth="1"/>
    <col min="778" max="781" width="9.21875" style="35"/>
    <col min="782" max="782" width="12.21875" style="35" bestFit="1" customWidth="1"/>
    <col min="783" max="1024" width="9.21875" style="35"/>
    <col min="1025" max="1026" width="3.21875" style="35" customWidth="1"/>
    <col min="1027" max="1027" width="3.77734375" style="35" customWidth="1"/>
    <col min="1028" max="1031" width="12.77734375" style="35" customWidth="1"/>
    <col min="1032" max="1032" width="18.44140625" style="35" customWidth="1"/>
    <col min="1033" max="1033" width="15.77734375" style="35" customWidth="1"/>
    <col min="1034" max="1037" width="9.21875" style="35"/>
    <col min="1038" max="1038" width="12.21875" style="35" bestFit="1" customWidth="1"/>
    <col min="1039" max="1280" width="9.21875" style="35"/>
    <col min="1281" max="1282" width="3.21875" style="35" customWidth="1"/>
    <col min="1283" max="1283" width="3.77734375" style="35" customWidth="1"/>
    <col min="1284" max="1287" width="12.77734375" style="35" customWidth="1"/>
    <col min="1288" max="1288" width="18.44140625" style="35" customWidth="1"/>
    <col min="1289" max="1289" width="15.77734375" style="35" customWidth="1"/>
    <col min="1290" max="1293" width="9.21875" style="35"/>
    <col min="1294" max="1294" width="12.21875" style="35" bestFit="1" customWidth="1"/>
    <col min="1295" max="1536" width="9.21875" style="35"/>
    <col min="1537" max="1538" width="3.21875" style="35" customWidth="1"/>
    <col min="1539" max="1539" width="3.77734375" style="35" customWidth="1"/>
    <col min="1540" max="1543" width="12.77734375" style="35" customWidth="1"/>
    <col min="1544" max="1544" width="18.44140625" style="35" customWidth="1"/>
    <col min="1545" max="1545" width="15.77734375" style="35" customWidth="1"/>
    <col min="1546" max="1549" width="9.21875" style="35"/>
    <col min="1550" max="1550" width="12.21875" style="35" bestFit="1" customWidth="1"/>
    <col min="1551" max="1792" width="9.21875" style="35"/>
    <col min="1793" max="1794" width="3.21875" style="35" customWidth="1"/>
    <col min="1795" max="1795" width="3.77734375" style="35" customWidth="1"/>
    <col min="1796" max="1799" width="12.77734375" style="35" customWidth="1"/>
    <col min="1800" max="1800" width="18.44140625" style="35" customWidth="1"/>
    <col min="1801" max="1801" width="15.77734375" style="35" customWidth="1"/>
    <col min="1802" max="1805" width="9.21875" style="35"/>
    <col min="1806" max="1806" width="12.21875" style="35" bestFit="1" customWidth="1"/>
    <col min="1807" max="2048" width="9.21875" style="35"/>
    <col min="2049" max="2050" width="3.21875" style="35" customWidth="1"/>
    <col min="2051" max="2051" width="3.77734375" style="35" customWidth="1"/>
    <col min="2052" max="2055" width="12.77734375" style="35" customWidth="1"/>
    <col min="2056" max="2056" width="18.44140625" style="35" customWidth="1"/>
    <col min="2057" max="2057" width="15.77734375" style="35" customWidth="1"/>
    <col min="2058" max="2061" width="9.21875" style="35"/>
    <col min="2062" max="2062" width="12.21875" style="35" bestFit="1" customWidth="1"/>
    <col min="2063" max="2304" width="9.21875" style="35"/>
    <col min="2305" max="2306" width="3.21875" style="35" customWidth="1"/>
    <col min="2307" max="2307" width="3.77734375" style="35" customWidth="1"/>
    <col min="2308" max="2311" width="12.77734375" style="35" customWidth="1"/>
    <col min="2312" max="2312" width="18.44140625" style="35" customWidth="1"/>
    <col min="2313" max="2313" width="15.77734375" style="35" customWidth="1"/>
    <col min="2314" max="2317" width="9.21875" style="35"/>
    <col min="2318" max="2318" width="12.21875" style="35" bestFit="1" customWidth="1"/>
    <col min="2319" max="2560" width="9.21875" style="35"/>
    <col min="2561" max="2562" width="3.21875" style="35" customWidth="1"/>
    <col min="2563" max="2563" width="3.77734375" style="35" customWidth="1"/>
    <col min="2564" max="2567" width="12.77734375" style="35" customWidth="1"/>
    <col min="2568" max="2568" width="18.44140625" style="35" customWidth="1"/>
    <col min="2569" max="2569" width="15.77734375" style="35" customWidth="1"/>
    <col min="2570" max="2573" width="9.21875" style="35"/>
    <col min="2574" max="2574" width="12.21875" style="35" bestFit="1" customWidth="1"/>
    <col min="2575" max="2816" width="9.21875" style="35"/>
    <col min="2817" max="2818" width="3.21875" style="35" customWidth="1"/>
    <col min="2819" max="2819" width="3.77734375" style="35" customWidth="1"/>
    <col min="2820" max="2823" width="12.77734375" style="35" customWidth="1"/>
    <col min="2824" max="2824" width="18.44140625" style="35" customWidth="1"/>
    <col min="2825" max="2825" width="15.77734375" style="35" customWidth="1"/>
    <col min="2826" max="2829" width="9.21875" style="35"/>
    <col min="2830" max="2830" width="12.21875" style="35" bestFit="1" customWidth="1"/>
    <col min="2831" max="3072" width="9.21875" style="35"/>
    <col min="3073" max="3074" width="3.21875" style="35" customWidth="1"/>
    <col min="3075" max="3075" width="3.77734375" style="35" customWidth="1"/>
    <col min="3076" max="3079" width="12.77734375" style="35" customWidth="1"/>
    <col min="3080" max="3080" width="18.44140625" style="35" customWidth="1"/>
    <col min="3081" max="3081" width="15.77734375" style="35" customWidth="1"/>
    <col min="3082" max="3085" width="9.21875" style="35"/>
    <col min="3086" max="3086" width="12.21875" style="35" bestFit="1" customWidth="1"/>
    <col min="3087" max="3328" width="9.21875" style="35"/>
    <col min="3329" max="3330" width="3.21875" style="35" customWidth="1"/>
    <col min="3331" max="3331" width="3.77734375" style="35" customWidth="1"/>
    <col min="3332" max="3335" width="12.77734375" style="35" customWidth="1"/>
    <col min="3336" max="3336" width="18.44140625" style="35" customWidth="1"/>
    <col min="3337" max="3337" width="15.77734375" style="35" customWidth="1"/>
    <col min="3338" max="3341" width="9.21875" style="35"/>
    <col min="3342" max="3342" width="12.21875" style="35" bestFit="1" customWidth="1"/>
    <col min="3343" max="3584" width="9.21875" style="35"/>
    <col min="3585" max="3586" width="3.21875" style="35" customWidth="1"/>
    <col min="3587" max="3587" width="3.77734375" style="35" customWidth="1"/>
    <col min="3588" max="3591" width="12.77734375" style="35" customWidth="1"/>
    <col min="3592" max="3592" width="18.44140625" style="35" customWidth="1"/>
    <col min="3593" max="3593" width="15.77734375" style="35" customWidth="1"/>
    <col min="3594" max="3597" width="9.21875" style="35"/>
    <col min="3598" max="3598" width="12.21875" style="35" bestFit="1" customWidth="1"/>
    <col min="3599" max="3840" width="9.21875" style="35"/>
    <col min="3841" max="3842" width="3.21875" style="35" customWidth="1"/>
    <col min="3843" max="3843" width="3.77734375" style="35" customWidth="1"/>
    <col min="3844" max="3847" width="12.77734375" style="35" customWidth="1"/>
    <col min="3848" max="3848" width="18.44140625" style="35" customWidth="1"/>
    <col min="3849" max="3849" width="15.77734375" style="35" customWidth="1"/>
    <col min="3850" max="3853" width="9.21875" style="35"/>
    <col min="3854" max="3854" width="12.21875" style="35" bestFit="1" customWidth="1"/>
    <col min="3855" max="4096" width="9.21875" style="35"/>
    <col min="4097" max="4098" width="3.21875" style="35" customWidth="1"/>
    <col min="4099" max="4099" width="3.77734375" style="35" customWidth="1"/>
    <col min="4100" max="4103" width="12.77734375" style="35" customWidth="1"/>
    <col min="4104" max="4104" width="18.44140625" style="35" customWidth="1"/>
    <col min="4105" max="4105" width="15.77734375" style="35" customWidth="1"/>
    <col min="4106" max="4109" width="9.21875" style="35"/>
    <col min="4110" max="4110" width="12.21875" style="35" bestFit="1" customWidth="1"/>
    <col min="4111" max="4352" width="9.21875" style="35"/>
    <col min="4353" max="4354" width="3.21875" style="35" customWidth="1"/>
    <col min="4355" max="4355" width="3.77734375" style="35" customWidth="1"/>
    <col min="4356" max="4359" width="12.77734375" style="35" customWidth="1"/>
    <col min="4360" max="4360" width="18.44140625" style="35" customWidth="1"/>
    <col min="4361" max="4361" width="15.77734375" style="35" customWidth="1"/>
    <col min="4362" max="4365" width="9.21875" style="35"/>
    <col min="4366" max="4366" width="12.21875" style="35" bestFit="1" customWidth="1"/>
    <col min="4367" max="4608" width="9.21875" style="35"/>
    <col min="4609" max="4610" width="3.21875" style="35" customWidth="1"/>
    <col min="4611" max="4611" width="3.77734375" style="35" customWidth="1"/>
    <col min="4612" max="4615" width="12.77734375" style="35" customWidth="1"/>
    <col min="4616" max="4616" width="18.44140625" style="35" customWidth="1"/>
    <col min="4617" max="4617" width="15.77734375" style="35" customWidth="1"/>
    <col min="4618" max="4621" width="9.21875" style="35"/>
    <col min="4622" max="4622" width="12.21875" style="35" bestFit="1" customWidth="1"/>
    <col min="4623" max="4864" width="9.21875" style="35"/>
    <col min="4865" max="4866" width="3.21875" style="35" customWidth="1"/>
    <col min="4867" max="4867" width="3.77734375" style="35" customWidth="1"/>
    <col min="4868" max="4871" width="12.77734375" style="35" customWidth="1"/>
    <col min="4872" max="4872" width="18.44140625" style="35" customWidth="1"/>
    <col min="4873" max="4873" width="15.77734375" style="35" customWidth="1"/>
    <col min="4874" max="4877" width="9.21875" style="35"/>
    <col min="4878" max="4878" width="12.21875" style="35" bestFit="1" customWidth="1"/>
    <col min="4879" max="5120" width="9.21875" style="35"/>
    <col min="5121" max="5122" width="3.21875" style="35" customWidth="1"/>
    <col min="5123" max="5123" width="3.77734375" style="35" customWidth="1"/>
    <col min="5124" max="5127" width="12.77734375" style="35" customWidth="1"/>
    <col min="5128" max="5128" width="18.44140625" style="35" customWidth="1"/>
    <col min="5129" max="5129" width="15.77734375" style="35" customWidth="1"/>
    <col min="5130" max="5133" width="9.21875" style="35"/>
    <col min="5134" max="5134" width="12.21875" style="35" bestFit="1" customWidth="1"/>
    <col min="5135" max="5376" width="9.21875" style="35"/>
    <col min="5377" max="5378" width="3.21875" style="35" customWidth="1"/>
    <col min="5379" max="5379" width="3.77734375" style="35" customWidth="1"/>
    <col min="5380" max="5383" width="12.77734375" style="35" customWidth="1"/>
    <col min="5384" max="5384" width="18.44140625" style="35" customWidth="1"/>
    <col min="5385" max="5385" width="15.77734375" style="35" customWidth="1"/>
    <col min="5386" max="5389" width="9.21875" style="35"/>
    <col min="5390" max="5390" width="12.21875" style="35" bestFit="1" customWidth="1"/>
    <col min="5391" max="5632" width="9.21875" style="35"/>
    <col min="5633" max="5634" width="3.21875" style="35" customWidth="1"/>
    <col min="5635" max="5635" width="3.77734375" style="35" customWidth="1"/>
    <col min="5636" max="5639" width="12.77734375" style="35" customWidth="1"/>
    <col min="5640" max="5640" width="18.44140625" style="35" customWidth="1"/>
    <col min="5641" max="5641" width="15.77734375" style="35" customWidth="1"/>
    <col min="5642" max="5645" width="9.21875" style="35"/>
    <col min="5646" max="5646" width="12.21875" style="35" bestFit="1" customWidth="1"/>
    <col min="5647" max="5888" width="9.21875" style="35"/>
    <col min="5889" max="5890" width="3.21875" style="35" customWidth="1"/>
    <col min="5891" max="5891" width="3.77734375" style="35" customWidth="1"/>
    <col min="5892" max="5895" width="12.77734375" style="35" customWidth="1"/>
    <col min="5896" max="5896" width="18.44140625" style="35" customWidth="1"/>
    <col min="5897" max="5897" width="15.77734375" style="35" customWidth="1"/>
    <col min="5898" max="5901" width="9.21875" style="35"/>
    <col min="5902" max="5902" width="12.21875" style="35" bestFit="1" customWidth="1"/>
    <col min="5903" max="6144" width="9.21875" style="35"/>
    <col min="6145" max="6146" width="3.21875" style="35" customWidth="1"/>
    <col min="6147" max="6147" width="3.77734375" style="35" customWidth="1"/>
    <col min="6148" max="6151" width="12.77734375" style="35" customWidth="1"/>
    <col min="6152" max="6152" width="18.44140625" style="35" customWidth="1"/>
    <col min="6153" max="6153" width="15.77734375" style="35" customWidth="1"/>
    <col min="6154" max="6157" width="9.21875" style="35"/>
    <col min="6158" max="6158" width="12.21875" style="35" bestFit="1" customWidth="1"/>
    <col min="6159" max="6400" width="9.21875" style="35"/>
    <col min="6401" max="6402" width="3.21875" style="35" customWidth="1"/>
    <col min="6403" max="6403" width="3.77734375" style="35" customWidth="1"/>
    <col min="6404" max="6407" width="12.77734375" style="35" customWidth="1"/>
    <col min="6408" max="6408" width="18.44140625" style="35" customWidth="1"/>
    <col min="6409" max="6409" width="15.77734375" style="35" customWidth="1"/>
    <col min="6410" max="6413" width="9.21875" style="35"/>
    <col min="6414" max="6414" width="12.21875" style="35" bestFit="1" customWidth="1"/>
    <col min="6415" max="6656" width="9.21875" style="35"/>
    <col min="6657" max="6658" width="3.21875" style="35" customWidth="1"/>
    <col min="6659" max="6659" width="3.77734375" style="35" customWidth="1"/>
    <col min="6660" max="6663" width="12.77734375" style="35" customWidth="1"/>
    <col min="6664" max="6664" width="18.44140625" style="35" customWidth="1"/>
    <col min="6665" max="6665" width="15.77734375" style="35" customWidth="1"/>
    <col min="6666" max="6669" width="9.21875" style="35"/>
    <col min="6670" max="6670" width="12.21875" style="35" bestFit="1" customWidth="1"/>
    <col min="6671" max="6912" width="9.21875" style="35"/>
    <col min="6913" max="6914" width="3.21875" style="35" customWidth="1"/>
    <col min="6915" max="6915" width="3.77734375" style="35" customWidth="1"/>
    <col min="6916" max="6919" width="12.77734375" style="35" customWidth="1"/>
    <col min="6920" max="6920" width="18.44140625" style="35" customWidth="1"/>
    <col min="6921" max="6921" width="15.77734375" style="35" customWidth="1"/>
    <col min="6922" max="6925" width="9.21875" style="35"/>
    <col min="6926" max="6926" width="12.21875" style="35" bestFit="1" customWidth="1"/>
    <col min="6927" max="7168" width="9.21875" style="35"/>
    <col min="7169" max="7170" width="3.21875" style="35" customWidth="1"/>
    <col min="7171" max="7171" width="3.77734375" style="35" customWidth="1"/>
    <col min="7172" max="7175" width="12.77734375" style="35" customWidth="1"/>
    <col min="7176" max="7176" width="18.44140625" style="35" customWidth="1"/>
    <col min="7177" max="7177" width="15.77734375" style="35" customWidth="1"/>
    <col min="7178" max="7181" width="9.21875" style="35"/>
    <col min="7182" max="7182" width="12.21875" style="35" bestFit="1" customWidth="1"/>
    <col min="7183" max="7424" width="9.21875" style="35"/>
    <col min="7425" max="7426" width="3.21875" style="35" customWidth="1"/>
    <col min="7427" max="7427" width="3.77734375" style="35" customWidth="1"/>
    <col min="7428" max="7431" width="12.77734375" style="35" customWidth="1"/>
    <col min="7432" max="7432" width="18.44140625" style="35" customWidth="1"/>
    <col min="7433" max="7433" width="15.77734375" style="35" customWidth="1"/>
    <col min="7434" max="7437" width="9.21875" style="35"/>
    <col min="7438" max="7438" width="12.21875" style="35" bestFit="1" customWidth="1"/>
    <col min="7439" max="7680" width="9.21875" style="35"/>
    <col min="7681" max="7682" width="3.21875" style="35" customWidth="1"/>
    <col min="7683" max="7683" width="3.77734375" style="35" customWidth="1"/>
    <col min="7684" max="7687" width="12.77734375" style="35" customWidth="1"/>
    <col min="7688" max="7688" width="18.44140625" style="35" customWidth="1"/>
    <col min="7689" max="7689" width="15.77734375" style="35" customWidth="1"/>
    <col min="7690" max="7693" width="9.21875" style="35"/>
    <col min="7694" max="7694" width="12.21875" style="35" bestFit="1" customWidth="1"/>
    <col min="7695" max="7936" width="9.21875" style="35"/>
    <col min="7937" max="7938" width="3.21875" style="35" customWidth="1"/>
    <col min="7939" max="7939" width="3.77734375" style="35" customWidth="1"/>
    <col min="7940" max="7943" width="12.77734375" style="35" customWidth="1"/>
    <col min="7944" max="7944" width="18.44140625" style="35" customWidth="1"/>
    <col min="7945" max="7945" width="15.77734375" style="35" customWidth="1"/>
    <col min="7946" max="7949" width="9.21875" style="35"/>
    <col min="7950" max="7950" width="12.21875" style="35" bestFit="1" customWidth="1"/>
    <col min="7951" max="8192" width="9.21875" style="35"/>
    <col min="8193" max="8194" width="3.21875" style="35" customWidth="1"/>
    <col min="8195" max="8195" width="3.77734375" style="35" customWidth="1"/>
    <col min="8196" max="8199" width="12.77734375" style="35" customWidth="1"/>
    <col min="8200" max="8200" width="18.44140625" style="35" customWidth="1"/>
    <col min="8201" max="8201" width="15.77734375" style="35" customWidth="1"/>
    <col min="8202" max="8205" width="9.21875" style="35"/>
    <col min="8206" max="8206" width="12.21875" style="35" bestFit="1" customWidth="1"/>
    <col min="8207" max="8448" width="9.21875" style="35"/>
    <col min="8449" max="8450" width="3.21875" style="35" customWidth="1"/>
    <col min="8451" max="8451" width="3.77734375" style="35" customWidth="1"/>
    <col min="8452" max="8455" width="12.77734375" style="35" customWidth="1"/>
    <col min="8456" max="8456" width="18.44140625" style="35" customWidth="1"/>
    <col min="8457" max="8457" width="15.77734375" style="35" customWidth="1"/>
    <col min="8458" max="8461" width="9.21875" style="35"/>
    <col min="8462" max="8462" width="12.21875" style="35" bestFit="1" customWidth="1"/>
    <col min="8463" max="8704" width="9.21875" style="35"/>
    <col min="8705" max="8706" width="3.21875" style="35" customWidth="1"/>
    <col min="8707" max="8707" width="3.77734375" style="35" customWidth="1"/>
    <col min="8708" max="8711" width="12.77734375" style="35" customWidth="1"/>
    <col min="8712" max="8712" width="18.44140625" style="35" customWidth="1"/>
    <col min="8713" max="8713" width="15.77734375" style="35" customWidth="1"/>
    <col min="8714" max="8717" width="9.21875" style="35"/>
    <col min="8718" max="8718" width="12.21875" style="35" bestFit="1" customWidth="1"/>
    <col min="8719" max="8960" width="9.21875" style="35"/>
    <col min="8961" max="8962" width="3.21875" style="35" customWidth="1"/>
    <col min="8963" max="8963" width="3.77734375" style="35" customWidth="1"/>
    <col min="8964" max="8967" width="12.77734375" style="35" customWidth="1"/>
    <col min="8968" max="8968" width="18.44140625" style="35" customWidth="1"/>
    <col min="8969" max="8969" width="15.77734375" style="35" customWidth="1"/>
    <col min="8970" max="8973" width="9.21875" style="35"/>
    <col min="8974" max="8974" width="12.21875" style="35" bestFit="1" customWidth="1"/>
    <col min="8975" max="9216" width="9.21875" style="35"/>
    <col min="9217" max="9218" width="3.21875" style="35" customWidth="1"/>
    <col min="9219" max="9219" width="3.77734375" style="35" customWidth="1"/>
    <col min="9220" max="9223" width="12.77734375" style="35" customWidth="1"/>
    <col min="9224" max="9224" width="18.44140625" style="35" customWidth="1"/>
    <col min="9225" max="9225" width="15.77734375" style="35" customWidth="1"/>
    <col min="9226" max="9229" width="9.21875" style="35"/>
    <col min="9230" max="9230" width="12.21875" style="35" bestFit="1" customWidth="1"/>
    <col min="9231" max="9472" width="9.21875" style="35"/>
    <col min="9473" max="9474" width="3.21875" style="35" customWidth="1"/>
    <col min="9475" max="9475" width="3.77734375" style="35" customWidth="1"/>
    <col min="9476" max="9479" width="12.77734375" style="35" customWidth="1"/>
    <col min="9480" max="9480" width="18.44140625" style="35" customWidth="1"/>
    <col min="9481" max="9481" width="15.77734375" style="35" customWidth="1"/>
    <col min="9482" max="9485" width="9.21875" style="35"/>
    <col min="9486" max="9486" width="12.21875" style="35" bestFit="1" customWidth="1"/>
    <col min="9487" max="9728" width="9.21875" style="35"/>
    <col min="9729" max="9730" width="3.21875" style="35" customWidth="1"/>
    <col min="9731" max="9731" width="3.77734375" style="35" customWidth="1"/>
    <col min="9732" max="9735" width="12.77734375" style="35" customWidth="1"/>
    <col min="9736" max="9736" width="18.44140625" style="35" customWidth="1"/>
    <col min="9737" max="9737" width="15.77734375" style="35" customWidth="1"/>
    <col min="9738" max="9741" width="9.21875" style="35"/>
    <col min="9742" max="9742" width="12.21875" style="35" bestFit="1" customWidth="1"/>
    <col min="9743" max="9984" width="9.21875" style="35"/>
    <col min="9985" max="9986" width="3.21875" style="35" customWidth="1"/>
    <col min="9987" max="9987" width="3.77734375" style="35" customWidth="1"/>
    <col min="9988" max="9991" width="12.77734375" style="35" customWidth="1"/>
    <col min="9992" max="9992" width="18.44140625" style="35" customWidth="1"/>
    <col min="9993" max="9993" width="15.77734375" style="35" customWidth="1"/>
    <col min="9994" max="9997" width="9.21875" style="35"/>
    <col min="9998" max="9998" width="12.21875" style="35" bestFit="1" customWidth="1"/>
    <col min="9999" max="10240" width="9.21875" style="35"/>
    <col min="10241" max="10242" width="3.21875" style="35" customWidth="1"/>
    <col min="10243" max="10243" width="3.77734375" style="35" customWidth="1"/>
    <col min="10244" max="10247" width="12.77734375" style="35" customWidth="1"/>
    <col min="10248" max="10248" width="18.44140625" style="35" customWidth="1"/>
    <col min="10249" max="10249" width="15.77734375" style="35" customWidth="1"/>
    <col min="10250" max="10253" width="9.21875" style="35"/>
    <col min="10254" max="10254" width="12.21875" style="35" bestFit="1" customWidth="1"/>
    <col min="10255" max="10496" width="9.21875" style="35"/>
    <col min="10497" max="10498" width="3.21875" style="35" customWidth="1"/>
    <col min="10499" max="10499" width="3.77734375" style="35" customWidth="1"/>
    <col min="10500" max="10503" width="12.77734375" style="35" customWidth="1"/>
    <col min="10504" max="10504" width="18.44140625" style="35" customWidth="1"/>
    <col min="10505" max="10505" width="15.77734375" style="35" customWidth="1"/>
    <col min="10506" max="10509" width="9.21875" style="35"/>
    <col min="10510" max="10510" width="12.21875" style="35" bestFit="1" customWidth="1"/>
    <col min="10511" max="10752" width="9.21875" style="35"/>
    <col min="10753" max="10754" width="3.21875" style="35" customWidth="1"/>
    <col min="10755" max="10755" width="3.77734375" style="35" customWidth="1"/>
    <col min="10756" max="10759" width="12.77734375" style="35" customWidth="1"/>
    <col min="10760" max="10760" width="18.44140625" style="35" customWidth="1"/>
    <col min="10761" max="10761" width="15.77734375" style="35" customWidth="1"/>
    <col min="10762" max="10765" width="9.21875" style="35"/>
    <col min="10766" max="10766" width="12.21875" style="35" bestFit="1" customWidth="1"/>
    <col min="10767" max="11008" width="9.21875" style="35"/>
    <col min="11009" max="11010" width="3.21875" style="35" customWidth="1"/>
    <col min="11011" max="11011" width="3.77734375" style="35" customWidth="1"/>
    <col min="11012" max="11015" width="12.77734375" style="35" customWidth="1"/>
    <col min="11016" max="11016" width="18.44140625" style="35" customWidth="1"/>
    <col min="11017" max="11017" width="15.77734375" style="35" customWidth="1"/>
    <col min="11018" max="11021" width="9.21875" style="35"/>
    <col min="11022" max="11022" width="12.21875" style="35" bestFit="1" customWidth="1"/>
    <col min="11023" max="11264" width="9.21875" style="35"/>
    <col min="11265" max="11266" width="3.21875" style="35" customWidth="1"/>
    <col min="11267" max="11267" width="3.77734375" style="35" customWidth="1"/>
    <col min="11268" max="11271" width="12.77734375" style="35" customWidth="1"/>
    <col min="11272" max="11272" width="18.44140625" style="35" customWidth="1"/>
    <col min="11273" max="11273" width="15.77734375" style="35" customWidth="1"/>
    <col min="11274" max="11277" width="9.21875" style="35"/>
    <col min="11278" max="11278" width="12.21875" style="35" bestFit="1" customWidth="1"/>
    <col min="11279" max="11520" width="9.21875" style="35"/>
    <col min="11521" max="11522" width="3.21875" style="35" customWidth="1"/>
    <col min="11523" max="11523" width="3.77734375" style="35" customWidth="1"/>
    <col min="11524" max="11527" width="12.77734375" style="35" customWidth="1"/>
    <col min="11528" max="11528" width="18.44140625" style="35" customWidth="1"/>
    <col min="11529" max="11529" width="15.77734375" style="35" customWidth="1"/>
    <col min="11530" max="11533" width="9.21875" style="35"/>
    <col min="11534" max="11534" width="12.21875" style="35" bestFit="1" customWidth="1"/>
    <col min="11535" max="11776" width="9.21875" style="35"/>
    <col min="11777" max="11778" width="3.21875" style="35" customWidth="1"/>
    <col min="11779" max="11779" width="3.77734375" style="35" customWidth="1"/>
    <col min="11780" max="11783" width="12.77734375" style="35" customWidth="1"/>
    <col min="11784" max="11784" width="18.44140625" style="35" customWidth="1"/>
    <col min="11785" max="11785" width="15.77734375" style="35" customWidth="1"/>
    <col min="11786" max="11789" width="9.21875" style="35"/>
    <col min="11790" max="11790" width="12.21875" style="35" bestFit="1" customWidth="1"/>
    <col min="11791" max="12032" width="9.21875" style="35"/>
    <col min="12033" max="12034" width="3.21875" style="35" customWidth="1"/>
    <col min="12035" max="12035" width="3.77734375" style="35" customWidth="1"/>
    <col min="12036" max="12039" width="12.77734375" style="35" customWidth="1"/>
    <col min="12040" max="12040" width="18.44140625" style="35" customWidth="1"/>
    <col min="12041" max="12041" width="15.77734375" style="35" customWidth="1"/>
    <col min="12042" max="12045" width="9.21875" style="35"/>
    <col min="12046" max="12046" width="12.21875" style="35" bestFit="1" customWidth="1"/>
    <col min="12047" max="12288" width="9.21875" style="35"/>
    <col min="12289" max="12290" width="3.21875" style="35" customWidth="1"/>
    <col min="12291" max="12291" width="3.77734375" style="35" customWidth="1"/>
    <col min="12292" max="12295" width="12.77734375" style="35" customWidth="1"/>
    <col min="12296" max="12296" width="18.44140625" style="35" customWidth="1"/>
    <col min="12297" max="12297" width="15.77734375" style="35" customWidth="1"/>
    <col min="12298" max="12301" width="9.21875" style="35"/>
    <col min="12302" max="12302" width="12.21875" style="35" bestFit="1" customWidth="1"/>
    <col min="12303" max="12544" width="9.21875" style="35"/>
    <col min="12545" max="12546" width="3.21875" style="35" customWidth="1"/>
    <col min="12547" max="12547" width="3.77734375" style="35" customWidth="1"/>
    <col min="12548" max="12551" width="12.77734375" style="35" customWidth="1"/>
    <col min="12552" max="12552" width="18.44140625" style="35" customWidth="1"/>
    <col min="12553" max="12553" width="15.77734375" style="35" customWidth="1"/>
    <col min="12554" max="12557" width="9.21875" style="35"/>
    <col min="12558" max="12558" width="12.21875" style="35" bestFit="1" customWidth="1"/>
    <col min="12559" max="12800" width="9.21875" style="35"/>
    <col min="12801" max="12802" width="3.21875" style="35" customWidth="1"/>
    <col min="12803" max="12803" width="3.77734375" style="35" customWidth="1"/>
    <col min="12804" max="12807" width="12.77734375" style="35" customWidth="1"/>
    <col min="12808" max="12808" width="18.44140625" style="35" customWidth="1"/>
    <col min="12809" max="12809" width="15.77734375" style="35" customWidth="1"/>
    <col min="12810" max="12813" width="9.21875" style="35"/>
    <col min="12814" max="12814" width="12.21875" style="35" bestFit="1" customWidth="1"/>
    <col min="12815" max="13056" width="9.21875" style="35"/>
    <col min="13057" max="13058" width="3.21875" style="35" customWidth="1"/>
    <col min="13059" max="13059" width="3.77734375" style="35" customWidth="1"/>
    <col min="13060" max="13063" width="12.77734375" style="35" customWidth="1"/>
    <col min="13064" max="13064" width="18.44140625" style="35" customWidth="1"/>
    <col min="13065" max="13065" width="15.77734375" style="35" customWidth="1"/>
    <col min="13066" max="13069" width="9.21875" style="35"/>
    <col min="13070" max="13070" width="12.21875" style="35" bestFit="1" customWidth="1"/>
    <col min="13071" max="13312" width="9.21875" style="35"/>
    <col min="13313" max="13314" width="3.21875" style="35" customWidth="1"/>
    <col min="13315" max="13315" width="3.77734375" style="35" customWidth="1"/>
    <col min="13316" max="13319" width="12.77734375" style="35" customWidth="1"/>
    <col min="13320" max="13320" width="18.44140625" style="35" customWidth="1"/>
    <col min="13321" max="13321" width="15.77734375" style="35" customWidth="1"/>
    <col min="13322" max="13325" width="9.21875" style="35"/>
    <col min="13326" max="13326" width="12.21875" style="35" bestFit="1" customWidth="1"/>
    <col min="13327" max="13568" width="9.21875" style="35"/>
    <col min="13569" max="13570" width="3.21875" style="35" customWidth="1"/>
    <col min="13571" max="13571" width="3.77734375" style="35" customWidth="1"/>
    <col min="13572" max="13575" width="12.77734375" style="35" customWidth="1"/>
    <col min="13576" max="13576" width="18.44140625" style="35" customWidth="1"/>
    <col min="13577" max="13577" width="15.77734375" style="35" customWidth="1"/>
    <col min="13578" max="13581" width="9.21875" style="35"/>
    <col min="13582" max="13582" width="12.21875" style="35" bestFit="1" customWidth="1"/>
    <col min="13583" max="13824" width="9.21875" style="35"/>
    <col min="13825" max="13826" width="3.21875" style="35" customWidth="1"/>
    <col min="13827" max="13827" width="3.77734375" style="35" customWidth="1"/>
    <col min="13828" max="13831" width="12.77734375" style="35" customWidth="1"/>
    <col min="13832" max="13832" width="18.44140625" style="35" customWidth="1"/>
    <col min="13833" max="13833" width="15.77734375" style="35" customWidth="1"/>
    <col min="13834" max="13837" width="9.21875" style="35"/>
    <col min="13838" max="13838" width="12.21875" style="35" bestFit="1" customWidth="1"/>
    <col min="13839" max="14080" width="9.21875" style="35"/>
    <col min="14081" max="14082" width="3.21875" style="35" customWidth="1"/>
    <col min="14083" max="14083" width="3.77734375" style="35" customWidth="1"/>
    <col min="14084" max="14087" width="12.77734375" style="35" customWidth="1"/>
    <col min="14088" max="14088" width="18.44140625" style="35" customWidth="1"/>
    <col min="14089" max="14089" width="15.77734375" style="35" customWidth="1"/>
    <col min="14090" max="14093" width="9.21875" style="35"/>
    <col min="14094" max="14094" width="12.21875" style="35" bestFit="1" customWidth="1"/>
    <col min="14095" max="14336" width="9.21875" style="35"/>
    <col min="14337" max="14338" width="3.21875" style="35" customWidth="1"/>
    <col min="14339" max="14339" width="3.77734375" style="35" customWidth="1"/>
    <col min="14340" max="14343" width="12.77734375" style="35" customWidth="1"/>
    <col min="14344" max="14344" width="18.44140625" style="35" customWidth="1"/>
    <col min="14345" max="14345" width="15.77734375" style="35" customWidth="1"/>
    <col min="14346" max="14349" width="9.21875" style="35"/>
    <col min="14350" max="14350" width="12.21875" style="35" bestFit="1" customWidth="1"/>
    <col min="14351" max="14592" width="9.21875" style="35"/>
    <col min="14593" max="14594" width="3.21875" style="35" customWidth="1"/>
    <col min="14595" max="14595" width="3.77734375" style="35" customWidth="1"/>
    <col min="14596" max="14599" width="12.77734375" style="35" customWidth="1"/>
    <col min="14600" max="14600" width="18.44140625" style="35" customWidth="1"/>
    <col min="14601" max="14601" width="15.77734375" style="35" customWidth="1"/>
    <col min="14602" max="14605" width="9.21875" style="35"/>
    <col min="14606" max="14606" width="12.21875" style="35" bestFit="1" customWidth="1"/>
    <col min="14607" max="14848" width="9.21875" style="35"/>
    <col min="14849" max="14850" width="3.21875" style="35" customWidth="1"/>
    <col min="14851" max="14851" width="3.77734375" style="35" customWidth="1"/>
    <col min="14852" max="14855" width="12.77734375" style="35" customWidth="1"/>
    <col min="14856" max="14856" width="18.44140625" style="35" customWidth="1"/>
    <col min="14857" max="14857" width="15.77734375" style="35" customWidth="1"/>
    <col min="14858" max="14861" width="9.21875" style="35"/>
    <col min="14862" max="14862" width="12.21875" style="35" bestFit="1" customWidth="1"/>
    <col min="14863" max="15104" width="9.21875" style="35"/>
    <col min="15105" max="15106" width="3.21875" style="35" customWidth="1"/>
    <col min="15107" max="15107" width="3.77734375" style="35" customWidth="1"/>
    <col min="15108" max="15111" width="12.77734375" style="35" customWidth="1"/>
    <col min="15112" max="15112" width="18.44140625" style="35" customWidth="1"/>
    <col min="15113" max="15113" width="15.77734375" style="35" customWidth="1"/>
    <col min="15114" max="15117" width="9.21875" style="35"/>
    <col min="15118" max="15118" width="12.21875" style="35" bestFit="1" customWidth="1"/>
    <col min="15119" max="15360" width="9.21875" style="35"/>
    <col min="15361" max="15362" width="3.21875" style="35" customWidth="1"/>
    <col min="15363" max="15363" width="3.77734375" style="35" customWidth="1"/>
    <col min="15364" max="15367" width="12.77734375" style="35" customWidth="1"/>
    <col min="15368" max="15368" width="18.44140625" style="35" customWidth="1"/>
    <col min="15369" max="15369" width="15.77734375" style="35" customWidth="1"/>
    <col min="15370" max="15373" width="9.21875" style="35"/>
    <col min="15374" max="15374" width="12.21875" style="35" bestFit="1" customWidth="1"/>
    <col min="15375" max="15616" width="9.21875" style="35"/>
    <col min="15617" max="15618" width="3.21875" style="35" customWidth="1"/>
    <col min="15619" max="15619" width="3.77734375" style="35" customWidth="1"/>
    <col min="15620" max="15623" width="12.77734375" style="35" customWidth="1"/>
    <col min="15624" max="15624" width="18.44140625" style="35" customWidth="1"/>
    <col min="15625" max="15625" width="15.77734375" style="35" customWidth="1"/>
    <col min="15626" max="15629" width="9.21875" style="35"/>
    <col min="15630" max="15630" width="12.21875" style="35" bestFit="1" customWidth="1"/>
    <col min="15631" max="15872" width="9.21875" style="35"/>
    <col min="15873" max="15874" width="3.21875" style="35" customWidth="1"/>
    <col min="15875" max="15875" width="3.77734375" style="35" customWidth="1"/>
    <col min="15876" max="15879" width="12.77734375" style="35" customWidth="1"/>
    <col min="15880" max="15880" width="18.44140625" style="35" customWidth="1"/>
    <col min="15881" max="15881" width="15.77734375" style="35" customWidth="1"/>
    <col min="15882" max="15885" width="9.21875" style="35"/>
    <col min="15886" max="15886" width="12.21875" style="35" bestFit="1" customWidth="1"/>
    <col min="15887" max="16128" width="9.21875" style="35"/>
    <col min="16129" max="16130" width="3.21875" style="35" customWidth="1"/>
    <col min="16131" max="16131" width="3.77734375" style="35" customWidth="1"/>
    <col min="16132" max="16135" width="12.77734375" style="35" customWidth="1"/>
    <col min="16136" max="16136" width="18.44140625" style="35" customWidth="1"/>
    <col min="16137" max="16137" width="15.77734375" style="35" customWidth="1"/>
    <col min="16138" max="16141" width="9.21875" style="35"/>
    <col min="16142" max="16142" width="12.21875" style="35" bestFit="1" customWidth="1"/>
    <col min="16143" max="16384" width="9.21875" style="35"/>
  </cols>
  <sheetData>
    <row r="1" spans="2:9" x14ac:dyDescent="0.25">
      <c r="I1" s="36" t="s">
        <v>11</v>
      </c>
    </row>
    <row r="2" spans="2:9" x14ac:dyDescent="0.25">
      <c r="B2" s="37" t="s">
        <v>12</v>
      </c>
      <c r="C2" s="37"/>
      <c r="D2" s="37"/>
      <c r="E2" s="37"/>
      <c r="F2" s="37"/>
      <c r="G2" s="37"/>
      <c r="H2" s="37"/>
      <c r="I2" s="37"/>
    </row>
    <row r="3" spans="2:9" x14ac:dyDescent="0.25">
      <c r="B3" s="37" t="s">
        <v>13</v>
      </c>
      <c r="C3" s="37"/>
      <c r="D3" s="37"/>
      <c r="E3" s="37"/>
      <c r="F3" s="37"/>
      <c r="G3" s="37"/>
      <c r="H3" s="37"/>
      <c r="I3" s="37"/>
    </row>
    <row r="4" spans="2:9" x14ac:dyDescent="0.25">
      <c r="B4" s="37" t="s">
        <v>14</v>
      </c>
      <c r="C4" s="37"/>
      <c r="D4" s="37"/>
      <c r="E4" s="37"/>
      <c r="F4" s="37"/>
      <c r="G4" s="37"/>
      <c r="H4" s="37"/>
      <c r="I4" s="37"/>
    </row>
    <row r="5" spans="2:9" x14ac:dyDescent="0.25">
      <c r="B5" s="38" t="str">
        <f>'[1]General Inputs'!G6</f>
        <v>Sep 2025</v>
      </c>
      <c r="C5" s="37"/>
      <c r="D5" s="37"/>
      <c r="E5" s="37"/>
      <c r="F5" s="37"/>
      <c r="G5" s="37"/>
      <c r="H5" s="37"/>
      <c r="I5" s="37"/>
    </row>
    <row r="7" spans="2:9" x14ac:dyDescent="0.25">
      <c r="B7" s="34" t="s">
        <v>15</v>
      </c>
      <c r="C7" s="39" t="s">
        <v>16</v>
      </c>
    </row>
    <row r="8" spans="2:9" x14ac:dyDescent="0.25">
      <c r="C8" s="40" t="s">
        <v>17</v>
      </c>
      <c r="D8" s="41" t="s">
        <v>18</v>
      </c>
      <c r="I8" s="42">
        <f>'[1]General Inputs'!F19</f>
        <v>21955.98000000004</v>
      </c>
    </row>
    <row r="9" spans="2:9" x14ac:dyDescent="0.25">
      <c r="D9" s="43"/>
      <c r="I9" s="44"/>
    </row>
    <row r="10" spans="2:9" x14ac:dyDescent="0.25">
      <c r="B10" s="34" t="s">
        <v>19</v>
      </c>
      <c r="C10" s="43" t="s">
        <v>20</v>
      </c>
      <c r="G10" s="45"/>
      <c r="H10" s="45"/>
    </row>
    <row r="11" spans="2:9" x14ac:dyDescent="0.25">
      <c r="C11" s="41" t="str">
        <f>'[1]General Inputs'!G9</f>
        <v>Oct 2024 - Dec 2024</v>
      </c>
      <c r="G11" s="45"/>
      <c r="H11" s="45"/>
    </row>
    <row r="12" spans="2:9" x14ac:dyDescent="0.25">
      <c r="C12" s="40" t="s">
        <v>17</v>
      </c>
      <c r="D12" s="41" t="s">
        <v>21</v>
      </c>
      <c r="I12" s="46">
        <f>'[1]Program Costs'!H7</f>
        <v>71054.649999999994</v>
      </c>
    </row>
    <row r="13" spans="2:9" x14ac:dyDescent="0.25">
      <c r="C13" s="40" t="s">
        <v>22</v>
      </c>
      <c r="D13" s="41" t="s">
        <v>23</v>
      </c>
      <c r="I13" s="46">
        <f>'[1]Lost Revenue'!H8+'[1]Lost Revenue'!H16</f>
        <v>5203.7291484250864</v>
      </c>
    </row>
    <row r="14" spans="2:9" x14ac:dyDescent="0.25">
      <c r="C14" s="40" t="s">
        <v>24</v>
      </c>
      <c r="D14" s="41" t="s">
        <v>25</v>
      </c>
      <c r="I14" s="46">
        <f>[1]Incentives!F6+[1]Incentives!I6</f>
        <v>433.6</v>
      </c>
    </row>
    <row r="15" spans="2:9" x14ac:dyDescent="0.25">
      <c r="C15" s="40" t="s">
        <v>26</v>
      </c>
      <c r="D15" s="35" t="s">
        <v>27</v>
      </c>
      <c r="I15" s="42">
        <f>I12+I13+I14</f>
        <v>76691.979148425089</v>
      </c>
    </row>
    <row r="16" spans="2:9" x14ac:dyDescent="0.25">
      <c r="B16" s="35"/>
      <c r="C16" s="35"/>
      <c r="I16" s="46"/>
    </row>
    <row r="17" spans="2:14" x14ac:dyDescent="0.25">
      <c r="C17" s="41" t="str">
        <f>'[1]General Inputs'!G10</f>
        <v>Jan 2025 - Sep 2025</v>
      </c>
      <c r="G17" s="45"/>
      <c r="H17" s="45"/>
    </row>
    <row r="18" spans="2:14" x14ac:dyDescent="0.25">
      <c r="C18" s="40" t="s">
        <v>28</v>
      </c>
      <c r="D18" s="41" t="s">
        <v>21</v>
      </c>
      <c r="I18" s="46">
        <f>'[1]Program Costs'!H8</f>
        <v>272538.69999999995</v>
      </c>
    </row>
    <row r="19" spans="2:14" x14ac:dyDescent="0.25">
      <c r="C19" s="40" t="s">
        <v>29</v>
      </c>
      <c r="D19" s="41" t="s">
        <v>23</v>
      </c>
      <c r="I19" s="46">
        <f>'[1]Lost Revenue'!H9+'[1]Lost Revenue'!H17</f>
        <v>22900.806870700035</v>
      </c>
    </row>
    <row r="20" spans="2:14" x14ac:dyDescent="0.25">
      <c r="C20" s="40" t="s">
        <v>30</v>
      </c>
      <c r="D20" s="41" t="s">
        <v>25</v>
      </c>
      <c r="I20" s="46">
        <f>[1]Incentives!F7+[1]Incentives!I7</f>
        <v>1355</v>
      </c>
    </row>
    <row r="21" spans="2:14" x14ac:dyDescent="0.25">
      <c r="C21" s="40" t="s">
        <v>31</v>
      </c>
      <c r="D21" s="35" t="s">
        <v>32</v>
      </c>
      <c r="I21" s="42">
        <f>I18+I19+I20</f>
        <v>296794.50687069999</v>
      </c>
    </row>
    <row r="22" spans="2:14" x14ac:dyDescent="0.25">
      <c r="B22" s="35"/>
      <c r="C22" s="35"/>
      <c r="I22" s="46"/>
    </row>
    <row r="23" spans="2:14" x14ac:dyDescent="0.25">
      <c r="B23" s="35"/>
      <c r="C23" s="40" t="s">
        <v>33</v>
      </c>
      <c r="D23" s="41" t="s">
        <v>34</v>
      </c>
      <c r="I23" s="42">
        <f>I15+I21</f>
        <v>373486.48601912509</v>
      </c>
    </row>
    <row r="24" spans="2:14" x14ac:dyDescent="0.25">
      <c r="B24" s="35"/>
      <c r="C24" s="35"/>
      <c r="I24" s="46"/>
    </row>
    <row r="25" spans="2:14" x14ac:dyDescent="0.25">
      <c r="B25" s="43" t="s">
        <v>35</v>
      </c>
      <c r="C25" s="43" t="s">
        <v>36</v>
      </c>
    </row>
    <row r="26" spans="2:14" x14ac:dyDescent="0.25">
      <c r="B26" s="35"/>
      <c r="C26" s="40" t="s">
        <v>17</v>
      </c>
      <c r="D26" s="35" t="s">
        <v>37</v>
      </c>
      <c r="I26" s="42">
        <f>I23+I8</f>
        <v>395442.46601912513</v>
      </c>
    </row>
    <row r="27" spans="2:14" x14ac:dyDescent="0.25">
      <c r="B27" s="35"/>
      <c r="C27" s="35"/>
      <c r="I27" s="46"/>
    </row>
    <row r="28" spans="2:14" x14ac:dyDescent="0.25">
      <c r="B28" s="34" t="s">
        <v>38</v>
      </c>
      <c r="C28" s="43" t="s">
        <v>39</v>
      </c>
    </row>
    <row r="29" spans="2:14" x14ac:dyDescent="0.25">
      <c r="C29" s="40" t="s">
        <v>17</v>
      </c>
      <c r="D29" s="41" t="str">
        <f>'[1]General Inputs'!G11</f>
        <v>Oct 2024 - Sep 2025</v>
      </c>
      <c r="I29" s="42">
        <f>'[1]General Inputs'!F59</f>
        <v>678744.30999999994</v>
      </c>
    </row>
    <row r="30" spans="2:14" x14ac:dyDescent="0.25">
      <c r="D30" s="43"/>
      <c r="I30" s="44"/>
    </row>
    <row r="31" spans="2:14" x14ac:dyDescent="0.25">
      <c r="B31" s="34" t="s">
        <v>40</v>
      </c>
      <c r="C31" s="43" t="s">
        <v>41</v>
      </c>
    </row>
    <row r="32" spans="2:14" x14ac:dyDescent="0.25">
      <c r="C32" s="40" t="s">
        <v>17</v>
      </c>
      <c r="D32" s="41" t="s">
        <v>42</v>
      </c>
      <c r="E32" s="47"/>
      <c r="I32" s="42">
        <f>I26-I29</f>
        <v>-283301.84398087481</v>
      </c>
      <c r="N32" s="48"/>
    </row>
    <row r="33" spans="2:17" x14ac:dyDescent="0.25">
      <c r="I33" s="46"/>
      <c r="N33" s="48"/>
    </row>
    <row r="34" spans="2:17" ht="14.4" x14ac:dyDescent="0.3">
      <c r="B34" s="34" t="s">
        <v>43</v>
      </c>
      <c r="C34" s="43" t="s">
        <v>44</v>
      </c>
      <c r="G34" s="49"/>
      <c r="H34" s="49"/>
      <c r="M34"/>
      <c r="N34" s="50"/>
      <c r="O34"/>
      <c r="P34"/>
      <c r="Q34"/>
    </row>
    <row r="35" spans="2:17" ht="14.4" x14ac:dyDescent="0.3">
      <c r="C35" s="51" t="str">
        <f>'[1]General Inputs'!G13</f>
        <v>Oct 2025 - Dec 2025</v>
      </c>
      <c r="G35" s="49"/>
      <c r="H35" s="49"/>
      <c r="M35"/>
      <c r="N35" s="50"/>
      <c r="O35"/>
      <c r="P35"/>
      <c r="Q35"/>
    </row>
    <row r="36" spans="2:17" ht="14.4" x14ac:dyDescent="0.3">
      <c r="C36" s="40" t="s">
        <v>17</v>
      </c>
      <c r="D36" s="41" t="s">
        <v>21</v>
      </c>
      <c r="I36" s="46">
        <f>'[1]Program Costs'!H9</f>
        <v>343821.48000000004</v>
      </c>
      <c r="M36"/>
      <c r="N36" s="52"/>
      <c r="O36"/>
      <c r="P36"/>
      <c r="Q36"/>
    </row>
    <row r="37" spans="2:17" ht="14.4" x14ac:dyDescent="0.3">
      <c r="C37" s="40" t="s">
        <v>22</v>
      </c>
      <c r="D37" s="41" t="s">
        <v>23</v>
      </c>
      <c r="I37" s="46">
        <f>'[1]Lost Revenue'!H10+'[1]Lost Revenue'!H18</f>
        <v>7503.616258970389</v>
      </c>
      <c r="M37"/>
      <c r="N37"/>
      <c r="O37"/>
      <c r="P37"/>
      <c r="Q37"/>
    </row>
    <row r="38" spans="2:17" x14ac:dyDescent="0.25">
      <c r="C38" s="40" t="s">
        <v>24</v>
      </c>
      <c r="D38" s="41" t="s">
        <v>25</v>
      </c>
      <c r="I38" s="46">
        <f>[1]Incentives!F8+[1]Incentives!I8</f>
        <v>7135</v>
      </c>
    </row>
    <row r="39" spans="2:17" x14ac:dyDescent="0.25">
      <c r="C39" s="40" t="s">
        <v>26</v>
      </c>
      <c r="D39" s="41" t="s">
        <v>45</v>
      </c>
      <c r="I39" s="42">
        <f>SUM(I36:I38)</f>
        <v>358460.09625897044</v>
      </c>
    </row>
    <row r="40" spans="2:17" x14ac:dyDescent="0.25">
      <c r="I40" s="46"/>
    </row>
    <row r="41" spans="2:17" x14ac:dyDescent="0.25">
      <c r="C41" s="41" t="str">
        <f>'[1]General Inputs'!G14</f>
        <v>Jan 2026 - Dec 2026</v>
      </c>
      <c r="I41" s="46"/>
    </row>
    <row r="42" spans="2:17" ht="14.4" x14ac:dyDescent="0.3">
      <c r="C42" s="40" t="s">
        <v>28</v>
      </c>
      <c r="D42" s="41" t="s">
        <v>21</v>
      </c>
      <c r="I42" s="46">
        <f>'[1]Program Costs'!H10-442887</f>
        <v>882287</v>
      </c>
      <c r="M42"/>
      <c r="N42"/>
      <c r="O42"/>
      <c r="P42"/>
      <c r="Q42"/>
    </row>
    <row r="43" spans="2:17" ht="14.4" x14ac:dyDescent="0.3">
      <c r="C43" s="40" t="s">
        <v>29</v>
      </c>
      <c r="D43" s="41" t="s">
        <v>23</v>
      </c>
      <c r="I43" s="46">
        <f>'[1]Lost Revenue'!H11+'[1]Lost Revenue'!H19</f>
        <v>0</v>
      </c>
      <c r="M43"/>
      <c r="N43"/>
      <c r="O43"/>
      <c r="P43"/>
      <c r="Q43"/>
    </row>
    <row r="44" spans="2:17" x14ac:dyDescent="0.25">
      <c r="C44" s="40" t="s">
        <v>30</v>
      </c>
      <c r="D44" s="41" t="s">
        <v>25</v>
      </c>
      <c r="I44" s="46">
        <f>[1]Incentives!F9+[1]Incentives!I9</f>
        <v>94489.19</v>
      </c>
    </row>
    <row r="45" spans="2:17" x14ac:dyDescent="0.25">
      <c r="C45" s="40" t="s">
        <v>31</v>
      </c>
      <c r="D45" s="41" t="s">
        <v>46</v>
      </c>
      <c r="I45" s="42">
        <f>SUM(I42:I44)</f>
        <v>976776.19</v>
      </c>
    </row>
    <row r="46" spans="2:17" x14ac:dyDescent="0.25">
      <c r="I46" s="46"/>
    </row>
    <row r="47" spans="2:17" x14ac:dyDescent="0.25">
      <c r="B47" s="35"/>
      <c r="C47" s="40" t="s">
        <v>33</v>
      </c>
      <c r="D47" s="41" t="s">
        <v>47</v>
      </c>
      <c r="I47" s="42">
        <f>I39+I45</f>
        <v>1335236.2862589704</v>
      </c>
    </row>
    <row r="48" spans="2:17" x14ac:dyDescent="0.25">
      <c r="B48" s="35"/>
      <c r="C48" s="35"/>
      <c r="I48" s="46"/>
    </row>
    <row r="49" spans="2:9" ht="14.4" x14ac:dyDescent="0.3">
      <c r="B49" s="34" t="s">
        <v>48</v>
      </c>
      <c r="C49" s="39" t="s">
        <v>49</v>
      </c>
      <c r="I49"/>
    </row>
    <row r="50" spans="2:9" ht="14.4" x14ac:dyDescent="0.3">
      <c r="C50" s="41" t="str">
        <f>'[1]General Inputs'!G13</f>
        <v>Oct 2025 - Dec 2025</v>
      </c>
      <c r="I50"/>
    </row>
    <row r="51" spans="2:9" x14ac:dyDescent="0.25">
      <c r="C51" s="40" t="s">
        <v>17</v>
      </c>
      <c r="D51" s="41" t="s">
        <v>50</v>
      </c>
      <c r="I51" s="53">
        <f>'[1]General Inputs'!F72</f>
        <v>272867.56928499998</v>
      </c>
    </row>
    <row r="52" spans="2:9" x14ac:dyDescent="0.25">
      <c r="I52" s="54"/>
    </row>
    <row r="53" spans="2:9" x14ac:dyDescent="0.25">
      <c r="B53" s="34" t="s">
        <v>51</v>
      </c>
      <c r="C53" s="43" t="s">
        <v>52</v>
      </c>
    </row>
    <row r="54" spans="2:9" x14ac:dyDescent="0.25">
      <c r="C54" s="34" t="s">
        <v>53</v>
      </c>
      <c r="D54" s="41" t="s">
        <v>54</v>
      </c>
      <c r="I54" s="53">
        <f>30333.3/2</f>
        <v>15166.65</v>
      </c>
    </row>
    <row r="55" spans="2:9" ht="14.4" thickBot="1" x14ac:dyDescent="0.3">
      <c r="C55" s="40" t="s">
        <v>17</v>
      </c>
      <c r="D55" s="41" t="s">
        <v>55</v>
      </c>
      <c r="I55" s="55">
        <f>I32+I47-I51+I54</f>
        <v>794233.52299309557</v>
      </c>
    </row>
    <row r="56" spans="2:9" ht="14.4" thickTop="1" x14ac:dyDescent="0.25">
      <c r="I56" s="45"/>
    </row>
    <row r="57" spans="2:9" x14ac:dyDescent="0.25">
      <c r="I57" s="45"/>
    </row>
    <row r="58" spans="2:9" x14ac:dyDescent="0.25">
      <c r="I58" s="45"/>
    </row>
    <row r="59" spans="2:9" x14ac:dyDescent="0.25">
      <c r="I59" s="45"/>
    </row>
    <row r="60" spans="2:9" x14ac:dyDescent="0.25">
      <c r="I60" s="45"/>
    </row>
    <row r="61" spans="2:9" x14ac:dyDescent="0.25">
      <c r="I61" s="45"/>
    </row>
    <row r="62" spans="2:9" x14ac:dyDescent="0.25">
      <c r="I62" s="45"/>
    </row>
    <row r="63" spans="2:9" x14ac:dyDescent="0.25">
      <c r="I63" s="45"/>
    </row>
    <row r="64" spans="2:9" x14ac:dyDescent="0.25">
      <c r="I64" s="45"/>
    </row>
    <row r="65" spans="4:9" x14ac:dyDescent="0.25">
      <c r="I65" s="45"/>
    </row>
    <row r="66" spans="4:9" x14ac:dyDescent="0.25">
      <c r="I66" s="45"/>
    </row>
    <row r="67" spans="4:9" x14ac:dyDescent="0.25">
      <c r="I67" s="45"/>
    </row>
    <row r="68" spans="4:9" x14ac:dyDescent="0.25">
      <c r="I68" s="45"/>
    </row>
    <row r="69" spans="4:9" x14ac:dyDescent="0.25">
      <c r="D69" s="43"/>
      <c r="I69" s="45"/>
    </row>
    <row r="70" spans="4:9" x14ac:dyDescent="0.25">
      <c r="I70" s="45"/>
    </row>
    <row r="71" spans="4:9" x14ac:dyDescent="0.25">
      <c r="I71" s="45"/>
    </row>
    <row r="72" spans="4:9" x14ac:dyDescent="0.25">
      <c r="I72" s="56"/>
    </row>
    <row r="73" spans="4:9" x14ac:dyDescent="0.25">
      <c r="I73" s="45"/>
    </row>
    <row r="74" spans="4:9" x14ac:dyDescent="0.25">
      <c r="I74" s="45"/>
    </row>
    <row r="75" spans="4:9" x14ac:dyDescent="0.25">
      <c r="I75" s="45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F221-3295-43C2-B209-942CA7D86BD1}">
  <sheetPr codeName="Sheet3">
    <pageSetUpPr fitToPage="1"/>
  </sheetPr>
  <dimension ref="B1:V69"/>
  <sheetViews>
    <sheetView showGridLines="0" tabSelected="1" topLeftCell="A33" workbookViewId="0"/>
  </sheetViews>
  <sheetFormatPr defaultColWidth="9.21875" defaultRowHeight="13.8" x14ac:dyDescent="0.25"/>
  <cols>
    <col min="1" max="1" width="3.21875" style="35" customWidth="1"/>
    <col min="2" max="2" width="3.21875" style="34" customWidth="1"/>
    <col min="3" max="3" width="3.77734375" style="34" customWidth="1"/>
    <col min="4" max="7" width="12.77734375" style="35" customWidth="1"/>
    <col min="8" max="8" width="29.21875" style="35" customWidth="1"/>
    <col min="9" max="9" width="15.77734375" style="35" customWidth="1"/>
    <col min="10" max="256" width="9.21875" style="35"/>
    <col min="257" max="258" width="3.21875" style="35" customWidth="1"/>
    <col min="259" max="259" width="3.77734375" style="35" customWidth="1"/>
    <col min="260" max="263" width="12.77734375" style="35" customWidth="1"/>
    <col min="264" max="264" width="29.21875" style="35" customWidth="1"/>
    <col min="265" max="265" width="15.77734375" style="35" customWidth="1"/>
    <col min="266" max="512" width="9.21875" style="35"/>
    <col min="513" max="514" width="3.21875" style="35" customWidth="1"/>
    <col min="515" max="515" width="3.77734375" style="35" customWidth="1"/>
    <col min="516" max="519" width="12.77734375" style="35" customWidth="1"/>
    <col min="520" max="520" width="29.21875" style="35" customWidth="1"/>
    <col min="521" max="521" width="15.77734375" style="35" customWidth="1"/>
    <col min="522" max="768" width="9.21875" style="35"/>
    <col min="769" max="770" width="3.21875" style="35" customWidth="1"/>
    <col min="771" max="771" width="3.77734375" style="35" customWidth="1"/>
    <col min="772" max="775" width="12.77734375" style="35" customWidth="1"/>
    <col min="776" max="776" width="29.21875" style="35" customWidth="1"/>
    <col min="777" max="777" width="15.77734375" style="35" customWidth="1"/>
    <col min="778" max="1024" width="9.21875" style="35"/>
    <col min="1025" max="1026" width="3.21875" style="35" customWidth="1"/>
    <col min="1027" max="1027" width="3.77734375" style="35" customWidth="1"/>
    <col min="1028" max="1031" width="12.77734375" style="35" customWidth="1"/>
    <col min="1032" max="1032" width="29.21875" style="35" customWidth="1"/>
    <col min="1033" max="1033" width="15.77734375" style="35" customWidth="1"/>
    <col min="1034" max="1280" width="9.21875" style="35"/>
    <col min="1281" max="1282" width="3.21875" style="35" customWidth="1"/>
    <col min="1283" max="1283" width="3.77734375" style="35" customWidth="1"/>
    <col min="1284" max="1287" width="12.77734375" style="35" customWidth="1"/>
    <col min="1288" max="1288" width="29.21875" style="35" customWidth="1"/>
    <col min="1289" max="1289" width="15.77734375" style="35" customWidth="1"/>
    <col min="1290" max="1536" width="9.21875" style="35"/>
    <col min="1537" max="1538" width="3.21875" style="35" customWidth="1"/>
    <col min="1539" max="1539" width="3.77734375" style="35" customWidth="1"/>
    <col min="1540" max="1543" width="12.77734375" style="35" customWidth="1"/>
    <col min="1544" max="1544" width="29.21875" style="35" customWidth="1"/>
    <col min="1545" max="1545" width="15.77734375" style="35" customWidth="1"/>
    <col min="1546" max="1792" width="9.21875" style="35"/>
    <col min="1793" max="1794" width="3.21875" style="35" customWidth="1"/>
    <col min="1795" max="1795" width="3.77734375" style="35" customWidth="1"/>
    <col min="1796" max="1799" width="12.77734375" style="35" customWidth="1"/>
    <col min="1800" max="1800" width="29.21875" style="35" customWidth="1"/>
    <col min="1801" max="1801" width="15.77734375" style="35" customWidth="1"/>
    <col min="1802" max="2048" width="9.21875" style="35"/>
    <col min="2049" max="2050" width="3.21875" style="35" customWidth="1"/>
    <col min="2051" max="2051" width="3.77734375" style="35" customWidth="1"/>
    <col min="2052" max="2055" width="12.77734375" style="35" customWidth="1"/>
    <col min="2056" max="2056" width="29.21875" style="35" customWidth="1"/>
    <col min="2057" max="2057" width="15.77734375" style="35" customWidth="1"/>
    <col min="2058" max="2304" width="9.21875" style="35"/>
    <col min="2305" max="2306" width="3.21875" style="35" customWidth="1"/>
    <col min="2307" max="2307" width="3.77734375" style="35" customWidth="1"/>
    <col min="2308" max="2311" width="12.77734375" style="35" customWidth="1"/>
    <col min="2312" max="2312" width="29.21875" style="35" customWidth="1"/>
    <col min="2313" max="2313" width="15.77734375" style="35" customWidth="1"/>
    <col min="2314" max="2560" width="9.21875" style="35"/>
    <col min="2561" max="2562" width="3.21875" style="35" customWidth="1"/>
    <col min="2563" max="2563" width="3.77734375" style="35" customWidth="1"/>
    <col min="2564" max="2567" width="12.77734375" style="35" customWidth="1"/>
    <col min="2568" max="2568" width="29.21875" style="35" customWidth="1"/>
    <col min="2569" max="2569" width="15.77734375" style="35" customWidth="1"/>
    <col min="2570" max="2816" width="9.21875" style="35"/>
    <col min="2817" max="2818" width="3.21875" style="35" customWidth="1"/>
    <col min="2819" max="2819" width="3.77734375" style="35" customWidth="1"/>
    <col min="2820" max="2823" width="12.77734375" style="35" customWidth="1"/>
    <col min="2824" max="2824" width="29.21875" style="35" customWidth="1"/>
    <col min="2825" max="2825" width="15.77734375" style="35" customWidth="1"/>
    <col min="2826" max="3072" width="9.21875" style="35"/>
    <col min="3073" max="3074" width="3.21875" style="35" customWidth="1"/>
    <col min="3075" max="3075" width="3.77734375" style="35" customWidth="1"/>
    <col min="3076" max="3079" width="12.77734375" style="35" customWidth="1"/>
    <col min="3080" max="3080" width="29.21875" style="35" customWidth="1"/>
    <col min="3081" max="3081" width="15.77734375" style="35" customWidth="1"/>
    <col min="3082" max="3328" width="9.21875" style="35"/>
    <col min="3329" max="3330" width="3.21875" style="35" customWidth="1"/>
    <col min="3331" max="3331" width="3.77734375" style="35" customWidth="1"/>
    <col min="3332" max="3335" width="12.77734375" style="35" customWidth="1"/>
    <col min="3336" max="3336" width="29.21875" style="35" customWidth="1"/>
    <col min="3337" max="3337" width="15.77734375" style="35" customWidth="1"/>
    <col min="3338" max="3584" width="9.21875" style="35"/>
    <col min="3585" max="3586" width="3.21875" style="35" customWidth="1"/>
    <col min="3587" max="3587" width="3.77734375" style="35" customWidth="1"/>
    <col min="3588" max="3591" width="12.77734375" style="35" customWidth="1"/>
    <col min="3592" max="3592" width="29.21875" style="35" customWidth="1"/>
    <col min="3593" max="3593" width="15.77734375" style="35" customWidth="1"/>
    <col min="3594" max="3840" width="9.21875" style="35"/>
    <col min="3841" max="3842" width="3.21875" style="35" customWidth="1"/>
    <col min="3843" max="3843" width="3.77734375" style="35" customWidth="1"/>
    <col min="3844" max="3847" width="12.77734375" style="35" customWidth="1"/>
    <col min="3848" max="3848" width="29.21875" style="35" customWidth="1"/>
    <col min="3849" max="3849" width="15.77734375" style="35" customWidth="1"/>
    <col min="3850" max="4096" width="9.21875" style="35"/>
    <col min="4097" max="4098" width="3.21875" style="35" customWidth="1"/>
    <col min="4099" max="4099" width="3.77734375" style="35" customWidth="1"/>
    <col min="4100" max="4103" width="12.77734375" style="35" customWidth="1"/>
    <col min="4104" max="4104" width="29.21875" style="35" customWidth="1"/>
    <col min="4105" max="4105" width="15.77734375" style="35" customWidth="1"/>
    <col min="4106" max="4352" width="9.21875" style="35"/>
    <col min="4353" max="4354" width="3.21875" style="35" customWidth="1"/>
    <col min="4355" max="4355" width="3.77734375" style="35" customWidth="1"/>
    <col min="4356" max="4359" width="12.77734375" style="35" customWidth="1"/>
    <col min="4360" max="4360" width="29.21875" style="35" customWidth="1"/>
    <col min="4361" max="4361" width="15.77734375" style="35" customWidth="1"/>
    <col min="4362" max="4608" width="9.21875" style="35"/>
    <col min="4609" max="4610" width="3.21875" style="35" customWidth="1"/>
    <col min="4611" max="4611" width="3.77734375" style="35" customWidth="1"/>
    <col min="4612" max="4615" width="12.77734375" style="35" customWidth="1"/>
    <col min="4616" max="4616" width="29.21875" style="35" customWidth="1"/>
    <col min="4617" max="4617" width="15.77734375" style="35" customWidth="1"/>
    <col min="4618" max="4864" width="9.21875" style="35"/>
    <col min="4865" max="4866" width="3.21875" style="35" customWidth="1"/>
    <col min="4867" max="4867" width="3.77734375" style="35" customWidth="1"/>
    <col min="4868" max="4871" width="12.77734375" style="35" customWidth="1"/>
    <col min="4872" max="4872" width="29.21875" style="35" customWidth="1"/>
    <col min="4873" max="4873" width="15.77734375" style="35" customWidth="1"/>
    <col min="4874" max="5120" width="9.21875" style="35"/>
    <col min="5121" max="5122" width="3.21875" style="35" customWidth="1"/>
    <col min="5123" max="5123" width="3.77734375" style="35" customWidth="1"/>
    <col min="5124" max="5127" width="12.77734375" style="35" customWidth="1"/>
    <col min="5128" max="5128" width="29.21875" style="35" customWidth="1"/>
    <col min="5129" max="5129" width="15.77734375" style="35" customWidth="1"/>
    <col min="5130" max="5376" width="9.21875" style="35"/>
    <col min="5377" max="5378" width="3.21875" style="35" customWidth="1"/>
    <col min="5379" max="5379" width="3.77734375" style="35" customWidth="1"/>
    <col min="5380" max="5383" width="12.77734375" style="35" customWidth="1"/>
    <col min="5384" max="5384" width="29.21875" style="35" customWidth="1"/>
    <col min="5385" max="5385" width="15.77734375" style="35" customWidth="1"/>
    <col min="5386" max="5632" width="9.21875" style="35"/>
    <col min="5633" max="5634" width="3.21875" style="35" customWidth="1"/>
    <col min="5635" max="5635" width="3.77734375" style="35" customWidth="1"/>
    <col min="5636" max="5639" width="12.77734375" style="35" customWidth="1"/>
    <col min="5640" max="5640" width="29.21875" style="35" customWidth="1"/>
    <col min="5641" max="5641" width="15.77734375" style="35" customWidth="1"/>
    <col min="5642" max="5888" width="9.21875" style="35"/>
    <col min="5889" max="5890" width="3.21875" style="35" customWidth="1"/>
    <col min="5891" max="5891" width="3.77734375" style="35" customWidth="1"/>
    <col min="5892" max="5895" width="12.77734375" style="35" customWidth="1"/>
    <col min="5896" max="5896" width="29.21875" style="35" customWidth="1"/>
    <col min="5897" max="5897" width="15.77734375" style="35" customWidth="1"/>
    <col min="5898" max="6144" width="9.21875" style="35"/>
    <col min="6145" max="6146" width="3.21875" style="35" customWidth="1"/>
    <col min="6147" max="6147" width="3.77734375" style="35" customWidth="1"/>
    <col min="6148" max="6151" width="12.77734375" style="35" customWidth="1"/>
    <col min="6152" max="6152" width="29.21875" style="35" customWidth="1"/>
    <col min="6153" max="6153" width="15.77734375" style="35" customWidth="1"/>
    <col min="6154" max="6400" width="9.21875" style="35"/>
    <col min="6401" max="6402" width="3.21875" style="35" customWidth="1"/>
    <col min="6403" max="6403" width="3.77734375" style="35" customWidth="1"/>
    <col min="6404" max="6407" width="12.77734375" style="35" customWidth="1"/>
    <col min="6408" max="6408" width="29.21875" style="35" customWidth="1"/>
    <col min="6409" max="6409" width="15.77734375" style="35" customWidth="1"/>
    <col min="6410" max="6656" width="9.21875" style="35"/>
    <col min="6657" max="6658" width="3.21875" style="35" customWidth="1"/>
    <col min="6659" max="6659" width="3.77734375" style="35" customWidth="1"/>
    <col min="6660" max="6663" width="12.77734375" style="35" customWidth="1"/>
    <col min="6664" max="6664" width="29.21875" style="35" customWidth="1"/>
    <col min="6665" max="6665" width="15.77734375" style="35" customWidth="1"/>
    <col min="6666" max="6912" width="9.21875" style="35"/>
    <col min="6913" max="6914" width="3.21875" style="35" customWidth="1"/>
    <col min="6915" max="6915" width="3.77734375" style="35" customWidth="1"/>
    <col min="6916" max="6919" width="12.77734375" style="35" customWidth="1"/>
    <col min="6920" max="6920" width="29.21875" style="35" customWidth="1"/>
    <col min="6921" max="6921" width="15.77734375" style="35" customWidth="1"/>
    <col min="6922" max="7168" width="9.21875" style="35"/>
    <col min="7169" max="7170" width="3.21875" style="35" customWidth="1"/>
    <col min="7171" max="7171" width="3.77734375" style="35" customWidth="1"/>
    <col min="7172" max="7175" width="12.77734375" style="35" customWidth="1"/>
    <col min="7176" max="7176" width="29.21875" style="35" customWidth="1"/>
    <col min="7177" max="7177" width="15.77734375" style="35" customWidth="1"/>
    <col min="7178" max="7424" width="9.21875" style="35"/>
    <col min="7425" max="7426" width="3.21875" style="35" customWidth="1"/>
    <col min="7427" max="7427" width="3.77734375" style="35" customWidth="1"/>
    <col min="7428" max="7431" width="12.77734375" style="35" customWidth="1"/>
    <col min="7432" max="7432" width="29.21875" style="35" customWidth="1"/>
    <col min="7433" max="7433" width="15.77734375" style="35" customWidth="1"/>
    <col min="7434" max="7680" width="9.21875" style="35"/>
    <col min="7681" max="7682" width="3.21875" style="35" customWidth="1"/>
    <col min="7683" max="7683" width="3.77734375" style="35" customWidth="1"/>
    <col min="7684" max="7687" width="12.77734375" style="35" customWidth="1"/>
    <col min="7688" max="7688" width="29.21875" style="35" customWidth="1"/>
    <col min="7689" max="7689" width="15.77734375" style="35" customWidth="1"/>
    <col min="7690" max="7936" width="9.21875" style="35"/>
    <col min="7937" max="7938" width="3.21875" style="35" customWidth="1"/>
    <col min="7939" max="7939" width="3.77734375" style="35" customWidth="1"/>
    <col min="7940" max="7943" width="12.77734375" style="35" customWidth="1"/>
    <col min="7944" max="7944" width="29.21875" style="35" customWidth="1"/>
    <col min="7945" max="7945" width="15.77734375" style="35" customWidth="1"/>
    <col min="7946" max="8192" width="9.21875" style="35"/>
    <col min="8193" max="8194" width="3.21875" style="35" customWidth="1"/>
    <col min="8195" max="8195" width="3.77734375" style="35" customWidth="1"/>
    <col min="8196" max="8199" width="12.77734375" style="35" customWidth="1"/>
    <col min="8200" max="8200" width="29.21875" style="35" customWidth="1"/>
    <col min="8201" max="8201" width="15.77734375" style="35" customWidth="1"/>
    <col min="8202" max="8448" width="9.21875" style="35"/>
    <col min="8449" max="8450" width="3.21875" style="35" customWidth="1"/>
    <col min="8451" max="8451" width="3.77734375" style="35" customWidth="1"/>
    <col min="8452" max="8455" width="12.77734375" style="35" customWidth="1"/>
    <col min="8456" max="8456" width="29.21875" style="35" customWidth="1"/>
    <col min="8457" max="8457" width="15.77734375" style="35" customWidth="1"/>
    <col min="8458" max="8704" width="9.21875" style="35"/>
    <col min="8705" max="8706" width="3.21875" style="35" customWidth="1"/>
    <col min="8707" max="8707" width="3.77734375" style="35" customWidth="1"/>
    <col min="8708" max="8711" width="12.77734375" style="35" customWidth="1"/>
    <col min="8712" max="8712" width="29.21875" style="35" customWidth="1"/>
    <col min="8713" max="8713" width="15.77734375" style="35" customWidth="1"/>
    <col min="8714" max="8960" width="9.21875" style="35"/>
    <col min="8961" max="8962" width="3.21875" style="35" customWidth="1"/>
    <col min="8963" max="8963" width="3.77734375" style="35" customWidth="1"/>
    <col min="8964" max="8967" width="12.77734375" style="35" customWidth="1"/>
    <col min="8968" max="8968" width="29.21875" style="35" customWidth="1"/>
    <col min="8969" max="8969" width="15.77734375" style="35" customWidth="1"/>
    <col min="8970" max="9216" width="9.21875" style="35"/>
    <col min="9217" max="9218" width="3.21875" style="35" customWidth="1"/>
    <col min="9219" max="9219" width="3.77734375" style="35" customWidth="1"/>
    <col min="9220" max="9223" width="12.77734375" style="35" customWidth="1"/>
    <col min="9224" max="9224" width="29.21875" style="35" customWidth="1"/>
    <col min="9225" max="9225" width="15.77734375" style="35" customWidth="1"/>
    <col min="9226" max="9472" width="9.21875" style="35"/>
    <col min="9473" max="9474" width="3.21875" style="35" customWidth="1"/>
    <col min="9475" max="9475" width="3.77734375" style="35" customWidth="1"/>
    <col min="9476" max="9479" width="12.77734375" style="35" customWidth="1"/>
    <col min="9480" max="9480" width="29.21875" style="35" customWidth="1"/>
    <col min="9481" max="9481" width="15.77734375" style="35" customWidth="1"/>
    <col min="9482" max="9728" width="9.21875" style="35"/>
    <col min="9729" max="9730" width="3.21875" style="35" customWidth="1"/>
    <col min="9731" max="9731" width="3.77734375" style="35" customWidth="1"/>
    <col min="9732" max="9735" width="12.77734375" style="35" customWidth="1"/>
    <col min="9736" max="9736" width="29.21875" style="35" customWidth="1"/>
    <col min="9737" max="9737" width="15.77734375" style="35" customWidth="1"/>
    <col min="9738" max="9984" width="9.21875" style="35"/>
    <col min="9985" max="9986" width="3.21875" style="35" customWidth="1"/>
    <col min="9987" max="9987" width="3.77734375" style="35" customWidth="1"/>
    <col min="9988" max="9991" width="12.77734375" style="35" customWidth="1"/>
    <col min="9992" max="9992" width="29.21875" style="35" customWidth="1"/>
    <col min="9993" max="9993" width="15.77734375" style="35" customWidth="1"/>
    <col min="9994" max="10240" width="9.21875" style="35"/>
    <col min="10241" max="10242" width="3.21875" style="35" customWidth="1"/>
    <col min="10243" max="10243" width="3.77734375" style="35" customWidth="1"/>
    <col min="10244" max="10247" width="12.77734375" style="35" customWidth="1"/>
    <col min="10248" max="10248" width="29.21875" style="35" customWidth="1"/>
    <col min="10249" max="10249" width="15.77734375" style="35" customWidth="1"/>
    <col min="10250" max="10496" width="9.21875" style="35"/>
    <col min="10497" max="10498" width="3.21875" style="35" customWidth="1"/>
    <col min="10499" max="10499" width="3.77734375" style="35" customWidth="1"/>
    <col min="10500" max="10503" width="12.77734375" style="35" customWidth="1"/>
    <col min="10504" max="10504" width="29.21875" style="35" customWidth="1"/>
    <col min="10505" max="10505" width="15.77734375" style="35" customWidth="1"/>
    <col min="10506" max="10752" width="9.21875" style="35"/>
    <col min="10753" max="10754" width="3.21875" style="35" customWidth="1"/>
    <col min="10755" max="10755" width="3.77734375" style="35" customWidth="1"/>
    <col min="10756" max="10759" width="12.77734375" style="35" customWidth="1"/>
    <col min="10760" max="10760" width="29.21875" style="35" customWidth="1"/>
    <col min="10761" max="10761" width="15.77734375" style="35" customWidth="1"/>
    <col min="10762" max="11008" width="9.21875" style="35"/>
    <col min="11009" max="11010" width="3.21875" style="35" customWidth="1"/>
    <col min="11011" max="11011" width="3.77734375" style="35" customWidth="1"/>
    <col min="11012" max="11015" width="12.77734375" style="35" customWidth="1"/>
    <col min="11016" max="11016" width="29.21875" style="35" customWidth="1"/>
    <col min="11017" max="11017" width="15.77734375" style="35" customWidth="1"/>
    <col min="11018" max="11264" width="9.21875" style="35"/>
    <col min="11265" max="11266" width="3.21875" style="35" customWidth="1"/>
    <col min="11267" max="11267" width="3.77734375" style="35" customWidth="1"/>
    <col min="11268" max="11271" width="12.77734375" style="35" customWidth="1"/>
    <col min="11272" max="11272" width="29.21875" style="35" customWidth="1"/>
    <col min="11273" max="11273" width="15.77734375" style="35" customWidth="1"/>
    <col min="11274" max="11520" width="9.21875" style="35"/>
    <col min="11521" max="11522" width="3.21875" style="35" customWidth="1"/>
    <col min="11523" max="11523" width="3.77734375" style="35" customWidth="1"/>
    <col min="11524" max="11527" width="12.77734375" style="35" customWidth="1"/>
    <col min="11528" max="11528" width="29.21875" style="35" customWidth="1"/>
    <col min="11529" max="11529" width="15.77734375" style="35" customWidth="1"/>
    <col min="11530" max="11776" width="9.21875" style="35"/>
    <col min="11777" max="11778" width="3.21875" style="35" customWidth="1"/>
    <col min="11779" max="11779" width="3.77734375" style="35" customWidth="1"/>
    <col min="11780" max="11783" width="12.77734375" style="35" customWidth="1"/>
    <col min="11784" max="11784" width="29.21875" style="35" customWidth="1"/>
    <col min="11785" max="11785" width="15.77734375" style="35" customWidth="1"/>
    <col min="11786" max="12032" width="9.21875" style="35"/>
    <col min="12033" max="12034" width="3.21875" style="35" customWidth="1"/>
    <col min="12035" max="12035" width="3.77734375" style="35" customWidth="1"/>
    <col min="12036" max="12039" width="12.77734375" style="35" customWidth="1"/>
    <col min="12040" max="12040" width="29.21875" style="35" customWidth="1"/>
    <col min="12041" max="12041" width="15.77734375" style="35" customWidth="1"/>
    <col min="12042" max="12288" width="9.21875" style="35"/>
    <col min="12289" max="12290" width="3.21875" style="35" customWidth="1"/>
    <col min="12291" max="12291" width="3.77734375" style="35" customWidth="1"/>
    <col min="12292" max="12295" width="12.77734375" style="35" customWidth="1"/>
    <col min="12296" max="12296" width="29.21875" style="35" customWidth="1"/>
    <col min="12297" max="12297" width="15.77734375" style="35" customWidth="1"/>
    <col min="12298" max="12544" width="9.21875" style="35"/>
    <col min="12545" max="12546" width="3.21875" style="35" customWidth="1"/>
    <col min="12547" max="12547" width="3.77734375" style="35" customWidth="1"/>
    <col min="12548" max="12551" width="12.77734375" style="35" customWidth="1"/>
    <col min="12552" max="12552" width="29.21875" style="35" customWidth="1"/>
    <col min="12553" max="12553" width="15.77734375" style="35" customWidth="1"/>
    <col min="12554" max="12800" width="9.21875" style="35"/>
    <col min="12801" max="12802" width="3.21875" style="35" customWidth="1"/>
    <col min="12803" max="12803" width="3.77734375" style="35" customWidth="1"/>
    <col min="12804" max="12807" width="12.77734375" style="35" customWidth="1"/>
    <col min="12808" max="12808" width="29.21875" style="35" customWidth="1"/>
    <col min="12809" max="12809" width="15.77734375" style="35" customWidth="1"/>
    <col min="12810" max="13056" width="9.21875" style="35"/>
    <col min="13057" max="13058" width="3.21875" style="35" customWidth="1"/>
    <col min="13059" max="13059" width="3.77734375" style="35" customWidth="1"/>
    <col min="13060" max="13063" width="12.77734375" style="35" customWidth="1"/>
    <col min="13064" max="13064" width="29.21875" style="35" customWidth="1"/>
    <col min="13065" max="13065" width="15.77734375" style="35" customWidth="1"/>
    <col min="13066" max="13312" width="9.21875" style="35"/>
    <col min="13313" max="13314" width="3.21875" style="35" customWidth="1"/>
    <col min="13315" max="13315" width="3.77734375" style="35" customWidth="1"/>
    <col min="13316" max="13319" width="12.77734375" style="35" customWidth="1"/>
    <col min="13320" max="13320" width="29.21875" style="35" customWidth="1"/>
    <col min="13321" max="13321" width="15.77734375" style="35" customWidth="1"/>
    <col min="13322" max="13568" width="9.21875" style="35"/>
    <col min="13569" max="13570" width="3.21875" style="35" customWidth="1"/>
    <col min="13571" max="13571" width="3.77734375" style="35" customWidth="1"/>
    <col min="13572" max="13575" width="12.77734375" style="35" customWidth="1"/>
    <col min="13576" max="13576" width="29.21875" style="35" customWidth="1"/>
    <col min="13577" max="13577" width="15.77734375" style="35" customWidth="1"/>
    <col min="13578" max="13824" width="9.21875" style="35"/>
    <col min="13825" max="13826" width="3.21875" style="35" customWidth="1"/>
    <col min="13827" max="13827" width="3.77734375" style="35" customWidth="1"/>
    <col min="13828" max="13831" width="12.77734375" style="35" customWidth="1"/>
    <col min="13832" max="13832" width="29.21875" style="35" customWidth="1"/>
    <col min="13833" max="13833" width="15.77734375" style="35" customWidth="1"/>
    <col min="13834" max="14080" width="9.21875" style="35"/>
    <col min="14081" max="14082" width="3.21875" style="35" customWidth="1"/>
    <col min="14083" max="14083" width="3.77734375" style="35" customWidth="1"/>
    <col min="14084" max="14087" width="12.77734375" style="35" customWidth="1"/>
    <col min="14088" max="14088" width="29.21875" style="35" customWidth="1"/>
    <col min="14089" max="14089" width="15.77734375" style="35" customWidth="1"/>
    <col min="14090" max="14336" width="9.21875" style="35"/>
    <col min="14337" max="14338" width="3.21875" style="35" customWidth="1"/>
    <col min="14339" max="14339" width="3.77734375" style="35" customWidth="1"/>
    <col min="14340" max="14343" width="12.77734375" style="35" customWidth="1"/>
    <col min="14344" max="14344" width="29.21875" style="35" customWidth="1"/>
    <col min="14345" max="14345" width="15.77734375" style="35" customWidth="1"/>
    <col min="14346" max="14592" width="9.21875" style="35"/>
    <col min="14593" max="14594" width="3.21875" style="35" customWidth="1"/>
    <col min="14595" max="14595" width="3.77734375" style="35" customWidth="1"/>
    <col min="14596" max="14599" width="12.77734375" style="35" customWidth="1"/>
    <col min="14600" max="14600" width="29.21875" style="35" customWidth="1"/>
    <col min="14601" max="14601" width="15.77734375" style="35" customWidth="1"/>
    <col min="14602" max="14848" width="9.21875" style="35"/>
    <col min="14849" max="14850" width="3.21875" style="35" customWidth="1"/>
    <col min="14851" max="14851" width="3.77734375" style="35" customWidth="1"/>
    <col min="14852" max="14855" width="12.77734375" style="35" customWidth="1"/>
    <col min="14856" max="14856" width="29.21875" style="35" customWidth="1"/>
    <col min="14857" max="14857" width="15.77734375" style="35" customWidth="1"/>
    <col min="14858" max="15104" width="9.21875" style="35"/>
    <col min="15105" max="15106" width="3.21875" style="35" customWidth="1"/>
    <col min="15107" max="15107" width="3.77734375" style="35" customWidth="1"/>
    <col min="15108" max="15111" width="12.77734375" style="35" customWidth="1"/>
    <col min="15112" max="15112" width="29.21875" style="35" customWidth="1"/>
    <col min="15113" max="15113" width="15.77734375" style="35" customWidth="1"/>
    <col min="15114" max="15360" width="9.21875" style="35"/>
    <col min="15361" max="15362" width="3.21875" style="35" customWidth="1"/>
    <col min="15363" max="15363" width="3.77734375" style="35" customWidth="1"/>
    <col min="15364" max="15367" width="12.77734375" style="35" customWidth="1"/>
    <col min="15368" max="15368" width="29.21875" style="35" customWidth="1"/>
    <col min="15369" max="15369" width="15.77734375" style="35" customWidth="1"/>
    <col min="15370" max="15616" width="9.21875" style="35"/>
    <col min="15617" max="15618" width="3.21875" style="35" customWidth="1"/>
    <col min="15619" max="15619" width="3.77734375" style="35" customWidth="1"/>
    <col min="15620" max="15623" width="12.77734375" style="35" customWidth="1"/>
    <col min="15624" max="15624" width="29.21875" style="35" customWidth="1"/>
    <col min="15625" max="15625" width="15.77734375" style="35" customWidth="1"/>
    <col min="15626" max="15872" width="9.21875" style="35"/>
    <col min="15873" max="15874" width="3.21875" style="35" customWidth="1"/>
    <col min="15875" max="15875" width="3.77734375" style="35" customWidth="1"/>
    <col min="15876" max="15879" width="12.77734375" style="35" customWidth="1"/>
    <col min="15880" max="15880" width="29.21875" style="35" customWidth="1"/>
    <col min="15881" max="15881" width="15.77734375" style="35" customWidth="1"/>
    <col min="15882" max="16128" width="9.21875" style="35"/>
    <col min="16129" max="16130" width="3.21875" style="35" customWidth="1"/>
    <col min="16131" max="16131" width="3.77734375" style="35" customWidth="1"/>
    <col min="16132" max="16135" width="12.77734375" style="35" customWidth="1"/>
    <col min="16136" max="16136" width="29.21875" style="35" customWidth="1"/>
    <col min="16137" max="16137" width="15.77734375" style="35" customWidth="1"/>
    <col min="16138" max="16384" width="9.21875" style="35"/>
  </cols>
  <sheetData>
    <row r="1" spans="2:9" x14ac:dyDescent="0.25">
      <c r="I1" s="36" t="s">
        <v>56</v>
      </c>
    </row>
    <row r="2" spans="2:9" x14ac:dyDescent="0.25">
      <c r="B2" s="37" t="s">
        <v>12</v>
      </c>
      <c r="C2" s="37"/>
      <c r="D2" s="37"/>
      <c r="E2" s="37"/>
      <c r="F2" s="37"/>
      <c r="G2" s="37"/>
      <c r="H2" s="37"/>
      <c r="I2" s="37"/>
    </row>
    <row r="3" spans="2:9" x14ac:dyDescent="0.25">
      <c r="B3" s="37" t="s">
        <v>57</v>
      </c>
      <c r="C3" s="37"/>
      <c r="D3" s="37"/>
      <c r="E3" s="37"/>
      <c r="F3" s="37"/>
      <c r="G3" s="37"/>
      <c r="H3" s="37"/>
      <c r="I3" s="37"/>
    </row>
    <row r="4" spans="2:9" x14ac:dyDescent="0.25">
      <c r="B4" s="37" t="s">
        <v>14</v>
      </c>
      <c r="C4" s="37"/>
      <c r="D4" s="37"/>
      <c r="E4" s="37"/>
      <c r="F4" s="37"/>
      <c r="G4" s="37"/>
      <c r="H4" s="37"/>
      <c r="I4" s="37"/>
    </row>
    <row r="5" spans="2:9" x14ac:dyDescent="0.25">
      <c r="B5" s="38" t="str">
        <f>'[1]General Inputs'!G6</f>
        <v>Sep 2025</v>
      </c>
      <c r="C5" s="37"/>
      <c r="D5" s="37"/>
      <c r="E5" s="37"/>
      <c r="F5" s="37"/>
      <c r="G5" s="37"/>
      <c r="H5" s="37"/>
      <c r="I5" s="37"/>
    </row>
    <row r="7" spans="2:9" x14ac:dyDescent="0.25">
      <c r="B7" s="34" t="s">
        <v>15</v>
      </c>
      <c r="C7" s="39" t="s">
        <v>16</v>
      </c>
    </row>
    <row r="8" spans="2:9" x14ac:dyDescent="0.25">
      <c r="C8" s="40" t="s">
        <v>17</v>
      </c>
      <c r="D8" s="41" t="s">
        <v>18</v>
      </c>
      <c r="I8" s="42">
        <f>'[1]General Inputs'!G19</f>
        <v>-4388.2300000000068</v>
      </c>
    </row>
    <row r="9" spans="2:9" x14ac:dyDescent="0.25">
      <c r="D9" s="43"/>
      <c r="I9" s="44"/>
    </row>
    <row r="10" spans="2:9" x14ac:dyDescent="0.25">
      <c r="B10" s="34" t="s">
        <v>19</v>
      </c>
      <c r="C10" s="43" t="s">
        <v>58</v>
      </c>
      <c r="G10" s="45"/>
      <c r="H10" s="45"/>
    </row>
    <row r="11" spans="2:9" x14ac:dyDescent="0.25">
      <c r="C11" s="35" t="str">
        <f>'[1]General Inputs'!G9</f>
        <v>Oct 2024 - Dec 2024</v>
      </c>
      <c r="G11" s="45"/>
      <c r="H11" s="45"/>
    </row>
    <row r="12" spans="2:9" x14ac:dyDescent="0.25">
      <c r="C12" s="40" t="s">
        <v>17</v>
      </c>
      <c r="D12" s="41" t="s">
        <v>21</v>
      </c>
      <c r="I12" s="46">
        <f>'[1]Program Costs'!L7</f>
        <v>0</v>
      </c>
    </row>
    <row r="13" spans="2:9" x14ac:dyDescent="0.25">
      <c r="C13" s="40" t="s">
        <v>22</v>
      </c>
      <c r="D13" s="41" t="s">
        <v>23</v>
      </c>
      <c r="I13" s="46">
        <f>'[1]Lost Revenue'!H25</f>
        <v>0</v>
      </c>
    </row>
    <row r="14" spans="2:9" x14ac:dyDescent="0.25">
      <c r="C14" s="40" t="s">
        <v>24</v>
      </c>
      <c r="D14" s="41" t="s">
        <v>25</v>
      </c>
      <c r="I14" s="46">
        <f>[1]Incentives!L6</f>
        <v>0</v>
      </c>
    </row>
    <row r="15" spans="2:9" x14ac:dyDescent="0.25">
      <c r="C15" s="40" t="s">
        <v>26</v>
      </c>
      <c r="D15" s="35" t="s">
        <v>27</v>
      </c>
      <c r="I15" s="42">
        <f>I12+I13+I14</f>
        <v>0</v>
      </c>
    </row>
    <row r="16" spans="2:9" x14ac:dyDescent="0.25">
      <c r="B16" s="35"/>
      <c r="C16" s="35"/>
    </row>
    <row r="17" spans="2:22" ht="14.4" x14ac:dyDescent="0.3">
      <c r="C17" s="35" t="str">
        <f>'[1]General Inputs'!G10</f>
        <v>Jan 2025 - Sep 2025</v>
      </c>
      <c r="G17" s="45"/>
      <c r="H17" s="45"/>
      <c r="R17"/>
      <c r="S17"/>
      <c r="T17"/>
      <c r="U17"/>
      <c r="V17"/>
    </row>
    <row r="18" spans="2:22" ht="14.4" x14ac:dyDescent="0.3">
      <c r="C18" s="40" t="s">
        <v>28</v>
      </c>
      <c r="D18" s="41" t="s">
        <v>21</v>
      </c>
      <c r="I18" s="46">
        <f>'[1]Program Costs'!L8</f>
        <v>89824.799999999988</v>
      </c>
      <c r="R18"/>
      <c r="S18"/>
      <c r="T18"/>
      <c r="U18"/>
      <c r="V18"/>
    </row>
    <row r="19" spans="2:22" ht="14.4" x14ac:dyDescent="0.3">
      <c r="C19" s="40" t="s">
        <v>29</v>
      </c>
      <c r="D19" s="41" t="s">
        <v>23</v>
      </c>
      <c r="I19" s="46">
        <f>'[1]Lost Revenue'!H26</f>
        <v>0</v>
      </c>
      <c r="R19"/>
      <c r="S19"/>
      <c r="T19"/>
      <c r="U19"/>
      <c r="V19"/>
    </row>
    <row r="20" spans="2:22" ht="14.4" x14ac:dyDescent="0.3">
      <c r="C20" s="40" t="s">
        <v>30</v>
      </c>
      <c r="D20" s="41" t="s">
        <v>25</v>
      </c>
      <c r="I20" s="46">
        <f>[1]Incentives!L7</f>
        <v>0</v>
      </c>
      <c r="R20"/>
      <c r="S20"/>
      <c r="T20"/>
      <c r="U20"/>
      <c r="V20"/>
    </row>
    <row r="21" spans="2:22" ht="14.4" x14ac:dyDescent="0.3">
      <c r="C21" s="40" t="s">
        <v>31</v>
      </c>
      <c r="D21" s="35" t="s">
        <v>32</v>
      </c>
      <c r="I21" s="42">
        <f>I18+I19+I20</f>
        <v>89824.799999999988</v>
      </c>
      <c r="R21"/>
      <c r="S21"/>
      <c r="T21"/>
      <c r="U21"/>
      <c r="V21"/>
    </row>
    <row r="22" spans="2:22" ht="14.4" x14ac:dyDescent="0.3">
      <c r="B22" s="35"/>
      <c r="C22" s="35"/>
      <c r="R22"/>
      <c r="S22"/>
      <c r="T22"/>
      <c r="U22"/>
      <c r="V22"/>
    </row>
    <row r="23" spans="2:22" ht="14.4" x14ac:dyDescent="0.3">
      <c r="B23" s="35"/>
      <c r="C23" s="40" t="s">
        <v>33</v>
      </c>
      <c r="D23" s="41" t="s">
        <v>34</v>
      </c>
      <c r="I23" s="57">
        <f>I21+I15</f>
        <v>89824.799999999988</v>
      </c>
      <c r="R23"/>
      <c r="S23"/>
      <c r="T23"/>
      <c r="U23"/>
      <c r="V23"/>
    </row>
    <row r="24" spans="2:22" x14ac:dyDescent="0.25">
      <c r="B24" s="35"/>
      <c r="C24" s="35"/>
      <c r="I24" s="46"/>
    </row>
    <row r="25" spans="2:22" x14ac:dyDescent="0.25">
      <c r="B25" s="43" t="s">
        <v>35</v>
      </c>
      <c r="C25" s="43" t="s">
        <v>59</v>
      </c>
    </row>
    <row r="26" spans="2:22" x14ac:dyDescent="0.25">
      <c r="B26" s="35"/>
      <c r="C26" s="40" t="s">
        <v>17</v>
      </c>
      <c r="D26" s="35" t="s">
        <v>37</v>
      </c>
      <c r="I26" s="42">
        <f>I23+I8</f>
        <v>85436.569999999978</v>
      </c>
    </row>
    <row r="27" spans="2:22" x14ac:dyDescent="0.25">
      <c r="B27" s="35"/>
      <c r="C27" s="35"/>
    </row>
    <row r="28" spans="2:22" x14ac:dyDescent="0.25">
      <c r="B28" s="34" t="s">
        <v>38</v>
      </c>
      <c r="C28" s="43" t="s">
        <v>60</v>
      </c>
    </row>
    <row r="29" spans="2:22" x14ac:dyDescent="0.25">
      <c r="C29" s="40" t="s">
        <v>17</v>
      </c>
      <c r="D29" s="41" t="str">
        <f>'[1]General Inputs'!G11</f>
        <v>Oct 2024 - Sep 2025</v>
      </c>
      <c r="I29" s="42">
        <f>'[1]General Inputs'!G59</f>
        <v>342800.38</v>
      </c>
    </row>
    <row r="30" spans="2:22" x14ac:dyDescent="0.25">
      <c r="D30" s="43"/>
      <c r="I30" s="46"/>
    </row>
    <row r="31" spans="2:22" ht="14.4" x14ac:dyDescent="0.3">
      <c r="B31" s="34" t="s">
        <v>40</v>
      </c>
      <c r="C31" s="43" t="s">
        <v>41</v>
      </c>
      <c r="I31"/>
      <c r="L31"/>
      <c r="M31"/>
      <c r="N31"/>
      <c r="O31"/>
      <c r="P31"/>
      <c r="Q31"/>
    </row>
    <row r="32" spans="2:22" ht="14.4" x14ac:dyDescent="0.3">
      <c r="C32" s="40" t="s">
        <v>17</v>
      </c>
      <c r="D32" s="41" t="s">
        <v>42</v>
      </c>
      <c r="I32" s="42">
        <f>I26-I29</f>
        <v>-257363.81000000003</v>
      </c>
      <c r="L32"/>
      <c r="M32"/>
      <c r="N32"/>
      <c r="O32"/>
      <c r="P32"/>
      <c r="Q32"/>
    </row>
    <row r="33" spans="2:17" ht="14.4" x14ac:dyDescent="0.3">
      <c r="I33" s="54"/>
      <c r="L33"/>
      <c r="M33"/>
      <c r="N33"/>
      <c r="O33"/>
      <c r="P33"/>
      <c r="Q33"/>
    </row>
    <row r="34" spans="2:17" ht="14.4" x14ac:dyDescent="0.3">
      <c r="B34" s="34" t="s">
        <v>43</v>
      </c>
      <c r="C34" s="43" t="s">
        <v>61</v>
      </c>
      <c r="G34" s="49"/>
      <c r="H34" s="49"/>
      <c r="L34"/>
      <c r="M34"/>
      <c r="N34"/>
      <c r="O34"/>
    </row>
    <row r="35" spans="2:17" x14ac:dyDescent="0.25">
      <c r="C35" s="58" t="str">
        <f>'[1]General Inputs'!G13</f>
        <v>Oct 2025 - Dec 2025</v>
      </c>
      <c r="G35" s="49"/>
      <c r="H35" s="49"/>
    </row>
    <row r="36" spans="2:17" x14ac:dyDescent="0.25">
      <c r="C36" s="40" t="s">
        <v>17</v>
      </c>
      <c r="D36" s="41" t="s">
        <v>21</v>
      </c>
      <c r="I36" s="46">
        <f>'[1]Program Costs'!L9</f>
        <v>132349</v>
      </c>
    </row>
    <row r="37" spans="2:17" x14ac:dyDescent="0.25">
      <c r="C37" s="40" t="s">
        <v>22</v>
      </c>
      <c r="D37" s="41" t="s">
        <v>23</v>
      </c>
      <c r="I37" s="46">
        <f>'[1]Lost Revenue'!H27</f>
        <v>0</v>
      </c>
    </row>
    <row r="38" spans="2:17" x14ac:dyDescent="0.25">
      <c r="C38" s="40" t="s">
        <v>24</v>
      </c>
      <c r="D38" s="41" t="s">
        <v>25</v>
      </c>
      <c r="I38" s="46">
        <f>[1]Incentives!L8</f>
        <v>6738.4000000000005</v>
      </c>
    </row>
    <row r="39" spans="2:17" x14ac:dyDescent="0.25">
      <c r="C39" s="40" t="s">
        <v>26</v>
      </c>
      <c r="D39" s="41" t="s">
        <v>45</v>
      </c>
      <c r="I39" s="42">
        <f>SUM(I36:I38)</f>
        <v>139087.4</v>
      </c>
    </row>
    <row r="41" spans="2:17" x14ac:dyDescent="0.25">
      <c r="C41" s="35" t="str">
        <f>'[1]General Inputs'!G14</f>
        <v>Jan 2026 - Dec 2026</v>
      </c>
    </row>
    <row r="42" spans="2:17" x14ac:dyDescent="0.25">
      <c r="C42" s="40" t="s">
        <v>28</v>
      </c>
      <c r="D42" s="41" t="s">
        <v>21</v>
      </c>
      <c r="I42" s="46">
        <f>'[1]Program Costs'!L10-487837</f>
        <v>779409</v>
      </c>
    </row>
    <row r="43" spans="2:17" x14ac:dyDescent="0.25">
      <c r="C43" s="40" t="s">
        <v>29</v>
      </c>
      <c r="D43" s="41" t="s">
        <v>23</v>
      </c>
      <c r="I43" s="46">
        <f>'[1]Lost Revenue'!H28</f>
        <v>0</v>
      </c>
    </row>
    <row r="44" spans="2:17" x14ac:dyDescent="0.25">
      <c r="C44" s="40" t="s">
        <v>30</v>
      </c>
      <c r="D44" s="41" t="s">
        <v>25</v>
      </c>
      <c r="I44" s="46">
        <f>[1]Incentives!L9</f>
        <v>183284.48000000001</v>
      </c>
    </row>
    <row r="45" spans="2:17" x14ac:dyDescent="0.25">
      <c r="C45" s="40" t="s">
        <v>31</v>
      </c>
      <c r="D45" s="41" t="s">
        <v>46</v>
      </c>
      <c r="I45" s="42">
        <f>SUM(I42:I44)</f>
        <v>962693.48</v>
      </c>
    </row>
    <row r="47" spans="2:17" x14ac:dyDescent="0.25">
      <c r="B47" s="35"/>
      <c r="C47" s="40" t="s">
        <v>33</v>
      </c>
      <c r="D47" s="41" t="s">
        <v>47</v>
      </c>
      <c r="I47" s="57">
        <f>I39+I45</f>
        <v>1101780.8799999999</v>
      </c>
    </row>
    <row r="48" spans="2:17" x14ac:dyDescent="0.25">
      <c r="B48" s="35"/>
      <c r="C48" s="35"/>
    </row>
    <row r="49" spans="2:9" x14ac:dyDescent="0.25">
      <c r="B49" s="34" t="s">
        <v>48</v>
      </c>
      <c r="C49" s="39" t="s">
        <v>62</v>
      </c>
    </row>
    <row r="50" spans="2:9" x14ac:dyDescent="0.25">
      <c r="C50" s="35" t="str">
        <f>'[1]General Inputs'!G13</f>
        <v>Oct 2025 - Dec 2025</v>
      </c>
      <c r="H50" s="43"/>
    </row>
    <row r="51" spans="2:9" x14ac:dyDescent="0.25">
      <c r="C51" s="40" t="s">
        <v>17</v>
      </c>
      <c r="D51" s="41" t="s">
        <v>63</v>
      </c>
      <c r="I51" s="59">
        <f>'[1]General Inputs'!G72</f>
        <v>203130.856176</v>
      </c>
    </row>
    <row r="53" spans="2:9" x14ac:dyDescent="0.25">
      <c r="B53" s="34" t="s">
        <v>51</v>
      </c>
      <c r="C53" s="43" t="s">
        <v>64</v>
      </c>
    </row>
    <row r="54" spans="2:9" x14ac:dyDescent="0.25">
      <c r="C54" s="34" t="s">
        <v>53</v>
      </c>
      <c r="D54" s="41" t="s">
        <v>54</v>
      </c>
      <c r="I54" s="53">
        <f>30333.3/2</f>
        <v>15166.65</v>
      </c>
    </row>
    <row r="55" spans="2:9" ht="14.4" thickBot="1" x14ac:dyDescent="0.3">
      <c r="C55" s="40" t="s">
        <v>17</v>
      </c>
      <c r="D55" s="41" t="s">
        <v>65</v>
      </c>
      <c r="I55" s="55">
        <f>I32+I47-I51+I54</f>
        <v>656452.86382399988</v>
      </c>
    </row>
    <row r="56" spans="2:9" ht="14.4" thickTop="1" x14ac:dyDescent="0.25"/>
    <row r="57" spans="2:9" x14ac:dyDescent="0.25">
      <c r="C57" s="43"/>
    </row>
    <row r="58" spans="2:9" x14ac:dyDescent="0.25">
      <c r="C58" s="40"/>
      <c r="I58" s="44"/>
    </row>
    <row r="60" spans="2:9" x14ac:dyDescent="0.25">
      <c r="C60" s="43"/>
      <c r="I60" s="49"/>
    </row>
    <row r="61" spans="2:9" x14ac:dyDescent="0.25">
      <c r="C61" s="40"/>
      <c r="I61" s="60"/>
    </row>
    <row r="69" spans="4:4" x14ac:dyDescent="0.25">
      <c r="D69" s="43"/>
    </row>
  </sheetData>
  <mergeCells count="4">
    <mergeCell ref="B2:I2"/>
    <mergeCell ref="B3:I3"/>
    <mergeCell ref="B4:I4"/>
    <mergeCell ref="B5:I5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8" ma:contentTypeDescription="Create a new document." ma:contentTypeScope="" ma:versionID="913f4baeba065bbf0f7df280422e6761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633b57ed56f8d892add75ab9cb64e249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70ea6-2f79-449f-ac2a-ce9deb4e7c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4d66dc-3591-49a4-96e5-0b2840783e5f}" ma:internalName="TaxCatchAll" ma:showField="CatchAllData" ma:web="2546f5b2-04f2-4a0e-9993-466f4f9aa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46f5b2-04f2-4a0e-9993-466f4f9aad71" xsi:nil="true"/>
    <lcf76f155ced4ddcb4097134ff3c332f xmlns="173c2605-4b7d-457e-8dba-1d57dca954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CCFEFB-06B5-4511-A506-FCD9797E99EB}"/>
</file>

<file path=customXml/itemProps2.xml><?xml version="1.0" encoding="utf-8"?>
<ds:datastoreItem xmlns:ds="http://schemas.openxmlformats.org/officeDocument/2006/customXml" ds:itemID="{B3AC329D-E517-483C-9E11-0007EE3958FB}"/>
</file>

<file path=customXml/itemProps3.xml><?xml version="1.0" encoding="utf-8"?>
<ds:datastoreItem xmlns:ds="http://schemas.openxmlformats.org/officeDocument/2006/customXml" ds:itemID="{6307721D-EDBA-492F-B37D-603659418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DSM 1.0</vt:lpstr>
      <vt:lpstr>DSM 2.0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Sherwood</dc:creator>
  <cp:lastModifiedBy>Stacy Sherwood</cp:lastModifiedBy>
  <dcterms:created xsi:type="dcterms:W3CDTF">2026-03-16T23:43:25Z</dcterms:created>
  <dcterms:modified xsi:type="dcterms:W3CDTF">2026-03-16T23:44:14Z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</Properties>
</file>