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13_ncr:1_{A300CE97-77F0-4B98-A7CD-7DE0B7CE2C96}" xr6:coauthVersionLast="47" xr6:coauthVersionMax="47" xr10:uidLastSave="{00000000-0000-0000-0000-000000000000}"/>
  <bookViews>
    <workbookView xWindow="-120" yWindow="-120" windowWidth="24240" windowHeight="13020" xr2:uid="{5A686D9F-84DC-4004-8F00-9383D11AB2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B14" i="1"/>
  <c r="H22" i="1"/>
  <c r="O27" i="1"/>
  <c r="O26" i="1"/>
  <c r="O25" i="1"/>
  <c r="O37" i="1"/>
  <c r="O36" i="1"/>
  <c r="O31" i="1"/>
  <c r="O32" i="1"/>
  <c r="O33" i="1"/>
  <c r="O34" i="1"/>
  <c r="O35" i="1"/>
  <c r="O30" i="1"/>
  <c r="I22" i="1"/>
  <c r="J25" i="1" s="1"/>
  <c r="J22" i="1"/>
  <c r="K25" i="1" s="1"/>
  <c r="K22" i="1"/>
  <c r="L25" i="1" s="1"/>
  <c r="L22" i="1"/>
  <c r="M25" i="1" s="1"/>
  <c r="M22" i="1"/>
  <c r="N25" i="1" s="1"/>
  <c r="I25" i="1"/>
  <c r="C54" i="1"/>
  <c r="C49" i="1"/>
  <c r="C10" i="1"/>
  <c r="E10" i="1" s="1"/>
  <c r="C14" i="1" s="1"/>
  <c r="F10" i="1" l="1"/>
  <c r="O10" i="1"/>
  <c r="N10" i="1"/>
  <c r="M10" i="1"/>
  <c r="L10" i="1"/>
  <c r="K10" i="1"/>
  <c r="J10" i="1"/>
  <c r="I10" i="1"/>
  <c r="H10" i="1"/>
  <c r="G10" i="1"/>
  <c r="C17" i="1" l="1"/>
  <c r="J30" i="1"/>
  <c r="K30" i="1"/>
  <c r="L30" i="1"/>
  <c r="M30" i="1"/>
  <c r="N30" i="1"/>
  <c r="I30" i="1"/>
  <c r="G14" i="1"/>
  <c r="F14" i="1"/>
  <c r="H14" i="1"/>
  <c r="I14" i="1"/>
  <c r="J14" i="1"/>
  <c r="K14" i="1"/>
  <c r="M14" i="1"/>
  <c r="D14" i="1"/>
  <c r="K17" i="1"/>
  <c r="F17" i="1"/>
  <c r="D17" i="1"/>
  <c r="G17" i="1"/>
  <c r="J17" i="1"/>
  <c r="L14" i="1"/>
  <c r="L17" i="1"/>
  <c r="H17" i="1"/>
  <c r="I17" i="1"/>
  <c r="B17" i="1"/>
  <c r="E17" i="1"/>
  <c r="E14" i="1"/>
  <c r="M17" i="1"/>
</calcChain>
</file>

<file path=xl/sharedStrings.xml><?xml version="1.0" encoding="utf-8"?>
<sst xmlns="http://schemas.openxmlformats.org/spreadsheetml/2006/main" count="62" uniqueCount="36">
  <si>
    <t>KY DR 3-34</t>
  </si>
  <si>
    <t>Contract Operations Expense</t>
  </si>
  <si>
    <t>Contract Increase:</t>
  </si>
  <si>
    <t>A.</t>
  </si>
  <si>
    <t>Forecast Test Year Calculations</t>
  </si>
  <si>
    <t>Month:</t>
  </si>
  <si>
    <t>Water/WW Split</t>
  </si>
  <si>
    <t>Amount:</t>
  </si>
  <si>
    <t>Water</t>
  </si>
  <si>
    <t>Wastewater</t>
  </si>
  <si>
    <t>Base Test Year Calculations</t>
  </si>
  <si>
    <t>Account Number:</t>
  </si>
  <si>
    <t>Total</t>
  </si>
  <si>
    <t>630.000</t>
  </si>
  <si>
    <t>618.500</t>
  </si>
  <si>
    <t>730.000</t>
  </si>
  <si>
    <t>718.000</t>
  </si>
  <si>
    <t>718.500</t>
  </si>
  <si>
    <t>711.000</t>
  </si>
  <si>
    <t>730.100</t>
  </si>
  <si>
    <t>730.300</t>
  </si>
  <si>
    <t>735.000</t>
  </si>
  <si>
    <t>D. 2025 Actuals</t>
  </si>
  <si>
    <t>Account Numbers</t>
  </si>
  <si>
    <t>Account Description</t>
  </si>
  <si>
    <t>12/31/2025 Total</t>
  </si>
  <si>
    <t>Sewer - Contract Operations</t>
  </si>
  <si>
    <t>Sewer - Chemicals</t>
  </si>
  <si>
    <t>Sewer - Chemicals - Treatment and Disposal</t>
  </si>
  <si>
    <t>Sewer - Sludge Removal</t>
  </si>
  <si>
    <t>Sewer - Contract Operations - Collection Ops</t>
  </si>
  <si>
    <t>Sewer - Contract Svcs - Testing</t>
  </si>
  <si>
    <t>Water - Contract Operations</t>
  </si>
  <si>
    <t>Water - Chemicals - T&amp;D</t>
  </si>
  <si>
    <t>635.000</t>
  </si>
  <si>
    <t>Water -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</si>
</sst>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Fill="1" applyBorder="1"/>
    <xf numFmtId="43" fontId="2" fillId="0" borderId="0" xfId="1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3" applyNumberFormat="1" applyFont="1" applyFill="1" applyAlignment="1">
      <alignment horizontal="left"/>
    </xf>
    <xf numFmtId="164" fontId="2" fillId="0" borderId="0" xfId="0" applyNumberFormat="1" applyFont="1"/>
    <xf numFmtId="10" fontId="2" fillId="0" borderId="0" xfId="0" applyNumberFormat="1" applyFont="1"/>
    <xf numFmtId="165" fontId="2" fillId="0" borderId="0" xfId="0" applyNumberFormat="1" applyFont="1"/>
    <xf numFmtId="14" fontId="3" fillId="0" borderId="0" xfId="0" quotePrefix="1" applyNumberFormat="1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0" fontId="2" fillId="0" borderId="0" xfId="3" applyNumberFormat="1" applyFont="1" applyFill="1"/>
    <xf numFmtId="14" fontId="3" fillId="0" borderId="0" xfId="0" applyNumberFormat="1" applyFont="1" applyAlignment="1">
      <alignment horizontal="righ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right"/>
    </xf>
    <xf numFmtId="43" fontId="2" fillId="0" borderId="0" xfId="1" applyFont="1" applyFill="1" applyBorder="1" applyAlignment="1">
      <alignment horizontal="center"/>
    </xf>
    <xf numFmtId="14" fontId="3" fillId="0" borderId="0" xfId="0" applyNumberFormat="1" applyFont="1"/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43" fontId="2" fillId="0" borderId="0" xfId="0" applyNumberFormat="1" applyFont="1"/>
    <xf numFmtId="43" fontId="2" fillId="0" borderId="1" xfId="0" applyNumberFormat="1" applyFont="1" applyBorder="1"/>
    <xf numFmtId="166" fontId="3" fillId="0" borderId="0" xfId="0" applyNumberFormat="1" applyFont="1"/>
    <xf numFmtId="166" fontId="3" fillId="0" borderId="0" xfId="1" applyNumberFormat="1" applyFont="1" applyFill="1"/>
    <xf numFmtId="0" fontId="3" fillId="0" borderId="1" xfId="0" applyFont="1" applyBorder="1"/>
    <xf numFmtId="0" fontId="2" fillId="0" borderId="0" xfId="0" applyFont="1" applyAlignment="1">
      <alignment wrapText="1"/>
    </xf>
    <xf numFmtId="43" fontId="2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9F7F-DFE6-49DB-A481-B08EA79FBD48}">
  <dimension ref="A1:R54"/>
  <sheetViews>
    <sheetView tabSelected="1" zoomScale="90" zoomScaleNormal="90" workbookViewId="0">
      <selection activeCell="A11" sqref="A11"/>
    </sheetView>
  </sheetViews>
  <sheetFormatPr defaultRowHeight="15" x14ac:dyDescent="0.25"/>
  <cols>
    <col min="1" max="1" width="28" style="4" bestFit="1" customWidth="1"/>
    <col min="2" max="2" width="20.85546875" style="4" customWidth="1"/>
    <col min="3" max="3" width="16.28515625" style="4" bestFit="1" customWidth="1"/>
    <col min="4" max="7" width="12.85546875" style="4" bestFit="1" customWidth="1"/>
    <col min="8" max="8" width="12.85546875" style="4" customWidth="1"/>
    <col min="9" max="14" width="12.85546875" style="4" bestFit="1" customWidth="1"/>
    <col min="15" max="15" width="15.7109375" style="4" bestFit="1" customWidth="1"/>
    <col min="16" max="16" width="11.5703125" style="4" customWidth="1"/>
    <col min="17" max="17" width="11.28515625" style="4" bestFit="1" customWidth="1"/>
    <col min="18" max="18" width="7.5703125" style="4" bestFit="1" customWidth="1"/>
    <col min="19" max="16384" width="9.140625" style="4"/>
  </cols>
  <sheetData>
    <row r="1" spans="1:18" x14ac:dyDescent="0.25">
      <c r="A1" s="3" t="s">
        <v>0</v>
      </c>
    </row>
    <row r="2" spans="1:18" x14ac:dyDescent="0.25">
      <c r="A2" s="3" t="s">
        <v>1</v>
      </c>
    </row>
    <row r="3" spans="1:18" x14ac:dyDescent="0.25">
      <c r="A3" s="3"/>
      <c r="H3" s="34"/>
      <c r="I3" s="34"/>
      <c r="J3" s="34"/>
      <c r="K3" s="34"/>
    </row>
    <row r="4" spans="1:18" x14ac:dyDescent="0.25">
      <c r="A4" s="3"/>
      <c r="Q4" s="33"/>
      <c r="R4" s="33"/>
    </row>
    <row r="5" spans="1:18" x14ac:dyDescent="0.25">
      <c r="A5" s="7" t="s">
        <v>2</v>
      </c>
      <c r="B5" s="8">
        <v>1.03</v>
      </c>
      <c r="Q5" s="9"/>
      <c r="R5" s="10"/>
    </row>
    <row r="6" spans="1:18" x14ac:dyDescent="0.25">
      <c r="A6" s="3"/>
      <c r="Q6" s="9"/>
      <c r="R6" s="10"/>
    </row>
    <row r="7" spans="1:18" x14ac:dyDescent="0.25">
      <c r="A7" s="3" t="s">
        <v>3</v>
      </c>
      <c r="Q7" s="11"/>
    </row>
    <row r="8" spans="1:18" x14ac:dyDescent="0.2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6"/>
    </row>
    <row r="9" spans="1:18" x14ac:dyDescent="0.25">
      <c r="A9" s="7" t="s">
        <v>5</v>
      </c>
      <c r="B9" s="12">
        <v>45748</v>
      </c>
      <c r="C9" s="12">
        <v>45778</v>
      </c>
      <c r="D9" s="13">
        <v>46235</v>
      </c>
      <c r="E9" s="13">
        <v>46266</v>
      </c>
      <c r="F9" s="13">
        <v>46296</v>
      </c>
      <c r="G9" s="13">
        <v>46327</v>
      </c>
      <c r="H9" s="13">
        <v>46357</v>
      </c>
      <c r="I9" s="13">
        <v>46388</v>
      </c>
      <c r="J9" s="13">
        <v>46419</v>
      </c>
      <c r="K9" s="13">
        <v>46447</v>
      </c>
      <c r="L9" s="13">
        <v>46478</v>
      </c>
      <c r="M9" s="13">
        <v>46508</v>
      </c>
      <c r="N9" s="13">
        <v>46539</v>
      </c>
      <c r="O9" s="13">
        <v>46569</v>
      </c>
      <c r="P9" s="12"/>
      <c r="Q9" s="32" t="s">
        <v>6</v>
      </c>
      <c r="R9" s="32"/>
    </row>
    <row r="10" spans="1:18" x14ac:dyDescent="0.25">
      <c r="A10" s="7" t="s">
        <v>7</v>
      </c>
      <c r="B10" s="2">
        <v>152076.43</v>
      </c>
      <c r="C10" s="1">
        <f>B10*B5</f>
        <v>156638.72289999999</v>
      </c>
      <c r="D10" s="1">
        <f>$C$10*$B$5</f>
        <v>161337.88458700001</v>
      </c>
      <c r="E10" s="1">
        <f t="shared" ref="E10:O10" si="0">$C$10*$B$5</f>
        <v>161337.88458700001</v>
      </c>
      <c r="F10" s="1">
        <f t="shared" si="0"/>
        <v>161337.88458700001</v>
      </c>
      <c r="G10" s="1">
        <f t="shared" si="0"/>
        <v>161337.88458700001</v>
      </c>
      <c r="H10" s="1">
        <f t="shared" si="0"/>
        <v>161337.88458700001</v>
      </c>
      <c r="I10" s="1">
        <f t="shared" si="0"/>
        <v>161337.88458700001</v>
      </c>
      <c r="J10" s="1">
        <f t="shared" si="0"/>
        <v>161337.88458700001</v>
      </c>
      <c r="K10" s="1">
        <f t="shared" si="0"/>
        <v>161337.88458700001</v>
      </c>
      <c r="L10" s="1">
        <f t="shared" si="0"/>
        <v>161337.88458700001</v>
      </c>
      <c r="M10" s="1">
        <f t="shared" si="0"/>
        <v>161337.88458700001</v>
      </c>
      <c r="N10" s="1">
        <f t="shared" si="0"/>
        <v>161337.88458700001</v>
      </c>
      <c r="O10" s="1">
        <f t="shared" si="0"/>
        <v>161337.88458700001</v>
      </c>
      <c r="P10" s="1"/>
      <c r="Q10" s="14" t="s">
        <v>8</v>
      </c>
      <c r="R10" s="15">
        <v>3.5698695850011182E-2</v>
      </c>
    </row>
    <row r="11" spans="1:18" x14ac:dyDescent="0.25">
      <c r="A11" s="14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Q11" s="14" t="s">
        <v>9</v>
      </c>
      <c r="R11" s="15">
        <v>0.96430130414998882</v>
      </c>
    </row>
    <row r="12" spans="1:18" x14ac:dyDescent="0.25">
      <c r="A12" s="7" t="s">
        <v>8</v>
      </c>
    </row>
    <row r="13" spans="1:18" x14ac:dyDescent="0.25">
      <c r="A13" s="7" t="s">
        <v>5</v>
      </c>
      <c r="B13" s="16">
        <v>46235</v>
      </c>
      <c r="C13" s="13">
        <v>46266</v>
      </c>
      <c r="D13" s="13">
        <v>46296</v>
      </c>
      <c r="E13" s="13">
        <v>46327</v>
      </c>
      <c r="F13" s="13">
        <v>46357</v>
      </c>
      <c r="G13" s="13">
        <v>46388</v>
      </c>
      <c r="H13" s="13">
        <v>46419</v>
      </c>
      <c r="I13" s="13">
        <v>46447</v>
      </c>
      <c r="J13" s="13">
        <v>46478</v>
      </c>
      <c r="K13" s="13">
        <v>46508</v>
      </c>
      <c r="L13" s="13">
        <v>46539</v>
      </c>
      <c r="M13" s="13">
        <v>46569</v>
      </c>
      <c r="N13" s="13"/>
      <c r="O13" s="13"/>
      <c r="P13" s="13"/>
    </row>
    <row r="14" spans="1:18" x14ac:dyDescent="0.25">
      <c r="A14" s="7" t="s">
        <v>7</v>
      </c>
      <c r="B14" s="17">
        <f>-ROUND(D10*$R$10,2)</f>
        <v>-5759.55</v>
      </c>
      <c r="C14" s="18">
        <f t="shared" ref="C14:M14" si="1">-ROUND(E10*$R$10,2)</f>
        <v>-5759.55</v>
      </c>
      <c r="D14" s="18">
        <f t="shared" si="1"/>
        <v>-5759.55</v>
      </c>
      <c r="E14" s="18">
        <f t="shared" si="1"/>
        <v>-5759.55</v>
      </c>
      <c r="F14" s="18">
        <f t="shared" si="1"/>
        <v>-5759.55</v>
      </c>
      <c r="G14" s="18">
        <f t="shared" si="1"/>
        <v>-5759.55</v>
      </c>
      <c r="H14" s="18">
        <f t="shared" si="1"/>
        <v>-5759.55</v>
      </c>
      <c r="I14" s="18">
        <f t="shared" si="1"/>
        <v>-5759.55</v>
      </c>
      <c r="J14" s="18">
        <f t="shared" si="1"/>
        <v>-5759.55</v>
      </c>
      <c r="K14" s="18">
        <f t="shared" si="1"/>
        <v>-5759.55</v>
      </c>
      <c r="L14" s="18">
        <f t="shared" si="1"/>
        <v>-5759.55</v>
      </c>
      <c r="M14" s="18">
        <f t="shared" si="1"/>
        <v>-5759.55</v>
      </c>
      <c r="N14" s="2"/>
      <c r="O14" s="2"/>
      <c r="P14" s="2"/>
    </row>
    <row r="15" spans="1:18" x14ac:dyDescent="0.25">
      <c r="A15" s="7" t="s">
        <v>9</v>
      </c>
      <c r="B15" s="1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8" x14ac:dyDescent="0.25">
      <c r="A16" s="7" t="s">
        <v>5</v>
      </c>
      <c r="B16" s="16">
        <v>46235</v>
      </c>
      <c r="C16" s="13">
        <v>46266</v>
      </c>
      <c r="D16" s="13">
        <v>46296</v>
      </c>
      <c r="E16" s="13">
        <v>46327</v>
      </c>
      <c r="F16" s="13">
        <v>46357</v>
      </c>
      <c r="G16" s="13">
        <v>46388</v>
      </c>
      <c r="H16" s="13">
        <v>46419</v>
      </c>
      <c r="I16" s="13">
        <v>46447</v>
      </c>
      <c r="J16" s="13">
        <v>46478</v>
      </c>
      <c r="K16" s="13">
        <v>46508</v>
      </c>
      <c r="L16" s="13">
        <v>46539</v>
      </c>
      <c r="M16" s="13">
        <v>46569</v>
      </c>
      <c r="N16" s="13"/>
      <c r="O16" s="13"/>
      <c r="P16" s="13"/>
    </row>
    <row r="17" spans="1:15" x14ac:dyDescent="0.25">
      <c r="A17" s="7" t="s">
        <v>7</v>
      </c>
      <c r="B17" s="20">
        <f t="shared" ref="B17:M17" si="2">-ROUND(D$10*$R11,2)</f>
        <v>-155578.32999999999</v>
      </c>
      <c r="C17" s="20">
        <f t="shared" si="2"/>
        <v>-155578.32999999999</v>
      </c>
      <c r="D17" s="20">
        <f t="shared" si="2"/>
        <v>-155578.32999999999</v>
      </c>
      <c r="E17" s="20">
        <f t="shared" si="2"/>
        <v>-155578.32999999999</v>
      </c>
      <c r="F17" s="20">
        <f t="shared" si="2"/>
        <v>-155578.32999999999</v>
      </c>
      <c r="G17" s="20">
        <f t="shared" si="2"/>
        <v>-155578.32999999999</v>
      </c>
      <c r="H17" s="20">
        <f t="shared" si="2"/>
        <v>-155578.32999999999</v>
      </c>
      <c r="I17" s="20">
        <f t="shared" si="2"/>
        <v>-155578.32999999999</v>
      </c>
      <c r="J17" s="20">
        <f t="shared" si="2"/>
        <v>-155578.32999999999</v>
      </c>
      <c r="K17" s="20">
        <f t="shared" si="2"/>
        <v>-155578.32999999999</v>
      </c>
      <c r="L17" s="20">
        <f t="shared" si="2"/>
        <v>-155578.32999999999</v>
      </c>
      <c r="M17" s="20">
        <f t="shared" si="2"/>
        <v>-155578.32999999999</v>
      </c>
    </row>
    <row r="20" spans="1:15" x14ac:dyDescent="0.25">
      <c r="A20" s="32" t="s">
        <v>10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 x14ac:dyDescent="0.25">
      <c r="A21" s="6"/>
      <c r="B21" s="6"/>
      <c r="C21" s="6"/>
      <c r="D21" s="6"/>
      <c r="E21" s="6"/>
      <c r="F21" s="7" t="s">
        <v>5</v>
      </c>
      <c r="G21" s="16">
        <v>45748</v>
      </c>
      <c r="H21" s="21">
        <v>45931</v>
      </c>
      <c r="I21" s="21">
        <v>45962</v>
      </c>
      <c r="J21" s="21">
        <v>45992</v>
      </c>
      <c r="K21" s="21">
        <v>46023</v>
      </c>
      <c r="L21" s="21">
        <v>46054</v>
      </c>
      <c r="M21" s="21">
        <v>46082</v>
      </c>
      <c r="N21" s="6"/>
      <c r="O21" s="6"/>
    </row>
    <row r="22" spans="1:15" x14ac:dyDescent="0.25">
      <c r="A22" s="6"/>
      <c r="B22" s="6"/>
      <c r="C22" s="6"/>
      <c r="D22" s="6"/>
      <c r="E22" s="6"/>
      <c r="F22" s="7" t="s">
        <v>7</v>
      </c>
      <c r="G22" s="22">
        <v>152076.43</v>
      </c>
      <c r="H22" s="23">
        <f>$G$22*$B$5</f>
        <v>156638.72289999999</v>
      </c>
      <c r="I22" s="23">
        <f t="shared" ref="I22:M22" si="3">$G$22*$B$5</f>
        <v>156638.72289999999</v>
      </c>
      <c r="J22" s="23">
        <f t="shared" si="3"/>
        <v>156638.72289999999</v>
      </c>
      <c r="K22" s="23">
        <f t="shared" si="3"/>
        <v>156638.72289999999</v>
      </c>
      <c r="L22" s="23">
        <f t="shared" si="3"/>
        <v>156638.72289999999</v>
      </c>
      <c r="M22" s="23">
        <f t="shared" si="3"/>
        <v>156638.72289999999</v>
      </c>
      <c r="N22" s="6"/>
      <c r="O22" s="6"/>
    </row>
    <row r="23" spans="1:15" x14ac:dyDescent="0.25">
      <c r="A23" s="7" t="s">
        <v>8</v>
      </c>
      <c r="B23" s="5" t="s">
        <v>11</v>
      </c>
    </row>
    <row r="24" spans="1:15" x14ac:dyDescent="0.25">
      <c r="A24" s="7" t="s">
        <v>5</v>
      </c>
      <c r="B24" s="5"/>
      <c r="C24" s="21">
        <v>45748</v>
      </c>
      <c r="D24" s="21">
        <v>45778</v>
      </c>
      <c r="E24" s="21">
        <v>45809</v>
      </c>
      <c r="F24" s="21">
        <v>45839</v>
      </c>
      <c r="G24" s="21">
        <v>45870</v>
      </c>
      <c r="H24" s="21">
        <v>45901</v>
      </c>
      <c r="I24" s="21">
        <v>45931</v>
      </c>
      <c r="J24" s="21">
        <v>45962</v>
      </c>
      <c r="K24" s="21">
        <v>45992</v>
      </c>
      <c r="L24" s="21">
        <v>46023</v>
      </c>
      <c r="M24" s="21">
        <v>46054</v>
      </c>
      <c r="N24" s="21">
        <v>46082</v>
      </c>
      <c r="O24" s="3" t="s">
        <v>12</v>
      </c>
    </row>
    <row r="25" spans="1:15" x14ac:dyDescent="0.25">
      <c r="A25" s="7" t="s">
        <v>7</v>
      </c>
      <c r="B25" s="24" t="s">
        <v>13</v>
      </c>
      <c r="C25" s="1">
        <v>-7017.72</v>
      </c>
      <c r="D25" s="1">
        <v>-7228.24</v>
      </c>
      <c r="E25" s="1">
        <v>-7228.24</v>
      </c>
      <c r="F25" s="1">
        <v>-7228.24</v>
      </c>
      <c r="G25" s="1">
        <v>-7228.24</v>
      </c>
      <c r="H25" s="1">
        <v>-7228.24</v>
      </c>
      <c r="I25" s="1">
        <f t="shared" ref="I25:N25" si="4">-ROUND(H$22*$R10,2)</f>
        <v>-5591.8</v>
      </c>
      <c r="J25" s="1">
        <f t="shared" si="4"/>
        <v>-5591.8</v>
      </c>
      <c r="K25" s="1">
        <f t="shared" si="4"/>
        <v>-5591.8</v>
      </c>
      <c r="L25" s="1">
        <f t="shared" si="4"/>
        <v>-5591.8</v>
      </c>
      <c r="M25" s="1">
        <f t="shared" si="4"/>
        <v>-5591.8</v>
      </c>
      <c r="N25" s="1">
        <f t="shared" si="4"/>
        <v>-5591.8</v>
      </c>
      <c r="O25" s="25">
        <f>SUM(C25:N25)</f>
        <v>-76709.72</v>
      </c>
    </row>
    <row r="26" spans="1:15" x14ac:dyDescent="0.25">
      <c r="A26" s="7"/>
      <c r="B26" s="24" t="s">
        <v>14</v>
      </c>
      <c r="C26" s="1">
        <v>-3655.08</v>
      </c>
      <c r="D26" s="1">
        <v>-2356.64</v>
      </c>
      <c r="E26" s="1">
        <v>-2356.64</v>
      </c>
      <c r="F26" s="1">
        <v>-2356.64</v>
      </c>
      <c r="G26" s="1">
        <v>-2354.14</v>
      </c>
      <c r="H26" s="1">
        <v>-2356.64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26">
        <f>SUM(C26:N26)</f>
        <v>-15435.779999999997</v>
      </c>
    </row>
    <row r="27" spans="1:15" x14ac:dyDescent="0.25">
      <c r="A27" s="7"/>
      <c r="B27" s="2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>
        <f>SUM(O25:O26)</f>
        <v>-92145.5</v>
      </c>
    </row>
    <row r="28" spans="1:15" x14ac:dyDescent="0.25">
      <c r="A28" s="7" t="s">
        <v>9</v>
      </c>
      <c r="B28" s="5" t="s">
        <v>11</v>
      </c>
    </row>
    <row r="29" spans="1:15" x14ac:dyDescent="0.25">
      <c r="A29" s="7" t="s">
        <v>5</v>
      </c>
      <c r="B29" s="5"/>
      <c r="C29" s="21">
        <v>45748</v>
      </c>
      <c r="D29" s="21">
        <v>45778</v>
      </c>
      <c r="E29" s="21">
        <v>45809</v>
      </c>
      <c r="F29" s="21">
        <v>45839</v>
      </c>
      <c r="G29" s="21">
        <v>45870</v>
      </c>
      <c r="H29" s="21">
        <v>45901</v>
      </c>
      <c r="I29" s="21">
        <v>45931</v>
      </c>
      <c r="J29" s="21">
        <v>45962</v>
      </c>
      <c r="K29" s="21">
        <v>45992</v>
      </c>
      <c r="L29" s="21">
        <v>46023</v>
      </c>
      <c r="M29" s="21">
        <v>46054</v>
      </c>
      <c r="N29" s="21">
        <v>46082</v>
      </c>
      <c r="O29" s="3" t="s">
        <v>12</v>
      </c>
    </row>
    <row r="30" spans="1:15" x14ac:dyDescent="0.25">
      <c r="A30" s="7" t="s">
        <v>7</v>
      </c>
      <c r="B30" s="24" t="s">
        <v>15</v>
      </c>
      <c r="C30" s="2">
        <v>-100002.32999999999</v>
      </c>
      <c r="D30" s="2">
        <v>-103002.76999999996</v>
      </c>
      <c r="E30" s="2">
        <v>-103002.76999999996</v>
      </c>
      <c r="F30" s="2">
        <v>-103002.76999999996</v>
      </c>
      <c r="G30" s="2">
        <v>-103002.76999999996</v>
      </c>
      <c r="H30" s="2">
        <v>-103002.76999999996</v>
      </c>
      <c r="I30" s="2">
        <f t="shared" ref="I30:N30" si="5">-ROUND(H$22*$R11,2)</f>
        <v>-151046.92000000001</v>
      </c>
      <c r="J30" s="2">
        <f t="shared" si="5"/>
        <v>-151046.92000000001</v>
      </c>
      <c r="K30" s="2">
        <f t="shared" si="5"/>
        <v>-151046.92000000001</v>
      </c>
      <c r="L30" s="2">
        <f t="shared" si="5"/>
        <v>-151046.92000000001</v>
      </c>
      <c r="M30" s="2">
        <f t="shared" si="5"/>
        <v>-151046.92000000001</v>
      </c>
      <c r="N30" s="2">
        <f t="shared" si="5"/>
        <v>-151046.92000000001</v>
      </c>
      <c r="O30" s="25">
        <f>SUM(C30:N30)</f>
        <v>-1521297.6999999995</v>
      </c>
    </row>
    <row r="31" spans="1:15" x14ac:dyDescent="0.25">
      <c r="B31" s="4" t="s">
        <v>16</v>
      </c>
      <c r="C31" s="2">
        <v>-220</v>
      </c>
      <c r="D31" s="2">
        <v>0</v>
      </c>
      <c r="E31" s="2">
        <v>0</v>
      </c>
      <c r="F31" s="2">
        <v>-1804</v>
      </c>
      <c r="G31" s="2">
        <v>-1368.16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5">
        <f t="shared" ref="O31:O36" si="6">SUM(C31:N31)</f>
        <v>-3392.16</v>
      </c>
    </row>
    <row r="32" spans="1:15" x14ac:dyDescent="0.25">
      <c r="B32" s="4" t="s">
        <v>17</v>
      </c>
      <c r="C32" s="2">
        <v>-12343.32</v>
      </c>
      <c r="D32" s="2">
        <v>-7624.72</v>
      </c>
      <c r="E32" s="2">
        <v>-7624.72</v>
      </c>
      <c r="F32" s="2">
        <v>-7624.72</v>
      </c>
      <c r="G32" s="2">
        <v>-7624.72</v>
      </c>
      <c r="H32" s="2">
        <v>-7624.72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5">
        <f t="shared" si="6"/>
        <v>-50466.920000000006</v>
      </c>
    </row>
    <row r="33" spans="1:15" x14ac:dyDescent="0.25">
      <c r="B33" s="4" t="s">
        <v>18</v>
      </c>
      <c r="C33" s="2">
        <v>-37796.650000000009</v>
      </c>
      <c r="D33" s="2">
        <v>-23358.339999999997</v>
      </c>
      <c r="E33" s="2">
        <v>-23358.339999999997</v>
      </c>
      <c r="F33" s="2">
        <v>-23688.339999999997</v>
      </c>
      <c r="G33" s="2">
        <v>-23358.339999999997</v>
      </c>
      <c r="H33" s="2">
        <v>-23358.339999999997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5">
        <f t="shared" si="6"/>
        <v>-154918.35</v>
      </c>
    </row>
    <row r="34" spans="1:15" x14ac:dyDescent="0.25">
      <c r="B34" s="4" t="s">
        <v>19</v>
      </c>
      <c r="C34" s="2">
        <v>-3070.83</v>
      </c>
      <c r="D34" s="2">
        <v>-2420</v>
      </c>
      <c r="E34" s="2">
        <v>-1595</v>
      </c>
      <c r="F34" s="2">
        <v>-3657.5</v>
      </c>
      <c r="G34" s="2">
        <v>-2420</v>
      </c>
      <c r="H34" s="2">
        <v>-935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5">
        <f t="shared" si="6"/>
        <v>-14098.33</v>
      </c>
    </row>
    <row r="35" spans="1:15" x14ac:dyDescent="0.25">
      <c r="B35" s="4" t="s">
        <v>20</v>
      </c>
      <c r="C35" s="4">
        <v>330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5">
        <f t="shared" si="6"/>
        <v>330</v>
      </c>
    </row>
    <row r="36" spans="1:15" x14ac:dyDescent="0.25">
      <c r="B36" s="4" t="s">
        <v>21</v>
      </c>
      <c r="C36" s="1">
        <v>-20947.309999999998</v>
      </c>
      <c r="D36" s="1">
        <v>-13223.53</v>
      </c>
      <c r="E36" s="1">
        <v>-12863.35</v>
      </c>
      <c r="F36" s="1">
        <v>-12728.53</v>
      </c>
      <c r="G36" s="1">
        <v>-12948.53</v>
      </c>
      <c r="H36" s="1">
        <v>-12948.53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26">
        <f t="shared" si="6"/>
        <v>-85659.78</v>
      </c>
    </row>
    <row r="37" spans="1:15" x14ac:dyDescent="0.25">
      <c r="A37" s="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8">
        <f>SUM(O30:O36)</f>
        <v>-1829503.2399999995</v>
      </c>
    </row>
    <row r="38" spans="1:15" x14ac:dyDescent="0.25">
      <c r="A38" s="7"/>
    </row>
    <row r="39" spans="1:15" x14ac:dyDescent="0.25">
      <c r="A39" s="3" t="s">
        <v>22</v>
      </c>
    </row>
    <row r="40" spans="1:15" x14ac:dyDescent="0.25">
      <c r="A40" s="3"/>
    </row>
    <row r="41" spans="1:15" x14ac:dyDescent="0.25">
      <c r="A41" s="29" t="s">
        <v>23</v>
      </c>
      <c r="B41" s="29" t="s">
        <v>24</v>
      </c>
      <c r="C41" s="29" t="s">
        <v>25</v>
      </c>
    </row>
    <row r="42" spans="1:15" x14ac:dyDescent="0.25">
      <c r="A42" s="3" t="s">
        <v>9</v>
      </c>
      <c r="B42" s="3"/>
    </row>
    <row r="43" spans="1:15" ht="30" x14ac:dyDescent="0.25">
      <c r="A43" s="4" t="s">
        <v>15</v>
      </c>
      <c r="B43" s="30" t="s">
        <v>26</v>
      </c>
      <c r="C43" s="2">
        <v>1216440.24</v>
      </c>
    </row>
    <row r="44" spans="1:15" x14ac:dyDescent="0.25">
      <c r="A44" s="4" t="s">
        <v>16</v>
      </c>
      <c r="B44" s="4" t="s">
        <v>27</v>
      </c>
      <c r="C44" s="2">
        <v>3392.16</v>
      </c>
    </row>
    <row r="45" spans="1:15" ht="45" x14ac:dyDescent="0.25">
      <c r="A45" s="4" t="s">
        <v>17</v>
      </c>
      <c r="B45" s="30" t="s">
        <v>28</v>
      </c>
      <c r="C45" s="2">
        <v>90621.759999999995</v>
      </c>
    </row>
    <row r="46" spans="1:15" ht="30" x14ac:dyDescent="0.25">
      <c r="A46" s="4" t="s">
        <v>18</v>
      </c>
      <c r="B46" s="30" t="s">
        <v>29</v>
      </c>
      <c r="C46" s="2">
        <v>277578.71999999997</v>
      </c>
    </row>
    <row r="47" spans="1:15" ht="45" x14ac:dyDescent="0.25">
      <c r="A47" s="4" t="s">
        <v>19</v>
      </c>
      <c r="B47" s="30" t="s">
        <v>30</v>
      </c>
      <c r="C47" s="2">
        <v>6577.42</v>
      </c>
    </row>
    <row r="48" spans="1:15" ht="30" x14ac:dyDescent="0.25">
      <c r="A48" s="4" t="s">
        <v>21</v>
      </c>
      <c r="B48" s="30" t="s">
        <v>31</v>
      </c>
      <c r="C48" s="31">
        <v>157073.48000000001</v>
      </c>
    </row>
    <row r="49" spans="1:3" x14ac:dyDescent="0.25">
      <c r="C49" s="2">
        <f>SUM(C43:C48)</f>
        <v>1751683.7799999998</v>
      </c>
    </row>
    <row r="50" spans="1:3" x14ac:dyDescent="0.25">
      <c r="A50" s="3" t="s">
        <v>8</v>
      </c>
      <c r="C50" s="2"/>
    </row>
    <row r="51" spans="1:3" ht="30" x14ac:dyDescent="0.25">
      <c r="A51" s="4" t="s">
        <v>13</v>
      </c>
      <c r="B51" s="30" t="s">
        <v>32</v>
      </c>
      <c r="C51" s="2">
        <v>85896.8</v>
      </c>
    </row>
    <row r="52" spans="1:3" ht="30" x14ac:dyDescent="0.25">
      <c r="A52" s="4" t="s">
        <v>14</v>
      </c>
      <c r="B52" s="30" t="s">
        <v>33</v>
      </c>
      <c r="C52" s="2">
        <v>27841.87</v>
      </c>
    </row>
    <row r="53" spans="1:3" x14ac:dyDescent="0.25">
      <c r="A53" s="4" t="s">
        <v>34</v>
      </c>
      <c r="B53" s="4" t="s">
        <v>35</v>
      </c>
      <c r="C53" s="31">
        <v>2726.44</v>
      </c>
    </row>
    <row r="54" spans="1:3" x14ac:dyDescent="0.25">
      <c r="C54" s="25">
        <f>SUM(C51:C53)</f>
        <v>116465.11</v>
      </c>
    </row>
  </sheetData>
  <mergeCells count="5">
    <mergeCell ref="Q9:R9"/>
    <mergeCell ref="A8:O8"/>
    <mergeCell ref="Q4:R4"/>
    <mergeCell ref="A20:O20"/>
    <mergeCell ref="H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4EPV5CSZ2ZPH-2104175878-298574</_dlc_DocId>
    <_dlc_DocIdUrl xmlns="219c5758-d311-4f49-8eb7-a0c37216249c">
      <Url>https://cswrgroup.sharepoint.com/_layouts/15/DocIdRedir.aspx?ID=4EPV5CSZ2ZPH-2104175878-298574</Url>
      <Description>4EPV5CSZ2ZPH-2104175878-298574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E8F4B-B748-46B7-BF19-572BA9BF4B0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D18258-A156-4451-97B5-D122E1000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85619B-FFB8-46CE-BDB7-FC9E6F8E7CCF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55343BF0-FD3A-4A9E-B4CA-6F02F5D37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 Felder</dc:creator>
  <cp:keywords/>
  <dc:description/>
  <cp:lastModifiedBy>Herrick, Brooks</cp:lastModifiedBy>
  <cp:revision/>
  <dcterms:created xsi:type="dcterms:W3CDTF">2026-06-29T14:39:32Z</dcterms:created>
  <dcterms:modified xsi:type="dcterms:W3CDTF">2026-07-02T18:26:25Z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0ee20f00-4d29-4324-9e61-b98504972ad6</vt:lpwstr>
  </property>
  <property fmtid="{D5CDD505-2E9C-101B-9397-08002B2CF9AE}" pid="4" name="MediaServiceImageTags">
    <vt:lpwstr/>
  </property>
</Properties>
</file>