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1CD86FAA-A2E1-472D-BD36-0E7A0CF2EDF5}" xr6:coauthVersionLast="47" xr6:coauthVersionMax="47" xr10:uidLastSave="{00000000-0000-0000-0000-000000000000}"/>
  <bookViews>
    <workbookView xWindow="28680" yWindow="-120" windowWidth="29040" windowHeight="15720" xr2:uid="{FC1CF26D-56CB-4D85-9C7D-70C9C8C57F42}"/>
  </bookViews>
  <sheets>
    <sheet name="Inflationary Acct WW" sheetId="1" r:id="rId1"/>
    <sheet name="Inflationary W" sheetId="2" r:id="rId2"/>
    <sheet name="WW Forecast Calc" sheetId="4" r:id="rId3"/>
    <sheet name="Water Forecast Calc" sheetId="3" r:id="rId4"/>
  </sheets>
  <definedNames>
    <definedName name="_xlnm._FilterDatabase" localSheetId="0" hidden="1">'Inflationary Acct WW'!$A$5:$CQ$40</definedName>
    <definedName name="_xlnm._FilterDatabase" localSheetId="3" hidden="1">'Water Forecast Calc'!$A$5:$AN$38</definedName>
    <definedName name="_xlnm._FilterDatabase" localSheetId="2" hidden="1">'WW Forecast Calc'!$A$5:$AM$40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'Inflationary Acct WW'!$B$1:$CJ$40</definedName>
    <definedName name="_xlnm.Print_Area" localSheetId="1">'Inflationary W'!$B$1:$CJ$38</definedName>
    <definedName name="_xlnm.Print_Area" localSheetId="3">'Water Forecast Calc'!$B$1:$AL$38</definedName>
    <definedName name="_xlnm.Print_Area" localSheetId="2">'WW Forecast Calc'!$B$1:$AL$40</definedName>
    <definedName name="_xlnm.Print_Titles" localSheetId="0">'Inflationary Acct WW'!$1:$5</definedName>
    <definedName name="_xlnm.Print_Titles" localSheetId="1">'Inflationary W'!$1:$5</definedName>
    <definedName name="_xlnm.Print_Titles" localSheetId="3">'Water Forecast Calc'!$1:$5</definedName>
    <definedName name="_xlnm.Print_Titles" localSheetId="2">'WW Forecast Calc'!$1:$5</definedName>
    <definedName name="VersionNumber" hidden="1">"4.11.8796"</definedName>
    <definedName name="xdif" hidden="1">"4.11.8796"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4" l="1"/>
  <c r="B41" i="4" s="1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7" i="4"/>
  <c r="B41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8" i="1"/>
  <c r="B7" i="1"/>
  <c r="B39" i="3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7" i="3"/>
  <c r="B8" i="3" s="1"/>
  <c r="B9" i="3" s="1"/>
  <c r="B7" i="2"/>
  <c r="B8" i="2" s="1"/>
  <c r="B9" i="2" s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AK7" i="4"/>
  <c r="CG7" i="1" s="1"/>
  <c r="C7" i="4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AK7" i="3"/>
  <c r="CG7" i="2" s="1"/>
  <c r="C7" i="3"/>
  <c r="CG18" i="2"/>
  <c r="CG17" i="2"/>
  <c r="CG16" i="2"/>
  <c r="CG15" i="2"/>
  <c r="CG13" i="2"/>
  <c r="CG12" i="2"/>
  <c r="CG11" i="2"/>
  <c r="CG10" i="2"/>
  <c r="CG9" i="2"/>
  <c r="CG8" i="2"/>
  <c r="CG40" i="1"/>
  <c r="C40" i="1"/>
  <c r="CG39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G20" i="1"/>
  <c r="C20" i="1"/>
  <c r="CG19" i="1"/>
  <c r="C19" i="1"/>
  <c r="CG18" i="1"/>
  <c r="C18" i="1"/>
  <c r="CG17" i="1"/>
  <c r="C17" i="1"/>
  <c r="CG16" i="1"/>
  <c r="C16" i="1"/>
  <c r="CG15" i="1"/>
  <c r="C15" i="1"/>
  <c r="C14" i="1"/>
  <c r="CG13" i="1"/>
  <c r="C13" i="1"/>
  <c r="CG12" i="1"/>
  <c r="C12" i="1"/>
  <c r="CG11" i="1"/>
  <c r="C11" i="1"/>
  <c r="CG10" i="1"/>
  <c r="C10" i="1"/>
  <c r="CG9" i="1"/>
  <c r="C9" i="1"/>
  <c r="CG8" i="1"/>
  <c r="C8" i="1"/>
  <c r="C7" i="1"/>
  <c r="BK8" i="1" l="1"/>
  <c r="BX8" i="1" s="1"/>
  <c r="BC13" i="1"/>
  <c r="BP13" i="1" s="1"/>
  <c r="CC13" i="1" s="1"/>
  <c r="BN16" i="1"/>
  <c r="CA16" i="1" s="1"/>
  <c r="BG13" i="1"/>
  <c r="BT13" i="1" s="1"/>
  <c r="BN12" i="1"/>
  <c r="BC15" i="1"/>
  <c r="BP15" i="1" s="1"/>
  <c r="CC15" i="1" s="1"/>
  <c r="BG17" i="1"/>
  <c r="BK13" i="1"/>
  <c r="BX13" i="1" s="1"/>
  <c r="BG15" i="1"/>
  <c r="BT15" i="1" s="1"/>
  <c r="BH17" i="1"/>
  <c r="BI16" i="1"/>
  <c r="BV16" i="1" s="1"/>
  <c r="BJ12" i="1"/>
  <c r="BW12" i="1" s="1"/>
  <c r="BJ19" i="1"/>
  <c r="BW19" i="1" s="1"/>
  <c r="BI13" i="1"/>
  <c r="BV13" i="1" s="1"/>
  <c r="BM16" i="1"/>
  <c r="BD13" i="1"/>
  <c r="BQ13" i="1" s="1"/>
  <c r="CD13" i="1" s="1"/>
  <c r="BL12" i="1"/>
  <c r="BY12" i="1" s="1"/>
  <c r="BL16" i="1"/>
  <c r="BY16" i="1" s="1"/>
  <c r="BL10" i="1"/>
  <c r="BY10" i="1" s="1"/>
  <c r="BN8" i="1"/>
  <c r="CA8" i="1" s="1"/>
  <c r="BM8" i="1"/>
  <c r="CA12" i="1"/>
  <c r="BD17" i="1"/>
  <c r="BQ17" i="1" s="1"/>
  <c r="CD17" i="1" s="1"/>
  <c r="BJ13" i="1"/>
  <c r="BW13" i="1" s="1"/>
  <c r="BN9" i="1"/>
  <c r="CA9" i="1" s="1"/>
  <c r="BM9" i="1"/>
  <c r="BK12" i="1"/>
  <c r="BX12" i="1" s="1"/>
  <c r="BH12" i="1"/>
  <c r="BU12" i="1" s="1"/>
  <c r="BL8" i="1"/>
  <c r="BY8" i="1" s="1"/>
  <c r="BL9" i="1"/>
  <c r="BY9" i="1" s="1"/>
  <c r="BM12" i="1"/>
  <c r="BI38" i="1"/>
  <c r="BV38" i="1" s="1"/>
  <c r="BG37" i="1"/>
  <c r="BT37" i="1" s="1"/>
  <c r="BH39" i="1"/>
  <c r="BU39" i="1" s="1"/>
  <c r="BN34" i="1"/>
  <c r="CA34" i="1" s="1"/>
  <c r="BL33" i="1"/>
  <c r="BY33" i="1" s="1"/>
  <c r="BH32" i="1"/>
  <c r="BU32" i="1" s="1"/>
  <c r="BD30" i="1"/>
  <c r="BQ30" i="1" s="1"/>
  <c r="CD30" i="1" s="1"/>
  <c r="BL40" i="1"/>
  <c r="BY40" i="1" s="1"/>
  <c r="BK38" i="1"/>
  <c r="BX38" i="1" s="1"/>
  <c r="BK34" i="1"/>
  <c r="BX34" i="1" s="1"/>
  <c r="BD33" i="1"/>
  <c r="BQ33" i="1" s="1"/>
  <c r="CD33" i="1" s="1"/>
  <c r="BK32" i="1"/>
  <c r="BX32" i="1" s="1"/>
  <c r="BC31" i="1"/>
  <c r="BP31" i="1" s="1"/>
  <c r="CC31" i="1" s="1"/>
  <c r="BD29" i="1"/>
  <c r="BQ29" i="1" s="1"/>
  <c r="CD29" i="1" s="1"/>
  <c r="BJ27" i="1"/>
  <c r="BW27" i="1" s="1"/>
  <c r="BM26" i="1"/>
  <c r="BK25" i="1"/>
  <c r="BX25" i="1" s="1"/>
  <c r="BK40" i="1"/>
  <c r="BX40" i="1" s="1"/>
  <c r="BJ38" i="1"/>
  <c r="BW38" i="1" s="1"/>
  <c r="BH36" i="1"/>
  <c r="BU36" i="1" s="1"/>
  <c r="BJ34" i="1"/>
  <c r="BW34" i="1" s="1"/>
  <c r="BC33" i="1"/>
  <c r="BP33" i="1" s="1"/>
  <c r="CC33" i="1" s="1"/>
  <c r="BJ32" i="1"/>
  <c r="BW32" i="1" s="1"/>
  <c r="BC29" i="1"/>
  <c r="BP29" i="1" s="1"/>
  <c r="CC29" i="1" s="1"/>
  <c r="BL26" i="1"/>
  <c r="BY26" i="1" s="1"/>
  <c r="BJ25" i="1"/>
  <c r="BW25" i="1" s="1"/>
  <c r="BN39" i="1"/>
  <c r="CA39" i="1" s="1"/>
  <c r="BC35" i="1"/>
  <c r="BP35" i="1" s="1"/>
  <c r="CC35" i="1" s="1"/>
  <c r="BK33" i="1"/>
  <c r="BX33" i="1" s="1"/>
  <c r="BD31" i="1"/>
  <c r="BQ31" i="1" s="1"/>
  <c r="CD31" i="1" s="1"/>
  <c r="BM39" i="1"/>
  <c r="BJ33" i="1"/>
  <c r="BW33" i="1" s="1"/>
  <c r="BH30" i="1"/>
  <c r="BU30" i="1" s="1"/>
  <c r="BJ40" i="1"/>
  <c r="BW40" i="1" s="1"/>
  <c r="BJ39" i="1"/>
  <c r="BW39" i="1" s="1"/>
  <c r="BG33" i="1"/>
  <c r="BT33" i="1" s="1"/>
  <c r="BG40" i="1"/>
  <c r="BT40" i="1" s="1"/>
  <c r="BJ29" i="1"/>
  <c r="BW29" i="1" s="1"/>
  <c r="BM28" i="1"/>
  <c r="BD40" i="1"/>
  <c r="BQ40" i="1" s="1"/>
  <c r="CD40" i="1" s="1"/>
  <c r="BN32" i="1"/>
  <c r="CA32" i="1" s="1"/>
  <c r="BL28" i="1"/>
  <c r="BY28" i="1" s="1"/>
  <c r="BC40" i="1"/>
  <c r="BP40" i="1" s="1"/>
  <c r="CC40" i="1" s="1"/>
  <c r="BD39" i="1"/>
  <c r="BQ39" i="1" s="1"/>
  <c r="CD39" i="1" s="1"/>
  <c r="BN38" i="1"/>
  <c r="CA38" i="1" s="1"/>
  <c r="BN37" i="1"/>
  <c r="CA37" i="1" s="1"/>
  <c r="BN35" i="1"/>
  <c r="CA35" i="1" s="1"/>
  <c r="BM32" i="1"/>
  <c r="BZ32" i="1" s="1"/>
  <c r="BH29" i="1"/>
  <c r="BU29" i="1" s="1"/>
  <c r="BK28" i="1"/>
  <c r="BX28" i="1" s="1"/>
  <c r="BG36" i="1"/>
  <c r="BT36" i="1" s="1"/>
  <c r="BH35" i="1"/>
  <c r="BU35" i="1" s="1"/>
  <c r="BM34" i="1"/>
  <c r="BZ34" i="1" s="1"/>
  <c r="BK36" i="1"/>
  <c r="BX36" i="1" s="1"/>
  <c r="BJ30" i="1"/>
  <c r="BW30" i="1" s="1"/>
  <c r="BM27" i="1"/>
  <c r="BH26" i="1"/>
  <c r="BU26" i="1" s="1"/>
  <c r="BC22" i="1"/>
  <c r="BP22" i="1" s="1"/>
  <c r="CC22" i="1" s="1"/>
  <c r="BJ36" i="1"/>
  <c r="BW36" i="1" s="1"/>
  <c r="BG30" i="1"/>
  <c r="BT30" i="1" s="1"/>
  <c r="BL27" i="1"/>
  <c r="BY27" i="1" s="1"/>
  <c r="BD36" i="1"/>
  <c r="BQ36" i="1" s="1"/>
  <c r="CD36" i="1" s="1"/>
  <c r="BN33" i="1"/>
  <c r="CA33" i="1" s="1"/>
  <c r="BH27" i="1"/>
  <c r="BU27" i="1" s="1"/>
  <c r="BL20" i="1"/>
  <c r="BY20" i="1" s="1"/>
  <c r="BL39" i="1"/>
  <c r="BY39" i="1" s="1"/>
  <c r="BM37" i="1"/>
  <c r="BC36" i="1"/>
  <c r="BP36" i="1" s="1"/>
  <c r="CC36" i="1" s="1"/>
  <c r="BM33" i="1"/>
  <c r="BC30" i="1"/>
  <c r="BP30" i="1" s="1"/>
  <c r="CC30" i="1" s="1"/>
  <c r="BN29" i="1"/>
  <c r="CA29" i="1" s="1"/>
  <c r="BG27" i="1"/>
  <c r="BT27" i="1" s="1"/>
  <c r="BD26" i="1"/>
  <c r="BQ26" i="1" s="1"/>
  <c r="CD26" i="1" s="1"/>
  <c r="BN25" i="1"/>
  <c r="CA25" i="1" s="1"/>
  <c r="BK20" i="1"/>
  <c r="BX20" i="1" s="1"/>
  <c r="BK39" i="1"/>
  <c r="BX39" i="1" s="1"/>
  <c r="BL37" i="1"/>
  <c r="BY37" i="1" s="1"/>
  <c r="BI33" i="1"/>
  <c r="BV33" i="1" s="1"/>
  <c r="BM29" i="1"/>
  <c r="BC26" i="1"/>
  <c r="BP26" i="1" s="1"/>
  <c r="CC26" i="1" s="1"/>
  <c r="BM25" i="1"/>
  <c r="BD24" i="1"/>
  <c r="BQ24" i="1" s="1"/>
  <c r="CD24" i="1" s="1"/>
  <c r="BJ20" i="1"/>
  <c r="BW20" i="1" s="1"/>
  <c r="BG39" i="1"/>
  <c r="BT39" i="1" s="1"/>
  <c r="BJ37" i="1"/>
  <c r="BW37" i="1" s="1"/>
  <c r="BK29" i="1"/>
  <c r="BX29" i="1" s="1"/>
  <c r="BD27" i="1"/>
  <c r="BQ27" i="1" s="1"/>
  <c r="CD27" i="1" s="1"/>
  <c r="BN21" i="1"/>
  <c r="CA21" i="1" s="1"/>
  <c r="BH20" i="1"/>
  <c r="BU20" i="1" s="1"/>
  <c r="BC39" i="1"/>
  <c r="BP39" i="1" s="1"/>
  <c r="CC39" i="1" s="1"/>
  <c r="BH37" i="1"/>
  <c r="BU37" i="1" s="1"/>
  <c r="BH34" i="1"/>
  <c r="BU34" i="1" s="1"/>
  <c r="BG29" i="1"/>
  <c r="BT29" i="1" s="1"/>
  <c r="BC27" i="1"/>
  <c r="BP27" i="1" s="1"/>
  <c r="CC27" i="1" s="1"/>
  <c r="BH25" i="1"/>
  <c r="BU25" i="1" s="1"/>
  <c r="BM21" i="1"/>
  <c r="BG20" i="1"/>
  <c r="BT20" i="1" s="1"/>
  <c r="BM35" i="1"/>
  <c r="BG34" i="1"/>
  <c r="BT34" i="1" s="1"/>
  <c r="BG25" i="1"/>
  <c r="BT25" i="1" s="1"/>
  <c r="BN22" i="1"/>
  <c r="CA22" i="1" s="1"/>
  <c r="BM38" i="1"/>
  <c r="BC37" i="1"/>
  <c r="BP37" i="1" s="1"/>
  <c r="CC37" i="1" s="1"/>
  <c r="BK35" i="1"/>
  <c r="BX35" i="1" s="1"/>
  <c r="BC34" i="1"/>
  <c r="BP34" i="1" s="1"/>
  <c r="CC34" i="1" s="1"/>
  <c r="BN28" i="1"/>
  <c r="CA28" i="1" s="1"/>
  <c r="BN23" i="1"/>
  <c r="CA23" i="1" s="1"/>
  <c r="BL22" i="1"/>
  <c r="BY22" i="1" s="1"/>
  <c r="BJ21" i="1"/>
  <c r="BW21" i="1" s="1"/>
  <c r="BD20" i="1"/>
  <c r="BL38" i="1"/>
  <c r="BY38" i="1" s="1"/>
  <c r="BJ35" i="1"/>
  <c r="BW35" i="1" s="1"/>
  <c r="BG32" i="1"/>
  <c r="BT32" i="1" s="1"/>
  <c r="BN31" i="1"/>
  <c r="CA31" i="1" s="1"/>
  <c r="BJ28" i="1"/>
  <c r="BW28" i="1" s="1"/>
  <c r="BD25" i="1"/>
  <c r="BQ25" i="1" s="1"/>
  <c r="CD25" i="1" s="1"/>
  <c r="BM23" i="1"/>
  <c r="BK22" i="1"/>
  <c r="BX22" i="1" s="1"/>
  <c r="BC20" i="1"/>
  <c r="BP20" i="1" s="1"/>
  <c r="CC20" i="1" s="1"/>
  <c r="BK37" i="1"/>
  <c r="BX37" i="1" s="1"/>
  <c r="BC25" i="1"/>
  <c r="BP25" i="1" s="1"/>
  <c r="CC25" i="1" s="1"/>
  <c r="BG23" i="1"/>
  <c r="BT23" i="1" s="1"/>
  <c r="BN20" i="1"/>
  <c r="CA20" i="1" s="1"/>
  <c r="BD37" i="1"/>
  <c r="BQ37" i="1" s="1"/>
  <c r="CD37" i="1" s="1"/>
  <c r="BL34" i="1"/>
  <c r="BY34" i="1" s="1"/>
  <c r="BN27" i="1"/>
  <c r="CA27" i="1" s="1"/>
  <c r="BM20" i="1"/>
  <c r="BD34" i="1"/>
  <c r="BQ34" i="1" s="1"/>
  <c r="CD34" i="1" s="1"/>
  <c r="BD32" i="1"/>
  <c r="BQ32" i="1" s="1"/>
  <c r="CD32" i="1" s="1"/>
  <c r="BK27" i="1"/>
  <c r="BX27" i="1" s="1"/>
  <c r="BD23" i="1"/>
  <c r="BQ23" i="1" s="1"/>
  <c r="CD23" i="1" s="1"/>
  <c r="BC32" i="1"/>
  <c r="BP32" i="1" s="1"/>
  <c r="CC32" i="1" s="1"/>
  <c r="BN30" i="1"/>
  <c r="CA30" i="1" s="1"/>
  <c r="BH28" i="1"/>
  <c r="BU28" i="1" s="1"/>
  <c r="BH21" i="1"/>
  <c r="BN36" i="1"/>
  <c r="CA36" i="1" s="1"/>
  <c r="BM30" i="1"/>
  <c r="BG28" i="1"/>
  <c r="BT28" i="1" s="1"/>
  <c r="BN24" i="1"/>
  <c r="CA24" i="1" s="1"/>
  <c r="BG21" i="1"/>
  <c r="BM36" i="1"/>
  <c r="BL30" i="1"/>
  <c r="BY30" i="1" s="1"/>
  <c r="BM24" i="1"/>
  <c r="BN40" i="1"/>
  <c r="CA40" i="1" s="1"/>
  <c r="BL36" i="1"/>
  <c r="BY36" i="1" s="1"/>
  <c r="BK30" i="1"/>
  <c r="BX30" i="1" s="1"/>
  <c r="BN26" i="1"/>
  <c r="CA26" i="1" s="1"/>
  <c r="BL24" i="1"/>
  <c r="BY24" i="1" s="1"/>
  <c r="BM40" i="1"/>
  <c r="BD28" i="1"/>
  <c r="BQ28" i="1" s="1"/>
  <c r="CD28" i="1" s="1"/>
  <c r="BK26" i="1"/>
  <c r="BX26" i="1" s="1"/>
  <c r="BK24" i="1"/>
  <c r="BX24" i="1" s="1"/>
  <c r="BM22" i="1"/>
  <c r="BD21" i="1"/>
  <c r="BH40" i="1"/>
  <c r="BU40" i="1" s="1"/>
  <c r="BM31" i="1"/>
  <c r="BH38" i="1"/>
  <c r="BU38" i="1" s="1"/>
  <c r="BL35" i="1"/>
  <c r="BY35" i="1" s="1"/>
  <c r="BH33" i="1"/>
  <c r="BU33" i="1" s="1"/>
  <c r="BL31" i="1"/>
  <c r="BY31" i="1" s="1"/>
  <c r="BL29" i="1"/>
  <c r="BY29" i="1" s="1"/>
  <c r="BG26" i="1"/>
  <c r="BT26" i="1" s="1"/>
  <c r="BG24" i="1"/>
  <c r="BT24" i="1" s="1"/>
  <c r="BH22" i="1"/>
  <c r="BU22" i="1" s="1"/>
  <c r="BG38" i="1"/>
  <c r="BT38" i="1" s="1"/>
  <c r="BI35" i="1"/>
  <c r="BV35" i="1" s="1"/>
  <c r="BK31" i="1"/>
  <c r="BX31" i="1" s="1"/>
  <c r="BC24" i="1"/>
  <c r="BP24" i="1" s="1"/>
  <c r="CC24" i="1" s="1"/>
  <c r="BG22" i="1"/>
  <c r="BT22" i="1" s="1"/>
  <c r="BG35" i="1"/>
  <c r="BT35" i="1" s="1"/>
  <c r="BJ31" i="1"/>
  <c r="BW31" i="1" s="1"/>
  <c r="BL25" i="1"/>
  <c r="BY25" i="1" s="1"/>
  <c r="BJ22" i="1"/>
  <c r="BW22" i="1" s="1"/>
  <c r="BC18" i="1"/>
  <c r="BP18" i="1" s="1"/>
  <c r="CC18" i="1" s="1"/>
  <c r="BL23" i="1"/>
  <c r="BY23" i="1" s="1"/>
  <c r="BC21" i="1"/>
  <c r="BP21" i="1" s="1"/>
  <c r="CC21" i="1" s="1"/>
  <c r="BH19" i="1"/>
  <c r="BU19" i="1" s="1"/>
  <c r="BN15" i="1"/>
  <c r="CA15" i="1" s="1"/>
  <c r="BL14" i="1"/>
  <c r="BY14" i="1" s="1"/>
  <c r="BH13" i="1"/>
  <c r="BU13" i="1" s="1"/>
  <c r="BD11" i="1"/>
  <c r="BQ11" i="1" s="1"/>
  <c r="CD11" i="1" s="1"/>
  <c r="BK23" i="1"/>
  <c r="BX23" i="1" s="1"/>
  <c r="BG19" i="1"/>
  <c r="BT19" i="1" s="1"/>
  <c r="AR29" i="1"/>
  <c r="BJ24" i="1"/>
  <c r="BW24" i="1" s="1"/>
  <c r="BJ23" i="1"/>
  <c r="BW23" i="1" s="1"/>
  <c r="BD22" i="1"/>
  <c r="BQ22" i="1" s="1"/>
  <c r="CD22" i="1" s="1"/>
  <c r="BH24" i="1"/>
  <c r="BU24" i="1" s="1"/>
  <c r="BH23" i="1"/>
  <c r="BU23" i="1" s="1"/>
  <c r="BC23" i="1"/>
  <c r="BP23" i="1" s="1"/>
  <c r="CC23" i="1" s="1"/>
  <c r="BH31" i="1"/>
  <c r="BU31" i="1" s="1"/>
  <c r="BJ26" i="1"/>
  <c r="BW26" i="1" s="1"/>
  <c r="BG31" i="1"/>
  <c r="BT31" i="1" s="1"/>
  <c r="BJ16" i="1"/>
  <c r="BW16" i="1" s="1"/>
  <c r="BH15" i="1"/>
  <c r="BU15" i="1" s="1"/>
  <c r="BD38" i="1"/>
  <c r="BQ38" i="1" s="1"/>
  <c r="CD38" i="1" s="1"/>
  <c r="BC38" i="1"/>
  <c r="BP38" i="1" s="1"/>
  <c r="CC38" i="1" s="1"/>
  <c r="AE31" i="1"/>
  <c r="BN18" i="1"/>
  <c r="CA18" i="1" s="1"/>
  <c r="BH16" i="1"/>
  <c r="BU16" i="1" s="1"/>
  <c r="BD14" i="1"/>
  <c r="BQ14" i="1" s="1"/>
  <c r="CD14" i="1" s="1"/>
  <c r="BN10" i="1"/>
  <c r="CA10" i="1" s="1"/>
  <c r="BL18" i="1"/>
  <c r="BY18" i="1" s="1"/>
  <c r="BD35" i="1"/>
  <c r="BQ35" i="1" s="1"/>
  <c r="CD35" i="1" s="1"/>
  <c r="BC28" i="1"/>
  <c r="BP28" i="1" s="1"/>
  <c r="CC28" i="1" s="1"/>
  <c r="BL32" i="1"/>
  <c r="BY32" i="1" s="1"/>
  <c r="BN19" i="1"/>
  <c r="CA19" i="1" s="1"/>
  <c r="BK16" i="1"/>
  <c r="BX16" i="1" s="1"/>
  <c r="BI9" i="1"/>
  <c r="BV9" i="1" s="1"/>
  <c r="BM19" i="1"/>
  <c r="BL19" i="1"/>
  <c r="BY19" i="1" s="1"/>
  <c r="BK19" i="1"/>
  <c r="BX19" i="1" s="1"/>
  <c r="BC17" i="1"/>
  <c r="BD16" i="1"/>
  <c r="BQ16" i="1" s="1"/>
  <c r="CD16" i="1" s="1"/>
  <c r="BN14" i="1"/>
  <c r="CA14" i="1" s="1"/>
  <c r="BC12" i="1"/>
  <c r="BP12" i="1" s="1"/>
  <c r="CC12" i="1" s="1"/>
  <c r="BD19" i="1"/>
  <c r="BQ19" i="1" s="1"/>
  <c r="CD19" i="1" s="1"/>
  <c r="BM18" i="1"/>
  <c r="BC19" i="1"/>
  <c r="BP19" i="1" s="1"/>
  <c r="CC19" i="1" s="1"/>
  <c r="BK18" i="1"/>
  <c r="BX18" i="1" s="1"/>
  <c r="BD15" i="1"/>
  <c r="BQ15" i="1" s="1"/>
  <c r="CD15" i="1" s="1"/>
  <c r="BJ14" i="1"/>
  <c r="BW14" i="1" s="1"/>
  <c r="BM10" i="1"/>
  <c r="BJ18" i="1"/>
  <c r="BW18" i="1" s="1"/>
  <c r="BH14" i="1"/>
  <c r="BU14" i="1" s="1"/>
  <c r="BG18" i="1"/>
  <c r="BT18" i="1" s="1"/>
  <c r="BN13" i="1"/>
  <c r="CA13" i="1" s="1"/>
  <c r="BC14" i="1"/>
  <c r="BP14" i="1" s="1"/>
  <c r="CC14" i="1" s="1"/>
  <c r="BM13" i="1"/>
  <c r="BH10" i="1"/>
  <c r="BU10" i="1" s="1"/>
  <c r="BC11" i="1"/>
  <c r="BL13" i="1"/>
  <c r="BY13" i="1" s="1"/>
  <c r="BG14" i="1"/>
  <c r="BT14" i="1" s="1"/>
  <c r="BJ15" i="1"/>
  <c r="BW15" i="1" s="1"/>
  <c r="BK15" i="1"/>
  <c r="BX15" i="1" s="1"/>
  <c r="BG11" i="1"/>
  <c r="BK14" i="1"/>
  <c r="BX14" i="1" s="1"/>
  <c r="BL15" i="1"/>
  <c r="BY15" i="1" s="1"/>
  <c r="BH11" i="1"/>
  <c r="BM14" i="1"/>
  <c r="BM15" i="1"/>
  <c r="BD18" i="1"/>
  <c r="BQ18" i="1" s="1"/>
  <c r="CD18" i="1" s="1"/>
  <c r="BC9" i="1"/>
  <c r="BP9" i="1" s="1"/>
  <c r="CC9" i="1" s="1"/>
  <c r="BC10" i="1"/>
  <c r="BP10" i="1" s="1"/>
  <c r="CC10" i="1" s="1"/>
  <c r="BH18" i="1"/>
  <c r="BU18" i="1" s="1"/>
  <c r="BC8" i="1"/>
  <c r="BP8" i="1" s="1"/>
  <c r="CC8" i="1" s="1"/>
  <c r="BD9" i="1"/>
  <c r="BQ9" i="1" s="1"/>
  <c r="CD9" i="1" s="1"/>
  <c r="BD10" i="1"/>
  <c r="BQ10" i="1" s="1"/>
  <c r="CD10" i="1" s="1"/>
  <c r="BD8" i="1"/>
  <c r="BQ8" i="1" s="1"/>
  <c r="CD8" i="1" s="1"/>
  <c r="BG8" i="1"/>
  <c r="BT8" i="1" s="1"/>
  <c r="BG9" i="1"/>
  <c r="BT9" i="1" s="1"/>
  <c r="BG10" i="1"/>
  <c r="BT10" i="1" s="1"/>
  <c r="BC16" i="1"/>
  <c r="BP16" i="1" s="1"/>
  <c r="CC16" i="1" s="1"/>
  <c r="BH8" i="1"/>
  <c r="BU8" i="1" s="1"/>
  <c r="BH9" i="1"/>
  <c r="BU9" i="1" s="1"/>
  <c r="BD12" i="1"/>
  <c r="BQ12" i="1" s="1"/>
  <c r="CD12" i="1" s="1"/>
  <c r="BJ9" i="1"/>
  <c r="BW9" i="1" s="1"/>
  <c r="BJ10" i="1"/>
  <c r="BW10" i="1" s="1"/>
  <c r="BJ8" i="1"/>
  <c r="BW8" i="1" s="1"/>
  <c r="BK9" i="1"/>
  <c r="BX9" i="1" s="1"/>
  <c r="BK10" i="1"/>
  <c r="BX10" i="1" s="1"/>
  <c r="BG12" i="1"/>
  <c r="BT12" i="1" s="1"/>
  <c r="BG16" i="1"/>
  <c r="BT16" i="1" s="1"/>
  <c r="BN36" i="2"/>
  <c r="CA36" i="2" s="1"/>
  <c r="BL35" i="2"/>
  <c r="BY35" i="2" s="1"/>
  <c r="BD34" i="2"/>
  <c r="BQ34" i="2" s="1"/>
  <c r="CD34" i="2" s="1"/>
  <c r="BN31" i="2"/>
  <c r="CA31" i="2" s="1"/>
  <c r="BJ30" i="2"/>
  <c r="BW30" i="2" s="1"/>
  <c r="BM36" i="2"/>
  <c r="BK35" i="2"/>
  <c r="BX35" i="2" s="1"/>
  <c r="BC34" i="2"/>
  <c r="BP34" i="2" s="1"/>
  <c r="CC34" i="2" s="1"/>
  <c r="BN37" i="2"/>
  <c r="CA37" i="2" s="1"/>
  <c r="BL36" i="2"/>
  <c r="BY36" i="2" s="1"/>
  <c r="BN38" i="2"/>
  <c r="CA38" i="2" s="1"/>
  <c r="BL37" i="2"/>
  <c r="BY37" i="2" s="1"/>
  <c r="BM38" i="2"/>
  <c r="BK37" i="2"/>
  <c r="BX37" i="2" s="1"/>
  <c r="BG35" i="2"/>
  <c r="BT35" i="2" s="1"/>
  <c r="BJ38" i="2"/>
  <c r="BW38" i="2" s="1"/>
  <c r="BH37" i="2"/>
  <c r="BU37" i="2" s="1"/>
  <c r="BD35" i="2"/>
  <c r="BQ35" i="2" s="1"/>
  <c r="CD35" i="2" s="1"/>
  <c r="BN33" i="2"/>
  <c r="CA33" i="2" s="1"/>
  <c r="BL32" i="2"/>
  <c r="BY32" i="2" s="1"/>
  <c r="BG37" i="2"/>
  <c r="BT37" i="2" s="1"/>
  <c r="BC35" i="2"/>
  <c r="BP35" i="2" s="1"/>
  <c r="CC35" i="2" s="1"/>
  <c r="BH38" i="2"/>
  <c r="BU38" i="2" s="1"/>
  <c r="BD36" i="2"/>
  <c r="BQ36" i="2" s="1"/>
  <c r="CD36" i="2" s="1"/>
  <c r="BG38" i="2"/>
  <c r="BT38" i="2" s="1"/>
  <c r="BD37" i="2"/>
  <c r="BQ37" i="2" s="1"/>
  <c r="CD37" i="2" s="1"/>
  <c r="BC33" i="2"/>
  <c r="BP33" i="2" s="1"/>
  <c r="CC33" i="2" s="1"/>
  <c r="BL38" i="2"/>
  <c r="BY38" i="2" s="1"/>
  <c r="BN26" i="2"/>
  <c r="CA26" i="2" s="1"/>
  <c r="BK38" i="2"/>
  <c r="BX38" i="2" s="1"/>
  <c r="BD32" i="2"/>
  <c r="BQ32" i="2" s="1"/>
  <c r="CD32" i="2" s="1"/>
  <c r="BM26" i="2"/>
  <c r="BC32" i="2"/>
  <c r="BP32" i="2" s="1"/>
  <c r="CC32" i="2" s="1"/>
  <c r="BD38" i="2"/>
  <c r="BQ38" i="2" s="1"/>
  <c r="CD38" i="2" s="1"/>
  <c r="BM27" i="2"/>
  <c r="BK26" i="2"/>
  <c r="BX26" i="2" s="1"/>
  <c r="BC38" i="2"/>
  <c r="BP38" i="2" s="1"/>
  <c r="CC38" i="2" s="1"/>
  <c r="BN28" i="2"/>
  <c r="CA28" i="2" s="1"/>
  <c r="BL27" i="2"/>
  <c r="BY27" i="2" s="1"/>
  <c r="BJ26" i="2"/>
  <c r="BW26" i="2" s="1"/>
  <c r="BM34" i="2"/>
  <c r="BJ36" i="2"/>
  <c r="BW36" i="2" s="1"/>
  <c r="BK34" i="2"/>
  <c r="BX34" i="2" s="1"/>
  <c r="BL30" i="2"/>
  <c r="BY30" i="2" s="1"/>
  <c r="BH36" i="2"/>
  <c r="BU36" i="2" s="1"/>
  <c r="BJ34" i="2"/>
  <c r="BW34" i="2" s="1"/>
  <c r="BM37" i="2"/>
  <c r="BG36" i="2"/>
  <c r="BT36" i="2" s="1"/>
  <c r="BL33" i="2"/>
  <c r="BY33" i="2" s="1"/>
  <c r="BH35" i="2"/>
  <c r="BU35" i="2" s="1"/>
  <c r="BG33" i="2"/>
  <c r="BT33" i="2" s="1"/>
  <c r="BJ32" i="2"/>
  <c r="BW32" i="2" s="1"/>
  <c r="BG31" i="2"/>
  <c r="BT31" i="2" s="1"/>
  <c r="BD30" i="2"/>
  <c r="BQ30" i="2" s="1"/>
  <c r="CD30" i="2" s="1"/>
  <c r="BC28" i="2"/>
  <c r="BP28" i="2" s="1"/>
  <c r="CC28" i="2" s="1"/>
  <c r="BG34" i="2"/>
  <c r="BT34" i="2" s="1"/>
  <c r="BK32" i="2"/>
  <c r="BX32" i="2" s="1"/>
  <c r="BC24" i="2"/>
  <c r="BP24" i="2" s="1"/>
  <c r="CC24" i="2" s="1"/>
  <c r="BK21" i="2"/>
  <c r="BX21" i="2" s="1"/>
  <c r="BG19" i="2"/>
  <c r="BJ37" i="2"/>
  <c r="BW37" i="2" s="1"/>
  <c r="BH27" i="2"/>
  <c r="BU27" i="2" s="1"/>
  <c r="BD25" i="2"/>
  <c r="BQ25" i="2" s="1"/>
  <c r="CD25" i="2" s="1"/>
  <c r="BN22" i="2"/>
  <c r="CA22" i="2" s="1"/>
  <c r="BJ21" i="2"/>
  <c r="BW21" i="2" s="1"/>
  <c r="BH20" i="2"/>
  <c r="BU20" i="2" s="1"/>
  <c r="BD33" i="2"/>
  <c r="BQ33" i="2" s="1"/>
  <c r="CD33" i="2" s="1"/>
  <c r="BH32" i="2"/>
  <c r="BU32" i="2" s="1"/>
  <c r="BG27" i="2"/>
  <c r="BT27" i="2" s="1"/>
  <c r="BC25" i="2"/>
  <c r="BP25" i="2" s="1"/>
  <c r="CC25" i="2" s="1"/>
  <c r="BM22" i="2"/>
  <c r="BG20" i="2"/>
  <c r="BT20" i="2" s="1"/>
  <c r="BG32" i="2"/>
  <c r="BT32" i="2" s="1"/>
  <c r="BN23" i="2"/>
  <c r="CA23" i="2" s="1"/>
  <c r="BL22" i="2"/>
  <c r="BY22" i="2" s="1"/>
  <c r="BC37" i="2"/>
  <c r="BP37" i="2" s="1"/>
  <c r="CC37" i="2" s="1"/>
  <c r="BN29" i="2"/>
  <c r="CA29" i="2" s="1"/>
  <c r="BM23" i="2"/>
  <c r="BK22" i="2"/>
  <c r="BX22" i="2" s="1"/>
  <c r="BK36" i="2"/>
  <c r="BX36" i="2" s="1"/>
  <c r="BM29" i="2"/>
  <c r="BD27" i="2"/>
  <c r="BQ27" i="2" s="1"/>
  <c r="CD27" i="2" s="1"/>
  <c r="BC36" i="2"/>
  <c r="BP36" i="2" s="1"/>
  <c r="CC36" i="2" s="1"/>
  <c r="BL29" i="2"/>
  <c r="BY29" i="2" s="1"/>
  <c r="BC27" i="2"/>
  <c r="BP27" i="2" s="1"/>
  <c r="CC27" i="2" s="1"/>
  <c r="BK23" i="2"/>
  <c r="BX23" i="2" s="1"/>
  <c r="BM31" i="2"/>
  <c r="BK29" i="2"/>
  <c r="BX29" i="2" s="1"/>
  <c r="BJ23" i="2"/>
  <c r="BW23" i="2" s="1"/>
  <c r="BH22" i="2"/>
  <c r="BU22" i="2" s="1"/>
  <c r="BD21" i="2"/>
  <c r="BQ21" i="2" s="1"/>
  <c r="CD21" i="2" s="1"/>
  <c r="BL31" i="2"/>
  <c r="BY31" i="2" s="1"/>
  <c r="BJ29" i="2"/>
  <c r="BW29" i="2" s="1"/>
  <c r="BM28" i="2"/>
  <c r="BG22" i="2"/>
  <c r="BT22" i="2" s="1"/>
  <c r="BC21" i="2"/>
  <c r="BP21" i="2" s="1"/>
  <c r="CC21" i="2" s="1"/>
  <c r="BK31" i="2"/>
  <c r="BX31" i="2" s="1"/>
  <c r="BL28" i="2"/>
  <c r="BY28" i="2" s="1"/>
  <c r="BL26" i="2"/>
  <c r="BY26" i="2" s="1"/>
  <c r="BN24" i="2"/>
  <c r="CA24" i="2" s="1"/>
  <c r="BH23" i="2"/>
  <c r="BU23" i="2" s="1"/>
  <c r="BJ31" i="2"/>
  <c r="BW31" i="2" s="1"/>
  <c r="BN30" i="2"/>
  <c r="CA30" i="2" s="1"/>
  <c r="BH29" i="2"/>
  <c r="BU29" i="2" s="1"/>
  <c r="BK28" i="2"/>
  <c r="BX28" i="2" s="1"/>
  <c r="BM24" i="2"/>
  <c r="BG23" i="2"/>
  <c r="BT23" i="2" s="1"/>
  <c r="BM30" i="2"/>
  <c r="BH31" i="2"/>
  <c r="BU31" i="2" s="1"/>
  <c r="BK30" i="2"/>
  <c r="BX30" i="2" s="1"/>
  <c r="BG26" i="2"/>
  <c r="BT26" i="2" s="1"/>
  <c r="BM25" i="2"/>
  <c r="BK24" i="2"/>
  <c r="BX24" i="2" s="1"/>
  <c r="BN35" i="2"/>
  <c r="CA35" i="2" s="1"/>
  <c r="BD29" i="2"/>
  <c r="BQ29" i="2" s="1"/>
  <c r="CD29" i="2" s="1"/>
  <c r="BH28" i="2"/>
  <c r="BU28" i="2" s="1"/>
  <c r="BL25" i="2"/>
  <c r="BY25" i="2" s="1"/>
  <c r="BJ24" i="2"/>
  <c r="BW24" i="2" s="1"/>
  <c r="BD23" i="2"/>
  <c r="BQ23" i="2" s="1"/>
  <c r="CD23" i="2" s="1"/>
  <c r="BH25" i="2"/>
  <c r="BU25" i="2" s="1"/>
  <c r="BC17" i="2"/>
  <c r="BM14" i="2"/>
  <c r="BG12" i="2"/>
  <c r="BT12" i="2" s="1"/>
  <c r="BC10" i="2"/>
  <c r="BP10" i="2" s="1"/>
  <c r="CC10" i="2" s="1"/>
  <c r="BN34" i="2"/>
  <c r="CA34" i="2" s="1"/>
  <c r="BD28" i="2"/>
  <c r="BQ28" i="2" s="1"/>
  <c r="CD28" i="2" s="1"/>
  <c r="BG25" i="2"/>
  <c r="BT25" i="2" s="1"/>
  <c r="BN18" i="2"/>
  <c r="CA18" i="2" s="1"/>
  <c r="BN15" i="2"/>
  <c r="CA15" i="2" s="1"/>
  <c r="BL14" i="2"/>
  <c r="BY14" i="2" s="1"/>
  <c r="BH13" i="2"/>
  <c r="BU13" i="2" s="1"/>
  <c r="BL34" i="2"/>
  <c r="BY34" i="2" s="1"/>
  <c r="BC30" i="2"/>
  <c r="BP30" i="2" s="1"/>
  <c r="CC30" i="2" s="1"/>
  <c r="BH34" i="2"/>
  <c r="BU34" i="2" s="1"/>
  <c r="BN27" i="2"/>
  <c r="CA27" i="2" s="1"/>
  <c r="BK27" i="2"/>
  <c r="BX27" i="2" s="1"/>
  <c r="BJ22" i="2"/>
  <c r="BW22" i="2" s="1"/>
  <c r="BJ27" i="2"/>
  <c r="BW27" i="2" s="1"/>
  <c r="BD22" i="2"/>
  <c r="BQ22" i="2" s="1"/>
  <c r="CD22" i="2" s="1"/>
  <c r="BJ18" i="2"/>
  <c r="BW18" i="2" s="1"/>
  <c r="BL16" i="2"/>
  <c r="BY16" i="2" s="1"/>
  <c r="BJ15" i="2"/>
  <c r="BW15" i="2" s="1"/>
  <c r="BH14" i="2"/>
  <c r="BU14" i="2" s="1"/>
  <c r="AE36" i="2"/>
  <c r="BN32" i="2"/>
  <c r="CA32" i="2" s="1"/>
  <c r="BD31" i="2"/>
  <c r="BQ31" i="2" s="1"/>
  <c r="CD31" i="2" s="1"/>
  <c r="BC22" i="2"/>
  <c r="BP22" i="2" s="1"/>
  <c r="CC22" i="2" s="1"/>
  <c r="BN21" i="2"/>
  <c r="CA21" i="2" s="1"/>
  <c r="BM32" i="2"/>
  <c r="BC31" i="2"/>
  <c r="BP31" i="2" s="1"/>
  <c r="CC31" i="2" s="1"/>
  <c r="BH26" i="2"/>
  <c r="BU26" i="2" s="1"/>
  <c r="BM21" i="2"/>
  <c r="BH18" i="2"/>
  <c r="BU18" i="2" s="1"/>
  <c r="BL21" i="2"/>
  <c r="BY21" i="2" s="1"/>
  <c r="BN20" i="2"/>
  <c r="CA20" i="2" s="1"/>
  <c r="BD26" i="2"/>
  <c r="BQ26" i="2" s="1"/>
  <c r="CD26" i="2" s="1"/>
  <c r="BC26" i="2"/>
  <c r="BP26" i="2" s="1"/>
  <c r="CC26" i="2" s="1"/>
  <c r="BG21" i="2"/>
  <c r="BT21" i="2" s="1"/>
  <c r="BL20" i="2"/>
  <c r="BY20" i="2" s="1"/>
  <c r="BM33" i="2"/>
  <c r="BL24" i="2"/>
  <c r="BY24" i="2" s="1"/>
  <c r="BK20" i="2"/>
  <c r="BX20" i="2" s="1"/>
  <c r="BK33" i="2"/>
  <c r="BX33" i="2" s="1"/>
  <c r="BJ20" i="2"/>
  <c r="BW20" i="2" s="1"/>
  <c r="BM35" i="2"/>
  <c r="BJ33" i="2"/>
  <c r="BW33" i="2" s="1"/>
  <c r="BH24" i="2"/>
  <c r="BU24" i="2" s="1"/>
  <c r="BJ35" i="2"/>
  <c r="BW35" i="2" s="1"/>
  <c r="BH33" i="2"/>
  <c r="BU33" i="2" s="1"/>
  <c r="BG29" i="2"/>
  <c r="BT29" i="2" s="1"/>
  <c r="BN25" i="2"/>
  <c r="CA25" i="2" s="1"/>
  <c r="BC20" i="2"/>
  <c r="BP20" i="2" s="1"/>
  <c r="CC20" i="2" s="1"/>
  <c r="R33" i="2"/>
  <c r="BC29" i="2"/>
  <c r="BP29" i="2" s="1"/>
  <c r="CC29" i="2" s="1"/>
  <c r="BJ28" i="2"/>
  <c r="BW28" i="2" s="1"/>
  <c r="BK25" i="2"/>
  <c r="BX25" i="2" s="1"/>
  <c r="BD24" i="2"/>
  <c r="BQ24" i="2" s="1"/>
  <c r="CD24" i="2" s="1"/>
  <c r="BH19" i="2"/>
  <c r="BH30" i="2"/>
  <c r="BU30" i="2" s="1"/>
  <c r="BG28" i="2"/>
  <c r="BT28" i="2" s="1"/>
  <c r="BJ25" i="2"/>
  <c r="BW25" i="2" s="1"/>
  <c r="BD19" i="2"/>
  <c r="BG30" i="2"/>
  <c r="BT30" i="2" s="1"/>
  <c r="BL23" i="2"/>
  <c r="BY23" i="2" s="1"/>
  <c r="BC19" i="2"/>
  <c r="BG16" i="2"/>
  <c r="BT16" i="2" s="1"/>
  <c r="BK15" i="2"/>
  <c r="BX15" i="2" s="1"/>
  <c r="BJ13" i="2"/>
  <c r="BW13" i="2" s="1"/>
  <c r="BM20" i="2"/>
  <c r="BH17" i="2"/>
  <c r="BH15" i="2"/>
  <c r="BU15" i="2" s="1"/>
  <c r="BN14" i="2"/>
  <c r="CA14" i="2" s="1"/>
  <c r="BG11" i="2"/>
  <c r="BG17" i="2"/>
  <c r="BD16" i="2"/>
  <c r="BQ16" i="2" s="1"/>
  <c r="CD16" i="2" s="1"/>
  <c r="BG15" i="2"/>
  <c r="BT15" i="2" s="1"/>
  <c r="BD20" i="2"/>
  <c r="BQ20" i="2" s="1"/>
  <c r="CD20" i="2" s="1"/>
  <c r="BC16" i="2"/>
  <c r="BP16" i="2" s="1"/>
  <c r="CC16" i="2" s="1"/>
  <c r="BC13" i="2"/>
  <c r="BP13" i="2" s="1"/>
  <c r="CC13" i="2" s="1"/>
  <c r="BM12" i="2"/>
  <c r="BM18" i="2"/>
  <c r="BC15" i="2"/>
  <c r="BP15" i="2" s="1"/>
  <c r="CC15" i="2" s="1"/>
  <c r="BK12" i="2"/>
  <c r="BX12" i="2" s="1"/>
  <c r="BL18" i="2"/>
  <c r="BY18" i="2" s="1"/>
  <c r="BJ12" i="2"/>
  <c r="BW12" i="2" s="1"/>
  <c r="BN10" i="2"/>
  <c r="CA10" i="2" s="1"/>
  <c r="BG24" i="2"/>
  <c r="BT24" i="2" s="1"/>
  <c r="BH21" i="2"/>
  <c r="BU21" i="2" s="1"/>
  <c r="BD12" i="2"/>
  <c r="BQ12" i="2" s="1"/>
  <c r="CD12" i="2" s="1"/>
  <c r="BD18" i="2"/>
  <c r="BQ18" i="2" s="1"/>
  <c r="CD18" i="2" s="1"/>
  <c r="BC12" i="2"/>
  <c r="BP12" i="2" s="1"/>
  <c r="CC12" i="2" s="1"/>
  <c r="BC18" i="2"/>
  <c r="BP18" i="2" s="1"/>
  <c r="CC18" i="2" s="1"/>
  <c r="BN16" i="2"/>
  <c r="CA16" i="2" s="1"/>
  <c r="BM16" i="2"/>
  <c r="BK16" i="2"/>
  <c r="BX16" i="2" s="1"/>
  <c r="BN13" i="2"/>
  <c r="CA13" i="2" s="1"/>
  <c r="BC23" i="2"/>
  <c r="BP23" i="2" s="1"/>
  <c r="CC23" i="2" s="1"/>
  <c r="BJ16" i="2"/>
  <c r="BW16" i="2" s="1"/>
  <c r="BM13" i="2"/>
  <c r="BL9" i="2"/>
  <c r="BY9" i="2" s="1"/>
  <c r="BH8" i="2"/>
  <c r="BU8" i="2" s="1"/>
  <c r="BM15" i="2"/>
  <c r="BH10" i="2"/>
  <c r="BU10" i="2" s="1"/>
  <c r="BH9" i="2"/>
  <c r="BU9" i="2" s="1"/>
  <c r="BG10" i="2"/>
  <c r="BT10" i="2" s="1"/>
  <c r="BG9" i="2"/>
  <c r="BT9" i="2" s="1"/>
  <c r="BD8" i="2"/>
  <c r="BQ8" i="2" s="1"/>
  <c r="CD8" i="2" s="1"/>
  <c r="BD10" i="2"/>
  <c r="BQ10" i="2" s="1"/>
  <c r="CD10" i="2" s="1"/>
  <c r="BC8" i="2"/>
  <c r="BP8" i="2" s="1"/>
  <c r="CC8" i="2" s="1"/>
  <c r="BD9" i="2"/>
  <c r="BQ9" i="2" s="1"/>
  <c r="CD9" i="2" s="1"/>
  <c r="BC9" i="2"/>
  <c r="BP9" i="2" s="1"/>
  <c r="CC9" i="2" s="1"/>
  <c r="BK18" i="2"/>
  <c r="BX18" i="2" s="1"/>
  <c r="BG18" i="2"/>
  <c r="BT18" i="2" s="1"/>
  <c r="BL15" i="2"/>
  <c r="BY15" i="2" s="1"/>
  <c r="BN12" i="2"/>
  <c r="CA12" i="2" s="1"/>
  <c r="BL12" i="2"/>
  <c r="BY12" i="2" s="1"/>
  <c r="BH16" i="2"/>
  <c r="BU16" i="2" s="1"/>
  <c r="BD15" i="2"/>
  <c r="BQ15" i="2" s="1"/>
  <c r="CD15" i="2" s="1"/>
  <c r="AE18" i="2"/>
  <c r="BK14" i="2"/>
  <c r="BX14" i="2" s="1"/>
  <c r="BH12" i="2"/>
  <c r="BU12" i="2" s="1"/>
  <c r="BJ14" i="2"/>
  <c r="BW14" i="2" s="1"/>
  <c r="BL13" i="2"/>
  <c r="BY13" i="2" s="1"/>
  <c r="BG14" i="2"/>
  <c r="BT14" i="2" s="1"/>
  <c r="BK13" i="2"/>
  <c r="BX13" i="2" s="1"/>
  <c r="BH11" i="2"/>
  <c r="BN8" i="2"/>
  <c r="CA8" i="2" s="1"/>
  <c r="BD17" i="2"/>
  <c r="BD14" i="2"/>
  <c r="BQ14" i="2" s="1"/>
  <c r="CD14" i="2" s="1"/>
  <c r="BG13" i="2"/>
  <c r="BT13" i="2" s="1"/>
  <c r="BM8" i="2"/>
  <c r="BC14" i="2"/>
  <c r="BP14" i="2" s="1"/>
  <c r="CC14" i="2" s="1"/>
  <c r="BD11" i="2"/>
  <c r="BM10" i="2"/>
  <c r="BN9" i="2"/>
  <c r="CA9" i="2" s="1"/>
  <c r="BL8" i="2"/>
  <c r="BY8" i="2" s="1"/>
  <c r="BD13" i="2"/>
  <c r="BQ13" i="2" s="1"/>
  <c r="CD13" i="2" s="1"/>
  <c r="BC11" i="2"/>
  <c r="BL10" i="2"/>
  <c r="BY10" i="2" s="1"/>
  <c r="BM9" i="2"/>
  <c r="BK8" i="2"/>
  <c r="BX8" i="2" s="1"/>
  <c r="AE7" i="2"/>
  <c r="BK10" i="2"/>
  <c r="BX10" i="2" s="1"/>
  <c r="BK9" i="2"/>
  <c r="BX9" i="2" s="1"/>
  <c r="BJ8" i="2"/>
  <c r="BW8" i="2" s="1"/>
  <c r="BJ10" i="2"/>
  <c r="BW10" i="2" s="1"/>
  <c r="BJ9" i="2"/>
  <c r="BW9" i="2" s="1"/>
  <c r="BG8" i="2"/>
  <c r="BT8" i="2" s="1"/>
  <c r="R26" i="1" l="1"/>
  <c r="AR33" i="1"/>
  <c r="R21" i="1"/>
  <c r="R9" i="2"/>
  <c r="R32" i="2"/>
  <c r="AE35" i="2"/>
  <c r="R8" i="2"/>
  <c r="AE23" i="2"/>
  <c r="R27" i="2"/>
  <c r="AR20" i="2"/>
  <c r="AR31" i="2"/>
  <c r="R24" i="2"/>
  <c r="AE10" i="1"/>
  <c r="AE25" i="1"/>
  <c r="AE8" i="1"/>
  <c r="R22" i="1"/>
  <c r="R34" i="1"/>
  <c r="AR14" i="1"/>
  <c r="BZ13" i="2"/>
  <c r="BN17" i="2"/>
  <c r="CA17" i="2" s="1"/>
  <c r="AE16" i="2"/>
  <c r="AK19" i="3"/>
  <c r="BI19" i="2"/>
  <c r="BV19" i="2" s="1"/>
  <c r="BZ21" i="2"/>
  <c r="R18" i="2"/>
  <c r="R12" i="2"/>
  <c r="R23" i="2"/>
  <c r="AR9" i="2"/>
  <c r="BJ11" i="2"/>
  <c r="BW11" i="2" s="1"/>
  <c r="R21" i="2"/>
  <c r="AR10" i="2"/>
  <c r="AE11" i="2"/>
  <c r="BI15" i="2"/>
  <c r="BV15" i="2" s="1"/>
  <c r="BP19" i="2"/>
  <c r="CC19" i="2" s="1"/>
  <c r="AK28" i="3"/>
  <c r="CG28" i="2" s="1"/>
  <c r="BI28" i="2"/>
  <c r="BV28" i="2" s="1"/>
  <c r="R22" i="2"/>
  <c r="BZ28" i="2"/>
  <c r="BI18" i="2"/>
  <c r="BV18" i="2" s="1"/>
  <c r="AR32" i="2"/>
  <c r="AR38" i="2"/>
  <c r="AR11" i="2"/>
  <c r="BJ19" i="2"/>
  <c r="BW19" i="2" s="1"/>
  <c r="AR15" i="2"/>
  <c r="AK14" i="3"/>
  <c r="BI14" i="2"/>
  <c r="BV14" i="2" s="1"/>
  <c r="AR21" i="2"/>
  <c r="BZ35" i="2"/>
  <c r="I30" i="3"/>
  <c r="BB30" i="2"/>
  <c r="BO30" i="2" s="1"/>
  <c r="CB30" i="2" s="1"/>
  <c r="BZ38" i="2"/>
  <c r="R7" i="2"/>
  <c r="BG7" i="2"/>
  <c r="BI16" i="2"/>
  <c r="BV16" i="2" s="1"/>
  <c r="AE12" i="2"/>
  <c r="R17" i="2"/>
  <c r="BU17" i="2"/>
  <c r="AK35" i="3"/>
  <c r="CG35" i="2" s="1"/>
  <c r="BI35" i="2"/>
  <c r="BV35" i="2" s="1"/>
  <c r="I26" i="3"/>
  <c r="BB26" i="2"/>
  <c r="BO26" i="2" s="1"/>
  <c r="CB26" i="2" s="1"/>
  <c r="AE25" i="2"/>
  <c r="R15" i="2"/>
  <c r="BZ16" i="2"/>
  <c r="I16" i="3"/>
  <c r="BB16" i="2"/>
  <c r="BO16" i="2" s="1"/>
  <c r="CB16" i="2" s="1"/>
  <c r="BI17" i="2"/>
  <c r="BV17" i="2" s="1"/>
  <c r="AE22" i="2"/>
  <c r="AK33" i="3"/>
  <c r="CG33" i="2" s="1"/>
  <c r="BI33" i="2"/>
  <c r="BV33" i="2" s="1"/>
  <c r="AE21" i="2"/>
  <c r="BI13" i="2"/>
  <c r="BV13" i="2" s="1"/>
  <c r="I34" i="3"/>
  <c r="BB34" i="2"/>
  <c r="BO34" i="2" s="1"/>
  <c r="CB34" i="2" s="1"/>
  <c r="AE31" i="2"/>
  <c r="BN11" i="2"/>
  <c r="CA11" i="2" s="1"/>
  <c r="BI10" i="2"/>
  <c r="BV10" i="2" s="1"/>
  <c r="I7" i="3"/>
  <c r="BB7" i="2"/>
  <c r="I12" i="3"/>
  <c r="BB12" i="2"/>
  <c r="BO12" i="2" s="1"/>
  <c r="CB12" i="2" s="1"/>
  <c r="BQ17" i="2"/>
  <c r="CD17" i="2" s="1"/>
  <c r="I10" i="3"/>
  <c r="BB10" i="2"/>
  <c r="BO10" i="2" s="1"/>
  <c r="CB10" i="2" s="1"/>
  <c r="AE10" i="2"/>
  <c r="BL17" i="2"/>
  <c r="BY17" i="2" s="1"/>
  <c r="BL19" i="2"/>
  <c r="BY19" i="2" s="1"/>
  <c r="I19" i="3"/>
  <c r="BB19" i="2"/>
  <c r="BE19" i="2" s="1"/>
  <c r="AE20" i="2"/>
  <c r="AK23" i="3"/>
  <c r="CG23" i="2" s="1"/>
  <c r="BI23" i="2"/>
  <c r="BV23" i="2" s="1"/>
  <c r="R20" i="2"/>
  <c r="AK34" i="3"/>
  <c r="CG34" i="2" s="1"/>
  <c r="BI34" i="2"/>
  <c r="BV34" i="2" s="1"/>
  <c r="AR35" i="2"/>
  <c r="AR27" i="2"/>
  <c r="AR37" i="2"/>
  <c r="I31" i="3"/>
  <c r="BB31" i="2"/>
  <c r="BO31" i="2" s="1"/>
  <c r="CB31" i="2" s="1"/>
  <c r="AE9" i="2"/>
  <c r="BZ10" i="2"/>
  <c r="AR8" i="2"/>
  <c r="AE14" i="2"/>
  <c r="BZ30" i="2"/>
  <c r="R26" i="2"/>
  <c r="AK37" i="3"/>
  <c r="CG37" i="2" s="1"/>
  <c r="BI37" i="2"/>
  <c r="BV37" i="2" s="1"/>
  <c r="AE37" i="2"/>
  <c r="BZ27" i="2"/>
  <c r="I32" i="3"/>
  <c r="BB32" i="2"/>
  <c r="BO32" i="2" s="1"/>
  <c r="CB32" i="2" s="1"/>
  <c r="AR26" i="2"/>
  <c r="BI8" i="2"/>
  <c r="BV8" i="2" s="1"/>
  <c r="BD7" i="2"/>
  <c r="BU11" i="2"/>
  <c r="BK11" i="2"/>
  <c r="BX11" i="2" s="1"/>
  <c r="BZ33" i="2"/>
  <c r="I22" i="3"/>
  <c r="BB22" i="2"/>
  <c r="BO22" i="2" s="1"/>
  <c r="CB22" i="2" s="1"/>
  <c r="AE30" i="2"/>
  <c r="I20" i="3"/>
  <c r="BB20" i="2"/>
  <c r="BO20" i="2" s="1"/>
  <c r="CB20" i="2" s="1"/>
  <c r="I36" i="3"/>
  <c r="BB36" i="2"/>
  <c r="BO36" i="2" s="1"/>
  <c r="CB36" i="2" s="1"/>
  <c r="I38" i="3"/>
  <c r="BB38" i="2"/>
  <c r="BO38" i="2" s="1"/>
  <c r="CB38" i="2" s="1"/>
  <c r="BZ26" i="2"/>
  <c r="AE29" i="2"/>
  <c r="AR36" i="2"/>
  <c r="BQ19" i="2"/>
  <c r="CD19" i="2" s="1"/>
  <c r="BH7" i="2"/>
  <c r="R10" i="2"/>
  <c r="BZ9" i="2"/>
  <c r="BQ11" i="2"/>
  <c r="CD11" i="2" s="1"/>
  <c r="BI12" i="2"/>
  <c r="BV12" i="2" s="1"/>
  <c r="BJ17" i="2"/>
  <c r="BW17" i="2" s="1"/>
  <c r="AK25" i="3"/>
  <c r="CG25" i="2" s="1"/>
  <c r="BI25" i="2"/>
  <c r="BV25" i="2" s="1"/>
  <c r="AE26" i="2"/>
  <c r="BM19" i="2"/>
  <c r="I28" i="3"/>
  <c r="BB28" i="2"/>
  <c r="BO28" i="2" s="1"/>
  <c r="CB28" i="2" s="1"/>
  <c r="R31" i="2"/>
  <c r="I21" i="3"/>
  <c r="BB21" i="2"/>
  <c r="BO21" i="2" s="1"/>
  <c r="CB21" i="2" s="1"/>
  <c r="AE27" i="2"/>
  <c r="I18" i="3"/>
  <c r="BB18" i="2"/>
  <c r="BO18" i="2" s="1"/>
  <c r="CB18" i="2" s="1"/>
  <c r="R38" i="2"/>
  <c r="BZ36" i="2"/>
  <c r="BI9" i="2"/>
  <c r="BV9" i="2" s="1"/>
  <c r="BZ15" i="2"/>
  <c r="AR12" i="2"/>
  <c r="BZ8" i="2"/>
  <c r="BM17" i="2"/>
  <c r="AE15" i="2"/>
  <c r="R36" i="2"/>
  <c r="AR29" i="2"/>
  <c r="AR14" i="2"/>
  <c r="AK31" i="3"/>
  <c r="CG31" i="2" s="1"/>
  <c r="BI31" i="2"/>
  <c r="BV31" i="2" s="1"/>
  <c r="AR24" i="2"/>
  <c r="I27" i="3"/>
  <c r="BB27" i="2"/>
  <c r="BO27" i="2" s="1"/>
  <c r="CB27" i="2" s="1"/>
  <c r="BZ29" i="2"/>
  <c r="AE32" i="2"/>
  <c r="I8" i="3"/>
  <c r="BB8" i="2"/>
  <c r="BO8" i="2" s="1"/>
  <c r="CB8" i="2" s="1"/>
  <c r="R11" i="2"/>
  <c r="I15" i="3"/>
  <c r="BB15" i="2"/>
  <c r="BO15" i="2" s="1"/>
  <c r="CB15" i="2" s="1"/>
  <c r="BT11" i="2"/>
  <c r="R29" i="2"/>
  <c r="BZ14" i="2"/>
  <c r="BZ24" i="2"/>
  <c r="AK21" i="3"/>
  <c r="CG21" i="2" s="1"/>
  <c r="BI21" i="2"/>
  <c r="BV21" i="2" s="1"/>
  <c r="R28" i="2"/>
  <c r="AR34" i="2"/>
  <c r="R30" i="2"/>
  <c r="I17" i="3"/>
  <c r="BB17" i="2"/>
  <c r="BE17" i="2" s="1"/>
  <c r="AK30" i="3"/>
  <c r="CG30" i="2" s="1"/>
  <c r="BI30" i="2"/>
  <c r="BV30" i="2" s="1"/>
  <c r="AR28" i="2"/>
  <c r="R35" i="2"/>
  <c r="BM11" i="2"/>
  <c r="AE13" i="2"/>
  <c r="BN19" i="2"/>
  <c r="CA19" i="2" s="1"/>
  <c r="R19" i="2"/>
  <c r="R37" i="2"/>
  <c r="I33" i="3"/>
  <c r="BB33" i="2"/>
  <c r="BO33" i="2" s="1"/>
  <c r="CB33" i="2" s="1"/>
  <c r="I14" i="3"/>
  <c r="BB14" i="2"/>
  <c r="BO14" i="2" s="1"/>
  <c r="CB14" i="2" s="1"/>
  <c r="I11" i="3"/>
  <c r="BB11" i="2"/>
  <c r="AR16" i="2"/>
  <c r="I13" i="3"/>
  <c r="BB13" i="2"/>
  <c r="BO13" i="2" s="1"/>
  <c r="CB13" i="2" s="1"/>
  <c r="BK17" i="2"/>
  <c r="BX17" i="2" s="1"/>
  <c r="R16" i="2"/>
  <c r="AE28" i="2"/>
  <c r="I23" i="3"/>
  <c r="BB23" i="2"/>
  <c r="BO23" i="2" s="1"/>
  <c r="CB23" i="2" s="1"/>
  <c r="AE33" i="2"/>
  <c r="AK29" i="3"/>
  <c r="CG29" i="2" s="1"/>
  <c r="BI29" i="2"/>
  <c r="BV29" i="2" s="1"/>
  <c r="AK32" i="3"/>
  <c r="CG32" i="2" s="1"/>
  <c r="BI32" i="2"/>
  <c r="BV32" i="2" s="1"/>
  <c r="I29" i="3"/>
  <c r="BB29" i="2"/>
  <c r="BO29" i="2" s="1"/>
  <c r="CB29" i="2" s="1"/>
  <c r="BP11" i="2"/>
  <c r="CC11" i="2" s="1"/>
  <c r="BC7" i="2"/>
  <c r="BI11" i="2"/>
  <c r="BV11" i="2" s="1"/>
  <c r="BL11" i="2"/>
  <c r="BY11" i="2" s="1"/>
  <c r="BK19" i="2"/>
  <c r="BX19" i="2" s="1"/>
  <c r="AR17" i="2"/>
  <c r="BZ32" i="2"/>
  <c r="AR25" i="2"/>
  <c r="AE34" i="2"/>
  <c r="AK26" i="3"/>
  <c r="CG26" i="2" s="1"/>
  <c r="BI26" i="2"/>
  <c r="BV26" i="2" s="1"/>
  <c r="BT19" i="2"/>
  <c r="AR7" i="2"/>
  <c r="I9" i="3"/>
  <c r="BB9" i="2"/>
  <c r="BO9" i="2" s="1"/>
  <c r="CB9" i="2" s="1"/>
  <c r="BZ25" i="2"/>
  <c r="AK22" i="3"/>
  <c r="CG22" i="2" s="1"/>
  <c r="BI22" i="2"/>
  <c r="BV22" i="2" s="1"/>
  <c r="AE24" i="2"/>
  <c r="AR22" i="2"/>
  <c r="AR30" i="2"/>
  <c r="I37" i="3"/>
  <c r="BB37" i="2"/>
  <c r="BO37" i="2" s="1"/>
  <c r="CB37" i="2" s="1"/>
  <c r="AR33" i="2"/>
  <c r="AE38" i="2"/>
  <c r="I35" i="3"/>
  <c r="BB35" i="2"/>
  <c r="BO35" i="2" s="1"/>
  <c r="CB35" i="2" s="1"/>
  <c r="BZ20" i="2"/>
  <c r="BZ12" i="2"/>
  <c r="AR19" i="2"/>
  <c r="AR18" i="2"/>
  <c r="BP17" i="2"/>
  <c r="CC17" i="2" s="1"/>
  <c r="BZ22" i="2"/>
  <c r="I24" i="3"/>
  <c r="BB24" i="2"/>
  <c r="BO24" i="2" s="1"/>
  <c r="CB24" i="2" s="1"/>
  <c r="BZ37" i="2"/>
  <c r="R34" i="2"/>
  <c r="AK36" i="3"/>
  <c r="CG36" i="2" s="1"/>
  <c r="BI36" i="2"/>
  <c r="BV36" i="2" s="1"/>
  <c r="AE8" i="2"/>
  <c r="R13" i="2"/>
  <c r="AR13" i="2"/>
  <c r="AE17" i="2"/>
  <c r="R14" i="2"/>
  <c r="AE19" i="2"/>
  <c r="R25" i="2"/>
  <c r="AK24" i="3"/>
  <c r="CG24" i="2" s="1"/>
  <c r="BI24" i="2"/>
  <c r="BV24" i="2" s="1"/>
  <c r="AR23" i="2"/>
  <c r="AK20" i="3"/>
  <c r="CG20" i="2" s="1"/>
  <c r="BI20" i="2"/>
  <c r="BV20" i="2" s="1"/>
  <c r="AK27" i="3"/>
  <c r="CG27" i="2" s="1"/>
  <c r="BI27" i="2"/>
  <c r="BV27" i="2" s="1"/>
  <c r="AK38" i="3"/>
  <c r="CG38" i="2" s="1"/>
  <c r="BI38" i="2"/>
  <c r="BV38" i="2" s="1"/>
  <c r="BZ18" i="2"/>
  <c r="BT17" i="2"/>
  <c r="BU19" i="2"/>
  <c r="BZ31" i="2"/>
  <c r="BZ23" i="2"/>
  <c r="I25" i="3"/>
  <c r="BB25" i="2"/>
  <c r="BO25" i="2" s="1"/>
  <c r="CB25" i="2" s="1"/>
  <c r="BZ34" i="2"/>
  <c r="BK11" i="1"/>
  <c r="BX11" i="1" s="1"/>
  <c r="AE9" i="1"/>
  <c r="I13" i="4"/>
  <c r="BB13" i="1"/>
  <c r="BO13" i="1" s="1"/>
  <c r="CB13" i="1" s="1"/>
  <c r="I8" i="4"/>
  <c r="BB8" i="1"/>
  <c r="BO8" i="1" s="1"/>
  <c r="CB8" i="1" s="1"/>
  <c r="BF25" i="1"/>
  <c r="I10" i="4"/>
  <c r="BB10" i="1"/>
  <c r="BO10" i="1" s="1"/>
  <c r="CB10" i="1" s="1"/>
  <c r="BF22" i="1"/>
  <c r="BF28" i="1"/>
  <c r="BL11" i="1"/>
  <c r="BY11" i="1" s="1"/>
  <c r="BZ13" i="1"/>
  <c r="BI18" i="1"/>
  <c r="BV18" i="1" s="1"/>
  <c r="BZ19" i="1"/>
  <c r="I32" i="4"/>
  <c r="BB32" i="1"/>
  <c r="BO32" i="1" s="1"/>
  <c r="CB32" i="1" s="1"/>
  <c r="BF32" i="1"/>
  <c r="BM17" i="1"/>
  <c r="BP11" i="1"/>
  <c r="CC11" i="1" s="1"/>
  <c r="I19" i="4"/>
  <c r="BB19" i="1"/>
  <c r="BO19" i="1" s="1"/>
  <c r="CB19" i="1" s="1"/>
  <c r="BZ23" i="1"/>
  <c r="BZ30" i="1"/>
  <c r="I9" i="4"/>
  <c r="BB9" i="1"/>
  <c r="BO9" i="1" s="1"/>
  <c r="CB9" i="1" s="1"/>
  <c r="AE14" i="1"/>
  <c r="I20" i="4"/>
  <c r="BB20" i="1"/>
  <c r="BE20" i="1" s="1"/>
  <c r="BZ28" i="1"/>
  <c r="BI8" i="1"/>
  <c r="BV8" i="1" s="1"/>
  <c r="AR16" i="1"/>
  <c r="I7" i="4"/>
  <c r="BB7" i="1"/>
  <c r="I38" i="4"/>
  <c r="BB38" i="1"/>
  <c r="BO38" i="1" s="1"/>
  <c r="CB38" i="1" s="1"/>
  <c r="I26" i="4"/>
  <c r="BB26" i="1"/>
  <c r="BO26" i="1" s="1"/>
  <c r="CB26" i="1" s="1"/>
  <c r="BZ36" i="1"/>
  <c r="I34" i="4"/>
  <c r="BB34" i="1"/>
  <c r="BO34" i="1" s="1"/>
  <c r="CB34" i="1" s="1"/>
  <c r="BN17" i="1"/>
  <c r="CA17" i="1" s="1"/>
  <c r="BZ20" i="1"/>
  <c r="I35" i="4"/>
  <c r="BB35" i="1"/>
  <c r="BO35" i="1" s="1"/>
  <c r="CB35" i="1" s="1"/>
  <c r="AR17" i="1"/>
  <c r="BZ10" i="1"/>
  <c r="AR18" i="1"/>
  <c r="BZ31" i="1"/>
  <c r="BQ21" i="1"/>
  <c r="CD21" i="1" s="1"/>
  <c r="BQ20" i="1"/>
  <c r="CD20" i="1" s="1"/>
  <c r="BZ35" i="1"/>
  <c r="BG7" i="1"/>
  <c r="BC7" i="1"/>
  <c r="R12" i="1"/>
  <c r="BZ15" i="1"/>
  <c r="I28" i="4"/>
  <c r="BB28" i="1"/>
  <c r="BO28" i="1" s="1"/>
  <c r="CB28" i="1" s="1"/>
  <c r="BH7" i="1"/>
  <c r="I12" i="4"/>
  <c r="BB12" i="1"/>
  <c r="BO12" i="1" s="1"/>
  <c r="CB12" i="1" s="1"/>
  <c r="AE15" i="1"/>
  <c r="BT11" i="1"/>
  <c r="BZ22" i="1"/>
  <c r="BZ29" i="1"/>
  <c r="AR15" i="1"/>
  <c r="BJ11" i="1"/>
  <c r="BW11" i="1" s="1"/>
  <c r="BZ14" i="1"/>
  <c r="BN11" i="1"/>
  <c r="CA11" i="1" s="1"/>
  <c r="I15" i="4"/>
  <c r="BB15" i="1"/>
  <c r="BO15" i="1" s="1"/>
  <c r="CB15" i="1" s="1"/>
  <c r="BZ18" i="1"/>
  <c r="BF23" i="1"/>
  <c r="BD7" i="1"/>
  <c r="BI39" i="1"/>
  <c r="BV39" i="1" s="1"/>
  <c r="AE13" i="1"/>
  <c r="BZ40" i="1"/>
  <c r="BZ24" i="1"/>
  <c r="I27" i="4"/>
  <c r="BB27" i="1"/>
  <c r="BO27" i="1" s="1"/>
  <c r="CB27" i="1" s="1"/>
  <c r="BK17" i="1"/>
  <c r="BX17" i="1" s="1"/>
  <c r="I37" i="4"/>
  <c r="BB37" i="1"/>
  <c r="BO37" i="1" s="1"/>
  <c r="CB37" i="1" s="1"/>
  <c r="BZ38" i="1"/>
  <c r="I30" i="4"/>
  <c r="BB30" i="1"/>
  <c r="BO30" i="1" s="1"/>
  <c r="CB30" i="1" s="1"/>
  <c r="BP17" i="1"/>
  <c r="CC17" i="1" s="1"/>
  <c r="I31" i="4"/>
  <c r="BB31" i="1"/>
  <c r="BO31" i="1" s="1"/>
  <c r="CB31" i="1" s="1"/>
  <c r="BU17" i="1"/>
  <c r="AR13" i="1"/>
  <c r="BU11" i="1"/>
  <c r="BF17" i="1"/>
  <c r="BZ21" i="1"/>
  <c r="BZ25" i="1"/>
  <c r="I18" i="4"/>
  <c r="BB18" i="1"/>
  <c r="BO18" i="1" s="1"/>
  <c r="CB18" i="1" s="1"/>
  <c r="AK22" i="4"/>
  <c r="CG22" i="1" s="1"/>
  <c r="BI22" i="1"/>
  <c r="BV22" i="1" s="1"/>
  <c r="R24" i="1"/>
  <c r="I40" i="4"/>
  <c r="BB40" i="1"/>
  <c r="BO40" i="1" s="1"/>
  <c r="CB40" i="1" s="1"/>
  <c r="I36" i="4"/>
  <c r="BB36" i="1"/>
  <c r="BO36" i="1" s="1"/>
  <c r="CB36" i="1" s="1"/>
  <c r="BT17" i="1"/>
  <c r="AK31" i="4"/>
  <c r="CG31" i="1" s="1"/>
  <c r="BI31" i="1"/>
  <c r="BV31" i="1" s="1"/>
  <c r="AE27" i="1"/>
  <c r="AE32" i="1"/>
  <c r="R27" i="1"/>
  <c r="AK26" i="4"/>
  <c r="CG26" i="1" s="1"/>
  <c r="BI26" i="1"/>
  <c r="BV26" i="1" s="1"/>
  <c r="AK32" i="4"/>
  <c r="CG32" i="1" s="1"/>
  <c r="BI32" i="1"/>
  <c r="BV32" i="1" s="1"/>
  <c r="BZ37" i="1"/>
  <c r="AE22" i="1"/>
  <c r="AE35" i="1"/>
  <c r="AR26" i="1"/>
  <c r="BM11" i="1"/>
  <c r="AE7" i="1"/>
  <c r="BI11" i="1"/>
  <c r="BV11" i="1" s="1"/>
  <c r="I22" i="4"/>
  <c r="BB22" i="1"/>
  <c r="BO22" i="1" s="1"/>
  <c r="CB22" i="1" s="1"/>
  <c r="AR34" i="1"/>
  <c r="BK21" i="1"/>
  <c r="BX21" i="1" s="1"/>
  <c r="AR22" i="1"/>
  <c r="AK27" i="4"/>
  <c r="CG27" i="1" s="1"/>
  <c r="BZ26" i="1"/>
  <c r="I16" i="4"/>
  <c r="BB16" i="1"/>
  <c r="BO16" i="1" s="1"/>
  <c r="CB16" i="1" s="1"/>
  <c r="R18" i="1"/>
  <c r="BI12" i="1"/>
  <c r="BV12" i="1" s="1"/>
  <c r="BJ17" i="1"/>
  <c r="BW17" i="1" s="1"/>
  <c r="R19" i="1"/>
  <c r="AK23" i="4"/>
  <c r="CG23" i="1" s="1"/>
  <c r="BI23" i="1"/>
  <c r="BV23" i="1" s="1"/>
  <c r="BI20" i="1"/>
  <c r="BV20" i="1" s="1"/>
  <c r="R33" i="1"/>
  <c r="R20" i="1"/>
  <c r="AR27" i="1"/>
  <c r="I23" i="4"/>
  <c r="BB23" i="1"/>
  <c r="BO23" i="1" s="1"/>
  <c r="CB23" i="1" s="1"/>
  <c r="R36" i="1"/>
  <c r="AE29" i="1"/>
  <c r="I21" i="4"/>
  <c r="BB21" i="1"/>
  <c r="BE21" i="1" s="1"/>
  <c r="AR24" i="1"/>
  <c r="BT21" i="1"/>
  <c r="AE33" i="1"/>
  <c r="AR28" i="1"/>
  <c r="AE36" i="1"/>
  <c r="BL7" i="1"/>
  <c r="R17" i="1"/>
  <c r="AE28" i="1"/>
  <c r="R35" i="1"/>
  <c r="AE23" i="1"/>
  <c r="R31" i="1"/>
  <c r="BF13" i="1"/>
  <c r="I11" i="4"/>
  <c r="BB11" i="1"/>
  <c r="BE11" i="1" s="1"/>
  <c r="AE11" i="1"/>
  <c r="BI17" i="1"/>
  <c r="BV17" i="1" s="1"/>
  <c r="AE18" i="1"/>
  <c r="R14" i="1"/>
  <c r="AK35" i="4"/>
  <c r="CG35" i="1" s="1"/>
  <c r="AR37" i="1"/>
  <c r="BZ27" i="1"/>
  <c r="AR19" i="1"/>
  <c r="AE20" i="1"/>
  <c r="AR20" i="1"/>
  <c r="R23" i="1"/>
  <c r="BL21" i="1"/>
  <c r="BY21" i="1" s="1"/>
  <c r="AE38" i="1"/>
  <c r="R30" i="1"/>
  <c r="AK37" i="4"/>
  <c r="CG37" i="1" s="1"/>
  <c r="BI37" i="1"/>
  <c r="BV37" i="1" s="1"/>
  <c r="I14" i="4"/>
  <c r="BB14" i="1"/>
  <c r="BO14" i="1" s="1"/>
  <c r="CB14" i="1" s="1"/>
  <c r="BI10" i="1"/>
  <c r="BV10" i="1" s="1"/>
  <c r="BZ8" i="1"/>
  <c r="R15" i="1"/>
  <c r="R40" i="1"/>
  <c r="BI7" i="1"/>
  <c r="AR25" i="1"/>
  <c r="AK29" i="4"/>
  <c r="CG29" i="1" s="1"/>
  <c r="BI29" i="1"/>
  <c r="BV29" i="1" s="1"/>
  <c r="I33" i="4"/>
  <c r="BB33" i="1"/>
  <c r="BO33" i="1" s="1"/>
  <c r="CB33" i="1" s="1"/>
  <c r="AE40" i="1"/>
  <c r="BI19" i="1"/>
  <c r="BV19" i="1" s="1"/>
  <c r="AR7" i="1"/>
  <c r="BI15" i="1"/>
  <c r="BV15" i="1" s="1"/>
  <c r="AE17" i="1"/>
  <c r="AK30" i="4"/>
  <c r="CG30" i="1" s="1"/>
  <c r="BI30" i="1"/>
  <c r="BV30" i="1" s="1"/>
  <c r="AE12" i="1"/>
  <c r="AR39" i="1"/>
  <c r="R29" i="1"/>
  <c r="AK21" i="4"/>
  <c r="BI21" i="1"/>
  <c r="BV21" i="1" s="1"/>
  <c r="R39" i="1"/>
  <c r="R25" i="1"/>
  <c r="AK24" i="4"/>
  <c r="CG24" i="1" s="1"/>
  <c r="BI24" i="1"/>
  <c r="BV24" i="1" s="1"/>
  <c r="AR31" i="1"/>
  <c r="R13" i="1"/>
  <c r="AE19" i="1"/>
  <c r="AE30" i="1"/>
  <c r="AK28" i="4"/>
  <c r="CG28" i="1" s="1"/>
  <c r="BI28" i="1"/>
  <c r="BV28" i="1" s="1"/>
  <c r="I25" i="4"/>
  <c r="BB25" i="1"/>
  <c r="BO25" i="1" s="1"/>
  <c r="CB25" i="1" s="1"/>
  <c r="I39" i="4"/>
  <c r="BB39" i="1"/>
  <c r="BO39" i="1" s="1"/>
  <c r="CB39" i="1" s="1"/>
  <c r="AR21" i="1"/>
  <c r="I24" i="4"/>
  <c r="BB24" i="1"/>
  <c r="BO24" i="1" s="1"/>
  <c r="CB24" i="1" s="1"/>
  <c r="AR40" i="1"/>
  <c r="BZ16" i="1"/>
  <c r="BI27" i="1"/>
  <c r="BV27" i="1" s="1"/>
  <c r="AK14" i="4"/>
  <c r="BI14" i="1"/>
  <c r="BV14" i="1" s="1"/>
  <c r="AR32" i="1"/>
  <c r="AR35" i="1"/>
  <c r="R32" i="1"/>
  <c r="AR12" i="1"/>
  <c r="AE21" i="1"/>
  <c r="AK25" i="4"/>
  <c r="CG25" i="1" s="1"/>
  <c r="BI25" i="1"/>
  <c r="BV25" i="1" s="1"/>
  <c r="AE37" i="1"/>
  <c r="BK7" i="1"/>
  <c r="AE26" i="1"/>
  <c r="I29" i="4"/>
  <c r="BB29" i="1"/>
  <c r="BO29" i="1" s="1"/>
  <c r="CB29" i="1" s="1"/>
  <c r="AE24" i="1"/>
  <c r="AR30" i="1"/>
  <c r="AK33" i="4"/>
  <c r="CG33" i="1" s="1"/>
  <c r="AR38" i="1"/>
  <c r="AR36" i="1"/>
  <c r="AK36" i="4"/>
  <c r="CG36" i="1" s="1"/>
  <c r="BI36" i="1"/>
  <c r="BV36" i="1" s="1"/>
  <c r="BI40" i="1"/>
  <c r="BV40" i="1" s="1"/>
  <c r="AR23" i="1"/>
  <c r="AK34" i="4"/>
  <c r="CG34" i="1" s="1"/>
  <c r="BI34" i="1"/>
  <c r="BV34" i="1" s="1"/>
  <c r="BZ33" i="1"/>
  <c r="BZ39" i="1"/>
  <c r="BZ9" i="1"/>
  <c r="I17" i="4"/>
  <c r="BB17" i="1"/>
  <c r="BE17" i="1" s="1"/>
  <c r="AE34" i="1"/>
  <c r="AE39" i="1"/>
  <c r="R28" i="1"/>
  <c r="R38" i="1"/>
  <c r="BU21" i="1"/>
  <c r="BL17" i="1"/>
  <c r="BY17" i="1" s="1"/>
  <c r="AR9" i="1"/>
  <c r="AR11" i="1"/>
  <c r="R11" i="1"/>
  <c r="AR8" i="1"/>
  <c r="R9" i="1"/>
  <c r="AE16" i="1"/>
  <c r="BJ7" i="1"/>
  <c r="R16" i="1"/>
  <c r="R8" i="1"/>
  <c r="R37" i="1"/>
  <c r="BN7" i="1"/>
  <c r="AR10" i="1"/>
  <c r="R7" i="1"/>
  <c r="BZ12" i="1"/>
  <c r="R10" i="1"/>
  <c r="AK38" i="4"/>
  <c r="CG38" i="1" s="1"/>
  <c r="BE28" i="1" l="1"/>
  <c r="BE35" i="1"/>
  <c r="BE10" i="1"/>
  <c r="BE8" i="1"/>
  <c r="BE10" i="2"/>
  <c r="BE21" i="2"/>
  <c r="BE32" i="1"/>
  <c r="CF32" i="1"/>
  <c r="BE34" i="2"/>
  <c r="BE12" i="2"/>
  <c r="BE20" i="2"/>
  <c r="BE13" i="1"/>
  <c r="BE18" i="1"/>
  <c r="V13" i="4"/>
  <c r="BE22" i="1"/>
  <c r="BE24" i="1"/>
  <c r="BE31" i="1"/>
  <c r="BE38" i="1"/>
  <c r="BE37" i="1"/>
  <c r="CF17" i="1"/>
  <c r="CH17" i="1" s="1"/>
  <c r="BE26" i="1"/>
  <c r="BE27" i="2"/>
  <c r="BE30" i="2"/>
  <c r="BE32" i="2"/>
  <c r="BE37" i="2"/>
  <c r="BE28" i="2"/>
  <c r="BE27" i="1"/>
  <c r="BE9" i="1"/>
  <c r="BE23" i="1"/>
  <c r="BE40" i="1"/>
  <c r="CF23" i="1"/>
  <c r="CH23" i="1" s="1"/>
  <c r="BE12" i="1"/>
  <c r="CF25" i="1"/>
  <c r="CH25" i="1" s="1"/>
  <c r="BE25" i="1"/>
  <c r="BE29" i="1"/>
  <c r="BE14" i="1"/>
  <c r="V37" i="4"/>
  <c r="BF37" i="1"/>
  <c r="V24" i="4"/>
  <c r="BF24" i="1"/>
  <c r="CF24" i="1" s="1"/>
  <c r="CH24" i="1" s="1"/>
  <c r="V36" i="4"/>
  <c r="BF36" i="1"/>
  <c r="CF36" i="1" s="1"/>
  <c r="CH36" i="1" s="1"/>
  <c r="BE19" i="1"/>
  <c r="V25" i="4"/>
  <c r="BO11" i="2"/>
  <c r="CB11" i="2" s="1"/>
  <c r="BE33" i="2"/>
  <c r="CG14" i="2"/>
  <c r="V37" i="3"/>
  <c r="BF37" i="2"/>
  <c r="BE31" i="2"/>
  <c r="BZ11" i="1"/>
  <c r="BR23" i="1"/>
  <c r="BE23" i="2"/>
  <c r="V29" i="3"/>
  <c r="BF29" i="2"/>
  <c r="CF29" i="2" s="1"/>
  <c r="CH29" i="2" s="1"/>
  <c r="V26" i="3"/>
  <c r="BF26" i="2"/>
  <c r="V20" i="3"/>
  <c r="BF20" i="2"/>
  <c r="V31" i="4"/>
  <c r="BF31" i="1"/>
  <c r="CF31" i="1" s="1"/>
  <c r="CH31" i="1" s="1"/>
  <c r="V33" i="4"/>
  <c r="BF33" i="1"/>
  <c r="V29" i="4"/>
  <c r="BF29" i="1"/>
  <c r="CG21" i="1"/>
  <c r="V23" i="4"/>
  <c r="BR32" i="1"/>
  <c r="V24" i="3"/>
  <c r="BF24" i="2"/>
  <c r="BE29" i="2"/>
  <c r="BE26" i="2"/>
  <c r="BF11" i="1"/>
  <c r="CF11" i="1" s="1"/>
  <c r="CH11" i="1" s="1"/>
  <c r="BN7" i="2"/>
  <c r="BO11" i="1"/>
  <c r="CB11" i="1" s="1"/>
  <c r="V12" i="4"/>
  <c r="BF12" i="1"/>
  <c r="V32" i="4"/>
  <c r="BE24" i="2"/>
  <c r="V9" i="3"/>
  <c r="BF9" i="2"/>
  <c r="CF9" i="2" s="1"/>
  <c r="CH9" i="2" s="1"/>
  <c r="CG19" i="2"/>
  <c r="V38" i="4"/>
  <c r="BF38" i="1"/>
  <c r="BE33" i="1"/>
  <c r="BE36" i="1"/>
  <c r="BE30" i="1"/>
  <c r="BF7" i="2"/>
  <c r="BE9" i="2"/>
  <c r="V15" i="3"/>
  <c r="BF15" i="2"/>
  <c r="V19" i="4"/>
  <c r="BF19" i="1"/>
  <c r="BE7" i="2"/>
  <c r="BE15" i="2"/>
  <c r="V36" i="3"/>
  <c r="BF36" i="2"/>
  <c r="CF36" i="2" s="1"/>
  <c r="CH36" i="2" s="1"/>
  <c r="V26" i="4"/>
  <c r="BF26" i="1"/>
  <c r="BO17" i="1"/>
  <c r="CB17" i="1" s="1"/>
  <c r="V35" i="4"/>
  <c r="BF35" i="1"/>
  <c r="V38" i="3"/>
  <c r="BF38" i="2"/>
  <c r="BR25" i="1"/>
  <c r="BM7" i="1"/>
  <c r="V23" i="3"/>
  <c r="BF23" i="2"/>
  <c r="CF23" i="2" s="1"/>
  <c r="CH23" i="2" s="1"/>
  <c r="BO20" i="1"/>
  <c r="V15" i="4"/>
  <c r="BF15" i="1"/>
  <c r="CF15" i="1" s="1"/>
  <c r="CH15" i="1" s="1"/>
  <c r="BZ11" i="2"/>
  <c r="BE38" i="2"/>
  <c r="BF17" i="2"/>
  <c r="CF17" i="2" s="1"/>
  <c r="CH17" i="2" s="1"/>
  <c r="BK7" i="2"/>
  <c r="V27" i="3"/>
  <c r="BF27" i="2"/>
  <c r="BZ17" i="1"/>
  <c r="BE15" i="1"/>
  <c r="BJ7" i="2"/>
  <c r="V10" i="3"/>
  <c r="BF10" i="2"/>
  <c r="V31" i="3"/>
  <c r="BF31" i="2"/>
  <c r="CF31" i="2" s="1"/>
  <c r="CH31" i="2" s="1"/>
  <c r="V8" i="3"/>
  <c r="BF8" i="2"/>
  <c r="V22" i="3"/>
  <c r="BF22" i="2"/>
  <c r="V25" i="3"/>
  <c r="BF25" i="2"/>
  <c r="BF21" i="1"/>
  <c r="BZ19" i="2"/>
  <c r="BE36" i="2"/>
  <c r="V40" i="4"/>
  <c r="BF40" i="1"/>
  <c r="V34" i="4"/>
  <c r="BF34" i="1"/>
  <c r="CF34" i="1" s="1"/>
  <c r="CH34" i="1" s="1"/>
  <c r="V14" i="4"/>
  <c r="BF14" i="1"/>
  <c r="CF22" i="1"/>
  <c r="CH22" i="1" s="1"/>
  <c r="BR28" i="1"/>
  <c r="BF19" i="2"/>
  <c r="BM7" i="2"/>
  <c r="BE8" i="2"/>
  <c r="BI7" i="2"/>
  <c r="BE22" i="2"/>
  <c r="BE25" i="2"/>
  <c r="V27" i="4"/>
  <c r="BF27" i="1"/>
  <c r="V9" i="4"/>
  <c r="BF9" i="1"/>
  <c r="BR13" i="1"/>
  <c r="V10" i="4"/>
  <c r="BF10" i="1"/>
  <c r="BE34" i="1"/>
  <c r="CF13" i="1"/>
  <c r="CH13" i="1" s="1"/>
  <c r="BO21" i="1"/>
  <c r="V16" i="4"/>
  <c r="BF16" i="1"/>
  <c r="V28" i="4"/>
  <c r="V12" i="3"/>
  <c r="BF12" i="2"/>
  <c r="V35" i="3"/>
  <c r="BF35" i="2"/>
  <c r="BL7" i="2"/>
  <c r="BO17" i="2"/>
  <c r="CB17" i="2" s="1"/>
  <c r="V11" i="3"/>
  <c r="BF11" i="2"/>
  <c r="V18" i="4"/>
  <c r="BF18" i="1"/>
  <c r="BE16" i="1"/>
  <c r="BR22" i="1"/>
  <c r="BE35" i="2"/>
  <c r="BE11" i="2"/>
  <c r="V14" i="3"/>
  <c r="BF14" i="2"/>
  <c r="CF28" i="1"/>
  <c r="CH28" i="1" s="1"/>
  <c r="BF7" i="1"/>
  <c r="V22" i="4"/>
  <c r="V28" i="3"/>
  <c r="BF28" i="2"/>
  <c r="BE14" i="2"/>
  <c r="V16" i="3"/>
  <c r="BF16" i="2"/>
  <c r="CG14" i="1"/>
  <c r="V39" i="4"/>
  <c r="BF39" i="1"/>
  <c r="CF39" i="1" s="1"/>
  <c r="CH39" i="1" s="1"/>
  <c r="V8" i="4"/>
  <c r="BF8" i="1"/>
  <c r="BE7" i="1"/>
  <c r="V30" i="3"/>
  <c r="BF30" i="2"/>
  <c r="V13" i="3"/>
  <c r="BF13" i="2"/>
  <c r="CF13" i="2" s="1"/>
  <c r="CH13" i="2" s="1"/>
  <c r="V32" i="3"/>
  <c r="BF32" i="2"/>
  <c r="BZ17" i="2"/>
  <c r="V18" i="3"/>
  <c r="BF18" i="2"/>
  <c r="BO19" i="2"/>
  <c r="CB19" i="2" s="1"/>
  <c r="BE16" i="2"/>
  <c r="V33" i="3"/>
  <c r="BF33" i="2"/>
  <c r="BE39" i="1"/>
  <c r="V30" i="4"/>
  <c r="BF30" i="1"/>
  <c r="CH32" i="1"/>
  <c r="BF20" i="1"/>
  <c r="V21" i="3"/>
  <c r="BF21" i="2"/>
  <c r="V34" i="3"/>
  <c r="BF34" i="2"/>
  <c r="CF34" i="2" s="1"/>
  <c r="CH34" i="2" s="1"/>
  <c r="BE13" i="2"/>
  <c r="BE18" i="2"/>
  <c r="V7" i="3" l="1"/>
  <c r="V21" i="4"/>
  <c r="BR17" i="1"/>
  <c r="V20" i="4"/>
  <c r="BR24" i="1"/>
  <c r="BR24" i="2"/>
  <c r="BR25" i="2"/>
  <c r="CF25" i="2"/>
  <c r="CH25" i="2" s="1"/>
  <c r="BR28" i="2"/>
  <c r="BR12" i="2"/>
  <c r="CF12" i="2"/>
  <c r="CH12" i="2" s="1"/>
  <c r="BR15" i="1"/>
  <c r="BR26" i="2"/>
  <c r="CF26" i="2"/>
  <c r="CH26" i="2" s="1"/>
  <c r="BR33" i="2"/>
  <c r="AI32" i="4"/>
  <c r="BS32" i="1"/>
  <c r="BR27" i="2"/>
  <c r="CF27" i="2"/>
  <c r="CH27" i="2" s="1"/>
  <c r="BR37" i="2"/>
  <c r="CF37" i="2"/>
  <c r="CH37" i="2" s="1"/>
  <c r="BR33" i="1"/>
  <c r="BR18" i="2"/>
  <c r="BR14" i="2"/>
  <c r="CF14" i="2"/>
  <c r="CH14" i="2" s="1"/>
  <c r="BR12" i="1"/>
  <c r="CF12" i="1"/>
  <c r="CH12" i="1" s="1"/>
  <c r="V17" i="4"/>
  <c r="BP7" i="1"/>
  <c r="BR34" i="2"/>
  <c r="BR29" i="2"/>
  <c r="BR37" i="1"/>
  <c r="CF37" i="1"/>
  <c r="CH37" i="1" s="1"/>
  <c r="BR35" i="2"/>
  <c r="CF35" i="2"/>
  <c r="CH35" i="2" s="1"/>
  <c r="BR38" i="2"/>
  <c r="CF38" i="2"/>
  <c r="CH38" i="2" s="1"/>
  <c r="BT7" i="1"/>
  <c r="BP7" i="2"/>
  <c r="AI17" i="4"/>
  <c r="BS17" i="1"/>
  <c r="CJ17" i="1" s="1"/>
  <c r="BR8" i="1"/>
  <c r="CF8" i="1"/>
  <c r="CH8" i="1" s="1"/>
  <c r="CF24" i="2"/>
  <c r="CH24" i="2" s="1"/>
  <c r="BR21" i="2"/>
  <c r="CF21" i="2"/>
  <c r="CH21" i="2" s="1"/>
  <c r="BR27" i="1"/>
  <c r="CF27" i="1"/>
  <c r="CH27" i="1" s="1"/>
  <c r="BR14" i="1"/>
  <c r="CF14" i="1"/>
  <c r="CH14" i="1" s="1"/>
  <c r="BR31" i="2"/>
  <c r="CF28" i="2"/>
  <c r="CH28" i="2" s="1"/>
  <c r="BR19" i="1"/>
  <c r="CF19" i="1"/>
  <c r="CH19" i="1" s="1"/>
  <c r="BR30" i="2"/>
  <c r="CF30" i="2"/>
  <c r="CH30" i="2" s="1"/>
  <c r="CF33" i="1"/>
  <c r="CH33" i="1" s="1"/>
  <c r="AI22" i="4"/>
  <c r="BS22" i="1"/>
  <c r="BR19" i="2"/>
  <c r="BR17" i="2"/>
  <c r="CB20" i="1"/>
  <c r="V19" i="3"/>
  <c r="V17" i="3"/>
  <c r="AI25" i="4"/>
  <c r="BS25" i="1"/>
  <c r="BR15" i="2"/>
  <c r="BR38" i="1"/>
  <c r="CF38" i="1"/>
  <c r="CH38" i="1" s="1"/>
  <c r="BR9" i="2"/>
  <c r="BR9" i="1"/>
  <c r="CF9" i="1"/>
  <c r="CH9" i="1" s="1"/>
  <c r="CA7" i="1"/>
  <c r="BR10" i="1"/>
  <c r="CF10" i="1"/>
  <c r="CH10" i="1" s="1"/>
  <c r="AI28" i="4"/>
  <c r="BS28" i="1"/>
  <c r="BR35" i="1"/>
  <c r="CF35" i="1"/>
  <c r="CH35" i="1" s="1"/>
  <c r="BQ7" i="1"/>
  <c r="BT7" i="2"/>
  <c r="CF15" i="2"/>
  <c r="CH15" i="2" s="1"/>
  <c r="BR34" i="1"/>
  <c r="BU7" i="2"/>
  <c r="BR40" i="1"/>
  <c r="CF40" i="1"/>
  <c r="CH40" i="1" s="1"/>
  <c r="BO7" i="1"/>
  <c r="BQ7" i="2"/>
  <c r="CF18" i="2"/>
  <c r="CH18" i="2" s="1"/>
  <c r="BR29" i="1"/>
  <c r="CF29" i="1"/>
  <c r="CH29" i="1" s="1"/>
  <c r="BV7" i="1"/>
  <c r="CB21" i="1"/>
  <c r="BR23" i="2"/>
  <c r="BR32" i="2"/>
  <c r="CF32" i="2"/>
  <c r="CH32" i="2" s="1"/>
  <c r="BR11" i="2"/>
  <c r="CF11" i="2"/>
  <c r="CH11" i="2" s="1"/>
  <c r="BR39" i="1"/>
  <c r="BR22" i="2"/>
  <c r="CF22" i="2"/>
  <c r="CH22" i="2" s="1"/>
  <c r="BR26" i="1"/>
  <c r="CF26" i="1"/>
  <c r="CH26" i="1" s="1"/>
  <c r="BR11" i="1"/>
  <c r="AI13" i="4"/>
  <c r="BS13" i="1"/>
  <c r="BR20" i="1"/>
  <c r="CF20" i="1"/>
  <c r="CH20" i="1" s="1"/>
  <c r="CF33" i="2"/>
  <c r="CH33" i="2" s="1"/>
  <c r="BR18" i="1"/>
  <c r="CF18" i="1"/>
  <c r="CH18" i="1" s="1"/>
  <c r="BR10" i="2"/>
  <c r="CF10" i="2"/>
  <c r="CH10" i="2" s="1"/>
  <c r="V11" i="4"/>
  <c r="BY7" i="1"/>
  <c r="BO7" i="2"/>
  <c r="CF7" i="1"/>
  <c r="V7" i="4"/>
  <c r="BR20" i="2"/>
  <c r="CF20" i="2"/>
  <c r="CH20" i="2" s="1"/>
  <c r="BW7" i="1"/>
  <c r="BR16" i="2"/>
  <c r="CF16" i="2"/>
  <c r="CH16" i="2" s="1"/>
  <c r="BR13" i="2"/>
  <c r="BR16" i="1"/>
  <c r="CF16" i="1"/>
  <c r="CH16" i="1" s="1"/>
  <c r="BR36" i="2"/>
  <c r="BR36" i="1"/>
  <c r="CF19" i="2"/>
  <c r="CH19" i="2" s="1"/>
  <c r="BR30" i="1"/>
  <c r="CF30" i="1"/>
  <c r="CH30" i="1" s="1"/>
  <c r="CF7" i="2"/>
  <c r="BX7" i="1"/>
  <c r="BR21" i="1"/>
  <c r="CF21" i="1"/>
  <c r="CH21" i="1" s="1"/>
  <c r="BR8" i="2"/>
  <c r="CF8" i="2"/>
  <c r="CH8" i="2" s="1"/>
  <c r="BU7" i="1"/>
  <c r="BR31" i="1"/>
  <c r="AI23" i="4"/>
  <c r="BS23" i="1"/>
  <c r="BR7" i="1" l="1"/>
  <c r="CI17" i="1"/>
  <c r="CE13" i="1"/>
  <c r="CJ13" i="1"/>
  <c r="CA7" i="2"/>
  <c r="AI9" i="4"/>
  <c r="BS9" i="1"/>
  <c r="CE25" i="1"/>
  <c r="CJ25" i="1"/>
  <c r="AI17" i="3"/>
  <c r="BS17" i="2"/>
  <c r="AI38" i="3"/>
  <c r="BS38" i="2"/>
  <c r="AI33" i="3"/>
  <c r="BS33" i="2"/>
  <c r="AI9" i="3"/>
  <c r="BS9" i="2"/>
  <c r="AI35" i="3"/>
  <c r="BS35" i="2"/>
  <c r="BX7" i="2"/>
  <c r="AI31" i="4"/>
  <c r="BS31" i="1"/>
  <c r="AI12" i="4"/>
  <c r="BS12" i="1"/>
  <c r="AI33" i="4"/>
  <c r="BS33" i="1"/>
  <c r="AI19" i="4"/>
  <c r="BS19" i="1"/>
  <c r="AI29" i="4"/>
  <c r="BS29" i="1"/>
  <c r="AI23" i="3"/>
  <c r="BS23" i="2"/>
  <c r="AI32" i="3"/>
  <c r="BS32" i="2"/>
  <c r="AI26" i="3"/>
  <c r="BS26" i="2"/>
  <c r="AI11" i="4"/>
  <c r="BS11" i="1"/>
  <c r="AI36" i="3"/>
  <c r="BS36" i="2"/>
  <c r="AI30" i="4"/>
  <c r="BS30" i="1"/>
  <c r="BS7" i="2"/>
  <c r="AI27" i="3"/>
  <c r="BS27" i="2"/>
  <c r="AI25" i="3"/>
  <c r="BS25" i="2"/>
  <c r="AI35" i="4"/>
  <c r="BS35" i="1"/>
  <c r="CH7" i="1"/>
  <c r="AI31" i="3"/>
  <c r="BS31" i="2"/>
  <c r="BZ7" i="2"/>
  <c r="AI34" i="3"/>
  <c r="BS34" i="2"/>
  <c r="AI12" i="3"/>
  <c r="BS12" i="2"/>
  <c r="AI39" i="4"/>
  <c r="BS39" i="1"/>
  <c r="AI40" i="4"/>
  <c r="BS40" i="1"/>
  <c r="AI18" i="4"/>
  <c r="BS18" i="1"/>
  <c r="AI15" i="4"/>
  <c r="BS15" i="1"/>
  <c r="AI24" i="3"/>
  <c r="BS24" i="2"/>
  <c r="AI11" i="3"/>
  <c r="BS11" i="2"/>
  <c r="CE28" i="1"/>
  <c r="CJ28" i="1"/>
  <c r="BW7" i="2"/>
  <c r="CE17" i="1"/>
  <c r="CE23" i="1"/>
  <c r="CJ23" i="1"/>
  <c r="AI19" i="3"/>
  <c r="BS19" i="2"/>
  <c r="BR7" i="2"/>
  <c r="AI8" i="3"/>
  <c r="BS8" i="2"/>
  <c r="BY7" i="2"/>
  <c r="CE32" i="1"/>
  <c r="CJ32" i="1"/>
  <c r="AI24" i="4"/>
  <c r="BS24" i="1"/>
  <c r="AI28" i="3"/>
  <c r="BS28" i="2"/>
  <c r="AI26" i="4"/>
  <c r="BS26" i="1"/>
  <c r="AI37" i="4"/>
  <c r="BS37" i="1"/>
  <c r="AI14" i="3"/>
  <c r="BS14" i="2"/>
  <c r="BS7" i="1"/>
  <c r="AI10" i="3"/>
  <c r="BS10" i="2"/>
  <c r="AI16" i="3"/>
  <c r="BS16" i="2"/>
  <c r="AI21" i="3"/>
  <c r="BS21" i="2"/>
  <c r="CE22" i="1"/>
  <c r="CJ22" i="1"/>
  <c r="AI34" i="4"/>
  <c r="BS34" i="1"/>
  <c r="AI16" i="4"/>
  <c r="BS16" i="1"/>
  <c r="AI10" i="4"/>
  <c r="BS10" i="1"/>
  <c r="AI14" i="4"/>
  <c r="BS14" i="1"/>
  <c r="AI8" i="4"/>
  <c r="BS8" i="1"/>
  <c r="AI29" i="3"/>
  <c r="BS29" i="2"/>
  <c r="AI21" i="4"/>
  <c r="BS21" i="1"/>
  <c r="AI38" i="4"/>
  <c r="BS38" i="1"/>
  <c r="AI30" i="3"/>
  <c r="BS30" i="2"/>
  <c r="AI13" i="3"/>
  <c r="BS13" i="2"/>
  <c r="BV7" i="2"/>
  <c r="BZ7" i="1"/>
  <c r="CH7" i="2"/>
  <c r="AI36" i="4"/>
  <c r="BS36" i="1"/>
  <c r="AI7" i="4"/>
  <c r="AI20" i="3"/>
  <c r="BS20" i="2"/>
  <c r="AI20" i="4"/>
  <c r="BS20" i="1"/>
  <c r="AI22" i="3"/>
  <c r="BS22" i="2"/>
  <c r="AI15" i="3"/>
  <c r="BS15" i="2"/>
  <c r="AI27" i="4"/>
  <c r="BS27" i="1"/>
  <c r="AI18" i="3"/>
  <c r="BS18" i="2"/>
  <c r="AI37" i="3"/>
  <c r="BS37" i="2"/>
  <c r="CI28" i="1" l="1"/>
  <c r="CI23" i="1"/>
  <c r="CI25" i="1"/>
  <c r="CI32" i="1"/>
  <c r="CI13" i="1"/>
  <c r="CI22" i="1"/>
  <c r="CE13" i="2"/>
  <c r="CJ13" i="2"/>
  <c r="CI13" i="2" s="1"/>
  <c r="CE29" i="2"/>
  <c r="CJ29" i="2"/>
  <c r="CI29" i="2" s="1"/>
  <c r="CJ7" i="1"/>
  <c r="CB7" i="2"/>
  <c r="CE8" i="2"/>
  <c r="CJ8" i="2"/>
  <c r="CI8" i="2" s="1"/>
  <c r="CE8" i="1"/>
  <c r="CJ8" i="1"/>
  <c r="CE18" i="1"/>
  <c r="CJ18" i="1"/>
  <c r="CE31" i="2"/>
  <c r="CJ31" i="2"/>
  <c r="CI31" i="2" s="1"/>
  <c r="CE12" i="1"/>
  <c r="CJ12" i="1"/>
  <c r="CE34" i="2"/>
  <c r="CJ34" i="2"/>
  <c r="CI34" i="2" s="1"/>
  <c r="CE9" i="1"/>
  <c r="CJ9" i="1"/>
  <c r="CE30" i="1"/>
  <c r="CJ30" i="1"/>
  <c r="CE29" i="1"/>
  <c r="CJ29" i="1"/>
  <c r="CE9" i="2"/>
  <c r="CJ9" i="2"/>
  <c r="CI9" i="2" s="1"/>
  <c r="CE35" i="2"/>
  <c r="CJ35" i="2"/>
  <c r="CI35" i="2" s="1"/>
  <c r="CE31" i="1"/>
  <c r="CJ31" i="1"/>
  <c r="CE14" i="1"/>
  <c r="CJ14" i="1"/>
  <c r="CE19" i="1"/>
  <c r="CJ19" i="1"/>
  <c r="CE14" i="2"/>
  <c r="CJ14" i="2"/>
  <c r="CI14" i="2" s="1"/>
  <c r="CE37" i="1"/>
  <c r="CJ37" i="1"/>
  <c r="CE40" i="1"/>
  <c r="CJ40" i="1"/>
  <c r="CE27" i="1"/>
  <c r="CJ27" i="1"/>
  <c r="CE24" i="2"/>
  <c r="CJ24" i="2"/>
  <c r="CI24" i="2" s="1"/>
  <c r="CE33" i="2"/>
  <c r="CJ33" i="2"/>
  <c r="CI33" i="2" s="1"/>
  <c r="CE30" i="2"/>
  <c r="CJ30" i="2"/>
  <c r="CI30" i="2" s="1"/>
  <c r="CD7" i="1"/>
  <c r="CE36" i="2"/>
  <c r="CJ36" i="2"/>
  <c r="CI36" i="2" s="1"/>
  <c r="AI7" i="3"/>
  <c r="CE20" i="1"/>
  <c r="CJ20" i="1"/>
  <c r="CE26" i="1"/>
  <c r="CJ26" i="1"/>
  <c r="CE15" i="1"/>
  <c r="CJ15" i="1"/>
  <c r="CE35" i="1"/>
  <c r="CJ35" i="1"/>
  <c r="CE20" i="2"/>
  <c r="CJ20" i="2"/>
  <c r="CI20" i="2" s="1"/>
  <c r="CE19" i="2"/>
  <c r="CJ19" i="2"/>
  <c r="CE11" i="1"/>
  <c r="CJ11" i="1"/>
  <c r="CE28" i="2"/>
  <c r="CJ28" i="2"/>
  <c r="CI28" i="2" s="1"/>
  <c r="CE39" i="1"/>
  <c r="CJ39" i="1"/>
  <c r="CE25" i="2"/>
  <c r="CJ25" i="2"/>
  <c r="CI25" i="2" s="1"/>
  <c r="CE33" i="1"/>
  <c r="CJ33" i="1"/>
  <c r="CB7" i="1"/>
  <c r="CE16" i="2"/>
  <c r="CJ16" i="2"/>
  <c r="CI16" i="2" s="1"/>
  <c r="CD7" i="2"/>
  <c r="CE26" i="2"/>
  <c r="CJ26" i="2"/>
  <c r="CI26" i="2" s="1"/>
  <c r="CE38" i="2"/>
  <c r="CJ38" i="2"/>
  <c r="CI38" i="2" s="1"/>
  <c r="CE38" i="1"/>
  <c r="CJ38" i="1"/>
  <c r="CC7" i="2"/>
  <c r="CE12" i="2"/>
  <c r="CJ12" i="2"/>
  <c r="CI12" i="2" s="1"/>
  <c r="CE32" i="2"/>
  <c r="CJ32" i="2"/>
  <c r="CI32" i="2" s="1"/>
  <c r="CE15" i="2"/>
  <c r="CJ15" i="2"/>
  <c r="CI15" i="2" s="1"/>
  <c r="CE37" i="2"/>
  <c r="CJ37" i="2"/>
  <c r="CI37" i="2" s="1"/>
  <c r="CE36" i="1"/>
  <c r="CJ36" i="1"/>
  <c r="CE10" i="2"/>
  <c r="CJ10" i="2"/>
  <c r="CI10" i="2" s="1"/>
  <c r="CE27" i="2"/>
  <c r="CJ27" i="2"/>
  <c r="CI27" i="2" s="1"/>
  <c r="CE23" i="2"/>
  <c r="CJ23" i="2"/>
  <c r="CI23" i="2" s="1"/>
  <c r="CE21" i="1"/>
  <c r="CJ21" i="1"/>
  <c r="CE34" i="1"/>
  <c r="CJ34" i="1"/>
  <c r="CE10" i="1"/>
  <c r="CJ10" i="1"/>
  <c r="CE18" i="2"/>
  <c r="CJ18" i="2"/>
  <c r="CI18" i="2" s="1"/>
  <c r="CE16" i="1"/>
  <c r="CJ16" i="1"/>
  <c r="CE11" i="2"/>
  <c r="CJ11" i="2"/>
  <c r="CE17" i="2"/>
  <c r="CJ17" i="2"/>
  <c r="CE22" i="2"/>
  <c r="CJ22" i="2"/>
  <c r="CI22" i="2" s="1"/>
  <c r="CE21" i="2"/>
  <c r="CJ21" i="2"/>
  <c r="CI21" i="2" s="1"/>
  <c r="CC7" i="1"/>
  <c r="CE24" i="1"/>
  <c r="CJ24" i="1"/>
  <c r="CJ7" i="2"/>
  <c r="CI24" i="1" l="1"/>
  <c r="CI40" i="1"/>
  <c r="CI10" i="1"/>
  <c r="CI34" i="1"/>
  <c r="CI38" i="1"/>
  <c r="CI30" i="1"/>
  <c r="CI35" i="1"/>
  <c r="CI36" i="1"/>
  <c r="CI12" i="1"/>
  <c r="CI19" i="1"/>
  <c r="CI29" i="1"/>
  <c r="CI37" i="1"/>
  <c r="CI14" i="1"/>
  <c r="CI18" i="1"/>
  <c r="CI16" i="1"/>
  <c r="CI15" i="1"/>
  <c r="CI33" i="1"/>
  <c r="CI39" i="1"/>
  <c r="CI31" i="1"/>
  <c r="CI8" i="1"/>
  <c r="CI27" i="1"/>
  <c r="CI9" i="1"/>
  <c r="CI26" i="1"/>
  <c r="CE7" i="2"/>
  <c r="CE7" i="1"/>
  <c r="CI19" i="2"/>
  <c r="CI7" i="1"/>
  <c r="CI11" i="2"/>
  <c r="CI21" i="1"/>
  <c r="CI17" i="2"/>
  <c r="CI11" i="1"/>
  <c r="CI20" i="1"/>
  <c r="CI7" i="2"/>
</calcChain>
</file>

<file path=xl/sharedStrings.xml><?xml version="1.0" encoding="utf-8"?>
<sst xmlns="http://schemas.openxmlformats.org/spreadsheetml/2006/main" count="298" uniqueCount="82">
  <si>
    <t>Bluegrass Operating Company, LLC</t>
  </si>
  <si>
    <t>2025-00354</t>
  </si>
  <si>
    <t>Line Number</t>
  </si>
  <si>
    <t>NARUC Acct. No.</t>
  </si>
  <si>
    <t>Description</t>
  </si>
  <si>
    <t>Historical 2022</t>
  </si>
  <si>
    <t>Historical 2023</t>
  </si>
  <si>
    <t>Historical 2024</t>
  </si>
  <si>
    <t>Forecasted Present  Rates 2025</t>
  </si>
  <si>
    <t>Forecasted Present  Rates 2026</t>
  </si>
  <si>
    <t>Forecasted Present  Rates 2027</t>
  </si>
  <si>
    <t>Present Rates Base Year Ending March 2026</t>
  </si>
  <si>
    <t>Adjustments to Base Year</t>
  </si>
  <si>
    <t>Present Rates Pro Forma Base Year Ended March 2026</t>
  </si>
  <si>
    <t>Pro Forma Adjustments</t>
  </si>
  <si>
    <t>Present Rates Test Year Ending July  2027</t>
  </si>
  <si>
    <t>Cust Record Collect (Billing)</t>
  </si>
  <si>
    <t>Cust Record Collect (Bank Fees)</t>
  </si>
  <si>
    <t>Office Exp - Meals and Travel</t>
  </si>
  <si>
    <t>Office Exp - Supplies</t>
  </si>
  <si>
    <t>Admin Expenses Transferred</t>
  </si>
  <si>
    <t>Admin Expenses Transferred-Direct</t>
  </si>
  <si>
    <t>OSS - Bank Fees</t>
  </si>
  <si>
    <t>OSS - Legal</t>
  </si>
  <si>
    <t>OSS - Audit and Accounting</t>
  </si>
  <si>
    <t>OSS - MGMT Consult</t>
  </si>
  <si>
    <t>OSS - IT</t>
  </si>
  <si>
    <t>Regulatory Expense - DNR</t>
  </si>
  <si>
    <t>Misc. General Exp</t>
  </si>
  <si>
    <t>Sewer - Fuel for Power Production</t>
  </si>
  <si>
    <t>Sewer - Materials and Supplies</t>
  </si>
  <si>
    <t>Sewer - Materials and Supplies - Collection Ops</t>
  </si>
  <si>
    <t>Sewer - Materials and Supplies - Collection Maint</t>
  </si>
  <si>
    <t>Sewer - Materials and Supplies - Pumping Maint</t>
  </si>
  <si>
    <t>Sewer - Materials and Supplies - T&amp;D Ops</t>
  </si>
  <si>
    <t>Sewer - Materials and Supplies - T&amp;D Maint</t>
  </si>
  <si>
    <t>Sewer - Collection Maintenance</t>
  </si>
  <si>
    <t>Sewer - Collection Maint - Plant S&amp;I</t>
  </si>
  <si>
    <t>Sewer - Collection Maint - Pumping Equip Maint</t>
  </si>
  <si>
    <t>Sewer - Collection Maint - Maint of Mains</t>
  </si>
  <si>
    <t>Sewer - Collection Maint - Other Collection Plant Maint</t>
  </si>
  <si>
    <t>Sewer - Collection Maint - Maint Customer Services</t>
  </si>
  <si>
    <t>Sewer - Pumping Maintenance</t>
  </si>
  <si>
    <t>Sewer - T&amp;D Ops</t>
  </si>
  <si>
    <t>Sewer - T&amp;D Maintenance</t>
  </si>
  <si>
    <t>Sewer - T&amp;D Maint - Plant S&amp;I</t>
  </si>
  <si>
    <t>Sewer - T&amp;D Maint - Pumping Equip Maint</t>
  </si>
  <si>
    <t>Sewer - T&amp;D Maint - Other T&amp;D Plant Maint</t>
  </si>
  <si>
    <t>Sewer - Regulatory Exp</t>
  </si>
  <si>
    <t>Sewer - Misc. Expense</t>
  </si>
  <si>
    <t>Income Statement - Detail Water</t>
  </si>
  <si>
    <t>Present Rates Test Year Ending July 2027</t>
  </si>
  <si>
    <t>Revenues</t>
  </si>
  <si>
    <t>Water - Materials and Supplies</t>
  </si>
  <si>
    <t>Water - Materials and Supplies - SoS Ops</t>
  </si>
  <si>
    <t>Water - Materials and Supplies - SoS Maint</t>
  </si>
  <si>
    <t>Water - Materials and Supplies - T&amp;D Ops</t>
  </si>
  <si>
    <t>Water - Materials and Supplies - T&amp;D Maint</t>
  </si>
  <si>
    <t>Water - Source of Supply Ops</t>
  </si>
  <si>
    <t>Water - Source of Supply Maintenance</t>
  </si>
  <si>
    <t>Water - SoS Maint - Plant Maint S&amp;I</t>
  </si>
  <si>
    <t>Water - SoS Maint - Pumping Equip Maint</t>
  </si>
  <si>
    <t>Water - SoS Maint - Wells and Springs</t>
  </si>
  <si>
    <t>Water - SoS Maint - Lake, River, and Other Intake</t>
  </si>
  <si>
    <t>Water - Treatment Maintenance</t>
  </si>
  <si>
    <t>Water - Treatment Maint - Pumping Equip Maint</t>
  </si>
  <si>
    <t>Water - T&amp;D Ops</t>
  </si>
  <si>
    <t>Water - T&amp;D Maintenance</t>
  </si>
  <si>
    <t>Water - T&amp;D Maint - Plant Maint S&amp;I</t>
  </si>
  <si>
    <t>Water - T&amp;D Maint - Meter Maint</t>
  </si>
  <si>
    <t>Water - T&amp;D Maint - Maint of Customer Services</t>
  </si>
  <si>
    <t>Water - T&amp;D Maint - Maint of Mains</t>
  </si>
  <si>
    <t>Water - T&amp;D Maint - Other Distribution Plant Maint</t>
  </si>
  <si>
    <t>Wastewater Forecast at Current Rates</t>
  </si>
  <si>
    <t>Forecast Workpaper Name</t>
  </si>
  <si>
    <t>Adjustment Workpaper</t>
  </si>
  <si>
    <t>KY Rate Case Financial Workbook/Inflationary Factors  &amp; KY Intelogix Cost Savings</t>
  </si>
  <si>
    <t xml:space="preserve">KY Intelogix Cost Savings </t>
  </si>
  <si>
    <t>KY Rate Case Financial Workbook/Inflationary Factors</t>
  </si>
  <si>
    <t>Reduce Legal by 50%</t>
  </si>
  <si>
    <t>Reduce Maintenance by 50%</t>
  </si>
  <si>
    <t>Water Forecast at Current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</si>
</sst>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"/>
    <numFmt numFmtId="165" formatCode="&quot;$&quot;#,##0.0000_);[Red]\(&quot;$&quot;#,##0.0000\)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0" fillId="2" borderId="0" xfId="0" applyFill="1"/>
    <xf numFmtId="14" fontId="0" fillId="0" borderId="0" xfId="0" applyNumberFormat="1"/>
    <xf numFmtId="8" fontId="0" fillId="0" borderId="0" xfId="0" applyNumberForma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3" xfId="0" applyBorder="1"/>
    <xf numFmtId="0" fontId="6" fillId="0" borderId="0" xfId="0" applyFont="1"/>
    <xf numFmtId="6" fontId="4" fillId="0" borderId="0" xfId="0" applyNumberFormat="1" applyFont="1"/>
    <xf numFmtId="6" fontId="4" fillId="0" borderId="3" xfId="0" applyNumberFormat="1" applyFont="1" applyBorder="1"/>
    <xf numFmtId="6" fontId="0" fillId="0" borderId="0" xfId="0" applyNumberFormat="1"/>
    <xf numFmtId="43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8" fontId="5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10" fillId="0" borderId="0" xfId="1" applyFont="1" applyAlignment="1">
      <alignment horizontal="left"/>
    </xf>
    <xf numFmtId="0" fontId="11" fillId="0" borderId="0" xfId="0" applyFont="1"/>
    <xf numFmtId="0" fontId="1" fillId="0" borderId="0" xfId="0" applyFont="1" applyAlignment="1">
      <alignment horizontal="right"/>
    </xf>
    <xf numFmtId="14" fontId="12" fillId="0" borderId="6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6" fontId="13" fillId="0" borderId="7" xfId="0" applyNumberFormat="1" applyFont="1" applyBorder="1" applyAlignment="1">
      <alignment wrapText="1"/>
    </xf>
    <xf numFmtId="6" fontId="4" fillId="0" borderId="7" xfId="0" applyNumberFormat="1" applyFont="1" applyBorder="1"/>
    <xf numFmtId="6" fontId="13" fillId="0" borderId="7" xfId="0" applyNumberFormat="1" applyFont="1" applyBorder="1"/>
    <xf numFmtId="165" fontId="0" fillId="0" borderId="0" xfId="0" applyNumberFormat="1"/>
    <xf numFmtId="0" fontId="2" fillId="0" borderId="0" xfId="0" applyFont="1"/>
    <xf numFmtId="0" fontId="14" fillId="0" borderId="0" xfId="0" applyFont="1" applyAlignment="1">
      <alignment vertical="center"/>
    </xf>
    <xf numFmtId="0" fontId="14" fillId="0" borderId="0" xfId="0" applyFont="1"/>
    <xf numFmtId="14" fontId="3" fillId="0" borderId="8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6" fontId="4" fillId="0" borderId="9" xfId="0" applyNumberFormat="1" applyFont="1" applyBorder="1"/>
    <xf numFmtId="6" fontId="6" fillId="0" borderId="7" xfId="0" applyNumberFormat="1" applyFont="1" applyBorder="1"/>
    <xf numFmtId="6" fontId="6" fillId="0" borderId="9" xfId="0" applyNumberFormat="1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Normal 5" xfId="1" xr:uid="{8D4CC320-FC57-44A3-934D-4D5D14394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93CA-C182-4118-8DAD-FFFE94F82156}">
  <sheetPr>
    <tabColor theme="4" tint="0.79998168889431442"/>
    <pageSetUpPr fitToPage="1"/>
  </sheetPr>
  <dimension ref="A1:CJ45"/>
  <sheetViews>
    <sheetView showGridLines="0" tabSelected="1" zoomScaleNormal="100" zoomScaleSheetLayoutView="90" workbookViewId="0">
      <pane xSplit="5" ySplit="5" topLeftCell="F6" activePane="bottomRight" state="frozen"/>
      <selection pane="topRight" activeCell="BQ19" sqref="BQ19"/>
      <selection pane="bottomLeft" activeCell="BQ19" sqref="BQ19"/>
      <selection pane="bottomRight" activeCell="AR26" sqref="AR26"/>
    </sheetView>
  </sheetViews>
  <sheetFormatPr defaultColWidth="8.85546875" defaultRowHeight="15" outlineLevelCol="1" x14ac:dyDescent="0.25"/>
  <cols>
    <col min="1" max="1" width="7" bestFit="1" customWidth="1"/>
    <col min="2" max="2" width="7.42578125" bestFit="1" customWidth="1"/>
    <col min="3" max="3" width="8.42578125" bestFit="1" customWidth="1"/>
    <col min="4" max="4" width="44.42578125" bestFit="1" customWidth="1"/>
    <col min="5" max="5" width="8.42578125" bestFit="1" customWidth="1"/>
    <col min="6" max="6" width="11.42578125" hidden="1" customWidth="1" outlineLevel="1"/>
    <col min="7" max="8" width="8.42578125" hidden="1" customWidth="1" outlineLevel="1"/>
    <col min="9" max="11" width="9.140625" hidden="1" customWidth="1" outlineLevel="1"/>
    <col min="12" max="12" width="9.42578125" hidden="1" customWidth="1" outlineLevel="1"/>
    <col min="13" max="13" width="8.42578125" hidden="1" customWidth="1" outlineLevel="1"/>
    <col min="14" max="14" width="9.140625" hidden="1" customWidth="1" outlineLevel="1"/>
    <col min="15" max="17" width="9.42578125" hidden="1" customWidth="1" outlineLevel="1"/>
    <col min="18" max="18" width="11" customWidth="1" collapsed="1"/>
    <col min="19" max="30" width="9.42578125" hidden="1" customWidth="1" outlineLevel="1"/>
    <col min="31" max="31" width="11" customWidth="1" collapsed="1"/>
    <col min="32" max="32" width="13.85546875" hidden="1" customWidth="1" outlineLevel="1"/>
    <col min="33" max="33" width="9.42578125" hidden="1" customWidth="1" outlineLevel="1"/>
    <col min="34" max="34" width="8.42578125" hidden="1" customWidth="1" outlineLevel="1"/>
    <col min="35" max="37" width="9.85546875" hidden="1" customWidth="1" outlineLevel="1"/>
    <col min="38" max="40" width="10.42578125" hidden="1" customWidth="1" outlineLevel="1"/>
    <col min="41" max="43" width="11.42578125" hidden="1" customWidth="1" outlineLevel="1"/>
    <col min="44" max="44" width="12.42578125" bestFit="1" customWidth="1" collapsed="1"/>
    <col min="45" max="54" width="11.42578125" hidden="1" customWidth="1" outlineLevel="1"/>
    <col min="55" max="55" width="9.42578125" hidden="1" customWidth="1" outlineLevel="1"/>
    <col min="56" max="56" width="11.7109375" hidden="1" customWidth="1" outlineLevel="1"/>
    <col min="57" max="57" width="11.42578125" customWidth="1" collapsed="1"/>
    <col min="58" max="69" width="9.42578125" hidden="1" customWidth="1" outlineLevel="1"/>
    <col min="70" max="70" width="11.42578125" customWidth="1" collapsed="1"/>
    <col min="71" max="82" width="9.42578125" hidden="1" customWidth="1" outlineLevel="1"/>
    <col min="83" max="83" width="11.42578125" customWidth="1" collapsed="1"/>
    <col min="84" max="84" width="14.42578125" customWidth="1"/>
    <col min="85" max="85" width="11.42578125" customWidth="1"/>
    <col min="86" max="87" width="12.42578125" customWidth="1"/>
    <col min="88" max="88" width="12.140625" bestFit="1" customWidth="1"/>
  </cols>
  <sheetData>
    <row r="1" spans="1:88" x14ac:dyDescent="0.25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</row>
    <row r="2" spans="1:88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</row>
    <row r="3" spans="1:88" x14ac:dyDescent="0.25">
      <c r="A3" s="1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</row>
    <row r="4" spans="1:88" x14ac:dyDescent="0.25">
      <c r="E4" s="2"/>
      <c r="F4" s="2"/>
      <c r="AO4" s="3"/>
      <c r="AP4" s="3"/>
      <c r="AQ4" s="3"/>
      <c r="AS4" s="3"/>
      <c r="AT4" s="3"/>
      <c r="AU4" s="3"/>
      <c r="AV4" s="3"/>
      <c r="AW4" s="3"/>
      <c r="AX4" s="3"/>
      <c r="AY4" s="3"/>
      <c r="AZ4" s="3"/>
      <c r="BA4" s="3"/>
    </row>
    <row r="5" spans="1:88" ht="63.75" x14ac:dyDescent="0.25">
      <c r="A5" s="4"/>
      <c r="B5" s="5" t="s">
        <v>2</v>
      </c>
      <c r="C5" s="5" t="s">
        <v>3</v>
      </c>
      <c r="D5" s="6" t="s">
        <v>4</v>
      </c>
      <c r="E5" s="7"/>
      <c r="F5" s="8">
        <v>44562</v>
      </c>
      <c r="G5" s="8">
        <v>44593</v>
      </c>
      <c r="H5" s="8">
        <v>44621</v>
      </c>
      <c r="I5" s="8">
        <v>44652</v>
      </c>
      <c r="J5" s="8">
        <v>44682</v>
      </c>
      <c r="K5" s="8">
        <v>44713</v>
      </c>
      <c r="L5" s="8">
        <v>44743</v>
      </c>
      <c r="M5" s="8">
        <v>44774</v>
      </c>
      <c r="N5" s="8">
        <v>44805</v>
      </c>
      <c r="O5" s="8">
        <v>44835</v>
      </c>
      <c r="P5" s="8">
        <v>44866</v>
      </c>
      <c r="Q5" s="8">
        <v>44896</v>
      </c>
      <c r="R5" s="9" t="s">
        <v>5</v>
      </c>
      <c r="S5" s="8">
        <v>44927</v>
      </c>
      <c r="T5" s="8">
        <v>44958</v>
      </c>
      <c r="U5" s="8">
        <v>44986</v>
      </c>
      <c r="V5" s="8">
        <v>45017</v>
      </c>
      <c r="W5" s="8">
        <v>45047</v>
      </c>
      <c r="X5" s="8">
        <v>45078</v>
      </c>
      <c r="Y5" s="8">
        <v>45108</v>
      </c>
      <c r="Z5" s="8">
        <v>45139</v>
      </c>
      <c r="AA5" s="8">
        <v>45170</v>
      </c>
      <c r="AB5" s="8">
        <v>45200</v>
      </c>
      <c r="AC5" s="8">
        <v>45231</v>
      </c>
      <c r="AD5" s="8">
        <v>45261</v>
      </c>
      <c r="AE5" s="9" t="s">
        <v>6</v>
      </c>
      <c r="AF5" s="8">
        <v>45292</v>
      </c>
      <c r="AG5" s="8">
        <v>45323</v>
      </c>
      <c r="AH5" s="8">
        <v>45352</v>
      </c>
      <c r="AI5" s="8">
        <v>45383</v>
      </c>
      <c r="AJ5" s="8">
        <v>45413</v>
      </c>
      <c r="AK5" s="8">
        <v>45444</v>
      </c>
      <c r="AL5" s="8">
        <v>45474</v>
      </c>
      <c r="AM5" s="8">
        <v>45505</v>
      </c>
      <c r="AN5" s="8">
        <v>45536</v>
      </c>
      <c r="AO5" s="8">
        <v>45566</v>
      </c>
      <c r="AP5" s="8">
        <v>45597</v>
      </c>
      <c r="AQ5" s="8">
        <v>45627</v>
      </c>
      <c r="AR5" s="9" t="s">
        <v>7</v>
      </c>
      <c r="AS5" s="8">
        <v>45658</v>
      </c>
      <c r="AT5" s="8">
        <v>45689</v>
      </c>
      <c r="AU5" s="8">
        <v>45717</v>
      </c>
      <c r="AV5" s="8">
        <v>45748</v>
      </c>
      <c r="AW5" s="8">
        <v>45778</v>
      </c>
      <c r="AX5" s="8">
        <v>45809</v>
      </c>
      <c r="AY5" s="8">
        <v>45839</v>
      </c>
      <c r="AZ5" s="8">
        <v>45870</v>
      </c>
      <c r="BA5" s="8">
        <v>45901</v>
      </c>
      <c r="BB5" s="8">
        <v>45931</v>
      </c>
      <c r="BC5" s="8">
        <v>45962</v>
      </c>
      <c r="BD5" s="8">
        <v>45992</v>
      </c>
      <c r="BE5" s="8" t="s">
        <v>8</v>
      </c>
      <c r="BF5" s="8">
        <v>46023</v>
      </c>
      <c r="BG5" s="8">
        <v>46054</v>
      </c>
      <c r="BH5" s="8">
        <v>46082</v>
      </c>
      <c r="BI5" s="8">
        <v>46113</v>
      </c>
      <c r="BJ5" s="8">
        <v>46143</v>
      </c>
      <c r="BK5" s="8">
        <v>46174</v>
      </c>
      <c r="BL5" s="8">
        <v>46204</v>
      </c>
      <c r="BM5" s="8">
        <v>46235</v>
      </c>
      <c r="BN5" s="8">
        <v>46266</v>
      </c>
      <c r="BO5" s="8">
        <v>46296</v>
      </c>
      <c r="BP5" s="8">
        <v>46327</v>
      </c>
      <c r="BQ5" s="8">
        <v>46357</v>
      </c>
      <c r="BR5" s="8" t="s">
        <v>9</v>
      </c>
      <c r="BS5" s="8">
        <v>46388</v>
      </c>
      <c r="BT5" s="8">
        <v>46419</v>
      </c>
      <c r="BU5" s="8">
        <v>46447</v>
      </c>
      <c r="BV5" s="8">
        <v>46478</v>
      </c>
      <c r="BW5" s="8">
        <v>46508</v>
      </c>
      <c r="BX5" s="8">
        <v>46539</v>
      </c>
      <c r="BY5" s="8">
        <v>46569</v>
      </c>
      <c r="BZ5" s="8">
        <v>46600</v>
      </c>
      <c r="CA5" s="8">
        <v>46631</v>
      </c>
      <c r="CB5" s="8">
        <v>46661</v>
      </c>
      <c r="CC5" s="8">
        <v>46692</v>
      </c>
      <c r="CD5" s="8">
        <v>46722</v>
      </c>
      <c r="CE5" s="8" t="s">
        <v>10</v>
      </c>
      <c r="CF5" s="10" t="s">
        <v>11</v>
      </c>
      <c r="CG5" s="11" t="s">
        <v>12</v>
      </c>
      <c r="CH5" s="11" t="s">
        <v>13</v>
      </c>
      <c r="CI5" s="12" t="s">
        <v>14</v>
      </c>
      <c r="CJ5" s="8" t="s">
        <v>15</v>
      </c>
    </row>
    <row r="6" spans="1:88" x14ac:dyDescent="0.25">
      <c r="A6" s="13"/>
      <c r="B6" s="14">
        <v>1</v>
      </c>
      <c r="C6" s="13"/>
      <c r="D6" s="15"/>
      <c r="E6" s="15"/>
      <c r="F6" s="13"/>
      <c r="CF6" s="16"/>
    </row>
    <row r="7" spans="1:88" x14ac:dyDescent="0.25">
      <c r="A7" s="13">
        <v>903100</v>
      </c>
      <c r="B7" s="14">
        <f>+B6+1</f>
        <v>2</v>
      </c>
      <c r="C7" s="17" t="str">
        <f t="shared" ref="C7:C19" si="0">LEFT(A7,3)&amp;"."&amp;RIGHT(A7,3)</f>
        <v>903.100</v>
      </c>
      <c r="D7" s="13" t="s">
        <v>16</v>
      </c>
      <c r="E7" s="13"/>
      <c r="F7" s="18">
        <v>-5175.7725161669605</v>
      </c>
      <c r="G7" s="18">
        <v>-5247.1676072898299</v>
      </c>
      <c r="H7" s="18">
        <v>-5396.0217959647625</v>
      </c>
      <c r="I7" s="18">
        <v>-6424.214543904518</v>
      </c>
      <c r="J7" s="18">
        <v>-6501.7374538221084</v>
      </c>
      <c r="K7" s="18">
        <v>-8796.0700596760453</v>
      </c>
      <c r="L7" s="18">
        <v>-2276.4548223927254</v>
      </c>
      <c r="M7" s="18">
        <v>-8176.638442739416</v>
      </c>
      <c r="N7" s="18">
        <v>-7637.4058709860756</v>
      </c>
      <c r="O7" s="18">
        <v>-7968.9446888320545</v>
      </c>
      <c r="P7" s="18">
        <v>-13687.788959931799</v>
      </c>
      <c r="Q7" s="18">
        <v>-14823.556541631147</v>
      </c>
      <c r="R7" s="18">
        <f t="shared" ref="R7:R19" si="1">SUM(F7:Q7)</f>
        <v>-92111.773303337439</v>
      </c>
      <c r="S7" s="18">
        <v>-1291.9076555839711</v>
      </c>
      <c r="T7" s="18">
        <v>-8376.3873856209157</v>
      </c>
      <c r="U7" s="18">
        <v>-6813.041778914464</v>
      </c>
      <c r="V7" s="18">
        <v>-6491.1029269678875</v>
      </c>
      <c r="W7" s="18">
        <v>-8785.5162801932347</v>
      </c>
      <c r="X7" s="18">
        <v>-7370.1971355498708</v>
      </c>
      <c r="Y7" s="18">
        <v>-9176.8259874964497</v>
      </c>
      <c r="Z7" s="18">
        <v>-1030.5177493606134</v>
      </c>
      <c r="AA7" s="18">
        <v>-11373.332961068485</v>
      </c>
      <c r="AB7" s="18">
        <v>-8518.8116339869284</v>
      </c>
      <c r="AC7" s="18">
        <v>-7540.3313327649894</v>
      </c>
      <c r="AD7" s="18">
        <v>-7772.2234211545911</v>
      </c>
      <c r="AE7" s="18">
        <f t="shared" ref="AE7:AE19" si="2">SUM(S7:AD7)</f>
        <v>-84540.196248662411</v>
      </c>
      <c r="AF7" s="18">
        <v>-8474.5471544715438</v>
      </c>
      <c r="AG7" s="18">
        <v>-8608.3976004592423</v>
      </c>
      <c r="AH7" s="18">
        <v>-7645.3482263577662</v>
      </c>
      <c r="AI7" s="18">
        <v>-8490.988666666668</v>
      </c>
      <c r="AJ7" s="18">
        <v>-9127.1035554714126</v>
      </c>
      <c r="AK7" s="18">
        <v>-6395.4013880484099</v>
      </c>
      <c r="AL7" s="18">
        <v>-12479.830452318134</v>
      </c>
      <c r="AM7" s="18">
        <v>-9542.3622146636426</v>
      </c>
      <c r="AN7" s="18">
        <v>-8272.3837382474594</v>
      </c>
      <c r="AO7" s="18">
        <v>-7783.6357207547162</v>
      </c>
      <c r="AP7" s="18">
        <v>-10960.544394110984</v>
      </c>
      <c r="AQ7" s="18">
        <v>-3926.2685568181814</v>
      </c>
      <c r="AR7" s="18">
        <f t="shared" ref="AR7:AR19" si="3">SUM(AF7:AQ7)</f>
        <v>-101706.81166838817</v>
      </c>
      <c r="AS7" s="18">
        <v>-8111.9287528517098</v>
      </c>
      <c r="AT7" s="18">
        <v>-7754.6286258089076</v>
      </c>
      <c r="AU7" s="18">
        <v>-7722.331969581749</v>
      </c>
      <c r="AV7" s="18">
        <v>-6452.8902386363634</v>
      </c>
      <c r="AW7" s="18">
        <v>-8989.2207808946187</v>
      </c>
      <c r="AX7" s="18">
        <v>-6299.5072452830182</v>
      </c>
      <c r="AY7" s="18">
        <v>-3933.2949697656836</v>
      </c>
      <c r="AZ7" s="18">
        <v>-4905.3789154342057</v>
      </c>
      <c r="BA7" s="18">
        <v>-8747.7914296549116</v>
      </c>
      <c r="BB7" s="18">
        <f>_xlfn.XLOOKUP($A7,'WW Forecast Calc'!$A:$A,'WW Forecast Calc'!F:F,0,0)</f>
        <v>-5401.494792377358</v>
      </c>
      <c r="BC7" s="18">
        <f>_xlfn.XLOOKUP($A7,'WW Forecast Calc'!$A:$A,'WW Forecast Calc'!G:G,0,0)</f>
        <v>-8673.7107259343138</v>
      </c>
      <c r="BD7" s="18">
        <f>_xlfn.XLOOKUP($A7,'WW Forecast Calc'!$A:$A,'WW Forecast Calc'!H:H,0,0)</f>
        <v>-1428.4066135227267</v>
      </c>
      <c r="BE7" s="18">
        <f t="shared" ref="BE7:BE19" si="4">SUM(AS7:BD7)</f>
        <v>-78420.585059745572</v>
      </c>
      <c r="BF7" s="18">
        <f>_xlfn.XLOOKUP($A7,'WW Forecast Calc'!$A:$A,'WW Forecast Calc'!J:J,0,0)</f>
        <v>-5707.1889004258555</v>
      </c>
      <c r="BG7" s="18">
        <f>_xlfn.XLOOKUP($A7,'WW Forecast Calc'!$A:$A,'WW Forecast Calc'!K:K,0,0)</f>
        <v>-5340.59897007994</v>
      </c>
      <c r="BH7" s="18">
        <f>_xlfn.XLOOKUP($A7,'WW Forecast Calc'!$A:$A,'WW Forecast Calc'!L:L,0,0)</f>
        <v>-5307.4626007908737</v>
      </c>
      <c r="BI7" s="18">
        <f>_xlfn.XLOOKUP($A7,'WW Forecast Calc'!$A:$A,'WW Forecast Calc'!M:M,0,0)</f>
        <v>-4005.0153848409086</v>
      </c>
      <c r="BJ7" s="18">
        <f>_xlfn.XLOOKUP($A7,'WW Forecast Calc'!$A:$A,'WW Forecast Calc'!N:N,0,0)</f>
        <v>-6607.2905211978796</v>
      </c>
      <c r="BK7" s="18">
        <f>_xlfn.XLOOKUP($A7,'WW Forecast Calc'!$A:$A,'WW Forecast Calc'!O:O,0,0)</f>
        <v>-6463.2944336603769</v>
      </c>
      <c r="BL7" s="18">
        <f>_xlfn.XLOOKUP($A7,'WW Forecast Calc'!$A:$A,'WW Forecast Calc'!P:P,0,0)</f>
        <v>-4035.5606389795917</v>
      </c>
      <c r="BM7" s="18">
        <f>_xlfn.XLOOKUP($A7,'WW Forecast Calc'!$A:$A,'WW Forecast Calc'!Q:Q,0,0)</f>
        <v>-5032.9187672354956</v>
      </c>
      <c r="BN7" s="18">
        <f>_xlfn.XLOOKUP($A7,'WW Forecast Calc'!$A:$A,'WW Forecast Calc'!R:R,0,0)</f>
        <v>-8975.23400682594</v>
      </c>
      <c r="BO7" s="18">
        <f>_xlfn.XLOOKUP($A7,'WW Forecast Calc'!$A:$A,'WW Forecast Calc'!S:S,0,0)</f>
        <v>-5541.9336569791694</v>
      </c>
      <c r="BP7" s="18">
        <f>_xlfn.XLOOKUP($A7,'WW Forecast Calc'!$A:$A,'WW Forecast Calc'!T:T,0,0)</f>
        <v>-8899.227204808607</v>
      </c>
      <c r="BQ7" s="18">
        <f>_xlfn.XLOOKUP($A7,'WW Forecast Calc'!$A:$A,'WW Forecast Calc'!U:U,0,0)</f>
        <v>-1465.5451854743176</v>
      </c>
      <c r="BR7" s="18">
        <f t="shared" ref="BR7:BR19" si="5">SUM(BF7:BQ7)</f>
        <v>-67381.270271298956</v>
      </c>
      <c r="BS7" s="18">
        <f>_xlfn.XLOOKUP($A7,'WW Forecast Calc'!$A:$A,'WW Forecast Calc'!W:W,0,0)</f>
        <v>-5827.0398673347981</v>
      </c>
      <c r="BT7" s="18">
        <f>_xlfn.XLOOKUP($A7,'WW Forecast Calc'!$A:$A,'WW Forecast Calc'!X:X,0,0)</f>
        <v>-5452.751548451618</v>
      </c>
      <c r="BU7" s="18">
        <f>_xlfn.XLOOKUP($A7,'WW Forecast Calc'!$A:$A,'WW Forecast Calc'!Y:Y,0,0)</f>
        <v>-5418.9193154074819</v>
      </c>
      <c r="BV7" s="18">
        <f>_xlfn.XLOOKUP($A7,'WW Forecast Calc'!$A:$A,'WW Forecast Calc'!Z:Z,0,0)</f>
        <v>-4089.1207079225674</v>
      </c>
      <c r="BW7" s="18">
        <f>_xlfn.XLOOKUP($A7,'WW Forecast Calc'!$A:$A,'WW Forecast Calc'!AA:AA,0,0)</f>
        <v>-6746.0436221430346</v>
      </c>
      <c r="BX7" s="18">
        <f>_xlfn.XLOOKUP($A7,'WW Forecast Calc'!$A:$A,'WW Forecast Calc'!AB:AB,0,0)</f>
        <v>-6599.0236167672438</v>
      </c>
      <c r="BY7" s="18">
        <f>_xlfn.XLOOKUP($A7,'WW Forecast Calc'!$A:$A,'WW Forecast Calc'!AC:AC,0,0)</f>
        <v>-4120.3074123981623</v>
      </c>
      <c r="BZ7" s="18">
        <f>_xlfn.XLOOKUP($A7,'WW Forecast Calc'!$A:$A,'WW Forecast Calc'!AD:AD,0,0)</f>
        <v>-5138.6100613474409</v>
      </c>
      <c r="CA7" s="18">
        <f>_xlfn.XLOOKUP($A7,'WW Forecast Calc'!$A:$A,'WW Forecast Calc'!AE:AE,0,0)</f>
        <v>-9163.7139209692832</v>
      </c>
      <c r="CB7" s="18">
        <f>_xlfn.XLOOKUP($A7,'WW Forecast Calc'!$A:$A,'WW Forecast Calc'!AF:AF,0,0)</f>
        <v>-5658.3142637757319</v>
      </c>
      <c r="CC7" s="18">
        <f>_xlfn.XLOOKUP($A7,'WW Forecast Calc'!$A:$A,'WW Forecast Calc'!AG:AG,0,0)</f>
        <v>-9086.1109761095868</v>
      </c>
      <c r="CD7" s="18">
        <f>_xlfn.XLOOKUP($A7,'WW Forecast Calc'!$A:$A,'WW Forecast Calc'!AH:AH,0,0)</f>
        <v>-1496.3216343692782</v>
      </c>
      <c r="CE7" s="18">
        <f t="shared" ref="CE7:CE19" si="6">SUM(BS7:CD7)</f>
        <v>-68796.276946996237</v>
      </c>
      <c r="CF7" s="19">
        <f t="shared" ref="CF7:CF40" si="7">SUM(AV7:BD7,BF7:BH7)</f>
        <v>-71186.946182799846</v>
      </c>
      <c r="CG7" s="18">
        <f>_xlfn.XLOOKUP($A7,'WW Forecast Calc'!$A:$A,'WW Forecast Calc'!AK:AK,0,0)</f>
        <v>5231.3</v>
      </c>
      <c r="CH7" s="18">
        <f t="shared" ref="CH7:CH19" si="8">CF7+CG7</f>
        <v>-65955.646182799843</v>
      </c>
      <c r="CI7" s="18">
        <f t="shared" ref="CI7:CI19" si="9">CJ7-CH7</f>
        <v>-2212.4187289485853</v>
      </c>
      <c r="CJ7" s="18">
        <f t="shared" ref="CJ7:CJ40" si="10">SUM(BM7:BQ7,BS7:BY7)</f>
        <v>-68168.064911748428</v>
      </c>
    </row>
    <row r="8" spans="1:88" x14ac:dyDescent="0.25">
      <c r="A8" s="13">
        <v>903280</v>
      </c>
      <c r="B8" s="14">
        <f t="shared" ref="B8:B40" si="11">+B7+1</f>
        <v>3</v>
      </c>
      <c r="C8" s="17" t="str">
        <f t="shared" si="0"/>
        <v>903.280</v>
      </c>
      <c r="D8" s="13" t="s">
        <v>17</v>
      </c>
      <c r="E8" s="13"/>
      <c r="F8" s="18">
        <v>-943.60043503821282</v>
      </c>
      <c r="G8" s="18">
        <v>-934.71145208700761</v>
      </c>
      <c r="H8" s="18">
        <v>-78.47843421426542</v>
      </c>
      <c r="I8" s="18">
        <v>-1677.2428275078146</v>
      </c>
      <c r="J8" s="18">
        <v>-836.40640807047453</v>
      </c>
      <c r="K8" s="18">
        <v>-881.32359192952538</v>
      </c>
      <c r="L8" s="18">
        <v>-879.61053140096612</v>
      </c>
      <c r="M8" s="18">
        <v>-1394.8088803637397</v>
      </c>
      <c r="N8" s="18">
        <v>-3205.311238988349</v>
      </c>
      <c r="O8" s="18">
        <v>-5329.6352344416027</v>
      </c>
      <c r="P8" s="18">
        <v>-3195.6959960215972</v>
      </c>
      <c r="Q8" s="18">
        <v>-1077.8282125603864</v>
      </c>
      <c r="R8" s="18">
        <f t="shared" si="1"/>
        <v>-20434.653242623943</v>
      </c>
      <c r="S8" s="18">
        <v>-3158.2757544757033</v>
      </c>
      <c r="T8" s="18">
        <v>-3192.5277550440464</v>
      </c>
      <c r="U8" s="18">
        <v>-4409.5191105427684</v>
      </c>
      <c r="V8" s="18">
        <v>-4789.9290679170217</v>
      </c>
      <c r="W8" s="18">
        <v>-4587.7787155441883</v>
      </c>
      <c r="X8" s="18">
        <v>-4493.1919863597614</v>
      </c>
      <c r="Y8" s="18">
        <v>-4476.0798010798526</v>
      </c>
      <c r="Z8" s="18">
        <v>-3934.8447740835463</v>
      </c>
      <c r="AA8" s="18">
        <v>-4305.3723984086391</v>
      </c>
      <c r="AB8" s="18">
        <v>-3996.6623131571473</v>
      </c>
      <c r="AC8" s="18">
        <v>-4026.8895424836605</v>
      </c>
      <c r="AD8" s="18">
        <v>-3784.6026152654008</v>
      </c>
      <c r="AE8" s="18">
        <f t="shared" si="2"/>
        <v>-49155.673834361733</v>
      </c>
      <c r="AF8" s="18">
        <v>-3649.6926829268295</v>
      </c>
      <c r="AG8" s="18">
        <v>-4503.1952621507844</v>
      </c>
      <c r="AH8" s="18">
        <v>-4463.8160425370306</v>
      </c>
      <c r="AI8" s="18">
        <v>-4667.6142083333334</v>
      </c>
      <c r="AJ8" s="18">
        <v>-4069.7793373722075</v>
      </c>
      <c r="AK8" s="18">
        <v>-4407.8039485627842</v>
      </c>
      <c r="AL8" s="18">
        <v>-4588.4054881266493</v>
      </c>
      <c r="AM8" s="18">
        <v>-4540.6513076341644</v>
      </c>
      <c r="AN8" s="18">
        <v>-4569.7612711545698</v>
      </c>
      <c r="AO8" s="18">
        <v>-4513.5727018867919</v>
      </c>
      <c r="AP8" s="18">
        <v>-6818.2874065685173</v>
      </c>
      <c r="AQ8" s="18">
        <v>-5002.8842765151512</v>
      </c>
      <c r="AR8" s="18">
        <f t="shared" si="3"/>
        <v>-55795.463933768813</v>
      </c>
      <c r="AS8" s="18">
        <v>-4758.8213384030423</v>
      </c>
      <c r="AT8" s="18">
        <v>-6710.934221545489</v>
      </c>
      <c r="AU8" s="18">
        <v>-3861.457125475285</v>
      </c>
      <c r="AV8" s="18">
        <v>-3679.779477272727</v>
      </c>
      <c r="AW8" s="18">
        <v>-3326.073749052312</v>
      </c>
      <c r="AX8" s="18">
        <v>-3456.2199245283023</v>
      </c>
      <c r="AY8" s="18">
        <v>-3517.5508125472415</v>
      </c>
      <c r="AZ8" s="18">
        <v>-3538.1786727341678</v>
      </c>
      <c r="BA8" s="18">
        <v>-2861.212074326887</v>
      </c>
      <c r="BB8" s="18">
        <f>_xlfn.XLOOKUP($A8,'WW Forecast Calc'!$A:$A,'WW Forecast Calc'!F:F,0,0)</f>
        <v>-4648.9798829433958</v>
      </c>
      <c r="BC8" s="18">
        <f>_xlfn.XLOOKUP($A8,'WW Forecast Calc'!$A:$A,'WW Forecast Calc'!G:G,0,0)</f>
        <v>-7022.8360287655732</v>
      </c>
      <c r="BD8" s="18">
        <f>_xlfn.XLOOKUP($A8,'WW Forecast Calc'!$A:$A,'WW Forecast Calc'!H:H,0,0)</f>
        <v>-5152.9708048106058</v>
      </c>
      <c r="BE8" s="18">
        <f t="shared" si="4"/>
        <v>-52535.014112405028</v>
      </c>
      <c r="BF8" s="18">
        <f>_xlfn.XLOOKUP($A8,'WW Forecast Calc'!$A:$A,'WW Forecast Calc'!J:J,0,0)</f>
        <v>-4882.5506932015214</v>
      </c>
      <c r="BG8" s="18">
        <f>_xlfn.XLOOKUP($A8,'WW Forecast Calc'!$A:$A,'WW Forecast Calc'!K:K,0,0)</f>
        <v>-6885.4185113056719</v>
      </c>
      <c r="BH8" s="18">
        <f>_xlfn.XLOOKUP($A8,'WW Forecast Calc'!$A:$A,'WW Forecast Calc'!L:L,0,0)</f>
        <v>-3961.8550107376427</v>
      </c>
      <c r="BI8" s="18">
        <f>_xlfn.XLOOKUP($A8,'WW Forecast Calc'!$A:$A,'WW Forecast Calc'!M:M,0,0)</f>
        <v>-3775.4537436818182</v>
      </c>
      <c r="BJ8" s="18">
        <f>_xlfn.XLOOKUP($A8,'WW Forecast Calc'!$A:$A,'WW Forecast Calc'!N:N,0,0)</f>
        <v>-3412.5516665276723</v>
      </c>
      <c r="BK8" s="18">
        <f>_xlfn.XLOOKUP($A8,'WW Forecast Calc'!$A:$A,'WW Forecast Calc'!O:O,0,0)</f>
        <v>-3546.0816425660382</v>
      </c>
      <c r="BL8" s="18">
        <f>_xlfn.XLOOKUP($A8,'WW Forecast Calc'!$A:$A,'WW Forecast Calc'!P:P,0,0)</f>
        <v>-3609.00713367347</v>
      </c>
      <c r="BM8" s="18">
        <f>_xlfn.XLOOKUP($A8,'WW Forecast Calc'!$A:$A,'WW Forecast Calc'!Q:Q,0,0)</f>
        <v>-3630.1713182252561</v>
      </c>
      <c r="BN8" s="18">
        <f>_xlfn.XLOOKUP($A8,'WW Forecast Calc'!$A:$A,'WW Forecast Calc'!R:R,0,0)</f>
        <v>-2935.603588259386</v>
      </c>
      <c r="BO8" s="18">
        <f>_xlfn.XLOOKUP($A8,'WW Forecast Calc'!$A:$A,'WW Forecast Calc'!S:S,0,0)</f>
        <v>-4769.8533598999238</v>
      </c>
      <c r="BP8" s="18">
        <f>_xlfn.XLOOKUP($A8,'WW Forecast Calc'!$A:$A,'WW Forecast Calc'!T:T,0,0)</f>
        <v>-7205.4297655134787</v>
      </c>
      <c r="BQ8" s="18">
        <f>_xlfn.XLOOKUP($A8,'WW Forecast Calc'!$A:$A,'WW Forecast Calc'!U:U,0,0)</f>
        <v>-5286.9480457356813</v>
      </c>
      <c r="BR8" s="18">
        <f t="shared" si="5"/>
        <v>-53900.924479327565</v>
      </c>
      <c r="BS8" s="18">
        <f>_xlfn.XLOOKUP($A8,'WW Forecast Calc'!$A:$A,'WW Forecast Calc'!W:W,0,0)</f>
        <v>-4985.0842577587528</v>
      </c>
      <c r="BT8" s="18">
        <f>_xlfn.XLOOKUP($A8,'WW Forecast Calc'!$A:$A,'WW Forecast Calc'!X:X,0,0)</f>
        <v>-7030.0123000430904</v>
      </c>
      <c r="BU8" s="18">
        <f>_xlfn.XLOOKUP($A8,'WW Forecast Calc'!$A:$A,'WW Forecast Calc'!Y:Y,0,0)</f>
        <v>-4045.0539659631327</v>
      </c>
      <c r="BV8" s="18">
        <f>_xlfn.XLOOKUP($A8,'WW Forecast Calc'!$A:$A,'WW Forecast Calc'!Z:Z,0,0)</f>
        <v>-3854.738272299136</v>
      </c>
      <c r="BW8" s="18">
        <f>_xlfn.XLOOKUP($A8,'WW Forecast Calc'!$A:$A,'WW Forecast Calc'!AA:AA,0,0)</f>
        <v>-3484.2152515247531</v>
      </c>
      <c r="BX8" s="18">
        <f>_xlfn.XLOOKUP($A8,'WW Forecast Calc'!$A:$A,'WW Forecast Calc'!AB:AB,0,0)</f>
        <v>-3620.5493570599247</v>
      </c>
      <c r="BY8" s="18">
        <f>_xlfn.XLOOKUP($A8,'WW Forecast Calc'!$A:$A,'WW Forecast Calc'!AC:AC,0,0)</f>
        <v>-3684.7962834806126</v>
      </c>
      <c r="BZ8" s="18">
        <f>_xlfn.XLOOKUP($A8,'WW Forecast Calc'!$A:$A,'WW Forecast Calc'!AD:AD,0,0)</f>
        <v>-3706.4049159079859</v>
      </c>
      <c r="CA8" s="18">
        <f>_xlfn.XLOOKUP($A8,'WW Forecast Calc'!$A:$A,'WW Forecast Calc'!AE:AE,0,0)</f>
        <v>-2997.2512636128326</v>
      </c>
      <c r="CB8" s="18">
        <f>_xlfn.XLOOKUP($A8,'WW Forecast Calc'!$A:$A,'WW Forecast Calc'!AF:AF,0,0)</f>
        <v>-4870.0202804578221</v>
      </c>
      <c r="CC8" s="18">
        <f>_xlfn.XLOOKUP($A8,'WW Forecast Calc'!$A:$A,'WW Forecast Calc'!AG:AG,0,0)</f>
        <v>-7356.7437905892612</v>
      </c>
      <c r="CD8" s="18">
        <f>_xlfn.XLOOKUP($A8,'WW Forecast Calc'!$A:$A,'WW Forecast Calc'!AH:AH,0,0)</f>
        <v>-5397.97395469613</v>
      </c>
      <c r="CE8" s="18">
        <f t="shared" si="6"/>
        <v>-55032.84389339343</v>
      </c>
      <c r="CF8" s="19">
        <f t="shared" si="7"/>
        <v>-52933.625642226049</v>
      </c>
      <c r="CG8" s="18">
        <f>_xlfn.XLOOKUP($A8,'WW Forecast Calc'!$A:$A,'WW Forecast Calc'!AK:AK,0,0)</f>
        <v>0</v>
      </c>
      <c r="CH8" s="18">
        <f t="shared" si="8"/>
        <v>-52933.625642226049</v>
      </c>
      <c r="CI8" s="18">
        <f t="shared" si="9"/>
        <v>-1598.8301235370745</v>
      </c>
      <c r="CJ8" s="18">
        <f t="shared" si="10"/>
        <v>-54532.455765763123</v>
      </c>
    </row>
    <row r="9" spans="1:88" x14ac:dyDescent="0.25">
      <c r="A9" s="13">
        <v>921110</v>
      </c>
      <c r="B9" s="14">
        <f t="shared" si="11"/>
        <v>4</v>
      </c>
      <c r="C9" s="17" t="str">
        <f t="shared" si="0"/>
        <v>921.110</v>
      </c>
      <c r="D9" s="13" t="s">
        <v>18</v>
      </c>
      <c r="E9" s="13"/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f t="shared" si="1"/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f t="shared" si="2"/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f t="shared" si="3"/>
        <v>0</v>
      </c>
      <c r="AS9" s="18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18">
        <v>-1004.48</v>
      </c>
      <c r="AZ9" s="18">
        <v>0</v>
      </c>
      <c r="BA9" s="18">
        <v>-1395.5210087220325</v>
      </c>
      <c r="BB9" s="18">
        <f>_xlfn.XLOOKUP($A9,'WW Forecast Calc'!$A:$A,'WW Forecast Calc'!F:F,0,0)</f>
        <v>0</v>
      </c>
      <c r="BC9" s="18">
        <f>_xlfn.XLOOKUP($A9,'WW Forecast Calc'!$A:$A,'WW Forecast Calc'!G:G,0,0)</f>
        <v>0</v>
      </c>
      <c r="BD9" s="18">
        <f>_xlfn.XLOOKUP($A9,'WW Forecast Calc'!$A:$A,'WW Forecast Calc'!H:H,0,0)</f>
        <v>0</v>
      </c>
      <c r="BE9" s="18">
        <f t="shared" si="4"/>
        <v>-2400.0010087220326</v>
      </c>
      <c r="BF9" s="18">
        <f>_xlfn.XLOOKUP($A9,'WW Forecast Calc'!$A:$A,'WW Forecast Calc'!J:J,0,0)</f>
        <v>0</v>
      </c>
      <c r="BG9" s="18">
        <f>_xlfn.XLOOKUP($A9,'WW Forecast Calc'!$A:$A,'WW Forecast Calc'!K:K,0,0)</f>
        <v>0</v>
      </c>
      <c r="BH9" s="18">
        <f>_xlfn.XLOOKUP($A9,'WW Forecast Calc'!$A:$A,'WW Forecast Calc'!L:L,0,0)</f>
        <v>0</v>
      </c>
      <c r="BI9" s="18">
        <f>_xlfn.XLOOKUP($A9,'WW Forecast Calc'!$A:$A,'WW Forecast Calc'!M:M,0,0)</f>
        <v>0</v>
      </c>
      <c r="BJ9" s="18">
        <f>_xlfn.XLOOKUP($A9,'WW Forecast Calc'!$A:$A,'WW Forecast Calc'!N:N,0,0)</f>
        <v>0</v>
      </c>
      <c r="BK9" s="18">
        <f>_xlfn.XLOOKUP($A9,'WW Forecast Calc'!$A:$A,'WW Forecast Calc'!O:O,0,0)</f>
        <v>0</v>
      </c>
      <c r="BL9" s="18">
        <f>_xlfn.XLOOKUP($A9,'WW Forecast Calc'!$A:$A,'WW Forecast Calc'!P:P,0,0)</f>
        <v>-1030.5964799999999</v>
      </c>
      <c r="BM9" s="18">
        <f>_xlfn.XLOOKUP($A9,'WW Forecast Calc'!$A:$A,'WW Forecast Calc'!Q:Q,0,0)</f>
        <v>0</v>
      </c>
      <c r="BN9" s="18">
        <f>_xlfn.XLOOKUP($A9,'WW Forecast Calc'!$A:$A,'WW Forecast Calc'!R:R,0,0)</f>
        <v>-1431.8045549488054</v>
      </c>
      <c r="BO9" s="18">
        <f>_xlfn.XLOOKUP($A9,'WW Forecast Calc'!$A:$A,'WW Forecast Calc'!S:S,0,0)</f>
        <v>0</v>
      </c>
      <c r="BP9" s="18">
        <f>_xlfn.XLOOKUP($A9,'WW Forecast Calc'!$A:$A,'WW Forecast Calc'!T:T,0,0)</f>
        <v>0</v>
      </c>
      <c r="BQ9" s="18">
        <f>_xlfn.XLOOKUP($A9,'WW Forecast Calc'!$A:$A,'WW Forecast Calc'!U:U,0,0)</f>
        <v>0</v>
      </c>
      <c r="BR9" s="18">
        <f t="shared" si="5"/>
        <v>-2462.4010349488053</v>
      </c>
      <c r="BS9" s="18">
        <f>_xlfn.XLOOKUP($A9,'WW Forecast Calc'!$A:$A,'WW Forecast Calc'!W:W,0,0)</f>
        <v>0</v>
      </c>
      <c r="BT9" s="18">
        <f>_xlfn.XLOOKUP($A9,'WW Forecast Calc'!$A:$A,'WW Forecast Calc'!X:X,0,0)</f>
        <v>0</v>
      </c>
      <c r="BU9" s="18">
        <f>_xlfn.XLOOKUP($A9,'WW Forecast Calc'!$A:$A,'WW Forecast Calc'!Y:Y,0,0)</f>
        <v>0</v>
      </c>
      <c r="BV9" s="18">
        <f>_xlfn.XLOOKUP($A9,'WW Forecast Calc'!$A:$A,'WW Forecast Calc'!Z:Z,0,0)</f>
        <v>0</v>
      </c>
      <c r="BW9" s="18">
        <f>_xlfn.XLOOKUP($A9,'WW Forecast Calc'!$A:$A,'WW Forecast Calc'!AA:AA,0,0)</f>
        <v>0</v>
      </c>
      <c r="BX9" s="18">
        <f>_xlfn.XLOOKUP($A9,'WW Forecast Calc'!$A:$A,'WW Forecast Calc'!AB:AB,0,0)</f>
        <v>0</v>
      </c>
      <c r="BY9" s="18">
        <f>_xlfn.XLOOKUP($A9,'WW Forecast Calc'!$A:$A,'WW Forecast Calc'!AC:AC,0,0)</f>
        <v>-1052.2390060799999</v>
      </c>
      <c r="BZ9" s="18">
        <f>_xlfn.XLOOKUP($A9,'WW Forecast Calc'!$A:$A,'WW Forecast Calc'!AD:AD,0,0)</f>
        <v>0</v>
      </c>
      <c r="CA9" s="18">
        <f>_xlfn.XLOOKUP($A9,'WW Forecast Calc'!$A:$A,'WW Forecast Calc'!AE:AE,0,0)</f>
        <v>-1461.8724506027302</v>
      </c>
      <c r="CB9" s="18">
        <f>_xlfn.XLOOKUP($A9,'WW Forecast Calc'!$A:$A,'WW Forecast Calc'!AF:AF,0,0)</f>
        <v>0</v>
      </c>
      <c r="CC9" s="18">
        <f>_xlfn.XLOOKUP($A9,'WW Forecast Calc'!$A:$A,'WW Forecast Calc'!AG:AG,0,0)</f>
        <v>0</v>
      </c>
      <c r="CD9" s="18">
        <f>_xlfn.XLOOKUP($A9,'WW Forecast Calc'!$A:$A,'WW Forecast Calc'!AH:AH,0,0)</f>
        <v>0</v>
      </c>
      <c r="CE9" s="18">
        <f t="shared" si="6"/>
        <v>-2514.11145668273</v>
      </c>
      <c r="CF9" s="19">
        <f t="shared" si="7"/>
        <v>-2400.0010087220326</v>
      </c>
      <c r="CG9" s="18">
        <f>_xlfn.XLOOKUP($A9,'WW Forecast Calc'!$A:$A,'WW Forecast Calc'!AK:AK,0,0)</f>
        <v>0</v>
      </c>
      <c r="CH9" s="18">
        <f t="shared" si="8"/>
        <v>-2400.0010087220326</v>
      </c>
      <c r="CI9" s="18">
        <f t="shared" si="9"/>
        <v>-84.04255230677245</v>
      </c>
      <c r="CJ9" s="18">
        <f t="shared" si="10"/>
        <v>-2484.043561028805</v>
      </c>
    </row>
    <row r="10" spans="1:88" x14ac:dyDescent="0.25">
      <c r="A10" s="13">
        <v>921800</v>
      </c>
      <c r="B10" s="14">
        <f t="shared" si="11"/>
        <v>5</v>
      </c>
      <c r="C10" s="17" t="str">
        <f t="shared" si="0"/>
        <v>921.800</v>
      </c>
      <c r="D10" s="13" t="s">
        <v>19</v>
      </c>
      <c r="E10" s="13"/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f t="shared" si="1"/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f t="shared" si="2"/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f t="shared" si="3"/>
        <v>0</v>
      </c>
      <c r="AS10" s="18">
        <v>0</v>
      </c>
      <c r="AT10" s="18">
        <v>-81.219261515036152</v>
      </c>
      <c r="AU10" s="18">
        <v>0</v>
      </c>
      <c r="AV10" s="18">
        <v>0</v>
      </c>
      <c r="AW10" s="18">
        <v>0</v>
      </c>
      <c r="AX10" s="18">
        <v>0</v>
      </c>
      <c r="AY10" s="18">
        <v>-191.64209372637944</v>
      </c>
      <c r="AZ10" s="18">
        <v>146.4183238528631</v>
      </c>
      <c r="BA10" s="18">
        <v>0</v>
      </c>
      <c r="BB10" s="18">
        <f>_xlfn.XLOOKUP($A10,'WW Forecast Calc'!$A:$A,'WW Forecast Calc'!F:F,0,0)</f>
        <v>0</v>
      </c>
      <c r="BC10" s="18">
        <f>_xlfn.XLOOKUP($A10,'WW Forecast Calc'!$A:$A,'WW Forecast Calc'!G:G,0,0)</f>
        <v>0</v>
      </c>
      <c r="BD10" s="18">
        <f>_xlfn.XLOOKUP($A10,'WW Forecast Calc'!$A:$A,'WW Forecast Calc'!H:H,0,0)</f>
        <v>0</v>
      </c>
      <c r="BE10" s="18">
        <f t="shared" si="4"/>
        <v>-126.4430313885525</v>
      </c>
      <c r="BF10" s="18">
        <f>_xlfn.XLOOKUP($A10,'WW Forecast Calc'!$A:$A,'WW Forecast Calc'!J:J,0,0)</f>
        <v>0</v>
      </c>
      <c r="BG10" s="18">
        <f>_xlfn.XLOOKUP($A10,'WW Forecast Calc'!$A:$A,'WW Forecast Calc'!K:K,0,0)</f>
        <v>-83.330962314427097</v>
      </c>
      <c r="BH10" s="18">
        <f>_xlfn.XLOOKUP($A10,'WW Forecast Calc'!$A:$A,'WW Forecast Calc'!L:L,0,0)</f>
        <v>0</v>
      </c>
      <c r="BI10" s="18">
        <f>_xlfn.XLOOKUP($A10,'WW Forecast Calc'!$A:$A,'WW Forecast Calc'!M:M,0,0)</f>
        <v>0</v>
      </c>
      <c r="BJ10" s="18">
        <f>_xlfn.XLOOKUP($A10,'WW Forecast Calc'!$A:$A,'WW Forecast Calc'!N:N,0,0)</f>
        <v>0</v>
      </c>
      <c r="BK10" s="18">
        <f>_xlfn.XLOOKUP($A10,'WW Forecast Calc'!$A:$A,'WW Forecast Calc'!O:O,0,0)</f>
        <v>0</v>
      </c>
      <c r="BL10" s="18">
        <f>_xlfn.XLOOKUP($A10,'WW Forecast Calc'!$A:$A,'WW Forecast Calc'!P:P,0,0)</f>
        <v>-196.62478816326532</v>
      </c>
      <c r="BM10" s="18">
        <f>_xlfn.XLOOKUP($A10,'WW Forecast Calc'!$A:$A,'WW Forecast Calc'!Q:Q,0,0)</f>
        <v>150.22520027303753</v>
      </c>
      <c r="BN10" s="18">
        <f>_xlfn.XLOOKUP($A10,'WW Forecast Calc'!$A:$A,'WW Forecast Calc'!R:R,0,0)</f>
        <v>0</v>
      </c>
      <c r="BO10" s="18">
        <f>_xlfn.XLOOKUP($A10,'WW Forecast Calc'!$A:$A,'WW Forecast Calc'!S:S,0,0)</f>
        <v>0</v>
      </c>
      <c r="BP10" s="18">
        <f>_xlfn.XLOOKUP($A10,'WW Forecast Calc'!$A:$A,'WW Forecast Calc'!T:T,0,0)</f>
        <v>0</v>
      </c>
      <c r="BQ10" s="18">
        <f>_xlfn.XLOOKUP($A10,'WW Forecast Calc'!$A:$A,'WW Forecast Calc'!U:U,0,0)</f>
        <v>0</v>
      </c>
      <c r="BR10" s="18">
        <f t="shared" si="5"/>
        <v>-129.73055020465486</v>
      </c>
      <c r="BS10" s="18">
        <f>_xlfn.XLOOKUP($A10,'WW Forecast Calc'!$A:$A,'WW Forecast Calc'!W:W,0,0)</f>
        <v>0</v>
      </c>
      <c r="BT10" s="18">
        <f>_xlfn.XLOOKUP($A10,'WW Forecast Calc'!$A:$A,'WW Forecast Calc'!X:X,0,0)</f>
        <v>-85.080912523030065</v>
      </c>
      <c r="BU10" s="18">
        <f>_xlfn.XLOOKUP($A10,'WW Forecast Calc'!$A:$A,'WW Forecast Calc'!Y:Y,0,0)</f>
        <v>0</v>
      </c>
      <c r="BV10" s="18">
        <f>_xlfn.XLOOKUP($A10,'WW Forecast Calc'!$A:$A,'WW Forecast Calc'!Z:Z,0,0)</f>
        <v>0</v>
      </c>
      <c r="BW10" s="18">
        <f>_xlfn.XLOOKUP($A10,'WW Forecast Calc'!$A:$A,'WW Forecast Calc'!AA:AA,0,0)</f>
        <v>0</v>
      </c>
      <c r="BX10" s="18">
        <f>_xlfn.XLOOKUP($A10,'WW Forecast Calc'!$A:$A,'WW Forecast Calc'!AB:AB,0,0)</f>
        <v>0</v>
      </c>
      <c r="BY10" s="18">
        <f>_xlfn.XLOOKUP($A10,'WW Forecast Calc'!$A:$A,'WW Forecast Calc'!AC:AC,0,0)</f>
        <v>-200.75390871469386</v>
      </c>
      <c r="BZ10" s="18">
        <f>_xlfn.XLOOKUP($A10,'WW Forecast Calc'!$A:$A,'WW Forecast Calc'!AD:AD,0,0)</f>
        <v>153.37992947877132</v>
      </c>
      <c r="CA10" s="18">
        <f>_xlfn.XLOOKUP($A10,'WW Forecast Calc'!$A:$A,'WW Forecast Calc'!AE:AE,0,0)</f>
        <v>0</v>
      </c>
      <c r="CB10" s="18">
        <f>_xlfn.XLOOKUP($A10,'WW Forecast Calc'!$A:$A,'WW Forecast Calc'!AF:AF,0,0)</f>
        <v>0</v>
      </c>
      <c r="CC10" s="18">
        <f>_xlfn.XLOOKUP($A10,'WW Forecast Calc'!$A:$A,'WW Forecast Calc'!AG:AG,0,0)</f>
        <v>0</v>
      </c>
      <c r="CD10" s="18">
        <f>_xlfn.XLOOKUP($A10,'WW Forecast Calc'!$A:$A,'WW Forecast Calc'!AH:AH,0,0)</f>
        <v>0</v>
      </c>
      <c r="CE10" s="18">
        <f t="shared" si="6"/>
        <v>-132.45489175895261</v>
      </c>
      <c r="CF10" s="19">
        <f t="shared" si="7"/>
        <v>-128.55473218794344</v>
      </c>
      <c r="CG10" s="18">
        <f>_xlfn.XLOOKUP($A10,'WW Forecast Calc'!$A:$A,'WW Forecast Calc'!AK:AK,0,0)</f>
        <v>0</v>
      </c>
      <c r="CH10" s="18">
        <f t="shared" si="8"/>
        <v>-128.55473218794344</v>
      </c>
      <c r="CI10" s="18">
        <f t="shared" si="9"/>
        <v>-7.0548887767429562</v>
      </c>
      <c r="CJ10" s="18">
        <f t="shared" si="10"/>
        <v>-135.6096209646864</v>
      </c>
    </row>
    <row r="11" spans="1:88" x14ac:dyDescent="0.25">
      <c r="A11" s="13">
        <v>922000</v>
      </c>
      <c r="B11" s="14">
        <f t="shared" si="11"/>
        <v>6</v>
      </c>
      <c r="C11" s="17" t="str">
        <f t="shared" si="0"/>
        <v>922.000</v>
      </c>
      <c r="D11" s="13" t="s">
        <v>20</v>
      </c>
      <c r="E11" s="13"/>
      <c r="F11" s="18">
        <v>-38813.082892416227</v>
      </c>
      <c r="G11" s="18">
        <v>-38677.296331569662</v>
      </c>
      <c r="H11" s="18">
        <v>-36505.863253765281</v>
      </c>
      <c r="I11" s="18">
        <v>-35988.086104006819</v>
      </c>
      <c r="J11" s="18">
        <v>-35988.086104006819</v>
      </c>
      <c r="K11" s="18">
        <v>-35988.086104006819</v>
      </c>
      <c r="L11" s="18">
        <v>-36876.851378232452</v>
      </c>
      <c r="M11" s="18">
        <v>-36876.851378232452</v>
      </c>
      <c r="N11" s="18">
        <v>-36876.851378232452</v>
      </c>
      <c r="O11" s="18">
        <v>-33448.888320545608</v>
      </c>
      <c r="P11" s="18">
        <v>-33448.888320545608</v>
      </c>
      <c r="Q11" s="18">
        <v>-31514.152233589088</v>
      </c>
      <c r="R11" s="18">
        <f t="shared" si="1"/>
        <v>-431002.98379914934</v>
      </c>
      <c r="S11" s="18">
        <v>-43082.551292980963</v>
      </c>
      <c r="T11" s="18">
        <v>-43082.551292980963</v>
      </c>
      <c r="U11" s="18">
        <v>-43082.551292980963</v>
      </c>
      <c r="V11" s="18">
        <v>-40372.04745666383</v>
      </c>
      <c r="W11" s="18">
        <v>-40372.04745666383</v>
      </c>
      <c r="X11" s="18">
        <v>-30440.48694231316</v>
      </c>
      <c r="Y11" s="18">
        <v>-23182.304742824668</v>
      </c>
      <c r="Z11" s="18">
        <v>-35960.24426541631</v>
      </c>
      <c r="AA11" s="18">
        <v>-35433.432102870131</v>
      </c>
      <c r="AB11" s="18">
        <v>-33728.50400682012</v>
      </c>
      <c r="AC11" s="18">
        <v>-37029.737425404943</v>
      </c>
      <c r="AD11" s="18">
        <v>-33970.151212708253</v>
      </c>
      <c r="AE11" s="18">
        <f t="shared" si="2"/>
        <v>-439736.60949062818</v>
      </c>
      <c r="AF11" s="18">
        <v>-44313.008130081296</v>
      </c>
      <c r="AG11" s="18">
        <v>-41614.585369307308</v>
      </c>
      <c r="AH11" s="18">
        <v>-47396.387531333086</v>
      </c>
      <c r="AI11" s="18">
        <v>-39036.12449621212</v>
      </c>
      <c r="AJ11" s="18">
        <v>-46306.755187429007</v>
      </c>
      <c r="AK11" s="18">
        <v>-44634.573184568835</v>
      </c>
      <c r="AL11" s="18">
        <v>-40520.332242744058</v>
      </c>
      <c r="AM11" s="18">
        <v>-39326.287891156462</v>
      </c>
      <c r="AN11" s="18">
        <v>-43048.876156449791</v>
      </c>
      <c r="AO11" s="18">
        <v>-36308.09056981132</v>
      </c>
      <c r="AP11" s="18">
        <v>-18633.238233295586</v>
      </c>
      <c r="AQ11" s="18">
        <v>-112522.75145454546</v>
      </c>
      <c r="AR11" s="18">
        <f t="shared" si="3"/>
        <v>-553661.01044693426</v>
      </c>
      <c r="AS11" s="18">
        <v>-39873.314030418245</v>
      </c>
      <c r="AT11" s="18">
        <v>-13148.672306813856</v>
      </c>
      <c r="AU11" s="18">
        <v>-22475.120228136882</v>
      </c>
      <c r="AV11" s="18">
        <v>-27135.912034090907</v>
      </c>
      <c r="AW11" s="18">
        <v>-6616.2885519332822</v>
      </c>
      <c r="AX11" s="18">
        <v>-14924.890283018869</v>
      </c>
      <c r="AY11" s="18">
        <v>-11122.118246409675</v>
      </c>
      <c r="AZ11" s="18">
        <v>-6954.8525748957145</v>
      </c>
      <c r="BA11" s="18">
        <v>-15116.552218430035</v>
      </c>
      <c r="BB11" s="18">
        <f>_xlfn.XLOOKUP($A11,'WW Forecast Calc'!$A:$A,'WW Forecast Calc'!F:F,0,0)</f>
        <v>-37397.333286905661</v>
      </c>
      <c r="BC11" s="18">
        <f>_xlfn.XLOOKUP($A11,'WW Forecast Calc'!$A:$A,'WW Forecast Calc'!G:G,0,0)</f>
        <v>-19192.235380294453</v>
      </c>
      <c r="BD11" s="18">
        <f>_xlfn.XLOOKUP($A11,'WW Forecast Calc'!$A:$A,'WW Forecast Calc'!H:H,0,0)</f>
        <v>-115898.43399818183</v>
      </c>
      <c r="BE11" s="18">
        <f t="shared" si="4"/>
        <v>-329855.72313952935</v>
      </c>
      <c r="BF11" s="18">
        <f>_xlfn.XLOOKUP($A11,'WW Forecast Calc'!$A:$A,'WW Forecast Calc'!J:J,0,0)</f>
        <v>-40910.020195209123</v>
      </c>
      <c r="BG11" s="18">
        <f>_xlfn.XLOOKUP($A11,'WW Forecast Calc'!$A:$A,'WW Forecast Calc'!K:K,0,0)</f>
        <v>-13490.537786791017</v>
      </c>
      <c r="BH11" s="18">
        <f>_xlfn.XLOOKUP($A11,'WW Forecast Calc'!$A:$A,'WW Forecast Calc'!L:L,0,0)</f>
        <v>-23059.473354068443</v>
      </c>
      <c r="BI11" s="18">
        <f>_xlfn.XLOOKUP($A11,'WW Forecast Calc'!$A:$A,'WW Forecast Calc'!M:M,0,0)</f>
        <v>-27841.445746977271</v>
      </c>
      <c r="BJ11" s="18">
        <f>_xlfn.XLOOKUP($A11,'WW Forecast Calc'!$A:$A,'WW Forecast Calc'!N:N,0,0)</f>
        <v>-6788.3120542835477</v>
      </c>
      <c r="BK11" s="18">
        <f>_xlfn.XLOOKUP($A11,'WW Forecast Calc'!$A:$A,'WW Forecast Calc'!O:O,0,0)</f>
        <v>-15312.93743037736</v>
      </c>
      <c r="BL11" s="18">
        <f>_xlfn.XLOOKUP($A11,'WW Forecast Calc'!$A:$A,'WW Forecast Calc'!P:P,0,0)</f>
        <v>-11411.293320816327</v>
      </c>
      <c r="BM11" s="18">
        <f>_xlfn.XLOOKUP($A11,'WW Forecast Calc'!$A:$A,'WW Forecast Calc'!Q:Q,0,0)</f>
        <v>-7135.6787418430031</v>
      </c>
      <c r="BN11" s="18">
        <f>_xlfn.XLOOKUP($A11,'WW Forecast Calc'!$A:$A,'WW Forecast Calc'!R:R,0,0)</f>
        <v>-15509.582576109216</v>
      </c>
      <c r="BO11" s="18">
        <f>_xlfn.XLOOKUP($A11,'WW Forecast Calc'!$A:$A,'WW Forecast Calc'!S:S,0,0)</f>
        <v>-38369.663952365212</v>
      </c>
      <c r="BP11" s="18">
        <f>_xlfn.XLOOKUP($A11,'WW Forecast Calc'!$A:$A,'WW Forecast Calc'!T:T,0,0)</f>
        <v>-19691.233500182108</v>
      </c>
      <c r="BQ11" s="18">
        <f>_xlfn.XLOOKUP($A11,'WW Forecast Calc'!$A:$A,'WW Forecast Calc'!U:U,0,0)</f>
        <v>-118911.79328213456</v>
      </c>
      <c r="BR11" s="18">
        <f t="shared" si="5"/>
        <v>-338431.97194115719</v>
      </c>
      <c r="BS11" s="18">
        <f>_xlfn.XLOOKUP($A11,'WW Forecast Calc'!$A:$A,'WW Forecast Calc'!W:W,0,0)</f>
        <v>-41769.130619308511</v>
      </c>
      <c r="BT11" s="18">
        <f>_xlfn.XLOOKUP($A11,'WW Forecast Calc'!$A:$A,'WW Forecast Calc'!X:X,0,0)</f>
        <v>-13773.839080313628</v>
      </c>
      <c r="BU11" s="18">
        <f>_xlfn.XLOOKUP($A11,'WW Forecast Calc'!$A:$A,'WW Forecast Calc'!Y:Y,0,0)</f>
        <v>-23543.722294503877</v>
      </c>
      <c r="BV11" s="18">
        <f>_xlfn.XLOOKUP($A11,'WW Forecast Calc'!$A:$A,'WW Forecast Calc'!Z:Z,0,0)</f>
        <v>-28426.116107663791</v>
      </c>
      <c r="BW11" s="18">
        <f>_xlfn.XLOOKUP($A11,'WW Forecast Calc'!$A:$A,'WW Forecast Calc'!AA:AA,0,0)</f>
        <v>-6930.8666074235016</v>
      </c>
      <c r="BX11" s="18">
        <f>_xlfn.XLOOKUP($A11,'WW Forecast Calc'!$A:$A,'WW Forecast Calc'!AB:AB,0,0)</f>
        <v>-15634.509116415284</v>
      </c>
      <c r="BY11" s="18">
        <f>_xlfn.XLOOKUP($A11,'WW Forecast Calc'!$A:$A,'WW Forecast Calc'!AC:AC,0,0)</f>
        <v>-11650.930480553468</v>
      </c>
      <c r="BZ11" s="18">
        <f>_xlfn.XLOOKUP($A11,'WW Forecast Calc'!$A:$A,'WW Forecast Calc'!AD:AD,0,0)</f>
        <v>-7285.5279954217058</v>
      </c>
      <c r="CA11" s="18">
        <f>_xlfn.XLOOKUP($A11,'WW Forecast Calc'!$A:$A,'WW Forecast Calc'!AE:AE,0,0)</f>
        <v>-15835.283810207509</v>
      </c>
      <c r="CB11" s="18">
        <f>_xlfn.XLOOKUP($A11,'WW Forecast Calc'!$A:$A,'WW Forecast Calc'!AF:AF,0,0)</f>
        <v>-39175.426895364879</v>
      </c>
      <c r="CC11" s="18">
        <f>_xlfn.XLOOKUP($A11,'WW Forecast Calc'!$A:$A,'WW Forecast Calc'!AG:AG,0,0)</f>
        <v>-20104.749403685932</v>
      </c>
      <c r="CD11" s="18">
        <f>_xlfn.XLOOKUP($A11,'WW Forecast Calc'!$A:$A,'WW Forecast Calc'!AH:AH,0,0)</f>
        <v>-121408.94094105938</v>
      </c>
      <c r="CE11" s="18">
        <f t="shared" si="6"/>
        <v>-345539.04335192149</v>
      </c>
      <c r="CF11" s="19">
        <f t="shared" si="7"/>
        <v>-331818.64791022905</v>
      </c>
      <c r="CG11" s="18">
        <f>_xlfn.XLOOKUP($A11,'WW Forecast Calc'!$A:$A,'WW Forecast Calc'!AK:AK,0,0)</f>
        <v>0</v>
      </c>
      <c r="CH11" s="18">
        <f t="shared" si="8"/>
        <v>-331818.64791022905</v>
      </c>
      <c r="CI11" s="18">
        <f t="shared" si="9"/>
        <v>-9528.4184485871228</v>
      </c>
      <c r="CJ11" s="18">
        <f t="shared" si="10"/>
        <v>-341347.06635881617</v>
      </c>
    </row>
    <row r="12" spans="1:88" x14ac:dyDescent="0.25">
      <c r="A12" s="13">
        <v>922001</v>
      </c>
      <c r="B12" s="14">
        <f t="shared" si="11"/>
        <v>7</v>
      </c>
      <c r="C12" s="17" t="str">
        <f t="shared" si="0"/>
        <v>922.001</v>
      </c>
      <c r="D12" s="13" t="s">
        <v>21</v>
      </c>
      <c r="E12" s="13"/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f t="shared" si="2"/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f t="shared" si="3"/>
        <v>0</v>
      </c>
      <c r="AS12" s="18">
        <v>0</v>
      </c>
      <c r="AT12" s="18">
        <v>-11052.982280167491</v>
      </c>
      <c r="AU12" s="18">
        <v>-12217.212684410646</v>
      </c>
      <c r="AV12" s="18">
        <v>-14778.446977272726</v>
      </c>
      <c r="AW12" s="18">
        <v>-11209.336667930249</v>
      </c>
      <c r="AX12" s="18">
        <v>-11266.94924528302</v>
      </c>
      <c r="AY12" s="18">
        <v>-16344.717157974301</v>
      </c>
      <c r="AZ12" s="18">
        <v>-14934.784785741373</v>
      </c>
      <c r="BA12" s="18">
        <v>-15499.14176715965</v>
      </c>
      <c r="BB12" s="18">
        <f>_xlfn.XLOOKUP($A12,'WW Forecast Calc'!$A:$A,'WW Forecast Calc'!F:F,0,0)</f>
        <v>0</v>
      </c>
      <c r="BC12" s="18">
        <f>_xlfn.XLOOKUP($A12,'WW Forecast Calc'!$A:$A,'WW Forecast Calc'!G:G,0,0)</f>
        <v>0</v>
      </c>
      <c r="BD12" s="18">
        <f>_xlfn.XLOOKUP($A12,'WW Forecast Calc'!$A:$A,'WW Forecast Calc'!H:H,0,0)</f>
        <v>0</v>
      </c>
      <c r="BE12" s="18">
        <f t="shared" si="4"/>
        <v>-107303.57156593946</v>
      </c>
      <c r="BF12" s="18">
        <f>_xlfn.XLOOKUP($A12,'WW Forecast Calc'!$A:$A,'WW Forecast Calc'!J:J,0,0)</f>
        <v>0</v>
      </c>
      <c r="BG12" s="18">
        <f>_xlfn.XLOOKUP($A12,'WW Forecast Calc'!$A:$A,'WW Forecast Calc'!K:K,0,0)</f>
        <v>-11340.359819451845</v>
      </c>
      <c r="BH12" s="18">
        <f>_xlfn.XLOOKUP($A12,'WW Forecast Calc'!$A:$A,'WW Forecast Calc'!L:L,0,0)</f>
        <v>-12534.860214205322</v>
      </c>
      <c r="BI12" s="18">
        <f>_xlfn.XLOOKUP($A12,'WW Forecast Calc'!$A:$A,'WW Forecast Calc'!M:M,0,0)</f>
        <v>-15162.686598681817</v>
      </c>
      <c r="BJ12" s="18">
        <f>_xlfn.XLOOKUP($A12,'WW Forecast Calc'!$A:$A,'WW Forecast Calc'!N:N,0,0)</f>
        <v>-11500.779421296436</v>
      </c>
      <c r="BK12" s="18">
        <f>_xlfn.XLOOKUP($A12,'WW Forecast Calc'!$A:$A,'WW Forecast Calc'!O:O,0,0)</f>
        <v>-11559.889925660378</v>
      </c>
      <c r="BL12" s="18">
        <f>_xlfn.XLOOKUP($A12,'WW Forecast Calc'!$A:$A,'WW Forecast Calc'!P:P,0,0)</f>
        <v>-16769.679804081632</v>
      </c>
      <c r="BM12" s="18">
        <f>_xlfn.XLOOKUP($A12,'WW Forecast Calc'!$A:$A,'WW Forecast Calc'!Q:Q,0,0)</f>
        <v>-15323.089190170649</v>
      </c>
      <c r="BN12" s="18">
        <f>_xlfn.XLOOKUP($A12,'WW Forecast Calc'!$A:$A,'WW Forecast Calc'!R:R,0,0)</f>
        <v>-15902.119453105801</v>
      </c>
      <c r="BO12" s="18">
        <f>_xlfn.XLOOKUP($A12,'WW Forecast Calc'!$A:$A,'WW Forecast Calc'!S:S,0,0)</f>
        <v>0</v>
      </c>
      <c r="BP12" s="18">
        <f>_xlfn.XLOOKUP($A12,'WW Forecast Calc'!$A:$A,'WW Forecast Calc'!T:T,0,0)</f>
        <v>0</v>
      </c>
      <c r="BQ12" s="18">
        <f>_xlfn.XLOOKUP($A12,'WW Forecast Calc'!$A:$A,'WW Forecast Calc'!U:U,0,0)</f>
        <v>0</v>
      </c>
      <c r="BR12" s="18">
        <f t="shared" si="5"/>
        <v>-110093.46442665388</v>
      </c>
      <c r="BS12" s="18">
        <f>_xlfn.XLOOKUP($A12,'WW Forecast Calc'!$A:$A,'WW Forecast Calc'!W:W,0,0)</f>
        <v>0</v>
      </c>
      <c r="BT12" s="18">
        <f>_xlfn.XLOOKUP($A12,'WW Forecast Calc'!$A:$A,'WW Forecast Calc'!X:X,0,0)</f>
        <v>-11578.507375660332</v>
      </c>
      <c r="BU12" s="18">
        <f>_xlfn.XLOOKUP($A12,'WW Forecast Calc'!$A:$A,'WW Forecast Calc'!Y:Y,0,0)</f>
        <v>-12798.092278703632</v>
      </c>
      <c r="BV12" s="18">
        <f>_xlfn.XLOOKUP($A12,'WW Forecast Calc'!$A:$A,'WW Forecast Calc'!Z:Z,0,0)</f>
        <v>-15481.103017254134</v>
      </c>
      <c r="BW12" s="18">
        <f>_xlfn.XLOOKUP($A12,'WW Forecast Calc'!$A:$A,'WW Forecast Calc'!AA:AA,0,0)</f>
        <v>-11742.29578914366</v>
      </c>
      <c r="BX12" s="18">
        <f>_xlfn.XLOOKUP($A12,'WW Forecast Calc'!$A:$A,'WW Forecast Calc'!AB:AB,0,0)</f>
        <v>-11802.647614099245</v>
      </c>
      <c r="BY12" s="18">
        <f>_xlfn.XLOOKUP($A12,'WW Forecast Calc'!$A:$A,'WW Forecast Calc'!AC:AC,0,0)</f>
        <v>-17121.843079967344</v>
      </c>
      <c r="BZ12" s="18">
        <f>_xlfn.XLOOKUP($A12,'WW Forecast Calc'!$A:$A,'WW Forecast Calc'!AD:AD,0,0)</f>
        <v>-15644.874063164232</v>
      </c>
      <c r="CA12" s="18">
        <f>_xlfn.XLOOKUP($A12,'WW Forecast Calc'!$A:$A,'WW Forecast Calc'!AE:AE,0,0)</f>
        <v>-16236.063961621021</v>
      </c>
      <c r="CB12" s="18">
        <f>_xlfn.XLOOKUP($A12,'WW Forecast Calc'!$A:$A,'WW Forecast Calc'!AF:AF,0,0)</f>
        <v>0</v>
      </c>
      <c r="CC12" s="18">
        <f>_xlfn.XLOOKUP($A12,'WW Forecast Calc'!$A:$A,'WW Forecast Calc'!AG:AG,0,0)</f>
        <v>0</v>
      </c>
      <c r="CD12" s="18">
        <f>_xlfn.XLOOKUP($A12,'WW Forecast Calc'!$A:$A,'WW Forecast Calc'!AH:AH,0,0)</f>
        <v>0</v>
      </c>
      <c r="CE12" s="18">
        <f t="shared" si="6"/>
        <v>-112405.4271796136</v>
      </c>
      <c r="CF12" s="19">
        <f t="shared" si="7"/>
        <v>-107908.59663501849</v>
      </c>
      <c r="CG12" s="18">
        <f>_xlfn.XLOOKUP($A12,'WW Forecast Calc'!$A:$A,'WW Forecast Calc'!AK:AK,0,0)</f>
        <v>0</v>
      </c>
      <c r="CH12" s="18">
        <f t="shared" si="8"/>
        <v>-107908.59663501849</v>
      </c>
      <c r="CI12" s="18">
        <f t="shared" si="9"/>
        <v>-3841.1011630863213</v>
      </c>
      <c r="CJ12" s="18">
        <f t="shared" si="10"/>
        <v>-111749.69779810481</v>
      </c>
    </row>
    <row r="13" spans="1:88" x14ac:dyDescent="0.25">
      <c r="A13" s="13">
        <v>923100</v>
      </c>
      <c r="B13" s="14">
        <f t="shared" si="11"/>
        <v>8</v>
      </c>
      <c r="C13" s="17" t="str">
        <f t="shared" si="0"/>
        <v>923.100</v>
      </c>
      <c r="D13" s="13" t="s">
        <v>22</v>
      </c>
      <c r="E13" s="13"/>
      <c r="F13" s="18">
        <v>0</v>
      </c>
      <c r="G13" s="18">
        <v>0</v>
      </c>
      <c r="H13" s="18">
        <v>0</v>
      </c>
      <c r="I13" s="18">
        <v>-141.10645353793691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-2685.6828786587103</v>
      </c>
      <c r="R13" s="18">
        <f t="shared" si="1"/>
        <v>-2826.7893321966471</v>
      </c>
      <c r="S13" s="18">
        <v>-3414.7282836032973</v>
      </c>
      <c r="T13" s="18">
        <v>-2788.6322904234157</v>
      </c>
      <c r="U13" s="18">
        <v>0</v>
      </c>
      <c r="V13" s="18">
        <v>-71.95</v>
      </c>
      <c r="W13" s="18">
        <v>-71.95</v>
      </c>
      <c r="X13" s="18">
        <v>-102.74</v>
      </c>
      <c r="Y13" s="18">
        <v>-102.74</v>
      </c>
      <c r="Z13" s="18">
        <v>-182.72887468030689</v>
      </c>
      <c r="AA13" s="18">
        <v>-182.72887468030689</v>
      </c>
      <c r="AB13" s="18">
        <v>-182.72887468030689</v>
      </c>
      <c r="AC13" s="18">
        <v>0</v>
      </c>
      <c r="AD13" s="18">
        <v>0</v>
      </c>
      <c r="AE13" s="18">
        <f t="shared" si="2"/>
        <v>-7100.9271980676331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f t="shared" si="3"/>
        <v>0</v>
      </c>
      <c r="AS13" s="18">
        <v>0</v>
      </c>
      <c r="AT13" s="18">
        <v>0</v>
      </c>
      <c r="AU13" s="18">
        <v>-1230.9786463878329</v>
      </c>
      <c r="AV13" s="18">
        <v>-1447.4271477272728</v>
      </c>
      <c r="AW13" s="18">
        <v>-1347.1875208491281</v>
      </c>
      <c r="AX13" s="18">
        <v>-1293.7620943396228</v>
      </c>
      <c r="AY13" s="18">
        <v>-1219.5140400604685</v>
      </c>
      <c r="AZ13" s="18">
        <v>-1402.0329161926434</v>
      </c>
      <c r="BA13" s="18">
        <v>-1322.5909139173302</v>
      </c>
      <c r="BB13" s="18">
        <f>_xlfn.XLOOKUP($A13,'WW Forecast Calc'!$A:$A,'WW Forecast Calc'!F:F,0,0)</f>
        <v>0</v>
      </c>
      <c r="BC13" s="18">
        <f>_xlfn.XLOOKUP($A13,'WW Forecast Calc'!$A:$A,'WW Forecast Calc'!G:G,0,0)</f>
        <v>0</v>
      </c>
      <c r="BD13" s="18">
        <f>_xlfn.XLOOKUP($A13,'WW Forecast Calc'!$A:$A,'WW Forecast Calc'!H:H,0,0)</f>
        <v>0</v>
      </c>
      <c r="BE13" s="18">
        <f t="shared" si="4"/>
        <v>-9263.4932794742999</v>
      </c>
      <c r="BF13" s="18">
        <f>_xlfn.XLOOKUP($A13,'WW Forecast Calc'!$A:$A,'WW Forecast Calc'!J:J,0,0)</f>
        <v>0</v>
      </c>
      <c r="BG13" s="18">
        <f>_xlfn.XLOOKUP($A13,'WW Forecast Calc'!$A:$A,'WW Forecast Calc'!K:K,0,0)</f>
        <v>0</v>
      </c>
      <c r="BH13" s="18">
        <f>_xlfn.XLOOKUP($A13,'WW Forecast Calc'!$A:$A,'WW Forecast Calc'!L:L,0,0)</f>
        <v>-1262.9840911939166</v>
      </c>
      <c r="BI13" s="18">
        <f>_xlfn.XLOOKUP($A13,'WW Forecast Calc'!$A:$A,'WW Forecast Calc'!M:M,0,0)</f>
        <v>-1485.0602535681819</v>
      </c>
      <c r="BJ13" s="18">
        <f>_xlfn.XLOOKUP($A13,'WW Forecast Calc'!$A:$A,'WW Forecast Calc'!N:N,0,0)</f>
        <v>-1382.2143963912054</v>
      </c>
      <c r="BK13" s="18">
        <f>_xlfn.XLOOKUP($A13,'WW Forecast Calc'!$A:$A,'WW Forecast Calc'!O:O,0,0)</f>
        <v>-1327.3999087924531</v>
      </c>
      <c r="BL13" s="18">
        <f>_xlfn.XLOOKUP($A13,'WW Forecast Calc'!$A:$A,'WW Forecast Calc'!P:P,0,0)</f>
        <v>-1251.2214051020408</v>
      </c>
      <c r="BM13" s="18">
        <f>_xlfn.XLOOKUP($A13,'WW Forecast Calc'!$A:$A,'WW Forecast Calc'!Q:Q,0,0)</f>
        <v>-1438.4857720136522</v>
      </c>
      <c r="BN13" s="18">
        <f>_xlfn.XLOOKUP($A13,'WW Forecast Calc'!$A:$A,'WW Forecast Calc'!R:R,0,0)</f>
        <v>-1356.9782776791808</v>
      </c>
      <c r="BO13" s="18">
        <f>_xlfn.XLOOKUP($A13,'WW Forecast Calc'!$A:$A,'WW Forecast Calc'!S:S,0,0)</f>
        <v>0</v>
      </c>
      <c r="BP13" s="18">
        <f>_xlfn.XLOOKUP($A13,'WW Forecast Calc'!$A:$A,'WW Forecast Calc'!T:T,0,0)</f>
        <v>0</v>
      </c>
      <c r="BQ13" s="18">
        <f>_xlfn.XLOOKUP($A13,'WW Forecast Calc'!$A:$A,'WW Forecast Calc'!U:U,0,0)</f>
        <v>0</v>
      </c>
      <c r="BR13" s="18">
        <f t="shared" si="5"/>
        <v>-9504.3441047406304</v>
      </c>
      <c r="BS13" s="18">
        <f>_xlfn.XLOOKUP($A13,'WW Forecast Calc'!$A:$A,'WW Forecast Calc'!W:W,0,0)</f>
        <v>0</v>
      </c>
      <c r="BT13" s="18">
        <f>_xlfn.XLOOKUP($A13,'WW Forecast Calc'!$A:$A,'WW Forecast Calc'!X:X,0,0)</f>
        <v>0</v>
      </c>
      <c r="BU13" s="18">
        <f>_xlfn.XLOOKUP($A13,'WW Forecast Calc'!$A:$A,'WW Forecast Calc'!Y:Y,0,0)</f>
        <v>-1289.5067571089887</v>
      </c>
      <c r="BV13" s="18">
        <f>_xlfn.XLOOKUP($A13,'WW Forecast Calc'!$A:$A,'WW Forecast Calc'!Z:Z,0,0)</f>
        <v>-1516.2465188931135</v>
      </c>
      <c r="BW13" s="18">
        <f>_xlfn.XLOOKUP($A13,'WW Forecast Calc'!$A:$A,'WW Forecast Calc'!AA:AA,0,0)</f>
        <v>-1411.2408987154206</v>
      </c>
      <c r="BX13" s="18">
        <f>_xlfn.XLOOKUP($A13,'WW Forecast Calc'!$A:$A,'WW Forecast Calc'!AB:AB,0,0)</f>
        <v>-1355.2753068770944</v>
      </c>
      <c r="BY13" s="18">
        <f>_xlfn.XLOOKUP($A13,'WW Forecast Calc'!$A:$A,'WW Forecast Calc'!AC:AC,0,0)</f>
        <v>-1277.4970546091836</v>
      </c>
      <c r="BZ13" s="18">
        <f>_xlfn.XLOOKUP($A13,'WW Forecast Calc'!$A:$A,'WW Forecast Calc'!AD:AD,0,0)</f>
        <v>-1468.6939732259389</v>
      </c>
      <c r="CA13" s="18">
        <f>_xlfn.XLOOKUP($A13,'WW Forecast Calc'!$A:$A,'WW Forecast Calc'!AE:AE,0,0)</f>
        <v>-1385.4748215104435</v>
      </c>
      <c r="CB13" s="18">
        <f>_xlfn.XLOOKUP($A13,'WW Forecast Calc'!$A:$A,'WW Forecast Calc'!AF:AF,0,0)</f>
        <v>0</v>
      </c>
      <c r="CC13" s="18">
        <f>_xlfn.XLOOKUP($A13,'WW Forecast Calc'!$A:$A,'WW Forecast Calc'!AG:AG,0,0)</f>
        <v>0</v>
      </c>
      <c r="CD13" s="18">
        <f>_xlfn.XLOOKUP($A13,'WW Forecast Calc'!$A:$A,'WW Forecast Calc'!AH:AH,0,0)</f>
        <v>0</v>
      </c>
      <c r="CE13" s="18">
        <f t="shared" si="6"/>
        <v>-9703.9353309401831</v>
      </c>
      <c r="CF13" s="19">
        <f t="shared" si="7"/>
        <v>-9295.4987242803818</v>
      </c>
      <c r="CG13" s="18">
        <f>_xlfn.XLOOKUP($A13,'WW Forecast Calc'!$A:$A,'WW Forecast Calc'!AK:AK,0,0)</f>
        <v>0</v>
      </c>
      <c r="CH13" s="18">
        <f t="shared" si="8"/>
        <v>-9295.4987242803818</v>
      </c>
      <c r="CI13" s="18">
        <f t="shared" si="9"/>
        <v>-349.73186161625017</v>
      </c>
      <c r="CJ13" s="18">
        <f t="shared" si="10"/>
        <v>-9645.230585896632</v>
      </c>
    </row>
    <row r="14" spans="1:88" x14ac:dyDescent="0.25">
      <c r="A14" s="13">
        <v>923400</v>
      </c>
      <c r="B14" s="14">
        <f t="shared" si="11"/>
        <v>9</v>
      </c>
      <c r="C14" s="17" t="str">
        <f t="shared" si="0"/>
        <v>923.400</v>
      </c>
      <c r="D14" s="13" t="s">
        <v>23</v>
      </c>
      <c r="E14" s="13"/>
      <c r="F14" s="18">
        <v>0</v>
      </c>
      <c r="G14" s="18">
        <v>-5389.5336155202822</v>
      </c>
      <c r="H14" s="18">
        <v>-1048.7061835748793</v>
      </c>
      <c r="I14" s="18">
        <v>0</v>
      </c>
      <c r="J14" s="18">
        <v>-1411.9671156578572</v>
      </c>
      <c r="K14" s="18">
        <v>-5048.9364450127878</v>
      </c>
      <c r="L14" s="18">
        <v>-13580.296550156294</v>
      </c>
      <c r="M14" s="18">
        <v>-5375.8786587098612</v>
      </c>
      <c r="N14" s="18">
        <v>-14686.473151463484</v>
      </c>
      <c r="O14" s="18">
        <v>-11464.132617220801</v>
      </c>
      <c r="P14" s="18">
        <v>-3881.5556976413754</v>
      </c>
      <c r="Q14" s="18">
        <v>-25925.356729184427</v>
      </c>
      <c r="R14" s="18">
        <f t="shared" si="1"/>
        <v>-87812.836764142048</v>
      </c>
      <c r="S14" s="18">
        <v>-6376.1125973287863</v>
      </c>
      <c r="T14" s="18">
        <v>-591.46638249502701</v>
      </c>
      <c r="U14" s="18">
        <v>-6475.4608979823815</v>
      </c>
      <c r="V14" s="18">
        <v>-1710.7580278488208</v>
      </c>
      <c r="W14" s="18">
        <v>0</v>
      </c>
      <c r="X14" s="18">
        <v>0</v>
      </c>
      <c r="Y14" s="18">
        <v>0</v>
      </c>
      <c r="Z14" s="18">
        <v>-39</v>
      </c>
      <c r="AA14" s="18">
        <v>0</v>
      </c>
      <c r="AB14" s="18">
        <v>0</v>
      </c>
      <c r="AC14" s="18">
        <v>-9678.3222762148343</v>
      </c>
      <c r="AD14" s="18">
        <v>-13712.276249515691</v>
      </c>
      <c r="AE14" s="18">
        <f t="shared" si="2"/>
        <v>-38583.396431385539</v>
      </c>
      <c r="AF14" s="18">
        <v>0</v>
      </c>
      <c r="AG14" s="18">
        <v>-8067.6970072713357</v>
      </c>
      <c r="AH14" s="18">
        <v>-40.282947208507409</v>
      </c>
      <c r="AI14" s="18">
        <v>0</v>
      </c>
      <c r="AJ14" s="18">
        <v>-2832.57421431276</v>
      </c>
      <c r="AK14" s="18">
        <v>0</v>
      </c>
      <c r="AL14" s="18">
        <v>-3418.7556728232184</v>
      </c>
      <c r="AM14" s="18">
        <v>-5549.7253968253972</v>
      </c>
      <c r="AN14" s="18">
        <v>-66.599999999999994</v>
      </c>
      <c r="AO14" s="18">
        <v>-682.2064150943396</v>
      </c>
      <c r="AP14" s="18">
        <v>-818.93608154020387</v>
      </c>
      <c r="AQ14" s="18">
        <v>-227.28979545454544</v>
      </c>
      <c r="AR14" s="18">
        <f t="shared" si="3"/>
        <v>-21704.067530530305</v>
      </c>
      <c r="AS14" s="18">
        <v>-260.01406844106464</v>
      </c>
      <c r="AT14" s="18">
        <v>-9575.5</v>
      </c>
      <c r="AU14" s="18">
        <v>-50245.349049429657</v>
      </c>
      <c r="AV14" s="18">
        <v>-2589.0511363636365</v>
      </c>
      <c r="AW14" s="18">
        <v>-3177.6749431387416</v>
      </c>
      <c r="AX14" s="18">
        <v>-5354.7169811320755</v>
      </c>
      <c r="AY14" s="18">
        <v>-1439.9434996220712</v>
      </c>
      <c r="AZ14" s="18">
        <v>0</v>
      </c>
      <c r="BA14" s="18">
        <v>-787.11869548729624</v>
      </c>
      <c r="BB14" s="18">
        <f>_xlfn.XLOOKUP($A14,'WW Forecast Calc'!$A:$A,'WW Forecast Calc'!F:F,0,0)</f>
        <v>-351.33630377358492</v>
      </c>
      <c r="BC14" s="18">
        <f>_xlfn.XLOOKUP($A14,'WW Forecast Calc'!$A:$A,'WW Forecast Calc'!G:G,0,0)</f>
        <v>-421.75208199320502</v>
      </c>
      <c r="BD14" s="18">
        <f>_xlfn.XLOOKUP($A14,'WW Forecast Calc'!$A:$A,'WW Forecast Calc'!H:H,0,0)</f>
        <v>-117.05424465909091</v>
      </c>
      <c r="BE14" s="18">
        <f t="shared" si="4"/>
        <v>-74319.511004040425</v>
      </c>
      <c r="BF14" s="18">
        <f>_xlfn.XLOOKUP($A14,'WW Forecast Calc'!$A:$A,'WW Forecast Calc'!J:J,0,0)</f>
        <v>-133.9072452471483</v>
      </c>
      <c r="BG14" s="18">
        <f>_xlfn.XLOOKUP($A14,'WW Forecast Calc'!$A:$A,'WW Forecast Calc'!K:K,0,0)</f>
        <v>-4931.3824999999997</v>
      </c>
      <c r="BH14" s="18">
        <f>_xlfn.XLOOKUP($A14,'WW Forecast Calc'!$A:$A,'WW Forecast Calc'!L:L,0,0)</f>
        <v>-25876.354760456274</v>
      </c>
      <c r="BI14" s="18">
        <f>_xlfn.XLOOKUP($A14,'WW Forecast Calc'!$A:$A,'WW Forecast Calc'!M:M,0,0)</f>
        <v>-1333.3613352272728</v>
      </c>
      <c r="BJ14" s="18">
        <f>_xlfn.XLOOKUP($A14,'WW Forecast Calc'!$A:$A,'WW Forecast Calc'!N:N,0,0)</f>
        <v>-1636.5025957164519</v>
      </c>
      <c r="BK14" s="18">
        <f>_xlfn.XLOOKUP($A14,'WW Forecast Calc'!$A:$A,'WW Forecast Calc'!O:O,0,0)</f>
        <v>-2757.6792452830191</v>
      </c>
      <c r="BL14" s="18">
        <f>_xlfn.XLOOKUP($A14,'WW Forecast Calc'!$A:$A,'WW Forecast Calc'!P:P,0,0)</f>
        <v>-741.57090230536664</v>
      </c>
      <c r="BM14" s="18">
        <f>_xlfn.XLOOKUP($A14,'WW Forecast Calc'!$A:$A,'WW Forecast Calc'!Q:Q,0,0)</f>
        <v>0</v>
      </c>
      <c r="BN14" s="18">
        <f>_xlfn.XLOOKUP($A14,'WW Forecast Calc'!$A:$A,'WW Forecast Calc'!R:R,0,0)</f>
        <v>-405.36612817595756</v>
      </c>
      <c r="BO14" s="18">
        <f>_xlfn.XLOOKUP($A14,'WW Forecast Calc'!$A:$A,'WW Forecast Calc'!S:S,0,0)</f>
        <v>-360.47104767169816</v>
      </c>
      <c r="BP14" s="18">
        <f>_xlfn.XLOOKUP($A14,'WW Forecast Calc'!$A:$A,'WW Forecast Calc'!T:T,0,0)</f>
        <v>-432.71763612502838</v>
      </c>
      <c r="BQ14" s="18">
        <f>_xlfn.XLOOKUP($A14,'WW Forecast Calc'!$A:$A,'WW Forecast Calc'!U:U,0,0)</f>
        <v>-120.09765502022728</v>
      </c>
      <c r="BR14" s="18">
        <f t="shared" si="5"/>
        <v>-38729.411051228446</v>
      </c>
      <c r="BS14" s="18">
        <f>_xlfn.XLOOKUP($A14,'WW Forecast Calc'!$A:$A,'WW Forecast Calc'!W:W,0,0)</f>
        <v>-136.71929739733841</v>
      </c>
      <c r="BT14" s="18">
        <f>_xlfn.XLOOKUP($A14,'WW Forecast Calc'!$A:$A,'WW Forecast Calc'!X:X,0,0)</f>
        <v>-5034.9415324999991</v>
      </c>
      <c r="BU14" s="18">
        <f>_xlfn.XLOOKUP($A14,'WW Forecast Calc'!$A:$A,'WW Forecast Calc'!Y:Y,0,0)</f>
        <v>-26419.758210425854</v>
      </c>
      <c r="BV14" s="18">
        <f>_xlfn.XLOOKUP($A14,'WW Forecast Calc'!$A:$A,'WW Forecast Calc'!Z:Z,0,0)</f>
        <v>-1361.3619232670453</v>
      </c>
      <c r="BW14" s="18">
        <f>_xlfn.XLOOKUP($A14,'WW Forecast Calc'!$A:$A,'WW Forecast Calc'!AA:AA,0,0)</f>
        <v>-1670.8691502264971</v>
      </c>
      <c r="BX14" s="18">
        <f>_xlfn.XLOOKUP($A14,'WW Forecast Calc'!$A:$A,'WW Forecast Calc'!AB:AB,0,0)</f>
        <v>-2815.5905094339623</v>
      </c>
      <c r="BY14" s="18">
        <f>_xlfn.XLOOKUP($A14,'WW Forecast Calc'!$A:$A,'WW Forecast Calc'!AC:AC,0,0)</f>
        <v>-757.14389125377932</v>
      </c>
      <c r="BZ14" s="18">
        <f>_xlfn.XLOOKUP($A14,'WW Forecast Calc'!$A:$A,'WW Forecast Calc'!AD:AD,0,0)</f>
        <v>0</v>
      </c>
      <c r="CA14" s="18">
        <f>_xlfn.XLOOKUP($A14,'WW Forecast Calc'!$A:$A,'WW Forecast Calc'!AE:AE,0,0)</f>
        <v>-413.87881686765263</v>
      </c>
      <c r="CB14" s="18">
        <f>_xlfn.XLOOKUP($A14,'WW Forecast Calc'!$A:$A,'WW Forecast Calc'!AF:AF,0,0)</f>
        <v>-368.0409396728038</v>
      </c>
      <c r="CC14" s="18">
        <f>_xlfn.XLOOKUP($A14,'WW Forecast Calc'!$A:$A,'WW Forecast Calc'!AG:AG,0,0)</f>
        <v>-441.80470648365394</v>
      </c>
      <c r="CD14" s="18">
        <f>_xlfn.XLOOKUP($A14,'WW Forecast Calc'!$A:$A,'WW Forecast Calc'!AH:AH,0,0)</f>
        <v>-122.61970577565204</v>
      </c>
      <c r="CE14" s="18">
        <f t="shared" si="6"/>
        <v>-39542.728683304245</v>
      </c>
      <c r="CF14" s="19">
        <f t="shared" si="7"/>
        <v>-45180.292391873125</v>
      </c>
      <c r="CG14" s="18">
        <f>_xlfn.XLOOKUP($A14,'WW Forecast Calc'!$A:$A,'WW Forecast Calc'!AK:AK,0,0)</f>
        <v>6674.2526278719106</v>
      </c>
      <c r="CH14" s="18">
        <f t="shared" si="8"/>
        <v>-38506.039764001216</v>
      </c>
      <c r="CI14" s="18">
        <f t="shared" si="9"/>
        <v>-1008.9972174961731</v>
      </c>
      <c r="CJ14" s="18">
        <f t="shared" si="10"/>
        <v>-39515.036981497389</v>
      </c>
    </row>
    <row r="15" spans="1:88" x14ac:dyDescent="0.25">
      <c r="A15" s="13">
        <v>923500</v>
      </c>
      <c r="B15" s="14">
        <f t="shared" si="11"/>
        <v>10</v>
      </c>
      <c r="C15" s="17" t="str">
        <f t="shared" si="0"/>
        <v>923.500</v>
      </c>
      <c r="D15" s="13" t="s">
        <v>24</v>
      </c>
      <c r="E15" s="13"/>
      <c r="F15" s="18">
        <v>-769.52145796590241</v>
      </c>
      <c r="G15" s="18">
        <v>-1134.5390946502057</v>
      </c>
      <c r="H15" s="18">
        <v>-405.70062517760726</v>
      </c>
      <c r="I15" s="18">
        <v>-771.79823813583403</v>
      </c>
      <c r="J15" s="18">
        <v>-771.79823813583403</v>
      </c>
      <c r="K15" s="18">
        <v>-771.79823813583403</v>
      </c>
      <c r="L15" s="18">
        <v>-771.79823813583403</v>
      </c>
      <c r="M15" s="18">
        <v>-771.79823813583403</v>
      </c>
      <c r="N15" s="18">
        <v>-771.79823813583403</v>
      </c>
      <c r="O15" s="18">
        <v>-2475.6487638533677</v>
      </c>
      <c r="P15" s="18">
        <v>-771.79823813583403</v>
      </c>
      <c r="Q15" s="18">
        <v>0</v>
      </c>
      <c r="R15" s="18">
        <f>SUM(F15:Q15)</f>
        <v>-10187.997608597923</v>
      </c>
      <c r="S15" s="18">
        <v>0</v>
      </c>
      <c r="T15" s="18">
        <v>-771.79823813583403</v>
      </c>
      <c r="U15" s="18">
        <v>-1543.5964762716681</v>
      </c>
      <c r="V15" s="18">
        <v>-1423.5256692242115</v>
      </c>
      <c r="W15" s="18">
        <v>-771.79823813583403</v>
      </c>
      <c r="X15" s="18">
        <v>-771.79823813583403</v>
      </c>
      <c r="Y15" s="18">
        <v>-771.79823813583403</v>
      </c>
      <c r="Z15" s="18">
        <v>-771.79823813583403</v>
      </c>
      <c r="AA15" s="18">
        <v>-771.79823813583403</v>
      </c>
      <c r="AB15" s="18">
        <v>-2242.4607019039499</v>
      </c>
      <c r="AC15" s="18">
        <v>-2287.3226257459505</v>
      </c>
      <c r="AD15" s="18">
        <v>0</v>
      </c>
      <c r="AE15" s="18">
        <f t="shared" si="2"/>
        <v>-12127.694901960784</v>
      </c>
      <c r="AF15" s="18">
        <v>0</v>
      </c>
      <c r="AG15" s="18">
        <v>0</v>
      </c>
      <c r="AH15" s="18">
        <v>0</v>
      </c>
      <c r="AI15" s="18">
        <v>-545.33385606060597</v>
      </c>
      <c r="AJ15" s="18">
        <v>0</v>
      </c>
      <c r="AK15" s="18">
        <v>0</v>
      </c>
      <c r="AL15" s="18">
        <v>0</v>
      </c>
      <c r="AM15" s="18">
        <v>-1555.0045200302345</v>
      </c>
      <c r="AN15" s="18">
        <v>0</v>
      </c>
      <c r="AO15" s="18">
        <v>-2820.700064150943</v>
      </c>
      <c r="AP15" s="18">
        <v>0</v>
      </c>
      <c r="AQ15" s="18">
        <v>0</v>
      </c>
      <c r="AR15" s="18">
        <f t="shared" si="3"/>
        <v>-4921.038440241784</v>
      </c>
      <c r="AS15" s="18">
        <v>0</v>
      </c>
      <c r="AT15" s="18">
        <v>0</v>
      </c>
      <c r="AU15" s="18">
        <v>0</v>
      </c>
      <c r="AV15" s="18">
        <v>-817.52307954545449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f>_xlfn.XLOOKUP($A15,'WW Forecast Calc'!$A:$A,'WW Forecast Calc'!F:F,0,0)</f>
        <v>-2905.3210660754712</v>
      </c>
      <c r="BC15" s="18">
        <f>_xlfn.XLOOKUP($A15,'WW Forecast Calc'!$A:$A,'WW Forecast Calc'!G:G,0,0)</f>
        <v>0</v>
      </c>
      <c r="BD15" s="18">
        <f>_xlfn.XLOOKUP($A15,'WW Forecast Calc'!$A:$A,'WW Forecast Calc'!H:H,0,0)</f>
        <v>0</v>
      </c>
      <c r="BE15" s="18">
        <f t="shared" si="4"/>
        <v>-3722.8441456209257</v>
      </c>
      <c r="BF15" s="18">
        <f>_xlfn.XLOOKUP($A15,'WW Forecast Calc'!$A:$A,'WW Forecast Calc'!J:J,0,0)</f>
        <v>0</v>
      </c>
      <c r="BG15" s="18">
        <f>_xlfn.XLOOKUP($A15,'WW Forecast Calc'!$A:$A,'WW Forecast Calc'!K:K,0,0)</f>
        <v>0</v>
      </c>
      <c r="BH15" s="18">
        <f>_xlfn.XLOOKUP($A15,'WW Forecast Calc'!$A:$A,'WW Forecast Calc'!L:L,0,0)</f>
        <v>0</v>
      </c>
      <c r="BI15" s="18">
        <f>_xlfn.XLOOKUP($A15,'WW Forecast Calc'!$A:$A,'WW Forecast Calc'!M:M,0,0)</f>
        <v>-838.77867961363631</v>
      </c>
      <c r="BJ15" s="18">
        <f>_xlfn.XLOOKUP($A15,'WW Forecast Calc'!$A:$A,'WW Forecast Calc'!N:N,0,0)</f>
        <v>0</v>
      </c>
      <c r="BK15" s="18">
        <f>_xlfn.XLOOKUP($A15,'WW Forecast Calc'!$A:$A,'WW Forecast Calc'!O:O,0,0)</f>
        <v>0</v>
      </c>
      <c r="BL15" s="18">
        <f>_xlfn.XLOOKUP($A15,'WW Forecast Calc'!$A:$A,'WW Forecast Calc'!P:P,0,0)</f>
        <v>0</v>
      </c>
      <c r="BM15" s="18">
        <f>_xlfn.XLOOKUP($A15,'WW Forecast Calc'!$A:$A,'WW Forecast Calc'!Q:Q,0,0)</f>
        <v>0</v>
      </c>
      <c r="BN15" s="18">
        <f>_xlfn.XLOOKUP($A15,'WW Forecast Calc'!$A:$A,'WW Forecast Calc'!R:R,0,0)</f>
        <v>0</v>
      </c>
      <c r="BO15" s="18">
        <f>_xlfn.XLOOKUP($A15,'WW Forecast Calc'!$A:$A,'WW Forecast Calc'!S:S,0,0)</f>
        <v>-2980.8594137934333</v>
      </c>
      <c r="BP15" s="18">
        <f>_xlfn.XLOOKUP($A15,'WW Forecast Calc'!$A:$A,'WW Forecast Calc'!T:T,0,0)</f>
        <v>0</v>
      </c>
      <c r="BQ15" s="18">
        <f>_xlfn.XLOOKUP($A15,'WW Forecast Calc'!$A:$A,'WW Forecast Calc'!U:U,0,0)</f>
        <v>0</v>
      </c>
      <c r="BR15" s="18">
        <f t="shared" si="5"/>
        <v>-3819.6380934070694</v>
      </c>
      <c r="BS15" s="18">
        <f>_xlfn.XLOOKUP($A15,'WW Forecast Calc'!$A:$A,'WW Forecast Calc'!W:W,0,0)</f>
        <v>0</v>
      </c>
      <c r="BT15" s="18">
        <f>_xlfn.XLOOKUP($A15,'WW Forecast Calc'!$A:$A,'WW Forecast Calc'!X:X,0,0)</f>
        <v>0</v>
      </c>
      <c r="BU15" s="18">
        <f>_xlfn.XLOOKUP($A15,'WW Forecast Calc'!$A:$A,'WW Forecast Calc'!Y:Y,0,0)</f>
        <v>0</v>
      </c>
      <c r="BV15" s="18">
        <f>_xlfn.XLOOKUP($A15,'WW Forecast Calc'!$A:$A,'WW Forecast Calc'!Z:Z,0,0)</f>
        <v>-856.39303188552265</v>
      </c>
      <c r="BW15" s="18">
        <f>_xlfn.XLOOKUP($A15,'WW Forecast Calc'!$A:$A,'WW Forecast Calc'!AA:AA,0,0)</f>
        <v>0</v>
      </c>
      <c r="BX15" s="18">
        <f>_xlfn.XLOOKUP($A15,'WW Forecast Calc'!$A:$A,'WW Forecast Calc'!AB:AB,0,0)</f>
        <v>0</v>
      </c>
      <c r="BY15" s="18">
        <f>_xlfn.XLOOKUP($A15,'WW Forecast Calc'!$A:$A,'WW Forecast Calc'!AC:AC,0,0)</f>
        <v>0</v>
      </c>
      <c r="BZ15" s="18">
        <f>_xlfn.XLOOKUP($A15,'WW Forecast Calc'!$A:$A,'WW Forecast Calc'!AD:AD,0,0)</f>
        <v>0</v>
      </c>
      <c r="CA15" s="18">
        <f>_xlfn.XLOOKUP($A15,'WW Forecast Calc'!$A:$A,'WW Forecast Calc'!AE:AE,0,0)</f>
        <v>0</v>
      </c>
      <c r="CB15" s="18">
        <f>_xlfn.XLOOKUP($A15,'WW Forecast Calc'!$A:$A,'WW Forecast Calc'!AF:AF,0,0)</f>
        <v>-3043.4574614830949</v>
      </c>
      <c r="CC15" s="18">
        <f>_xlfn.XLOOKUP($A15,'WW Forecast Calc'!$A:$A,'WW Forecast Calc'!AG:AG,0,0)</f>
        <v>0</v>
      </c>
      <c r="CD15" s="18">
        <f>_xlfn.XLOOKUP($A15,'WW Forecast Calc'!$A:$A,'WW Forecast Calc'!AH:AH,0,0)</f>
        <v>0</v>
      </c>
      <c r="CE15" s="18">
        <f t="shared" si="6"/>
        <v>-3899.8504933686177</v>
      </c>
      <c r="CF15" s="19">
        <f t="shared" si="7"/>
        <v>-3722.8441456209257</v>
      </c>
      <c r="CG15" s="18">
        <f>_xlfn.XLOOKUP($A15,'WW Forecast Calc'!$A:$A,'WW Forecast Calc'!AK:AK,0,0)</f>
        <v>0</v>
      </c>
      <c r="CH15" s="18">
        <f t="shared" si="8"/>
        <v>-3722.8441456209257</v>
      </c>
      <c r="CI15" s="18">
        <f t="shared" si="9"/>
        <v>-114.40830005803036</v>
      </c>
      <c r="CJ15" s="18">
        <f t="shared" si="10"/>
        <v>-3837.2524456789561</v>
      </c>
    </row>
    <row r="16" spans="1:88" x14ac:dyDescent="0.25">
      <c r="A16" s="13">
        <v>923600</v>
      </c>
      <c r="B16" s="14">
        <f t="shared" si="11"/>
        <v>11</v>
      </c>
      <c r="C16" s="17" t="str">
        <f t="shared" si="0"/>
        <v>923.600</v>
      </c>
      <c r="D16" s="13" t="s">
        <v>25</v>
      </c>
      <c r="E16" s="13"/>
      <c r="F16" s="18">
        <v>-2095.5226337448562</v>
      </c>
      <c r="G16" s="18">
        <v>-679.24502057613176</v>
      </c>
      <c r="H16" s="18">
        <v>-2771.9253452685425</v>
      </c>
      <c r="I16" s="18">
        <v>2014.5960215970447</v>
      </c>
      <c r="J16" s="18">
        <v>-1495.7228815004262</v>
      </c>
      <c r="K16" s="18">
        <v>-665.97530548451266</v>
      </c>
      <c r="L16" s="18">
        <v>-2084.6288832054561</v>
      </c>
      <c r="M16" s="18">
        <v>-2009.6134100596764</v>
      </c>
      <c r="N16" s="18">
        <v>-1469.3362233589087</v>
      </c>
      <c r="O16" s="18">
        <v>-795.80871554418877</v>
      </c>
      <c r="P16" s="18">
        <v>-3302.1544188689973</v>
      </c>
      <c r="Q16" s="18">
        <v>2781.7892583120201</v>
      </c>
      <c r="R16" s="18">
        <f t="shared" si="1"/>
        <v>-12573.54755770263</v>
      </c>
      <c r="S16" s="18">
        <v>-1182.684094913327</v>
      </c>
      <c r="T16" s="18">
        <v>0</v>
      </c>
      <c r="U16" s="18">
        <v>0</v>
      </c>
      <c r="V16" s="18">
        <v>-2911.0424381926682</v>
      </c>
      <c r="W16" s="18">
        <v>-714.30019039499871</v>
      </c>
      <c r="X16" s="18">
        <v>0</v>
      </c>
      <c r="Y16" s="18">
        <v>-2973.4678374538221</v>
      </c>
      <c r="Z16" s="18">
        <v>-887.43903381642508</v>
      </c>
      <c r="AA16" s="18">
        <v>0</v>
      </c>
      <c r="AB16" s="18">
        <v>0</v>
      </c>
      <c r="AC16" s="18">
        <v>0</v>
      </c>
      <c r="AD16" s="18">
        <v>-504.14374273537385</v>
      </c>
      <c r="AE16" s="18">
        <f t="shared" si="2"/>
        <v>-9173.0773375066146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f t="shared" si="3"/>
        <v>0</v>
      </c>
      <c r="AS16" s="18">
        <v>-537.03422053231941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f>_xlfn.XLOOKUP($A16,'WW Forecast Calc'!$A:$A,'WW Forecast Calc'!F:F,0,0)</f>
        <v>0</v>
      </c>
      <c r="BC16" s="18">
        <f>_xlfn.XLOOKUP($A16,'WW Forecast Calc'!$A:$A,'WW Forecast Calc'!G:G,0,0)</f>
        <v>0</v>
      </c>
      <c r="BD16" s="18">
        <f>_xlfn.XLOOKUP($A16,'WW Forecast Calc'!$A:$A,'WW Forecast Calc'!H:H,0,0)</f>
        <v>0</v>
      </c>
      <c r="BE16" s="18">
        <f t="shared" si="4"/>
        <v>-537.03422053231941</v>
      </c>
      <c r="BF16" s="18">
        <f>_xlfn.XLOOKUP($A16,'WW Forecast Calc'!$A:$A,'WW Forecast Calc'!J:J,0,0)</f>
        <v>-550.99711026615978</v>
      </c>
      <c r="BG16" s="18">
        <f>_xlfn.XLOOKUP($A16,'WW Forecast Calc'!$A:$A,'WW Forecast Calc'!K:K,0,0)</f>
        <v>0</v>
      </c>
      <c r="BH16" s="18">
        <f>_xlfn.XLOOKUP($A16,'WW Forecast Calc'!$A:$A,'WW Forecast Calc'!L:L,0,0)</f>
        <v>0</v>
      </c>
      <c r="BI16" s="18">
        <f>_xlfn.XLOOKUP($A16,'WW Forecast Calc'!$A:$A,'WW Forecast Calc'!M:M,0,0)</f>
        <v>0</v>
      </c>
      <c r="BJ16" s="18">
        <f>_xlfn.XLOOKUP($A16,'WW Forecast Calc'!$A:$A,'WW Forecast Calc'!N:N,0,0)</f>
        <v>0</v>
      </c>
      <c r="BK16" s="18">
        <f>_xlfn.XLOOKUP($A16,'WW Forecast Calc'!$A:$A,'WW Forecast Calc'!O:O,0,0)</f>
        <v>0</v>
      </c>
      <c r="BL16" s="18">
        <f>_xlfn.XLOOKUP($A16,'WW Forecast Calc'!$A:$A,'WW Forecast Calc'!P:P,0,0)</f>
        <v>0</v>
      </c>
      <c r="BM16" s="18">
        <f>_xlfn.XLOOKUP($A16,'WW Forecast Calc'!$A:$A,'WW Forecast Calc'!Q:Q,0,0)</f>
        <v>0</v>
      </c>
      <c r="BN16" s="18">
        <f>_xlfn.XLOOKUP($A16,'WW Forecast Calc'!$A:$A,'WW Forecast Calc'!R:R,0,0)</f>
        <v>0</v>
      </c>
      <c r="BO16" s="18">
        <f>_xlfn.XLOOKUP($A16,'WW Forecast Calc'!$A:$A,'WW Forecast Calc'!S:S,0,0)</f>
        <v>0</v>
      </c>
      <c r="BP16" s="18">
        <f>_xlfn.XLOOKUP($A16,'WW Forecast Calc'!$A:$A,'WW Forecast Calc'!T:T,0,0)</f>
        <v>0</v>
      </c>
      <c r="BQ16" s="18">
        <f>_xlfn.XLOOKUP($A16,'WW Forecast Calc'!$A:$A,'WW Forecast Calc'!U:U,0,0)</f>
        <v>0</v>
      </c>
      <c r="BR16" s="18">
        <f t="shared" si="5"/>
        <v>-550.99711026615978</v>
      </c>
      <c r="BS16" s="18">
        <f>_xlfn.XLOOKUP($A16,'WW Forecast Calc'!$A:$A,'WW Forecast Calc'!W:W,0,0)</f>
        <v>-562.56804958174905</v>
      </c>
      <c r="BT16" s="18">
        <f>_xlfn.XLOOKUP($A16,'WW Forecast Calc'!$A:$A,'WW Forecast Calc'!X:X,0,0)</f>
        <v>0</v>
      </c>
      <c r="BU16" s="18">
        <f>_xlfn.XLOOKUP($A16,'WW Forecast Calc'!$A:$A,'WW Forecast Calc'!Y:Y,0,0)</f>
        <v>0</v>
      </c>
      <c r="BV16" s="18">
        <f>_xlfn.XLOOKUP($A16,'WW Forecast Calc'!$A:$A,'WW Forecast Calc'!Z:Z,0,0)</f>
        <v>0</v>
      </c>
      <c r="BW16" s="18">
        <f>_xlfn.XLOOKUP($A16,'WW Forecast Calc'!$A:$A,'WW Forecast Calc'!AA:AA,0,0)</f>
        <v>0</v>
      </c>
      <c r="BX16" s="18">
        <f>_xlfn.XLOOKUP($A16,'WW Forecast Calc'!$A:$A,'WW Forecast Calc'!AB:AB,0,0)</f>
        <v>0</v>
      </c>
      <c r="BY16" s="18">
        <f>_xlfn.XLOOKUP($A16,'WW Forecast Calc'!$A:$A,'WW Forecast Calc'!AC:AC,0,0)</f>
        <v>0</v>
      </c>
      <c r="BZ16" s="18">
        <f>_xlfn.XLOOKUP($A16,'WW Forecast Calc'!$A:$A,'WW Forecast Calc'!AD:AD,0,0)</f>
        <v>0</v>
      </c>
      <c r="CA16" s="18">
        <f>_xlfn.XLOOKUP($A16,'WW Forecast Calc'!$A:$A,'WW Forecast Calc'!AE:AE,0,0)</f>
        <v>0</v>
      </c>
      <c r="CB16" s="18">
        <f>_xlfn.XLOOKUP($A16,'WW Forecast Calc'!$A:$A,'WW Forecast Calc'!AF:AF,0,0)</f>
        <v>0</v>
      </c>
      <c r="CC16" s="18">
        <f>_xlfn.XLOOKUP($A16,'WW Forecast Calc'!$A:$A,'WW Forecast Calc'!AG:AG,0,0)</f>
        <v>0</v>
      </c>
      <c r="CD16" s="18">
        <f>_xlfn.XLOOKUP($A16,'WW Forecast Calc'!$A:$A,'WW Forecast Calc'!AH:AH,0,0)</f>
        <v>0</v>
      </c>
      <c r="CE16" s="18">
        <f t="shared" si="6"/>
        <v>-562.56804958174905</v>
      </c>
      <c r="CF16" s="19">
        <f t="shared" si="7"/>
        <v>-550.99711026615978</v>
      </c>
      <c r="CG16" s="18">
        <f>_xlfn.XLOOKUP($A16,'WW Forecast Calc'!$A:$A,'WW Forecast Calc'!AK:AK,0,0)</f>
        <v>0</v>
      </c>
      <c r="CH16" s="18">
        <f t="shared" si="8"/>
        <v>-550.99711026615978</v>
      </c>
      <c r="CI16" s="18">
        <f t="shared" si="9"/>
        <v>-11.570939315589271</v>
      </c>
      <c r="CJ16" s="18">
        <f t="shared" si="10"/>
        <v>-562.56804958174905</v>
      </c>
    </row>
    <row r="17" spans="1:88" x14ac:dyDescent="0.25">
      <c r="A17" s="13">
        <v>923900</v>
      </c>
      <c r="B17" s="14">
        <f t="shared" si="11"/>
        <v>12</v>
      </c>
      <c r="C17" s="17" t="str">
        <f t="shared" si="0"/>
        <v>923.900</v>
      </c>
      <c r="D17" s="13" t="s">
        <v>26</v>
      </c>
      <c r="E17" s="13"/>
      <c r="F17" s="18">
        <v>-2618.7899999999986</v>
      </c>
      <c r="G17" s="18">
        <v>-2618.7899999999986</v>
      </c>
      <c r="H17" s="18">
        <v>-2664.8400142085807</v>
      </c>
      <c r="I17" s="18">
        <v>-2589.869999999999</v>
      </c>
      <c r="J17" s="18">
        <v>-3164.7952173913036</v>
      </c>
      <c r="K17" s="18">
        <v>-2449.0199999999995</v>
      </c>
      <c r="L17" s="18">
        <v>-2802.2299999999991</v>
      </c>
      <c r="M17" s="18">
        <v>-2802.2299999999991</v>
      </c>
      <c r="N17" s="18">
        <v>-1714.4100000000003</v>
      </c>
      <c r="O17" s="18">
        <v>-1414.4100000000003</v>
      </c>
      <c r="P17" s="18">
        <v>-1414.4100000000003</v>
      </c>
      <c r="Q17" s="18">
        <v>-1114.4100000000001</v>
      </c>
      <c r="R17" s="18">
        <f t="shared" si="1"/>
        <v>-27368.205231599877</v>
      </c>
      <c r="S17" s="18">
        <v>-4290.9600000000009</v>
      </c>
      <c r="T17" s="18">
        <v>-2109.54</v>
      </c>
      <c r="U17" s="18">
        <v>-2557.5455726058535</v>
      </c>
      <c r="V17" s="18">
        <v>-2857.5455726058531</v>
      </c>
      <c r="W17" s="18">
        <v>-2557.5455726058535</v>
      </c>
      <c r="X17" s="18">
        <v>-2257.545572605854</v>
      </c>
      <c r="Y17" s="18">
        <v>-2457.3855726058532</v>
      </c>
      <c r="Z17" s="18">
        <v>-2023.5855726058544</v>
      </c>
      <c r="AA17" s="18">
        <v>-2443.5855726058535</v>
      </c>
      <c r="AB17" s="18">
        <v>-2323.5855726058544</v>
      </c>
      <c r="AC17" s="18">
        <v>-300</v>
      </c>
      <c r="AD17" s="18">
        <v>-1626.36</v>
      </c>
      <c r="AE17" s="18">
        <f t="shared" si="2"/>
        <v>-27805.184580846832</v>
      </c>
      <c r="AF17" s="18">
        <v>-1581.43</v>
      </c>
      <c r="AG17" s="18">
        <v>-1881.43</v>
      </c>
      <c r="AH17" s="18">
        <v>-2607.4900000000011</v>
      </c>
      <c r="AI17" s="18">
        <v>-3383.37</v>
      </c>
      <c r="AJ17" s="18">
        <v>-1913.3700000000001</v>
      </c>
      <c r="AK17" s="18">
        <v>-1913.37</v>
      </c>
      <c r="AL17" s="18">
        <v>-1913.3700000000001</v>
      </c>
      <c r="AM17" s="18">
        <v>-1913.3700000000001</v>
      </c>
      <c r="AN17" s="18">
        <v>-1613.37</v>
      </c>
      <c r="AO17" s="18">
        <v>-1613.37</v>
      </c>
      <c r="AP17" s="18">
        <v>-1613.4099999999996</v>
      </c>
      <c r="AQ17" s="18">
        <v>-561.20000000000005</v>
      </c>
      <c r="AR17" s="18">
        <f t="shared" si="3"/>
        <v>-22508.550000000003</v>
      </c>
      <c r="AS17" s="18">
        <v>-1881.3099999999997</v>
      </c>
      <c r="AT17" s="18">
        <v>-1881.4899999999998</v>
      </c>
      <c r="AU17" s="18">
        <v>-1581.31</v>
      </c>
      <c r="AV17" s="18">
        <v>-1881.3099999999997</v>
      </c>
      <c r="AW17" s="18">
        <v>-1881.3099999999997</v>
      </c>
      <c r="AX17" s="18">
        <v>-1581.31</v>
      </c>
      <c r="AY17" s="18">
        <v>-1581.31</v>
      </c>
      <c r="AZ17" s="18">
        <v>-1581.31</v>
      </c>
      <c r="BA17" s="18">
        <v>-1581.31</v>
      </c>
      <c r="BB17" s="18">
        <f>_xlfn.XLOOKUP($A17,'WW Forecast Calc'!$A:$A,'WW Forecast Calc'!F:F,0,0)</f>
        <v>-1661.7710999999999</v>
      </c>
      <c r="BC17" s="18">
        <f>_xlfn.XLOOKUP($A17,'WW Forecast Calc'!$A:$A,'WW Forecast Calc'!G:G,0,0)</f>
        <v>-1661.8122999999996</v>
      </c>
      <c r="BD17" s="18">
        <f>_xlfn.XLOOKUP($A17,'WW Forecast Calc'!$A:$A,'WW Forecast Calc'!H:H,0,0)</f>
        <v>-578.03600000000006</v>
      </c>
      <c r="BE17" s="18">
        <f t="shared" si="4"/>
        <v>-19333.589399999997</v>
      </c>
      <c r="BF17" s="18">
        <f>_xlfn.XLOOKUP($A17,'WW Forecast Calc'!$A:$A,'WW Forecast Calc'!J:J,0,0)</f>
        <v>-1930.2240599999998</v>
      </c>
      <c r="BG17" s="18">
        <f>_xlfn.XLOOKUP($A17,'WW Forecast Calc'!$A:$A,'WW Forecast Calc'!K:K,0,0)</f>
        <v>-1930.4087399999999</v>
      </c>
      <c r="BH17" s="18">
        <f>_xlfn.XLOOKUP($A17,'WW Forecast Calc'!$A:$A,'WW Forecast Calc'!L:L,0,0)</f>
        <v>-1622.4240600000001</v>
      </c>
      <c r="BI17" s="18">
        <f>_xlfn.XLOOKUP($A17,'WW Forecast Calc'!$A:$A,'WW Forecast Calc'!M:M,0,0)</f>
        <v>-1930.2240599999998</v>
      </c>
      <c r="BJ17" s="18">
        <f>_xlfn.XLOOKUP($A17,'WW Forecast Calc'!$A:$A,'WW Forecast Calc'!N:N,0,0)</f>
        <v>-1930.2240599999998</v>
      </c>
      <c r="BK17" s="18">
        <f>_xlfn.XLOOKUP($A17,'WW Forecast Calc'!$A:$A,'WW Forecast Calc'!O:O,0,0)</f>
        <v>-1622.4240600000001</v>
      </c>
      <c r="BL17" s="18">
        <f>_xlfn.XLOOKUP($A17,'WW Forecast Calc'!$A:$A,'WW Forecast Calc'!P:P,0,0)</f>
        <v>-1622.4240600000001</v>
      </c>
      <c r="BM17" s="18">
        <f>_xlfn.XLOOKUP($A17,'WW Forecast Calc'!$A:$A,'WW Forecast Calc'!Q:Q,0,0)</f>
        <v>-1622.4240600000001</v>
      </c>
      <c r="BN17" s="18">
        <f>_xlfn.XLOOKUP($A17,'WW Forecast Calc'!$A:$A,'WW Forecast Calc'!R:R,0,0)</f>
        <v>-1622.4240600000001</v>
      </c>
      <c r="BO17" s="18">
        <f>_xlfn.XLOOKUP($A17,'WW Forecast Calc'!$A:$A,'WW Forecast Calc'!S:S,0,0)</f>
        <v>-1704.9771486</v>
      </c>
      <c r="BP17" s="18">
        <f>_xlfn.XLOOKUP($A17,'WW Forecast Calc'!$A:$A,'WW Forecast Calc'!T:T,0,0)</f>
        <v>-1705.0194197999997</v>
      </c>
      <c r="BQ17" s="18">
        <f>_xlfn.XLOOKUP($A17,'WW Forecast Calc'!$A:$A,'WW Forecast Calc'!U:U,0,0)</f>
        <v>-593.0649360000001</v>
      </c>
      <c r="BR17" s="18">
        <f t="shared" si="5"/>
        <v>-19836.262724399996</v>
      </c>
      <c r="BS17" s="18">
        <f>_xlfn.XLOOKUP($A17,'WW Forecast Calc'!$A:$A,'WW Forecast Calc'!W:W,0,0)</f>
        <v>-1970.7587652599996</v>
      </c>
      <c r="BT17" s="18">
        <f>_xlfn.XLOOKUP($A17,'WW Forecast Calc'!$A:$A,'WW Forecast Calc'!X:X,0,0)</f>
        <v>-1970.9473235399996</v>
      </c>
      <c r="BU17" s="18">
        <f>_xlfn.XLOOKUP($A17,'WW Forecast Calc'!$A:$A,'WW Forecast Calc'!Y:Y,0,0)</f>
        <v>-1656.4949652599998</v>
      </c>
      <c r="BV17" s="18">
        <f>_xlfn.XLOOKUP($A17,'WW Forecast Calc'!$A:$A,'WW Forecast Calc'!Z:Z,0,0)</f>
        <v>-1970.7587652599996</v>
      </c>
      <c r="BW17" s="18">
        <f>_xlfn.XLOOKUP($A17,'WW Forecast Calc'!$A:$A,'WW Forecast Calc'!AA:AA,0,0)</f>
        <v>-1970.7587652599996</v>
      </c>
      <c r="BX17" s="18">
        <f>_xlfn.XLOOKUP($A17,'WW Forecast Calc'!$A:$A,'WW Forecast Calc'!AB:AB,0,0)</f>
        <v>-1656.4949652599998</v>
      </c>
      <c r="BY17" s="18">
        <f>_xlfn.XLOOKUP($A17,'WW Forecast Calc'!$A:$A,'WW Forecast Calc'!AC:AC,0,0)</f>
        <v>-1656.4949652599998</v>
      </c>
      <c r="BZ17" s="18">
        <f>_xlfn.XLOOKUP($A17,'WW Forecast Calc'!$A:$A,'WW Forecast Calc'!AD:AD,0,0)</f>
        <v>-1656.4949652599998</v>
      </c>
      <c r="CA17" s="18">
        <f>_xlfn.XLOOKUP($A17,'WW Forecast Calc'!$A:$A,'WW Forecast Calc'!AE:AE,0,0)</f>
        <v>-1656.4949652599998</v>
      </c>
      <c r="CB17" s="18">
        <f>_xlfn.XLOOKUP($A17,'WW Forecast Calc'!$A:$A,'WW Forecast Calc'!AF:AF,0,0)</f>
        <v>-1740.7816687205998</v>
      </c>
      <c r="CC17" s="18">
        <f>_xlfn.XLOOKUP($A17,'WW Forecast Calc'!$A:$A,'WW Forecast Calc'!AG:AG,0,0)</f>
        <v>-1740.8248276157994</v>
      </c>
      <c r="CD17" s="18">
        <f>_xlfn.XLOOKUP($A17,'WW Forecast Calc'!$A:$A,'WW Forecast Calc'!AH:AH,0,0)</f>
        <v>-605.51929965600004</v>
      </c>
      <c r="CE17" s="18">
        <f t="shared" si="6"/>
        <v>-20252.824241612401</v>
      </c>
      <c r="CF17" s="19">
        <f t="shared" si="7"/>
        <v>-19472.536260000001</v>
      </c>
      <c r="CG17" s="18">
        <f>_xlfn.XLOOKUP($A17,'WW Forecast Calc'!$A:$A,'WW Forecast Calc'!AK:AK,0,0)</f>
        <v>0</v>
      </c>
      <c r="CH17" s="18">
        <f t="shared" si="8"/>
        <v>-19472.536260000001</v>
      </c>
      <c r="CI17" s="18">
        <f t="shared" si="9"/>
        <v>-628.08187949999774</v>
      </c>
      <c r="CJ17" s="18">
        <f t="shared" si="10"/>
        <v>-20100.618139499999</v>
      </c>
    </row>
    <row r="18" spans="1:88" x14ac:dyDescent="0.25">
      <c r="A18" s="13">
        <v>928100</v>
      </c>
      <c r="B18" s="14">
        <f t="shared" si="11"/>
        <v>13</v>
      </c>
      <c r="C18" s="17" t="str">
        <f t="shared" si="0"/>
        <v>928.100</v>
      </c>
      <c r="D18" s="13" t="s">
        <v>27</v>
      </c>
      <c r="E18" s="13"/>
      <c r="F18" s="18">
        <v>-181.69</v>
      </c>
      <c r="G18" s="18">
        <v>-181.69</v>
      </c>
      <c r="H18" s="18">
        <v>-181.69</v>
      </c>
      <c r="I18" s="18">
        <v>-181.69</v>
      </c>
      <c r="J18" s="18">
        <v>-181.69</v>
      </c>
      <c r="K18" s="18">
        <v>-53.33</v>
      </c>
      <c r="L18" s="18">
        <v>-53.33</v>
      </c>
      <c r="M18" s="18">
        <v>-53.33</v>
      </c>
      <c r="N18" s="18">
        <v>-53.33</v>
      </c>
      <c r="O18" s="18">
        <v>-53.33</v>
      </c>
      <c r="P18" s="18">
        <v>-53.33</v>
      </c>
      <c r="Q18" s="18">
        <v>-53.33</v>
      </c>
      <c r="R18" s="18">
        <f t="shared" si="1"/>
        <v>-1281.7599999999998</v>
      </c>
      <c r="S18" s="18">
        <v>-106.83</v>
      </c>
      <c r="T18" s="18">
        <v>-106.83</v>
      </c>
      <c r="U18" s="18">
        <v>-106.83</v>
      </c>
      <c r="V18" s="18">
        <v>-106.83</v>
      </c>
      <c r="W18" s="18">
        <v>-125.22999999999999</v>
      </c>
      <c r="X18" s="18">
        <v>-125.22999999999999</v>
      </c>
      <c r="Y18" s="18">
        <v>-131.36999999999998</v>
      </c>
      <c r="Z18" s="18">
        <v>-142.31</v>
      </c>
      <c r="AA18" s="18">
        <v>-142.31</v>
      </c>
      <c r="AB18" s="18">
        <v>-142.31</v>
      </c>
      <c r="AC18" s="18">
        <v>-362.0100000000001</v>
      </c>
      <c r="AD18" s="18">
        <v>-366.50000000000011</v>
      </c>
      <c r="AE18" s="18">
        <f t="shared" si="2"/>
        <v>-1964.5900000000001</v>
      </c>
      <c r="AF18" s="18">
        <v>-622.84471544715461</v>
      </c>
      <c r="AG18" s="18">
        <v>-623.30223497895145</v>
      </c>
      <c r="AH18" s="18">
        <v>-623.09342195214595</v>
      </c>
      <c r="AI18" s="18">
        <v>-623.08451515151512</v>
      </c>
      <c r="AJ18" s="18">
        <v>-622.77029912911757</v>
      </c>
      <c r="AK18" s="18">
        <v>-1112.415900151286</v>
      </c>
      <c r="AL18" s="18">
        <v>-1112.3053637391631</v>
      </c>
      <c r="AM18" s="18">
        <v>-1112.1144293272866</v>
      </c>
      <c r="AN18" s="18">
        <v>-2087.2545054531784</v>
      </c>
      <c r="AO18" s="18">
        <v>-2177.1452981132079</v>
      </c>
      <c r="AP18" s="18">
        <v>-9577.3467836919554</v>
      </c>
      <c r="AQ18" s="18">
        <v>-3319.4329053030306</v>
      </c>
      <c r="AR18" s="18">
        <f t="shared" si="3"/>
        <v>-23613.110372437994</v>
      </c>
      <c r="AS18" s="18">
        <v>-2149.7018631178712</v>
      </c>
      <c r="AT18" s="18">
        <v>-2417.4487400076141</v>
      </c>
      <c r="AU18" s="18">
        <v>-2786.804228136883</v>
      </c>
      <c r="AV18" s="18">
        <v>-2785.8833977272734</v>
      </c>
      <c r="AW18" s="18">
        <v>-2785.7441887793789</v>
      </c>
      <c r="AX18" s="18">
        <v>-2294.3677547169818</v>
      </c>
      <c r="AY18" s="18">
        <v>-2538.7194520030243</v>
      </c>
      <c r="AZ18" s="18">
        <v>-2538.2605081532047</v>
      </c>
      <c r="BA18" s="18">
        <v>-1664.4477512324615</v>
      </c>
      <c r="BB18" s="18">
        <f>_xlfn.XLOOKUP($A18,'WW Forecast Calc'!$A:$A,'WW Forecast Calc'!F:F,0,0)</f>
        <v>-2242.4596570566041</v>
      </c>
      <c r="BC18" s="18">
        <f>_xlfn.XLOOKUP($A18,'WW Forecast Calc'!$A:$A,'WW Forecast Calc'!G:G,0,0)</f>
        <v>-9864.6671872027146</v>
      </c>
      <c r="BD18" s="18">
        <f>_xlfn.XLOOKUP($A18,'WW Forecast Calc'!$A:$A,'WW Forecast Calc'!H:H,0,0)</f>
        <v>-3419.0158924621214</v>
      </c>
      <c r="BE18" s="18">
        <f t="shared" si="4"/>
        <v>-37487.520620596129</v>
      </c>
      <c r="BF18" s="18">
        <f>_xlfn.XLOOKUP($A18,'WW Forecast Calc'!$A:$A,'WW Forecast Calc'!J:J,0,0)</f>
        <v>-2205.5941115589358</v>
      </c>
      <c r="BG18" s="18">
        <f>_xlfn.XLOOKUP($A18,'WW Forecast Calc'!$A:$A,'WW Forecast Calc'!K:K,0,0)</f>
        <v>-2480.302407247812</v>
      </c>
      <c r="BH18" s="18">
        <f>_xlfn.XLOOKUP($A18,'WW Forecast Calc'!$A:$A,'WW Forecast Calc'!L:L,0,0)</f>
        <v>-2859.2611380684421</v>
      </c>
      <c r="BI18" s="18">
        <f>_xlfn.XLOOKUP($A18,'WW Forecast Calc'!$A:$A,'WW Forecast Calc'!M:M,0,0)</f>
        <v>-2858.3163660681826</v>
      </c>
      <c r="BJ18" s="18">
        <f>_xlfn.XLOOKUP($A18,'WW Forecast Calc'!$A:$A,'WW Forecast Calc'!N:N,0,0)</f>
        <v>-2858.1735376876427</v>
      </c>
      <c r="BK18" s="18">
        <f>_xlfn.XLOOKUP($A18,'WW Forecast Calc'!$A:$A,'WW Forecast Calc'!O:O,0,0)</f>
        <v>-2354.0213163396234</v>
      </c>
      <c r="BL18" s="18">
        <f>_xlfn.XLOOKUP($A18,'WW Forecast Calc'!$A:$A,'WW Forecast Calc'!P:P,0,0)</f>
        <v>-2604.726157755103</v>
      </c>
      <c r="BM18" s="18">
        <f>_xlfn.XLOOKUP($A18,'WW Forecast Calc'!$A:$A,'WW Forecast Calc'!Q:Q,0,0)</f>
        <v>-2604.2552813651882</v>
      </c>
      <c r="BN18" s="18">
        <f>_xlfn.XLOOKUP($A18,'WW Forecast Calc'!$A:$A,'WW Forecast Calc'!R:R,0,0)</f>
        <v>-1707.7233927645057</v>
      </c>
      <c r="BO18" s="18">
        <f>_xlfn.XLOOKUP($A18,'WW Forecast Calc'!$A:$A,'WW Forecast Calc'!S:S,0,0)</f>
        <v>-2300.763608140076</v>
      </c>
      <c r="BP18" s="18">
        <f>_xlfn.XLOOKUP($A18,'WW Forecast Calc'!$A:$A,'WW Forecast Calc'!T:T,0,0)</f>
        <v>-10121.148534069986</v>
      </c>
      <c r="BQ18" s="18">
        <f>_xlfn.XLOOKUP($A18,'WW Forecast Calc'!$A:$A,'WW Forecast Calc'!U:U,0,0)</f>
        <v>-3507.9103056661365</v>
      </c>
      <c r="BR18" s="18">
        <f t="shared" si="5"/>
        <v>-38462.196156731632</v>
      </c>
      <c r="BS18" s="18">
        <f>_xlfn.XLOOKUP($A18,'WW Forecast Calc'!$A:$A,'WW Forecast Calc'!W:W,0,0)</f>
        <v>-2251.9115879016731</v>
      </c>
      <c r="BT18" s="18">
        <f>_xlfn.XLOOKUP($A18,'WW Forecast Calc'!$A:$A,'WW Forecast Calc'!X:X,0,0)</f>
        <v>-2532.3887578000158</v>
      </c>
      <c r="BU18" s="18">
        <f>_xlfn.XLOOKUP($A18,'WW Forecast Calc'!$A:$A,'WW Forecast Calc'!Y:Y,0,0)</f>
        <v>-2919.3056219678792</v>
      </c>
      <c r="BV18" s="18">
        <f>_xlfn.XLOOKUP($A18,'WW Forecast Calc'!$A:$A,'WW Forecast Calc'!Z:Z,0,0)</f>
        <v>-2918.3410097556143</v>
      </c>
      <c r="BW18" s="18">
        <f>_xlfn.XLOOKUP($A18,'WW Forecast Calc'!$A:$A,'WW Forecast Calc'!AA:AA,0,0)</f>
        <v>-2918.1951819790829</v>
      </c>
      <c r="BX18" s="18">
        <f>_xlfn.XLOOKUP($A18,'WW Forecast Calc'!$A:$A,'WW Forecast Calc'!AB:AB,0,0)</f>
        <v>-2403.4557639827553</v>
      </c>
      <c r="BY18" s="18">
        <f>_xlfn.XLOOKUP($A18,'WW Forecast Calc'!$A:$A,'WW Forecast Calc'!AC:AC,0,0)</f>
        <v>-2659.4254070679599</v>
      </c>
      <c r="BZ18" s="18">
        <f>_xlfn.XLOOKUP($A18,'WW Forecast Calc'!$A:$A,'WW Forecast Calc'!AD:AD,0,0)</f>
        <v>-2658.944642273857</v>
      </c>
      <c r="CA18" s="18">
        <f>_xlfn.XLOOKUP($A18,'WW Forecast Calc'!$A:$A,'WW Forecast Calc'!AE:AE,0,0)</f>
        <v>-1743.58558401256</v>
      </c>
      <c r="CB18" s="18">
        <f>_xlfn.XLOOKUP($A18,'WW Forecast Calc'!$A:$A,'WW Forecast Calc'!AF:AF,0,0)</f>
        <v>-2349.0796439110172</v>
      </c>
      <c r="CC18" s="18">
        <f>_xlfn.XLOOKUP($A18,'WW Forecast Calc'!$A:$A,'WW Forecast Calc'!AG:AG,0,0)</f>
        <v>-10333.692653285454</v>
      </c>
      <c r="CD18" s="18">
        <f>_xlfn.XLOOKUP($A18,'WW Forecast Calc'!$A:$A,'WW Forecast Calc'!AH:AH,0,0)</f>
        <v>-3581.5764220851252</v>
      </c>
      <c r="CE18" s="18">
        <f t="shared" si="6"/>
        <v>-39269.902276022993</v>
      </c>
      <c r="CF18" s="19">
        <f t="shared" si="7"/>
        <v>-37678.723446208955</v>
      </c>
      <c r="CG18" s="18">
        <f>_xlfn.XLOOKUP($A18,'WW Forecast Calc'!$A:$A,'WW Forecast Calc'!AK:AK,0,0)</f>
        <v>0</v>
      </c>
      <c r="CH18" s="18">
        <f t="shared" si="8"/>
        <v>-37678.723446208955</v>
      </c>
      <c r="CI18" s="18">
        <f t="shared" si="9"/>
        <v>-1166.1010062519199</v>
      </c>
      <c r="CJ18" s="18">
        <f t="shared" si="10"/>
        <v>-38844.824452460874</v>
      </c>
    </row>
    <row r="19" spans="1:88" x14ac:dyDescent="0.25">
      <c r="A19" s="13">
        <v>930200</v>
      </c>
      <c r="B19" s="14">
        <f t="shared" si="11"/>
        <v>14</v>
      </c>
      <c r="C19" s="17" t="str">
        <f t="shared" si="0"/>
        <v>930.200</v>
      </c>
      <c r="D19" s="13" t="s">
        <v>28</v>
      </c>
      <c r="E19" s="13"/>
      <c r="F19" s="18">
        <v>556.06649029982361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2980.9371497584543</v>
      </c>
      <c r="N19" s="18">
        <v>-276.97241545893723</v>
      </c>
      <c r="O19" s="18">
        <v>0</v>
      </c>
      <c r="P19" s="18">
        <v>0</v>
      </c>
      <c r="Q19" s="18">
        <v>0</v>
      </c>
      <c r="R19" s="18">
        <f t="shared" si="1"/>
        <v>3260.0312245993409</v>
      </c>
      <c r="S19" s="18">
        <v>0</v>
      </c>
      <c r="T19" s="18">
        <v>0</v>
      </c>
      <c r="U19" s="18">
        <v>383.6</v>
      </c>
      <c r="V19" s="18">
        <v>0</v>
      </c>
      <c r="W19" s="18">
        <v>0</v>
      </c>
      <c r="X19" s="18">
        <v>-5991.1138476840015</v>
      </c>
      <c r="Y19" s="18">
        <v>1.8420005683432796E-2</v>
      </c>
      <c r="Z19" s="18">
        <v>0</v>
      </c>
      <c r="AA19" s="18">
        <v>-9986.3862375674926</v>
      </c>
      <c r="AB19" s="18">
        <v>-753.21999999999991</v>
      </c>
      <c r="AC19" s="18">
        <v>-753.21999999999991</v>
      </c>
      <c r="AD19" s="18">
        <v>-159.15129019759763</v>
      </c>
      <c r="AE19" s="18">
        <f t="shared" si="2"/>
        <v>-17259.472955443409</v>
      </c>
      <c r="AF19" s="18">
        <v>-761.42081300813004</v>
      </c>
      <c r="AG19" s="18">
        <v>-1294.7754496747034</v>
      </c>
      <c r="AH19" s="18">
        <v>-1778.25</v>
      </c>
      <c r="AI19" s="18">
        <v>-2086.58</v>
      </c>
      <c r="AJ19" s="18">
        <v>-1871.6762552063612</v>
      </c>
      <c r="AK19" s="18">
        <v>-2086.5800000000004</v>
      </c>
      <c r="AL19" s="18">
        <v>-2086.9300000000003</v>
      </c>
      <c r="AM19" s="18">
        <v>-2086.58</v>
      </c>
      <c r="AN19" s="18">
        <v>-2086.62</v>
      </c>
      <c r="AO19" s="18">
        <v>-1333.3899999999999</v>
      </c>
      <c r="AP19" s="18">
        <v>-1333.39</v>
      </c>
      <c r="AQ19" s="18">
        <v>-1333.3899999999999</v>
      </c>
      <c r="AR19" s="18">
        <f t="shared" si="3"/>
        <v>-20139.582517889194</v>
      </c>
      <c r="AS19" s="18">
        <v>-1333.31</v>
      </c>
      <c r="AT19" s="18">
        <v>-800.12</v>
      </c>
      <c r="AU19" s="18">
        <v>-308.39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f>_xlfn.XLOOKUP($A19,'WW Forecast Calc'!$A:$A,'WW Forecast Calc'!F:F,0,0)</f>
        <v>-1373.3916999999999</v>
      </c>
      <c r="BC19" s="18">
        <f>_xlfn.XLOOKUP($A19,'WW Forecast Calc'!$A:$A,'WW Forecast Calc'!G:G,0,0)</f>
        <v>-1373.3917000000001</v>
      </c>
      <c r="BD19" s="18">
        <f>_xlfn.XLOOKUP($A19,'WW Forecast Calc'!$A:$A,'WW Forecast Calc'!H:H,0,0)</f>
        <v>-1373.3916999999999</v>
      </c>
      <c r="BE19" s="18">
        <f t="shared" si="4"/>
        <v>-6561.9951000000001</v>
      </c>
      <c r="BF19" s="18">
        <f>_xlfn.XLOOKUP($A19,'WW Forecast Calc'!$A:$A,'WW Forecast Calc'!J:J,0,0)</f>
        <v>-1367.97606</v>
      </c>
      <c r="BG19" s="18">
        <f>_xlfn.XLOOKUP($A19,'WW Forecast Calc'!$A:$A,'WW Forecast Calc'!K:K,0,0)</f>
        <v>-820.92312000000004</v>
      </c>
      <c r="BH19" s="18">
        <f>_xlfn.XLOOKUP($A19,'WW Forecast Calc'!$A:$A,'WW Forecast Calc'!L:L,0,0)</f>
        <v>-316.40814</v>
      </c>
      <c r="BI19" s="18">
        <f>_xlfn.XLOOKUP($A19,'WW Forecast Calc'!$A:$A,'WW Forecast Calc'!M:M,0,0)</f>
        <v>0</v>
      </c>
      <c r="BJ19" s="18">
        <f>_xlfn.XLOOKUP($A19,'WW Forecast Calc'!$A:$A,'WW Forecast Calc'!N:N,0,0)</f>
        <v>0</v>
      </c>
      <c r="BK19" s="18">
        <f>_xlfn.XLOOKUP($A19,'WW Forecast Calc'!$A:$A,'WW Forecast Calc'!O:O,0,0)</f>
        <v>0</v>
      </c>
      <c r="BL19" s="18">
        <f>_xlfn.XLOOKUP($A19,'WW Forecast Calc'!$A:$A,'WW Forecast Calc'!P:P,0,0)</f>
        <v>0</v>
      </c>
      <c r="BM19" s="18">
        <f>_xlfn.XLOOKUP($A19,'WW Forecast Calc'!$A:$A,'WW Forecast Calc'!Q:Q,0,0)</f>
        <v>0</v>
      </c>
      <c r="BN19" s="18">
        <f>_xlfn.XLOOKUP($A19,'WW Forecast Calc'!$A:$A,'WW Forecast Calc'!R:R,0,0)</f>
        <v>0</v>
      </c>
      <c r="BO19" s="18">
        <f>_xlfn.XLOOKUP($A19,'WW Forecast Calc'!$A:$A,'WW Forecast Calc'!S:S,0,0)</f>
        <v>-1409.0998841999999</v>
      </c>
      <c r="BP19" s="18">
        <f>_xlfn.XLOOKUP($A19,'WW Forecast Calc'!$A:$A,'WW Forecast Calc'!T:T,0,0)</f>
        <v>-1409.0998842000001</v>
      </c>
      <c r="BQ19" s="18">
        <f>_xlfn.XLOOKUP($A19,'WW Forecast Calc'!$A:$A,'WW Forecast Calc'!U:U,0,0)</f>
        <v>-1409.0998841999999</v>
      </c>
      <c r="BR19" s="18">
        <f t="shared" si="5"/>
        <v>-6732.6069725999996</v>
      </c>
      <c r="BS19" s="18">
        <f>_xlfn.XLOOKUP($A19,'WW Forecast Calc'!$A:$A,'WW Forecast Calc'!W:W,0,0)</f>
        <v>-1396.7035572599998</v>
      </c>
      <c r="BT19" s="18">
        <f>_xlfn.XLOOKUP($A19,'WW Forecast Calc'!$A:$A,'WW Forecast Calc'!X:X,0,0)</f>
        <v>-838.16250551999997</v>
      </c>
      <c r="BU19" s="18">
        <f>_xlfn.XLOOKUP($A19,'WW Forecast Calc'!$A:$A,'WW Forecast Calc'!Y:Y,0,0)</f>
        <v>-323.05271094</v>
      </c>
      <c r="BV19" s="18">
        <f>_xlfn.XLOOKUP($A19,'WW Forecast Calc'!$A:$A,'WW Forecast Calc'!Z:Z,0,0)</f>
        <v>0</v>
      </c>
      <c r="BW19" s="18">
        <f>_xlfn.XLOOKUP($A19,'WW Forecast Calc'!$A:$A,'WW Forecast Calc'!AA:AA,0,0)</f>
        <v>0</v>
      </c>
      <c r="BX19" s="18">
        <f>_xlfn.XLOOKUP($A19,'WW Forecast Calc'!$A:$A,'WW Forecast Calc'!AB:AB,0,0)</f>
        <v>0</v>
      </c>
      <c r="BY19" s="18">
        <f>_xlfn.XLOOKUP($A19,'WW Forecast Calc'!$A:$A,'WW Forecast Calc'!AC:AC,0,0)</f>
        <v>0</v>
      </c>
      <c r="BZ19" s="18">
        <f>_xlfn.XLOOKUP($A19,'WW Forecast Calc'!$A:$A,'WW Forecast Calc'!AD:AD,0,0)</f>
        <v>0</v>
      </c>
      <c r="CA19" s="18">
        <f>_xlfn.XLOOKUP($A19,'WW Forecast Calc'!$A:$A,'WW Forecast Calc'!AE:AE,0,0)</f>
        <v>0</v>
      </c>
      <c r="CB19" s="18">
        <f>_xlfn.XLOOKUP($A19,'WW Forecast Calc'!$A:$A,'WW Forecast Calc'!AF:AF,0,0)</f>
        <v>-1438.6909817681997</v>
      </c>
      <c r="CC19" s="18">
        <f>_xlfn.XLOOKUP($A19,'WW Forecast Calc'!$A:$A,'WW Forecast Calc'!AG:AG,0,0)</f>
        <v>-1438.6909817682001</v>
      </c>
      <c r="CD19" s="18">
        <f>_xlfn.XLOOKUP($A19,'WW Forecast Calc'!$A:$A,'WW Forecast Calc'!AH:AH,0,0)</f>
        <v>-1438.6909817681997</v>
      </c>
      <c r="CE19" s="18">
        <f t="shared" si="6"/>
        <v>-6873.9917190245997</v>
      </c>
      <c r="CF19" s="19">
        <f t="shared" si="7"/>
        <v>-6625.4824200000003</v>
      </c>
      <c r="CG19" s="18">
        <f>_xlfn.XLOOKUP($A19,'WW Forecast Calc'!$A:$A,'WW Forecast Calc'!AK:AK,0,0)</f>
        <v>0</v>
      </c>
      <c r="CH19" s="18">
        <f t="shared" si="8"/>
        <v>-6625.4824200000003</v>
      </c>
      <c r="CI19" s="18">
        <f t="shared" si="9"/>
        <v>-159.73600631999943</v>
      </c>
      <c r="CJ19" s="18">
        <f t="shared" si="10"/>
        <v>-6785.2184263199997</v>
      </c>
    </row>
    <row r="20" spans="1:88" x14ac:dyDescent="0.25">
      <c r="A20" s="13">
        <v>716000</v>
      </c>
      <c r="B20" s="14">
        <f t="shared" si="11"/>
        <v>15</v>
      </c>
      <c r="C20" s="17" t="str">
        <f t="shared" ref="C20:C33" si="12">LEFT(A20,3)&amp;"."&amp;RIGHT(A20,3)</f>
        <v>716.000</v>
      </c>
      <c r="D20" s="13" t="s">
        <v>29</v>
      </c>
      <c r="E20" s="13"/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ref="R20:R40" si="13">SUM(F20:Q20)</f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-3450.4300000000007</v>
      </c>
      <c r="AB20" s="18">
        <v>-1370.09</v>
      </c>
      <c r="AC20" s="18">
        <v>-307.14</v>
      </c>
      <c r="AD20" s="18">
        <v>-70.519999999999982</v>
      </c>
      <c r="AE20" s="18">
        <f t="shared" ref="AE20:AE40" si="14">SUM(S20:AD20)</f>
        <v>-5198.18</v>
      </c>
      <c r="AF20" s="18">
        <v>-246.10999999999999</v>
      </c>
      <c r="AG20" s="18">
        <v>-257.27</v>
      </c>
      <c r="AH20" s="18">
        <v>-246.85</v>
      </c>
      <c r="AI20" s="18">
        <v>-450.79</v>
      </c>
      <c r="AJ20" s="18">
        <v>-445.36</v>
      </c>
      <c r="AK20" s="18">
        <v>-380.17</v>
      </c>
      <c r="AL20" s="18">
        <v>-1818.79</v>
      </c>
      <c r="AM20" s="18">
        <v>-1746.0099999999998</v>
      </c>
      <c r="AN20" s="18">
        <v>-1461</v>
      </c>
      <c r="AO20" s="18">
        <v>-1012.05</v>
      </c>
      <c r="AP20" s="18">
        <v>-253.16999999999996</v>
      </c>
      <c r="AQ20" s="18">
        <v>-1665.92</v>
      </c>
      <c r="AR20" s="18">
        <f t="shared" ref="AR20:AR40" si="15">SUM(AF20:AQ20)</f>
        <v>-9983.49</v>
      </c>
      <c r="AS20" s="18">
        <v>-1690.9399999999998</v>
      </c>
      <c r="AT20" s="18">
        <v>-281.82</v>
      </c>
      <c r="AU20" s="18">
        <v>-281.54000000000002</v>
      </c>
      <c r="AV20" s="18">
        <v>-535.69000000000005</v>
      </c>
      <c r="AW20" s="18">
        <v>-972.93</v>
      </c>
      <c r="AX20" s="18">
        <v>-2238.41</v>
      </c>
      <c r="AY20" s="18">
        <v>-1015.45</v>
      </c>
      <c r="AZ20" s="18">
        <v>-347.60999999999996</v>
      </c>
      <c r="BA20" s="18">
        <v>-346.90999999999997</v>
      </c>
      <c r="BB20" s="18">
        <f>_xlfn.XLOOKUP($A20,'WW Forecast Calc'!$A:$A,'WW Forecast Calc'!F:F,0,0)</f>
        <v>-1042.4114999999999</v>
      </c>
      <c r="BC20" s="18">
        <f>_xlfn.XLOOKUP($A20,'WW Forecast Calc'!$A:$A,'WW Forecast Calc'!G:G,0,0)</f>
        <v>-260.76509999999996</v>
      </c>
      <c r="BD20" s="18">
        <f>_xlfn.XLOOKUP($A20,'WW Forecast Calc'!$A:$A,'WW Forecast Calc'!H:H,0,0)</f>
        <v>-1715.8976</v>
      </c>
      <c r="BE20" s="18">
        <f t="shared" ref="BE20:BE40" si="16">SUM(AS20:BD20)</f>
        <v>-10730.3742</v>
      </c>
      <c r="BF20" s="18">
        <f>_xlfn.XLOOKUP($A20,'WW Forecast Calc'!$A:$A,'WW Forecast Calc'!J:J,0,0)</f>
        <v>-1734.9044399999998</v>
      </c>
      <c r="BG20" s="18">
        <f>_xlfn.XLOOKUP($A20,'WW Forecast Calc'!$A:$A,'WW Forecast Calc'!K:K,0,0)</f>
        <v>-289.14731999999998</v>
      </c>
      <c r="BH20" s="18">
        <f>_xlfn.XLOOKUP($A20,'WW Forecast Calc'!$A:$A,'WW Forecast Calc'!L:L,0,0)</f>
        <v>-288.86004000000003</v>
      </c>
      <c r="BI20" s="18">
        <f>_xlfn.XLOOKUP($A20,'WW Forecast Calc'!$A:$A,'WW Forecast Calc'!M:M,0,0)</f>
        <v>-549.61794000000009</v>
      </c>
      <c r="BJ20" s="18">
        <f>_xlfn.XLOOKUP($A20,'WW Forecast Calc'!$A:$A,'WW Forecast Calc'!N:N,0,0)</f>
        <v>-998.22618</v>
      </c>
      <c r="BK20" s="18">
        <f>_xlfn.XLOOKUP($A20,'WW Forecast Calc'!$A:$A,'WW Forecast Calc'!O:O,0,0)</f>
        <v>-2296.6086599999999</v>
      </c>
      <c r="BL20" s="18">
        <f>_xlfn.XLOOKUP($A20,'WW Forecast Calc'!$A:$A,'WW Forecast Calc'!P:P,0,0)</f>
        <v>-1041.8517000000002</v>
      </c>
      <c r="BM20" s="18">
        <f>_xlfn.XLOOKUP($A20,'WW Forecast Calc'!$A:$A,'WW Forecast Calc'!Q:Q,0,0)</f>
        <v>-356.64785999999998</v>
      </c>
      <c r="BN20" s="18">
        <f>_xlfn.XLOOKUP($A20,'WW Forecast Calc'!$A:$A,'WW Forecast Calc'!R:R,0,0)</f>
        <v>-355.92965999999996</v>
      </c>
      <c r="BO20" s="18">
        <f>_xlfn.XLOOKUP($A20,'WW Forecast Calc'!$A:$A,'WW Forecast Calc'!S:S,0,0)</f>
        <v>-1069.514199</v>
      </c>
      <c r="BP20" s="18">
        <f>_xlfn.XLOOKUP($A20,'WW Forecast Calc'!$A:$A,'WW Forecast Calc'!T:T,0,0)</f>
        <v>-267.54499259999994</v>
      </c>
      <c r="BQ20" s="18">
        <f>_xlfn.XLOOKUP($A20,'WW Forecast Calc'!$A:$A,'WW Forecast Calc'!U:U,0,0)</f>
        <v>-1760.5109376</v>
      </c>
      <c r="BR20" s="18">
        <f t="shared" ref="BR20:BR32" si="17">SUM(BF20:BQ20)</f>
        <v>-11009.363929199999</v>
      </c>
      <c r="BS20" s="18">
        <f>_xlfn.XLOOKUP($A20,'WW Forecast Calc'!$A:$A,'WW Forecast Calc'!W:W,0,0)</f>
        <v>-1771.3374332399997</v>
      </c>
      <c r="BT20" s="18">
        <f>_xlfn.XLOOKUP($A20,'WW Forecast Calc'!$A:$A,'WW Forecast Calc'!X:X,0,0)</f>
        <v>-295.21941371999998</v>
      </c>
      <c r="BU20" s="18">
        <f>_xlfn.XLOOKUP($A20,'WW Forecast Calc'!$A:$A,'WW Forecast Calc'!Y:Y,0,0)</f>
        <v>-294.92610084</v>
      </c>
      <c r="BV20" s="18">
        <f>_xlfn.XLOOKUP($A20,'WW Forecast Calc'!$A:$A,'WW Forecast Calc'!Z:Z,0,0)</f>
        <v>-561.15991674000009</v>
      </c>
      <c r="BW20" s="18">
        <f>_xlfn.XLOOKUP($A20,'WW Forecast Calc'!$A:$A,'WW Forecast Calc'!AA:AA,0,0)</f>
        <v>-1019.1889297799999</v>
      </c>
      <c r="BX20" s="18">
        <f>_xlfn.XLOOKUP($A20,'WW Forecast Calc'!$A:$A,'WW Forecast Calc'!AB:AB,0,0)</f>
        <v>-2344.8374418599997</v>
      </c>
      <c r="BY20" s="18">
        <f>_xlfn.XLOOKUP($A20,'WW Forecast Calc'!$A:$A,'WW Forecast Calc'!AC:AC,0,0)</f>
        <v>-1063.7305857000001</v>
      </c>
      <c r="BZ20" s="18">
        <f>_xlfn.XLOOKUP($A20,'WW Forecast Calc'!$A:$A,'WW Forecast Calc'!AD:AD,0,0)</f>
        <v>-364.13746505999995</v>
      </c>
      <c r="CA20" s="18">
        <f>_xlfn.XLOOKUP($A20,'WW Forecast Calc'!$A:$A,'WW Forecast Calc'!AE:AE,0,0)</f>
        <v>-363.40418285999993</v>
      </c>
      <c r="CB20" s="18">
        <f>_xlfn.XLOOKUP($A20,'WW Forecast Calc'!$A:$A,'WW Forecast Calc'!AF:AF,0,0)</f>
        <v>-1091.9739971789998</v>
      </c>
      <c r="CC20" s="18">
        <f>_xlfn.XLOOKUP($A20,'WW Forecast Calc'!$A:$A,'WW Forecast Calc'!AG:AG,0,0)</f>
        <v>-273.16343744459994</v>
      </c>
      <c r="CD20" s="18">
        <f>_xlfn.XLOOKUP($A20,'WW Forecast Calc'!$A:$A,'WW Forecast Calc'!AH:AH,0,0)</f>
        <v>-1797.4816672896</v>
      </c>
      <c r="CE20" s="18">
        <f t="shared" ref="CE20:CE40" si="18">SUM(BS20:CD20)</f>
        <v>-11240.5605717132</v>
      </c>
      <c r="CF20" s="19">
        <f t="shared" si="7"/>
        <v>-10788.985999999999</v>
      </c>
      <c r="CG20" s="18">
        <f>_xlfn.XLOOKUP($A20,'WW Forecast Calc'!$A:$A,'WW Forecast Calc'!AK:AK,0,0)</f>
        <v>0</v>
      </c>
      <c r="CH20" s="18">
        <f t="shared" ref="CH20:CH32" si="19">CF20+CG20</f>
        <v>-10788.985999999999</v>
      </c>
      <c r="CI20" s="18">
        <f t="shared" ref="CI20:CI32" si="20">CJ20-CH20</f>
        <v>-371.56147108000187</v>
      </c>
      <c r="CJ20" s="18">
        <f t="shared" si="10"/>
        <v>-11160.547471080001</v>
      </c>
    </row>
    <row r="21" spans="1:88" x14ac:dyDescent="0.25">
      <c r="A21" s="13">
        <v>720000</v>
      </c>
      <c r="B21" s="14">
        <f t="shared" si="11"/>
        <v>16</v>
      </c>
      <c r="C21" s="17" t="str">
        <f t="shared" si="12"/>
        <v>720.000</v>
      </c>
      <c r="D21" s="13" t="s">
        <v>30</v>
      </c>
      <c r="E21" s="13"/>
      <c r="F21" s="18">
        <v>-2732.940000000001</v>
      </c>
      <c r="G21" s="18">
        <v>-4141.1500000000005</v>
      </c>
      <c r="H21" s="18">
        <v>-3961.6800000000012</v>
      </c>
      <c r="I21" s="18">
        <v>-17282.21</v>
      </c>
      <c r="J21" s="18">
        <v>-3719.3399999999983</v>
      </c>
      <c r="K21" s="18">
        <v>-708.60000000000036</v>
      </c>
      <c r="L21" s="18">
        <v>10830.919999999998</v>
      </c>
      <c r="M21" s="18">
        <v>-4118.989999999998</v>
      </c>
      <c r="N21" s="18">
        <v>7680.1899999999969</v>
      </c>
      <c r="O21" s="18">
        <v>-10268.709999999999</v>
      </c>
      <c r="P21" s="18">
        <v>-1136.1199999999999</v>
      </c>
      <c r="Q21" s="18">
        <v>5623.2799999999988</v>
      </c>
      <c r="R21" s="18">
        <f t="shared" si="13"/>
        <v>-23935.350000000002</v>
      </c>
      <c r="S21" s="18">
        <v>-1428.79</v>
      </c>
      <c r="T21" s="18">
        <v>-2380.3500000000004</v>
      </c>
      <c r="U21" s="18">
        <v>-3753.5000000000009</v>
      </c>
      <c r="V21" s="18">
        <v>-1461.64</v>
      </c>
      <c r="W21" s="18">
        <v>-1667.8200000000002</v>
      </c>
      <c r="X21" s="18">
        <v>-2824.6299999999983</v>
      </c>
      <c r="Y21" s="18">
        <v>-4063.1800000000003</v>
      </c>
      <c r="Z21" s="18">
        <v>-501.1599999999998</v>
      </c>
      <c r="AA21" s="18">
        <v>-1814.73</v>
      </c>
      <c r="AB21" s="18">
        <v>0</v>
      </c>
      <c r="AC21" s="18">
        <v>-148.06</v>
      </c>
      <c r="AD21" s="18">
        <v>-1337.5</v>
      </c>
      <c r="AE21" s="18">
        <f t="shared" si="14"/>
        <v>-21381.360000000001</v>
      </c>
      <c r="AF21" s="18">
        <v>337.77</v>
      </c>
      <c r="AG21" s="18">
        <v>-222.58</v>
      </c>
      <c r="AH21" s="18">
        <v>0</v>
      </c>
      <c r="AI21" s="18">
        <v>0</v>
      </c>
      <c r="AJ21" s="18">
        <v>0</v>
      </c>
      <c r="AK21" s="18">
        <v>0</v>
      </c>
      <c r="AL21" s="18">
        <v>-239.14000000000004</v>
      </c>
      <c r="AM21" s="18">
        <v>-1517.7299999999998</v>
      </c>
      <c r="AN21" s="18">
        <v>-1343.7</v>
      </c>
      <c r="AO21" s="18">
        <v>1200.27</v>
      </c>
      <c r="AP21" s="18">
        <v>595.11999999999989</v>
      </c>
      <c r="AQ21" s="18">
        <v>-1047.44</v>
      </c>
      <c r="AR21" s="18">
        <f t="shared" si="15"/>
        <v>-2237.4300000000003</v>
      </c>
      <c r="AS21" s="18">
        <v>0</v>
      </c>
      <c r="AT21" s="18">
        <v>-945.09</v>
      </c>
      <c r="AU21" s="18">
        <v>0</v>
      </c>
      <c r="AV21" s="18">
        <v>-394.35000000000008</v>
      </c>
      <c r="AW21" s="18">
        <v>-1645.0999999999997</v>
      </c>
      <c r="AX21" s="18">
        <v>112.6699999999999</v>
      </c>
      <c r="AY21" s="18">
        <v>-1104.8500000000001</v>
      </c>
      <c r="AZ21" s="18">
        <v>-36.840000000000018</v>
      </c>
      <c r="BA21" s="18">
        <v>-91.69</v>
      </c>
      <c r="BB21" s="18">
        <f>_xlfn.XLOOKUP($A21,'WW Forecast Calc'!$A:$A,'WW Forecast Calc'!F:F,0,0)</f>
        <v>618.13905</v>
      </c>
      <c r="BC21" s="18">
        <f>_xlfn.XLOOKUP($A21,'WW Forecast Calc'!$A:$A,'WW Forecast Calc'!G:G,0,0)</f>
        <v>306.48679999999996</v>
      </c>
      <c r="BD21" s="18">
        <f>_xlfn.XLOOKUP($A21,'WW Forecast Calc'!$A:$A,'WW Forecast Calc'!H:H,0,0)</f>
        <v>-539.4316</v>
      </c>
      <c r="BE21" s="18">
        <f t="shared" si="16"/>
        <v>-3720.05575</v>
      </c>
      <c r="BF21" s="18">
        <f>_xlfn.XLOOKUP($A21,'WW Forecast Calc'!$A:$A,'WW Forecast Calc'!J:J,0,0)</f>
        <v>0</v>
      </c>
      <c r="BG21" s="18">
        <f>_xlfn.XLOOKUP($A21,'WW Forecast Calc'!$A:$A,'WW Forecast Calc'!K:K,0,0)</f>
        <v>-486.72135000000003</v>
      </c>
      <c r="BH21" s="18">
        <f>_xlfn.XLOOKUP($A21,'WW Forecast Calc'!$A:$A,'WW Forecast Calc'!L:L,0,0)</f>
        <v>0</v>
      </c>
      <c r="BI21" s="18">
        <f>_xlfn.XLOOKUP($A21,'WW Forecast Calc'!$A:$A,'WW Forecast Calc'!M:M,0,0)</f>
        <v>-203.09025000000005</v>
      </c>
      <c r="BJ21" s="18">
        <f>_xlfn.XLOOKUP($A21,'WW Forecast Calc'!$A:$A,'WW Forecast Calc'!N:N,0,0)</f>
        <v>-847.22649999999987</v>
      </c>
      <c r="BK21" s="18">
        <f>_xlfn.XLOOKUP($A21,'WW Forecast Calc'!$A:$A,'WW Forecast Calc'!O:O,0,0)</f>
        <v>58.025049999999951</v>
      </c>
      <c r="BL21" s="18">
        <f>_xlfn.XLOOKUP($A21,'WW Forecast Calc'!$A:$A,'WW Forecast Calc'!P:P,0,0)</f>
        <v>-568.99775000000011</v>
      </c>
      <c r="BM21" s="18">
        <f>_xlfn.XLOOKUP($A21,'WW Forecast Calc'!$A:$A,'WW Forecast Calc'!Q:Q,0,0)</f>
        <v>-18.972600000000011</v>
      </c>
      <c r="BN21" s="18">
        <f>_xlfn.XLOOKUP($A21,'WW Forecast Calc'!$A:$A,'WW Forecast Calc'!R:R,0,0)</f>
        <v>-47.220350000000003</v>
      </c>
      <c r="BO21" s="18">
        <f>_xlfn.XLOOKUP($A21,'WW Forecast Calc'!$A:$A,'WW Forecast Calc'!S:S,0,0)</f>
        <v>634.21066529999996</v>
      </c>
      <c r="BP21" s="18">
        <f>_xlfn.XLOOKUP($A21,'WW Forecast Calc'!$A:$A,'WW Forecast Calc'!T:T,0,0)</f>
        <v>314.45545679999998</v>
      </c>
      <c r="BQ21" s="18">
        <f>_xlfn.XLOOKUP($A21,'WW Forecast Calc'!$A:$A,'WW Forecast Calc'!U:U,0,0)</f>
        <v>-553.45682160000001</v>
      </c>
      <c r="BR21" s="18">
        <f t="shared" si="17"/>
        <v>-1718.9944495000002</v>
      </c>
      <c r="BS21" s="18">
        <f>_xlfn.XLOOKUP($A21,'WW Forecast Calc'!$A:$A,'WW Forecast Calc'!W:W,0,0)</f>
        <v>0</v>
      </c>
      <c r="BT21" s="18">
        <f>_xlfn.XLOOKUP($A21,'WW Forecast Calc'!$A:$A,'WW Forecast Calc'!X:X,0,0)</f>
        <v>-496.94249834999999</v>
      </c>
      <c r="BU21" s="18">
        <f>_xlfn.XLOOKUP($A21,'WW Forecast Calc'!$A:$A,'WW Forecast Calc'!Y:Y,0,0)</f>
        <v>0</v>
      </c>
      <c r="BV21" s="18">
        <f>_xlfn.XLOOKUP($A21,'WW Forecast Calc'!$A:$A,'WW Forecast Calc'!Z:Z,0,0)</f>
        <v>-207.35514525000005</v>
      </c>
      <c r="BW21" s="18">
        <f>_xlfn.XLOOKUP($A21,'WW Forecast Calc'!$A:$A,'WW Forecast Calc'!AA:AA,0,0)</f>
        <v>-865.01825649999978</v>
      </c>
      <c r="BX21" s="18">
        <f>_xlfn.XLOOKUP($A21,'WW Forecast Calc'!$A:$A,'WW Forecast Calc'!AB:AB,0,0)</f>
        <v>59.243576049999945</v>
      </c>
      <c r="BY21" s="18">
        <f>_xlfn.XLOOKUP($A21,'WW Forecast Calc'!$A:$A,'WW Forecast Calc'!AC:AC,0,0)</f>
        <v>-580.9467027500001</v>
      </c>
      <c r="BZ21" s="18">
        <f>_xlfn.XLOOKUP($A21,'WW Forecast Calc'!$A:$A,'WW Forecast Calc'!AD:AD,0,0)</f>
        <v>-19.371024600000009</v>
      </c>
      <c r="CA21" s="18">
        <f>_xlfn.XLOOKUP($A21,'WW Forecast Calc'!$A:$A,'WW Forecast Calc'!AE:AE,0,0)</f>
        <v>-48.211977349999998</v>
      </c>
      <c r="CB21" s="18">
        <f>_xlfn.XLOOKUP($A21,'WW Forecast Calc'!$A:$A,'WW Forecast Calc'!AF:AF,0,0)</f>
        <v>647.52908927129988</v>
      </c>
      <c r="CC21" s="18">
        <f>_xlfn.XLOOKUP($A21,'WW Forecast Calc'!$A:$A,'WW Forecast Calc'!AG:AG,0,0)</f>
        <v>321.05902139279993</v>
      </c>
      <c r="CD21" s="18">
        <f>_xlfn.XLOOKUP($A21,'WW Forecast Calc'!$A:$A,'WW Forecast Calc'!AH:AH,0,0)</f>
        <v>-565.07941485359993</v>
      </c>
      <c r="CE21" s="18">
        <f t="shared" si="18"/>
        <v>-1755.0933329395002</v>
      </c>
      <c r="CF21" s="19">
        <f t="shared" si="7"/>
        <v>-3261.6871000000001</v>
      </c>
      <c r="CG21" s="18">
        <f>_xlfn.XLOOKUP($A21,'WW Forecast Calc'!$A:$A,'WW Forecast Calc'!AK:AK,0,0)</f>
        <v>1580.0800000000002</v>
      </c>
      <c r="CH21" s="18">
        <f t="shared" si="19"/>
        <v>-1681.6070999999999</v>
      </c>
      <c r="CI21" s="18">
        <f t="shared" si="20"/>
        <v>-80.39557630000013</v>
      </c>
      <c r="CJ21" s="18">
        <f t="shared" si="10"/>
        <v>-1762.0026763000001</v>
      </c>
    </row>
    <row r="22" spans="1:88" x14ac:dyDescent="0.25">
      <c r="A22" s="13">
        <v>720100</v>
      </c>
      <c r="B22" s="14">
        <f t="shared" si="11"/>
        <v>17</v>
      </c>
      <c r="C22" s="17" t="str">
        <f t="shared" si="12"/>
        <v>720.100</v>
      </c>
      <c r="D22" s="13" t="s">
        <v>31</v>
      </c>
      <c r="E22" s="13"/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3"/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-260.83</v>
      </c>
      <c r="AC22" s="18">
        <v>-104.52</v>
      </c>
      <c r="AD22" s="18">
        <v>-121.78</v>
      </c>
      <c r="AE22" s="18">
        <f t="shared" si="14"/>
        <v>-487.13</v>
      </c>
      <c r="AF22" s="18">
        <v>121.78</v>
      </c>
      <c r="AG22" s="18">
        <v>0</v>
      </c>
      <c r="AH22" s="18">
        <v>-10.45</v>
      </c>
      <c r="AI22" s="18">
        <v>0</v>
      </c>
      <c r="AJ22" s="18">
        <v>0</v>
      </c>
      <c r="AK22" s="18">
        <v>-3.48</v>
      </c>
      <c r="AL22" s="18">
        <v>3.48</v>
      </c>
      <c r="AM22" s="18">
        <v>0</v>
      </c>
      <c r="AN22" s="18">
        <v>1.5</v>
      </c>
      <c r="AO22" s="18">
        <v>1.2</v>
      </c>
      <c r="AP22" s="18">
        <v>1.89</v>
      </c>
      <c r="AQ22" s="18">
        <v>-536.57000000000005</v>
      </c>
      <c r="AR22" s="18">
        <f t="shared" si="15"/>
        <v>-420.65000000000003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f>_xlfn.XLOOKUP($A22,'WW Forecast Calc'!$A:$A,'WW Forecast Calc'!F:F,0,0)</f>
        <v>0.61799999999999999</v>
      </c>
      <c r="BC22" s="18">
        <f>_xlfn.XLOOKUP($A22,'WW Forecast Calc'!$A:$A,'WW Forecast Calc'!G:G,0,0)</f>
        <v>0.97334999999999994</v>
      </c>
      <c r="BD22" s="18">
        <f>_xlfn.XLOOKUP($A22,'WW Forecast Calc'!$A:$A,'WW Forecast Calc'!H:H,0,0)</f>
        <v>-276.33355000000006</v>
      </c>
      <c r="BE22" s="18">
        <f t="shared" si="16"/>
        <v>-274.74220000000008</v>
      </c>
      <c r="BF22" s="18">
        <f>_xlfn.XLOOKUP($A22,'WW Forecast Calc'!$A:$A,'WW Forecast Calc'!J:J,0,0)</f>
        <v>0</v>
      </c>
      <c r="BG22" s="18">
        <f>_xlfn.XLOOKUP($A22,'WW Forecast Calc'!$A:$A,'WW Forecast Calc'!K:K,0,0)</f>
        <v>0</v>
      </c>
      <c r="BH22" s="18">
        <f>_xlfn.XLOOKUP($A22,'WW Forecast Calc'!$A:$A,'WW Forecast Calc'!L:L,0,0)</f>
        <v>0</v>
      </c>
      <c r="BI22" s="18">
        <f>_xlfn.XLOOKUP($A22,'WW Forecast Calc'!$A:$A,'WW Forecast Calc'!M:M,0,0)</f>
        <v>0</v>
      </c>
      <c r="BJ22" s="18">
        <f>_xlfn.XLOOKUP($A22,'WW Forecast Calc'!$A:$A,'WW Forecast Calc'!N:N,0,0)</f>
        <v>0</v>
      </c>
      <c r="BK22" s="18">
        <f>_xlfn.XLOOKUP($A22,'WW Forecast Calc'!$A:$A,'WW Forecast Calc'!O:O,0,0)</f>
        <v>0</v>
      </c>
      <c r="BL22" s="18">
        <f>_xlfn.XLOOKUP($A22,'WW Forecast Calc'!$A:$A,'WW Forecast Calc'!P:P,0,0)</f>
        <v>0</v>
      </c>
      <c r="BM22" s="18">
        <f>_xlfn.XLOOKUP($A22,'WW Forecast Calc'!$A:$A,'WW Forecast Calc'!Q:Q,0,0)</f>
        <v>0</v>
      </c>
      <c r="BN22" s="18">
        <f>_xlfn.XLOOKUP($A22,'WW Forecast Calc'!$A:$A,'WW Forecast Calc'!R:R,0,0)</f>
        <v>0</v>
      </c>
      <c r="BO22" s="18">
        <f>_xlfn.XLOOKUP($A22,'WW Forecast Calc'!$A:$A,'WW Forecast Calc'!S:S,0,0)</f>
        <v>0.63406799999999996</v>
      </c>
      <c r="BP22" s="18">
        <f>_xlfn.XLOOKUP($A22,'WW Forecast Calc'!$A:$A,'WW Forecast Calc'!T:T,0,0)</f>
        <v>0.99865709999999996</v>
      </c>
      <c r="BQ22" s="18">
        <f>_xlfn.XLOOKUP($A22,'WW Forecast Calc'!$A:$A,'WW Forecast Calc'!U:U,0,0)</f>
        <v>-283.51822230000005</v>
      </c>
      <c r="BR22" s="18">
        <f t="shared" si="17"/>
        <v>-281.88549720000003</v>
      </c>
      <c r="BS22" s="18">
        <f>_xlfn.XLOOKUP($A22,'WW Forecast Calc'!$A:$A,'WW Forecast Calc'!W:W,0,0)</f>
        <v>0</v>
      </c>
      <c r="BT22" s="18">
        <f>_xlfn.XLOOKUP($A22,'WW Forecast Calc'!$A:$A,'WW Forecast Calc'!X:X,0,0)</f>
        <v>0</v>
      </c>
      <c r="BU22" s="18">
        <f>_xlfn.XLOOKUP($A22,'WW Forecast Calc'!$A:$A,'WW Forecast Calc'!Y:Y,0,0)</f>
        <v>0</v>
      </c>
      <c r="BV22" s="18">
        <f>_xlfn.XLOOKUP($A22,'WW Forecast Calc'!$A:$A,'WW Forecast Calc'!Z:Z,0,0)</f>
        <v>0</v>
      </c>
      <c r="BW22" s="18">
        <f>_xlfn.XLOOKUP($A22,'WW Forecast Calc'!$A:$A,'WW Forecast Calc'!AA:AA,0,0)</f>
        <v>0</v>
      </c>
      <c r="BX22" s="18">
        <f>_xlfn.XLOOKUP($A22,'WW Forecast Calc'!$A:$A,'WW Forecast Calc'!AB:AB,0,0)</f>
        <v>0</v>
      </c>
      <c r="BY22" s="18">
        <f>_xlfn.XLOOKUP($A22,'WW Forecast Calc'!$A:$A,'WW Forecast Calc'!AC:AC,0,0)</f>
        <v>0</v>
      </c>
      <c r="BZ22" s="18">
        <f>_xlfn.XLOOKUP($A22,'WW Forecast Calc'!$A:$A,'WW Forecast Calc'!AD:AD,0,0)</f>
        <v>0</v>
      </c>
      <c r="CA22" s="18">
        <f>_xlfn.XLOOKUP($A22,'WW Forecast Calc'!$A:$A,'WW Forecast Calc'!AE:AE,0,0)</f>
        <v>0</v>
      </c>
      <c r="CB22" s="18">
        <f>_xlfn.XLOOKUP($A22,'WW Forecast Calc'!$A:$A,'WW Forecast Calc'!AF:AF,0,0)</f>
        <v>0.64738342799999993</v>
      </c>
      <c r="CC22" s="18">
        <f>_xlfn.XLOOKUP($A22,'WW Forecast Calc'!$A:$A,'WW Forecast Calc'!AG:AG,0,0)</f>
        <v>1.0196288990999998</v>
      </c>
      <c r="CD22" s="18">
        <f>_xlfn.XLOOKUP($A22,'WW Forecast Calc'!$A:$A,'WW Forecast Calc'!AH:AH,0,0)</f>
        <v>-289.47210496830002</v>
      </c>
      <c r="CE22" s="18">
        <f t="shared" si="18"/>
        <v>-287.80509264120002</v>
      </c>
      <c r="CF22" s="19">
        <f t="shared" si="7"/>
        <v>-274.74220000000008</v>
      </c>
      <c r="CG22" s="18">
        <f>_xlfn.XLOOKUP($A22,'WW Forecast Calc'!$A:$A,'WW Forecast Calc'!AK:AK,0,0)</f>
        <v>0</v>
      </c>
      <c r="CH22" s="18">
        <f t="shared" si="19"/>
        <v>-274.74220000000008</v>
      </c>
      <c r="CI22" s="18">
        <f t="shared" si="20"/>
        <v>-7.1432971999999495</v>
      </c>
      <c r="CJ22" s="18">
        <f t="shared" si="10"/>
        <v>-281.88549720000003</v>
      </c>
    </row>
    <row r="23" spans="1:88" x14ac:dyDescent="0.25">
      <c r="A23" s="13">
        <v>720200</v>
      </c>
      <c r="B23" s="14">
        <f t="shared" si="11"/>
        <v>18</v>
      </c>
      <c r="C23" s="17" t="str">
        <f t="shared" si="12"/>
        <v>720.200</v>
      </c>
      <c r="D23" s="13" t="s">
        <v>32</v>
      </c>
      <c r="E23" s="13"/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13"/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-326.11</v>
      </c>
      <c r="AC23" s="18">
        <v>-79.319999999999993</v>
      </c>
      <c r="AD23" s="18">
        <v>-135.13999999999999</v>
      </c>
      <c r="AE23" s="18">
        <f t="shared" si="14"/>
        <v>-540.56999999999994</v>
      </c>
      <c r="AF23" s="18">
        <v>135.13999999999999</v>
      </c>
      <c r="AG23" s="18">
        <v>0</v>
      </c>
      <c r="AH23" s="18">
        <v>0</v>
      </c>
      <c r="AI23" s="18">
        <v>0</v>
      </c>
      <c r="AJ23" s="18">
        <v>-269.84000000000003</v>
      </c>
      <c r="AK23" s="18">
        <v>-89.949999999999989</v>
      </c>
      <c r="AL23" s="18">
        <v>89.949999999999989</v>
      </c>
      <c r="AM23" s="18">
        <v>0</v>
      </c>
      <c r="AN23" s="18">
        <v>38.770000000000003</v>
      </c>
      <c r="AO23" s="18">
        <v>31.009999999999998</v>
      </c>
      <c r="AP23" s="18">
        <v>48.730000000000004</v>
      </c>
      <c r="AQ23" s="18">
        <v>0</v>
      </c>
      <c r="AR23" s="18">
        <f t="shared" si="15"/>
        <v>-16.19000000000004</v>
      </c>
      <c r="AS23" s="18">
        <v>0</v>
      </c>
      <c r="AT23" s="18">
        <v>0</v>
      </c>
      <c r="AU23" s="18">
        <v>0</v>
      </c>
      <c r="AV23" s="18">
        <v>0</v>
      </c>
      <c r="AW23" s="18">
        <v>0</v>
      </c>
      <c r="AX23" s="18">
        <v>0</v>
      </c>
      <c r="AY23" s="18">
        <v>0</v>
      </c>
      <c r="AZ23" s="18">
        <v>0</v>
      </c>
      <c r="BA23" s="18">
        <v>0</v>
      </c>
      <c r="BB23" s="18">
        <f>_xlfn.XLOOKUP($A23,'WW Forecast Calc'!$A:$A,'WW Forecast Calc'!F:F,0,0)</f>
        <v>15.970149999999999</v>
      </c>
      <c r="BC23" s="18">
        <f>_xlfn.XLOOKUP($A23,'WW Forecast Calc'!$A:$A,'WW Forecast Calc'!G:G,0,0)</f>
        <v>25.095950000000002</v>
      </c>
      <c r="BD23" s="18">
        <f>_xlfn.XLOOKUP($A23,'WW Forecast Calc'!$A:$A,'WW Forecast Calc'!H:H,0,0)</f>
        <v>0</v>
      </c>
      <c r="BE23" s="18">
        <f t="shared" si="16"/>
        <v>41.066099999999999</v>
      </c>
      <c r="BF23" s="18">
        <f>_xlfn.XLOOKUP($A23,'WW Forecast Calc'!$A:$A,'WW Forecast Calc'!J:J,0,0)</f>
        <v>0</v>
      </c>
      <c r="BG23" s="18">
        <f>_xlfn.XLOOKUP($A23,'WW Forecast Calc'!$A:$A,'WW Forecast Calc'!K:K,0,0)</f>
        <v>0</v>
      </c>
      <c r="BH23" s="18">
        <f>_xlfn.XLOOKUP($A23,'WW Forecast Calc'!$A:$A,'WW Forecast Calc'!L:L,0,0)</f>
        <v>0</v>
      </c>
      <c r="BI23" s="18">
        <f>_xlfn.XLOOKUP($A23,'WW Forecast Calc'!$A:$A,'WW Forecast Calc'!M:M,0,0)</f>
        <v>0</v>
      </c>
      <c r="BJ23" s="18">
        <f>_xlfn.XLOOKUP($A23,'WW Forecast Calc'!$A:$A,'WW Forecast Calc'!N:N,0,0)</f>
        <v>0</v>
      </c>
      <c r="BK23" s="18">
        <f>_xlfn.XLOOKUP($A23,'WW Forecast Calc'!$A:$A,'WW Forecast Calc'!O:O,0,0)</f>
        <v>0</v>
      </c>
      <c r="BL23" s="18">
        <f>_xlfn.XLOOKUP($A23,'WW Forecast Calc'!$A:$A,'WW Forecast Calc'!P:P,0,0)</f>
        <v>0</v>
      </c>
      <c r="BM23" s="18">
        <f>_xlfn.XLOOKUP($A23,'WW Forecast Calc'!$A:$A,'WW Forecast Calc'!Q:Q,0,0)</f>
        <v>0</v>
      </c>
      <c r="BN23" s="18">
        <f>_xlfn.XLOOKUP($A23,'WW Forecast Calc'!$A:$A,'WW Forecast Calc'!R:R,0,0)</f>
        <v>0</v>
      </c>
      <c r="BO23" s="18">
        <f>_xlfn.XLOOKUP($A23,'WW Forecast Calc'!$A:$A,'WW Forecast Calc'!S:S,0,0)</f>
        <v>16.385373899999998</v>
      </c>
      <c r="BP23" s="18">
        <f>_xlfn.XLOOKUP($A23,'WW Forecast Calc'!$A:$A,'WW Forecast Calc'!T:T,0,0)</f>
        <v>25.748444700000004</v>
      </c>
      <c r="BQ23" s="18">
        <f>_xlfn.XLOOKUP($A23,'WW Forecast Calc'!$A:$A,'WW Forecast Calc'!U:U,0,0)</f>
        <v>0</v>
      </c>
      <c r="BR23" s="18">
        <f t="shared" si="17"/>
        <v>42.133818599999998</v>
      </c>
      <c r="BS23" s="18">
        <f>_xlfn.XLOOKUP($A23,'WW Forecast Calc'!$A:$A,'WW Forecast Calc'!W:W,0,0)</f>
        <v>0</v>
      </c>
      <c r="BT23" s="18">
        <f>_xlfn.XLOOKUP($A23,'WW Forecast Calc'!$A:$A,'WW Forecast Calc'!X:X,0,0)</f>
        <v>0</v>
      </c>
      <c r="BU23" s="18">
        <f>_xlfn.XLOOKUP($A23,'WW Forecast Calc'!$A:$A,'WW Forecast Calc'!Y:Y,0,0)</f>
        <v>0</v>
      </c>
      <c r="BV23" s="18">
        <f>_xlfn.XLOOKUP($A23,'WW Forecast Calc'!$A:$A,'WW Forecast Calc'!Z:Z,0,0)</f>
        <v>0</v>
      </c>
      <c r="BW23" s="18">
        <f>_xlfn.XLOOKUP($A23,'WW Forecast Calc'!$A:$A,'WW Forecast Calc'!AA:AA,0,0)</f>
        <v>0</v>
      </c>
      <c r="BX23" s="18">
        <f>_xlfn.XLOOKUP($A23,'WW Forecast Calc'!$A:$A,'WW Forecast Calc'!AB:AB,0,0)</f>
        <v>0</v>
      </c>
      <c r="BY23" s="18">
        <f>_xlfn.XLOOKUP($A23,'WW Forecast Calc'!$A:$A,'WW Forecast Calc'!AC:AC,0,0)</f>
        <v>0</v>
      </c>
      <c r="BZ23" s="18">
        <f>_xlfn.XLOOKUP($A23,'WW Forecast Calc'!$A:$A,'WW Forecast Calc'!AD:AD,0,0)</f>
        <v>0</v>
      </c>
      <c r="CA23" s="18">
        <f>_xlfn.XLOOKUP($A23,'WW Forecast Calc'!$A:$A,'WW Forecast Calc'!AE:AE,0,0)</f>
        <v>0</v>
      </c>
      <c r="CB23" s="18">
        <f>_xlfn.XLOOKUP($A23,'WW Forecast Calc'!$A:$A,'WW Forecast Calc'!AF:AF,0,0)</f>
        <v>16.729466751899995</v>
      </c>
      <c r="CC23" s="18">
        <f>_xlfn.XLOOKUP($A23,'WW Forecast Calc'!$A:$A,'WW Forecast Calc'!AG:AG,0,0)</f>
        <v>26.289162038700002</v>
      </c>
      <c r="CD23" s="18">
        <f>_xlfn.XLOOKUP($A23,'WW Forecast Calc'!$A:$A,'WW Forecast Calc'!AH:AH,0,0)</f>
        <v>0</v>
      </c>
      <c r="CE23" s="18">
        <f t="shared" si="18"/>
        <v>43.018628790599998</v>
      </c>
      <c r="CF23" s="19">
        <f t="shared" si="7"/>
        <v>41.066099999999999</v>
      </c>
      <c r="CG23" s="18">
        <f>_xlfn.XLOOKUP($A23,'WW Forecast Calc'!$A:$A,'WW Forecast Calc'!AK:AK,0,0)</f>
        <v>0</v>
      </c>
      <c r="CH23" s="18">
        <f t="shared" si="19"/>
        <v>41.066099999999999</v>
      </c>
      <c r="CI23" s="18">
        <f t="shared" si="20"/>
        <v>1.0677185999999992</v>
      </c>
      <c r="CJ23" s="18">
        <f t="shared" si="10"/>
        <v>42.133818599999998</v>
      </c>
    </row>
    <row r="24" spans="1:88" x14ac:dyDescent="0.25">
      <c r="A24" s="13">
        <v>720400</v>
      </c>
      <c r="B24" s="14">
        <f t="shared" si="11"/>
        <v>19</v>
      </c>
      <c r="C24" s="17" t="str">
        <f t="shared" si="12"/>
        <v>720.400</v>
      </c>
      <c r="D24" s="13" t="s">
        <v>33</v>
      </c>
      <c r="E24" s="13"/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3"/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f t="shared" si="14"/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-282.39999999999998</v>
      </c>
      <c r="AK24" s="18">
        <v>-94.13</v>
      </c>
      <c r="AL24" s="18">
        <v>94.13</v>
      </c>
      <c r="AM24" s="18">
        <v>0</v>
      </c>
      <c r="AN24" s="18">
        <v>40.57</v>
      </c>
      <c r="AO24" s="18">
        <v>32.46</v>
      </c>
      <c r="AP24" s="18">
        <v>51.01</v>
      </c>
      <c r="AQ24" s="18">
        <v>0</v>
      </c>
      <c r="AR24" s="18">
        <f t="shared" si="15"/>
        <v>-158.35999999999999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f>_xlfn.XLOOKUP($A24,'WW Forecast Calc'!$A:$A,'WW Forecast Calc'!F:F,0,0)</f>
        <v>16.716900000000003</v>
      </c>
      <c r="BC24" s="18">
        <f>_xlfn.XLOOKUP($A24,'WW Forecast Calc'!$A:$A,'WW Forecast Calc'!G:G,0,0)</f>
        <v>26.270150000000001</v>
      </c>
      <c r="BD24" s="18">
        <f>_xlfn.XLOOKUP($A24,'WW Forecast Calc'!$A:$A,'WW Forecast Calc'!H:H,0,0)</f>
        <v>0</v>
      </c>
      <c r="BE24" s="18">
        <f t="shared" si="16"/>
        <v>42.987050000000004</v>
      </c>
      <c r="BF24" s="18">
        <f>_xlfn.XLOOKUP($A24,'WW Forecast Calc'!$A:$A,'WW Forecast Calc'!J:J,0,0)</f>
        <v>0</v>
      </c>
      <c r="BG24" s="18">
        <f>_xlfn.XLOOKUP($A24,'WW Forecast Calc'!$A:$A,'WW Forecast Calc'!K:K,0,0)</f>
        <v>0</v>
      </c>
      <c r="BH24" s="18">
        <f>_xlfn.XLOOKUP($A24,'WW Forecast Calc'!$A:$A,'WW Forecast Calc'!L:L,0,0)</f>
        <v>0</v>
      </c>
      <c r="BI24" s="18">
        <f>_xlfn.XLOOKUP($A24,'WW Forecast Calc'!$A:$A,'WW Forecast Calc'!M:M,0,0)</f>
        <v>0</v>
      </c>
      <c r="BJ24" s="18">
        <f>_xlfn.XLOOKUP($A24,'WW Forecast Calc'!$A:$A,'WW Forecast Calc'!N:N,0,0)</f>
        <v>0</v>
      </c>
      <c r="BK24" s="18">
        <f>_xlfn.XLOOKUP($A24,'WW Forecast Calc'!$A:$A,'WW Forecast Calc'!O:O,0,0)</f>
        <v>0</v>
      </c>
      <c r="BL24" s="18">
        <f>_xlfn.XLOOKUP($A24,'WW Forecast Calc'!$A:$A,'WW Forecast Calc'!P:P,0,0)</f>
        <v>0</v>
      </c>
      <c r="BM24" s="18">
        <f>_xlfn.XLOOKUP($A24,'WW Forecast Calc'!$A:$A,'WW Forecast Calc'!Q:Q,0,0)</f>
        <v>0</v>
      </c>
      <c r="BN24" s="18">
        <f>_xlfn.XLOOKUP($A24,'WW Forecast Calc'!$A:$A,'WW Forecast Calc'!R:R,0,0)</f>
        <v>0</v>
      </c>
      <c r="BO24" s="18">
        <f>_xlfn.XLOOKUP($A24,'WW Forecast Calc'!$A:$A,'WW Forecast Calc'!S:S,0,0)</f>
        <v>17.151539400000004</v>
      </c>
      <c r="BP24" s="18">
        <f>_xlfn.XLOOKUP($A24,'WW Forecast Calc'!$A:$A,'WW Forecast Calc'!T:T,0,0)</f>
        <v>26.953173900000003</v>
      </c>
      <c r="BQ24" s="18">
        <f>_xlfn.XLOOKUP($A24,'WW Forecast Calc'!$A:$A,'WW Forecast Calc'!U:U,0,0)</f>
        <v>0</v>
      </c>
      <c r="BR24" s="18">
        <f t="shared" si="17"/>
        <v>44.104713300000007</v>
      </c>
      <c r="BS24" s="18">
        <f>_xlfn.XLOOKUP($A24,'WW Forecast Calc'!$A:$A,'WW Forecast Calc'!W:W,0,0)</f>
        <v>0</v>
      </c>
      <c r="BT24" s="18">
        <f>_xlfn.XLOOKUP($A24,'WW Forecast Calc'!$A:$A,'WW Forecast Calc'!X:X,0,0)</f>
        <v>0</v>
      </c>
      <c r="BU24" s="18">
        <f>_xlfn.XLOOKUP($A24,'WW Forecast Calc'!$A:$A,'WW Forecast Calc'!Y:Y,0,0)</f>
        <v>0</v>
      </c>
      <c r="BV24" s="18">
        <f>_xlfn.XLOOKUP($A24,'WW Forecast Calc'!$A:$A,'WW Forecast Calc'!Z:Z,0,0)</f>
        <v>0</v>
      </c>
      <c r="BW24" s="18">
        <f>_xlfn.XLOOKUP($A24,'WW Forecast Calc'!$A:$A,'WW Forecast Calc'!AA:AA,0,0)</f>
        <v>0</v>
      </c>
      <c r="BX24" s="18">
        <f>_xlfn.XLOOKUP($A24,'WW Forecast Calc'!$A:$A,'WW Forecast Calc'!AB:AB,0,0)</f>
        <v>0</v>
      </c>
      <c r="BY24" s="18">
        <f>_xlfn.XLOOKUP($A24,'WW Forecast Calc'!$A:$A,'WW Forecast Calc'!AC:AC,0,0)</f>
        <v>0</v>
      </c>
      <c r="BZ24" s="18">
        <f>_xlfn.XLOOKUP($A24,'WW Forecast Calc'!$A:$A,'WW Forecast Calc'!AD:AD,0,0)</f>
        <v>0</v>
      </c>
      <c r="CA24" s="18">
        <f>_xlfn.XLOOKUP($A24,'WW Forecast Calc'!$A:$A,'WW Forecast Calc'!AE:AE,0,0)</f>
        <v>0</v>
      </c>
      <c r="CB24" s="18">
        <f>_xlfn.XLOOKUP($A24,'WW Forecast Calc'!$A:$A,'WW Forecast Calc'!AF:AF,0,0)</f>
        <v>17.511721727400001</v>
      </c>
      <c r="CC24" s="18">
        <f>_xlfn.XLOOKUP($A24,'WW Forecast Calc'!$A:$A,'WW Forecast Calc'!AG:AG,0,0)</f>
        <v>27.5191905519</v>
      </c>
      <c r="CD24" s="18">
        <f>_xlfn.XLOOKUP($A24,'WW Forecast Calc'!$A:$A,'WW Forecast Calc'!AH:AH,0,0)</f>
        <v>0</v>
      </c>
      <c r="CE24" s="18">
        <f t="shared" si="18"/>
        <v>45.030912279299997</v>
      </c>
      <c r="CF24" s="19">
        <f t="shared" si="7"/>
        <v>42.987050000000004</v>
      </c>
      <c r="CG24" s="18">
        <f>_xlfn.XLOOKUP($A24,'WW Forecast Calc'!$A:$A,'WW Forecast Calc'!AK:AK,0,0)</f>
        <v>0</v>
      </c>
      <c r="CH24" s="18">
        <f t="shared" si="19"/>
        <v>42.987050000000004</v>
      </c>
      <c r="CI24" s="18">
        <f t="shared" si="20"/>
        <v>1.1176633000000038</v>
      </c>
      <c r="CJ24" s="18">
        <f t="shared" si="10"/>
        <v>44.104713300000007</v>
      </c>
    </row>
    <row r="25" spans="1:88" x14ac:dyDescent="0.25">
      <c r="A25" s="13">
        <v>720500</v>
      </c>
      <c r="B25" s="14">
        <f t="shared" si="11"/>
        <v>20</v>
      </c>
      <c r="C25" s="17" t="str">
        <f t="shared" si="12"/>
        <v>720.500</v>
      </c>
      <c r="D25" s="13" t="s">
        <v>34</v>
      </c>
      <c r="E25" s="13"/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3"/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-96.18</v>
      </c>
      <c r="AB25" s="18">
        <v>-432.63</v>
      </c>
      <c r="AC25" s="18">
        <v>-301.44</v>
      </c>
      <c r="AD25" s="18">
        <v>-244.69</v>
      </c>
      <c r="AE25" s="18">
        <f t="shared" si="14"/>
        <v>-1074.94</v>
      </c>
      <c r="AF25" s="18">
        <v>-972.10000000000014</v>
      </c>
      <c r="AG25" s="18">
        <v>-218.15</v>
      </c>
      <c r="AH25" s="18">
        <v>-542.51</v>
      </c>
      <c r="AI25" s="18">
        <v>-295.14999999999998</v>
      </c>
      <c r="AJ25" s="18">
        <v>0</v>
      </c>
      <c r="AK25" s="18">
        <v>-279.22000000000003</v>
      </c>
      <c r="AL25" s="18">
        <v>279.22000000000003</v>
      </c>
      <c r="AM25" s="18">
        <v>0</v>
      </c>
      <c r="AN25" s="18">
        <v>326.5</v>
      </c>
      <c r="AO25" s="18">
        <v>261.20999999999998</v>
      </c>
      <c r="AP25" s="18">
        <v>410.46</v>
      </c>
      <c r="AQ25" s="18">
        <v>-440</v>
      </c>
      <c r="AR25" s="18">
        <f t="shared" si="15"/>
        <v>-1469.74</v>
      </c>
      <c r="AS25" s="18">
        <v>440</v>
      </c>
      <c r="AT25" s="18">
        <v>0</v>
      </c>
      <c r="AU25" s="18">
        <v>-440</v>
      </c>
      <c r="AV25" s="18">
        <v>440</v>
      </c>
      <c r="AW25" s="18">
        <v>0</v>
      </c>
      <c r="AX25" s="18">
        <v>-496.71</v>
      </c>
      <c r="AY25" s="18">
        <v>0</v>
      </c>
      <c r="AZ25" s="18">
        <v>0</v>
      </c>
      <c r="BA25" s="18">
        <v>0</v>
      </c>
      <c r="BB25" s="18">
        <f>_xlfn.XLOOKUP($A25,'WW Forecast Calc'!$A:$A,'WW Forecast Calc'!F:F,0,0)</f>
        <v>134.52314999999999</v>
      </c>
      <c r="BC25" s="18">
        <f>_xlfn.XLOOKUP($A25,'WW Forecast Calc'!$A:$A,'WW Forecast Calc'!G:G,0,0)</f>
        <v>211.3869</v>
      </c>
      <c r="BD25" s="18">
        <f>_xlfn.XLOOKUP($A25,'WW Forecast Calc'!$A:$A,'WW Forecast Calc'!H:H,0,0)</f>
        <v>-226.6</v>
      </c>
      <c r="BE25" s="18">
        <f t="shared" si="16"/>
        <v>62.600050000000039</v>
      </c>
      <c r="BF25" s="18">
        <f>_xlfn.XLOOKUP($A25,'WW Forecast Calc'!$A:$A,'WW Forecast Calc'!J:J,0,0)</f>
        <v>226.6</v>
      </c>
      <c r="BG25" s="18">
        <f>_xlfn.XLOOKUP($A25,'WW Forecast Calc'!$A:$A,'WW Forecast Calc'!K:K,0,0)</f>
        <v>0</v>
      </c>
      <c r="BH25" s="18">
        <f>_xlfn.XLOOKUP($A25,'WW Forecast Calc'!$A:$A,'WW Forecast Calc'!L:L,0,0)</f>
        <v>-226.6</v>
      </c>
      <c r="BI25" s="18">
        <f>_xlfn.XLOOKUP($A25,'WW Forecast Calc'!$A:$A,'WW Forecast Calc'!M:M,0,0)</f>
        <v>226.6</v>
      </c>
      <c r="BJ25" s="18">
        <f>_xlfn.XLOOKUP($A25,'WW Forecast Calc'!$A:$A,'WW Forecast Calc'!N:N,0,0)</f>
        <v>0</v>
      </c>
      <c r="BK25" s="18">
        <f>_xlfn.XLOOKUP($A25,'WW Forecast Calc'!$A:$A,'WW Forecast Calc'!O:O,0,0)</f>
        <v>-255.80564999999999</v>
      </c>
      <c r="BL25" s="18">
        <f>_xlfn.XLOOKUP($A25,'WW Forecast Calc'!$A:$A,'WW Forecast Calc'!P:P,0,0)</f>
        <v>0</v>
      </c>
      <c r="BM25" s="18">
        <f>_xlfn.XLOOKUP($A25,'WW Forecast Calc'!$A:$A,'WW Forecast Calc'!Q:Q,0,0)</f>
        <v>0</v>
      </c>
      <c r="BN25" s="18">
        <f>_xlfn.XLOOKUP($A25,'WW Forecast Calc'!$A:$A,'WW Forecast Calc'!R:R,0,0)</f>
        <v>0</v>
      </c>
      <c r="BO25" s="18">
        <f>_xlfn.XLOOKUP($A25,'WW Forecast Calc'!$A:$A,'WW Forecast Calc'!S:S,0,0)</f>
        <v>138.02075189999999</v>
      </c>
      <c r="BP25" s="18">
        <f>_xlfn.XLOOKUP($A25,'WW Forecast Calc'!$A:$A,'WW Forecast Calc'!T:T,0,0)</f>
        <v>216.8829594</v>
      </c>
      <c r="BQ25" s="18">
        <f>_xlfn.XLOOKUP($A25,'WW Forecast Calc'!$A:$A,'WW Forecast Calc'!U:U,0,0)</f>
        <v>-232.49160000000001</v>
      </c>
      <c r="BR25" s="18">
        <f t="shared" si="17"/>
        <v>93.206461300000001</v>
      </c>
      <c r="BS25" s="18">
        <f>_xlfn.XLOOKUP($A25,'WW Forecast Calc'!$A:$A,'WW Forecast Calc'!W:W,0,0)</f>
        <v>231.35859999999997</v>
      </c>
      <c r="BT25" s="18">
        <f>_xlfn.XLOOKUP($A25,'WW Forecast Calc'!$A:$A,'WW Forecast Calc'!X:X,0,0)</f>
        <v>0</v>
      </c>
      <c r="BU25" s="18">
        <f>_xlfn.XLOOKUP($A25,'WW Forecast Calc'!$A:$A,'WW Forecast Calc'!Y:Y,0,0)</f>
        <v>-231.35859999999997</v>
      </c>
      <c r="BV25" s="18">
        <f>_xlfn.XLOOKUP($A25,'WW Forecast Calc'!$A:$A,'WW Forecast Calc'!Z:Z,0,0)</f>
        <v>231.35859999999997</v>
      </c>
      <c r="BW25" s="18">
        <f>_xlfn.XLOOKUP($A25,'WW Forecast Calc'!$A:$A,'WW Forecast Calc'!AA:AA,0,0)</f>
        <v>0</v>
      </c>
      <c r="BX25" s="18">
        <f>_xlfn.XLOOKUP($A25,'WW Forecast Calc'!$A:$A,'WW Forecast Calc'!AB:AB,0,0)</f>
        <v>-261.17756864999996</v>
      </c>
      <c r="BY25" s="18">
        <f>_xlfn.XLOOKUP($A25,'WW Forecast Calc'!$A:$A,'WW Forecast Calc'!AC:AC,0,0)</f>
        <v>0</v>
      </c>
      <c r="BZ25" s="18">
        <f>_xlfn.XLOOKUP($A25,'WW Forecast Calc'!$A:$A,'WW Forecast Calc'!AD:AD,0,0)</f>
        <v>0</v>
      </c>
      <c r="CA25" s="18">
        <f>_xlfn.XLOOKUP($A25,'WW Forecast Calc'!$A:$A,'WW Forecast Calc'!AE:AE,0,0)</f>
        <v>0</v>
      </c>
      <c r="CB25" s="18">
        <f>_xlfn.XLOOKUP($A25,'WW Forecast Calc'!$A:$A,'WW Forecast Calc'!AF:AF,0,0)</f>
        <v>140.91918768989999</v>
      </c>
      <c r="CC25" s="18">
        <f>_xlfn.XLOOKUP($A25,'WW Forecast Calc'!$A:$A,'WW Forecast Calc'!AG:AG,0,0)</f>
        <v>221.43750154739999</v>
      </c>
      <c r="CD25" s="18">
        <f>_xlfn.XLOOKUP($A25,'WW Forecast Calc'!$A:$A,'WW Forecast Calc'!AH:AH,0,0)</f>
        <v>-237.37392359999998</v>
      </c>
      <c r="CE25" s="18">
        <f t="shared" si="18"/>
        <v>95.163796987300003</v>
      </c>
      <c r="CF25" s="19">
        <f t="shared" si="7"/>
        <v>62.600050000000039</v>
      </c>
      <c r="CG25" s="18">
        <f>_xlfn.XLOOKUP($A25,'WW Forecast Calc'!$A:$A,'WW Forecast Calc'!AK:AK,0,0)</f>
        <v>28.35499999999999</v>
      </c>
      <c r="CH25" s="18">
        <f t="shared" si="19"/>
        <v>90.955050000000028</v>
      </c>
      <c r="CI25" s="18">
        <f t="shared" si="20"/>
        <v>1.6380926499999759</v>
      </c>
      <c r="CJ25" s="18">
        <f t="shared" si="10"/>
        <v>92.593142650000004</v>
      </c>
    </row>
    <row r="26" spans="1:88" x14ac:dyDescent="0.25">
      <c r="A26" s="13">
        <v>720600</v>
      </c>
      <c r="B26" s="14">
        <f t="shared" si="11"/>
        <v>21</v>
      </c>
      <c r="C26" s="17" t="str">
        <f t="shared" si="12"/>
        <v>720.600</v>
      </c>
      <c r="D26" s="13" t="s">
        <v>35</v>
      </c>
      <c r="E26" s="13"/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f t="shared" si="13"/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-1043.3199999999997</v>
      </c>
      <c r="AB26" s="18">
        <v>-400.82000000000005</v>
      </c>
      <c r="AC26" s="18">
        <v>-288.88</v>
      </c>
      <c r="AD26" s="18">
        <v>-229.9</v>
      </c>
      <c r="AE26" s="18">
        <f t="shared" si="14"/>
        <v>-1962.92</v>
      </c>
      <c r="AF26" s="18">
        <v>-529.28000000000009</v>
      </c>
      <c r="AG26" s="18">
        <v>-462.91</v>
      </c>
      <c r="AH26" s="18">
        <v>-1186.95</v>
      </c>
      <c r="AI26" s="18">
        <v>-996.83</v>
      </c>
      <c r="AJ26" s="18">
        <v>-711.8599999999999</v>
      </c>
      <c r="AK26" s="18">
        <v>-992.90000000000009</v>
      </c>
      <c r="AL26" s="18">
        <v>992.90000000000009</v>
      </c>
      <c r="AM26" s="18">
        <v>0</v>
      </c>
      <c r="AN26" s="18">
        <v>520.46</v>
      </c>
      <c r="AO26" s="18">
        <v>-653.7299999999999</v>
      </c>
      <c r="AP26" s="18">
        <v>247.06000000000003</v>
      </c>
      <c r="AQ26" s="18">
        <v>-439.58000000000004</v>
      </c>
      <c r="AR26" s="18">
        <f t="shared" si="15"/>
        <v>-4213.62</v>
      </c>
      <c r="AS26" s="18">
        <v>116.10000000000001</v>
      </c>
      <c r="AT26" s="18">
        <v>-215.07</v>
      </c>
      <c r="AU26" s="18">
        <v>-185.39000000000001</v>
      </c>
      <c r="AV26" s="18">
        <v>44.410000000000025</v>
      </c>
      <c r="AW26" s="18">
        <v>0</v>
      </c>
      <c r="AX26" s="18">
        <v>0</v>
      </c>
      <c r="AY26" s="18">
        <v>0</v>
      </c>
      <c r="AZ26" s="18">
        <v>0</v>
      </c>
      <c r="BA26" s="18">
        <v>-16.73</v>
      </c>
      <c r="BB26" s="18">
        <f>_xlfn.XLOOKUP($A26,'WW Forecast Calc'!$A:$A,'WW Forecast Calc'!F:F,0,0)</f>
        <v>-336.67094999999995</v>
      </c>
      <c r="BC26" s="18">
        <f>_xlfn.XLOOKUP($A26,'WW Forecast Calc'!$A:$A,'WW Forecast Calc'!G:G,0,0)</f>
        <v>127.23590000000002</v>
      </c>
      <c r="BD26" s="18">
        <f>_xlfn.XLOOKUP($A26,'WW Forecast Calc'!$A:$A,'WW Forecast Calc'!H:H,0,0)</f>
        <v>-226.38370000000003</v>
      </c>
      <c r="BE26" s="18">
        <f t="shared" si="16"/>
        <v>-692.49874999999997</v>
      </c>
      <c r="BF26" s="18">
        <f>_xlfn.XLOOKUP($A26,'WW Forecast Calc'!$A:$A,'WW Forecast Calc'!J:J,0,0)</f>
        <v>59.791500000000006</v>
      </c>
      <c r="BG26" s="18">
        <f>_xlfn.XLOOKUP($A26,'WW Forecast Calc'!$A:$A,'WW Forecast Calc'!K:K,0,0)</f>
        <v>-110.76105</v>
      </c>
      <c r="BH26" s="18">
        <f>_xlfn.XLOOKUP($A26,'WW Forecast Calc'!$A:$A,'WW Forecast Calc'!L:L,0,0)</f>
        <v>-95.475850000000008</v>
      </c>
      <c r="BI26" s="18">
        <f>_xlfn.XLOOKUP($A26,'WW Forecast Calc'!$A:$A,'WW Forecast Calc'!M:M,0,0)</f>
        <v>22.871150000000014</v>
      </c>
      <c r="BJ26" s="18">
        <f>_xlfn.XLOOKUP($A26,'WW Forecast Calc'!$A:$A,'WW Forecast Calc'!N:N,0,0)</f>
        <v>0</v>
      </c>
      <c r="BK26" s="18">
        <f>_xlfn.XLOOKUP($A26,'WW Forecast Calc'!$A:$A,'WW Forecast Calc'!O:O,0,0)</f>
        <v>0</v>
      </c>
      <c r="BL26" s="18">
        <f>_xlfn.XLOOKUP($A26,'WW Forecast Calc'!$A:$A,'WW Forecast Calc'!P:P,0,0)</f>
        <v>0</v>
      </c>
      <c r="BM26" s="18">
        <f>_xlfn.XLOOKUP($A26,'WW Forecast Calc'!$A:$A,'WW Forecast Calc'!Q:Q,0,0)</f>
        <v>0</v>
      </c>
      <c r="BN26" s="18">
        <f>_xlfn.XLOOKUP($A26,'WW Forecast Calc'!$A:$A,'WW Forecast Calc'!R:R,0,0)</f>
        <v>-8.6159499999999998</v>
      </c>
      <c r="BO26" s="18">
        <f>_xlfn.XLOOKUP($A26,'WW Forecast Calc'!$A:$A,'WW Forecast Calc'!S:S,0,0)</f>
        <v>-345.42439469999994</v>
      </c>
      <c r="BP26" s="18">
        <f>_xlfn.XLOOKUP($A26,'WW Forecast Calc'!$A:$A,'WW Forecast Calc'!T:T,0,0)</f>
        <v>130.54403340000002</v>
      </c>
      <c r="BQ26" s="18">
        <f>_xlfn.XLOOKUP($A26,'WW Forecast Calc'!$A:$A,'WW Forecast Calc'!U:U,0,0)</f>
        <v>-232.26967620000005</v>
      </c>
      <c r="BR26" s="18">
        <f t="shared" si="17"/>
        <v>-579.34023749999994</v>
      </c>
      <c r="BS26" s="18">
        <f>_xlfn.XLOOKUP($A26,'WW Forecast Calc'!$A:$A,'WW Forecast Calc'!W:W,0,0)</f>
        <v>61.047121500000003</v>
      </c>
      <c r="BT26" s="18">
        <f>_xlfn.XLOOKUP($A26,'WW Forecast Calc'!$A:$A,'WW Forecast Calc'!X:X,0,0)</f>
        <v>-113.08703204999999</v>
      </c>
      <c r="BU26" s="18">
        <f>_xlfn.XLOOKUP($A26,'WW Forecast Calc'!$A:$A,'WW Forecast Calc'!Y:Y,0,0)</f>
        <v>-97.480842850000002</v>
      </c>
      <c r="BV26" s="18">
        <f>_xlfn.XLOOKUP($A26,'WW Forecast Calc'!$A:$A,'WW Forecast Calc'!Z:Z,0,0)</f>
        <v>23.351444150000013</v>
      </c>
      <c r="BW26" s="18">
        <f>_xlfn.XLOOKUP($A26,'WW Forecast Calc'!$A:$A,'WW Forecast Calc'!AA:AA,0,0)</f>
        <v>0</v>
      </c>
      <c r="BX26" s="18">
        <f>_xlfn.XLOOKUP($A26,'WW Forecast Calc'!$A:$A,'WW Forecast Calc'!AB:AB,0,0)</f>
        <v>0</v>
      </c>
      <c r="BY26" s="18">
        <f>_xlfn.XLOOKUP($A26,'WW Forecast Calc'!$A:$A,'WW Forecast Calc'!AC:AC,0,0)</f>
        <v>0</v>
      </c>
      <c r="BZ26" s="18">
        <f>_xlfn.XLOOKUP($A26,'WW Forecast Calc'!$A:$A,'WW Forecast Calc'!AD:AD,0,0)</f>
        <v>0</v>
      </c>
      <c r="CA26" s="18">
        <f>_xlfn.XLOOKUP($A26,'WW Forecast Calc'!$A:$A,'WW Forecast Calc'!AE:AE,0,0)</f>
        <v>-8.796884949999999</v>
      </c>
      <c r="CB26" s="18">
        <f>_xlfn.XLOOKUP($A26,'WW Forecast Calc'!$A:$A,'WW Forecast Calc'!AF:AF,0,0)</f>
        <v>-352.67830698869989</v>
      </c>
      <c r="CC26" s="18">
        <f>_xlfn.XLOOKUP($A26,'WW Forecast Calc'!$A:$A,'WW Forecast Calc'!AG:AG,0,0)</f>
        <v>133.2854581014</v>
      </c>
      <c r="CD26" s="18">
        <f>_xlfn.XLOOKUP($A26,'WW Forecast Calc'!$A:$A,'WW Forecast Calc'!AH:AH,0,0)</f>
        <v>-237.14733940020002</v>
      </c>
      <c r="CE26" s="18">
        <f t="shared" si="18"/>
        <v>-591.50638248749988</v>
      </c>
      <c r="CF26" s="19">
        <f t="shared" si="7"/>
        <v>-554.58415000000002</v>
      </c>
      <c r="CG26" s="18">
        <f>_xlfn.XLOOKUP($A26,'WW Forecast Calc'!$A:$A,'WW Forecast Calc'!AK:AK,0,0)</f>
        <v>-13.840000000000012</v>
      </c>
      <c r="CH26" s="18">
        <f t="shared" si="19"/>
        <v>-568.42415000000005</v>
      </c>
      <c r="CI26" s="18">
        <f t="shared" si="20"/>
        <v>-13.511146749999853</v>
      </c>
      <c r="CJ26" s="18">
        <f t="shared" si="10"/>
        <v>-581.93529674999991</v>
      </c>
    </row>
    <row r="27" spans="1:88" x14ac:dyDescent="0.25">
      <c r="A27" s="13">
        <v>730200</v>
      </c>
      <c r="B27" s="14">
        <f t="shared" si="11"/>
        <v>22</v>
      </c>
      <c r="C27" s="17" t="str">
        <f t="shared" si="12"/>
        <v>730.200</v>
      </c>
      <c r="D27" s="13" t="s">
        <v>36</v>
      </c>
      <c r="E27" s="13"/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3"/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-578.25</v>
      </c>
      <c r="AB27" s="18">
        <v>-1261.8399999999999</v>
      </c>
      <c r="AC27" s="18">
        <v>0</v>
      </c>
      <c r="AD27" s="18">
        <v>-1254.72</v>
      </c>
      <c r="AE27" s="18">
        <f t="shared" si="14"/>
        <v>-3094.81</v>
      </c>
      <c r="AF27" s="18">
        <v>-281.90000000000003</v>
      </c>
      <c r="AG27" s="18">
        <v>-1050</v>
      </c>
      <c r="AH27" s="18">
        <v>-343.90999999999997</v>
      </c>
      <c r="AI27" s="18">
        <v>0</v>
      </c>
      <c r="AJ27" s="18">
        <v>0</v>
      </c>
      <c r="AK27" s="18">
        <v>-114.64</v>
      </c>
      <c r="AL27" s="18">
        <v>-325.36</v>
      </c>
      <c r="AM27" s="18">
        <v>-440</v>
      </c>
      <c r="AN27" s="18">
        <v>-1020.61</v>
      </c>
      <c r="AO27" s="18">
        <v>-596.93000000000018</v>
      </c>
      <c r="AP27" s="18">
        <v>1920.19</v>
      </c>
      <c r="AQ27" s="18">
        <v>-1858.46</v>
      </c>
      <c r="AR27" s="18">
        <f t="shared" si="15"/>
        <v>-4111.6200000000008</v>
      </c>
      <c r="AS27" s="18">
        <v>0</v>
      </c>
      <c r="AT27" s="18">
        <v>-495</v>
      </c>
      <c r="AU27" s="18">
        <v>-1210</v>
      </c>
      <c r="AV27" s="18">
        <v>-403.33000000000004</v>
      </c>
      <c r="AW27" s="18">
        <v>-165</v>
      </c>
      <c r="AX27" s="18">
        <v>-660</v>
      </c>
      <c r="AY27" s="18">
        <v>-435</v>
      </c>
      <c r="AZ27" s="18">
        <v>-5897.42</v>
      </c>
      <c r="BA27" s="18">
        <v>-2901.66</v>
      </c>
      <c r="BB27" s="18">
        <f>_xlfn.XLOOKUP($A27,'WW Forecast Calc'!$A:$A,'WW Forecast Calc'!F:F,0,0)</f>
        <v>-307.41895000000011</v>
      </c>
      <c r="BC27" s="18">
        <f>_xlfn.XLOOKUP($A27,'WW Forecast Calc'!$A:$A,'WW Forecast Calc'!G:G,0,0)</f>
        <v>988.89785000000006</v>
      </c>
      <c r="BD27" s="18">
        <f>_xlfn.XLOOKUP($A27,'WW Forecast Calc'!$A:$A,'WW Forecast Calc'!H:H,0,0)</f>
        <v>-957.1069</v>
      </c>
      <c r="BE27" s="18">
        <f t="shared" si="16"/>
        <v>-12443.038</v>
      </c>
      <c r="BF27" s="18">
        <f>_xlfn.XLOOKUP($A27,'WW Forecast Calc'!$A:$A,'WW Forecast Calc'!J:J,0,0)</f>
        <v>0</v>
      </c>
      <c r="BG27" s="18">
        <f>_xlfn.XLOOKUP($A27,'WW Forecast Calc'!$A:$A,'WW Forecast Calc'!K:K,0,0)</f>
        <v>-254.92500000000001</v>
      </c>
      <c r="BH27" s="18">
        <f>_xlfn.XLOOKUP($A27,'WW Forecast Calc'!$A:$A,'WW Forecast Calc'!L:L,0,0)</f>
        <v>-623.15</v>
      </c>
      <c r="BI27" s="18">
        <f>_xlfn.XLOOKUP($A27,'WW Forecast Calc'!$A:$A,'WW Forecast Calc'!M:M,0,0)</f>
        <v>-207.71495000000002</v>
      </c>
      <c r="BJ27" s="18">
        <f>_xlfn.XLOOKUP($A27,'WW Forecast Calc'!$A:$A,'WW Forecast Calc'!N:N,0,0)</f>
        <v>-84.975000000000009</v>
      </c>
      <c r="BK27" s="18">
        <f>_xlfn.XLOOKUP($A27,'WW Forecast Calc'!$A:$A,'WW Forecast Calc'!O:O,0,0)</f>
        <v>-339.90000000000003</v>
      </c>
      <c r="BL27" s="18">
        <f>_xlfn.XLOOKUP($A27,'WW Forecast Calc'!$A:$A,'WW Forecast Calc'!P:P,0,0)</f>
        <v>-224.02500000000001</v>
      </c>
      <c r="BM27" s="18">
        <f>_xlfn.XLOOKUP($A27,'WW Forecast Calc'!$A:$A,'WW Forecast Calc'!Q:Q,0,0)</f>
        <v>-3037.1713</v>
      </c>
      <c r="BN27" s="18">
        <f>_xlfn.XLOOKUP($A27,'WW Forecast Calc'!$A:$A,'WW Forecast Calc'!R:R,0,0)</f>
        <v>-1494.3549</v>
      </c>
      <c r="BO27" s="18">
        <f>_xlfn.XLOOKUP($A27,'WW Forecast Calc'!$A:$A,'WW Forecast Calc'!S:S,0,0)</f>
        <v>-315.41184270000014</v>
      </c>
      <c r="BP27" s="18">
        <f>_xlfn.XLOOKUP($A27,'WW Forecast Calc'!$A:$A,'WW Forecast Calc'!T:T,0,0)</f>
        <v>1014.6091941000001</v>
      </c>
      <c r="BQ27" s="18">
        <f>_xlfn.XLOOKUP($A27,'WW Forecast Calc'!$A:$A,'WW Forecast Calc'!U:U,0,0)</f>
        <v>-981.99167940000007</v>
      </c>
      <c r="BR27" s="18">
        <f t="shared" si="17"/>
        <v>-6549.0104780000001</v>
      </c>
      <c r="BS27" s="18">
        <f>_xlfn.XLOOKUP($A27,'WW Forecast Calc'!$A:$A,'WW Forecast Calc'!W:W,0,0)</f>
        <v>0</v>
      </c>
      <c r="BT27" s="18">
        <f>_xlfn.XLOOKUP($A27,'WW Forecast Calc'!$A:$A,'WW Forecast Calc'!X:X,0,0)</f>
        <v>-260.27842499999997</v>
      </c>
      <c r="BU27" s="18">
        <f>_xlfn.XLOOKUP($A27,'WW Forecast Calc'!$A:$A,'WW Forecast Calc'!Y:Y,0,0)</f>
        <v>-636.23614999999995</v>
      </c>
      <c r="BV27" s="18">
        <f>_xlfn.XLOOKUP($A27,'WW Forecast Calc'!$A:$A,'WW Forecast Calc'!Z:Z,0,0)</f>
        <v>-212.07696394999999</v>
      </c>
      <c r="BW27" s="18">
        <f>_xlfn.XLOOKUP($A27,'WW Forecast Calc'!$A:$A,'WW Forecast Calc'!AA:AA,0,0)</f>
        <v>-86.759474999999995</v>
      </c>
      <c r="BX27" s="18">
        <f>_xlfn.XLOOKUP($A27,'WW Forecast Calc'!$A:$A,'WW Forecast Calc'!AB:AB,0,0)</f>
        <v>-347.03789999999998</v>
      </c>
      <c r="BY27" s="18">
        <f>_xlfn.XLOOKUP($A27,'WW Forecast Calc'!$A:$A,'WW Forecast Calc'!AC:AC,0,0)</f>
        <v>-228.729525</v>
      </c>
      <c r="BZ27" s="18">
        <f>_xlfn.XLOOKUP($A27,'WW Forecast Calc'!$A:$A,'WW Forecast Calc'!AD:AD,0,0)</f>
        <v>-3100.9518972999995</v>
      </c>
      <c r="CA27" s="18">
        <f>_xlfn.XLOOKUP($A27,'WW Forecast Calc'!$A:$A,'WW Forecast Calc'!AE:AE,0,0)</f>
        <v>-1525.7363528999999</v>
      </c>
      <c r="CB27" s="18">
        <f>_xlfn.XLOOKUP($A27,'WW Forecast Calc'!$A:$A,'WW Forecast Calc'!AF:AF,0,0)</f>
        <v>-322.03549139670014</v>
      </c>
      <c r="CC27" s="18">
        <f>_xlfn.XLOOKUP($A27,'WW Forecast Calc'!$A:$A,'WW Forecast Calc'!AG:AG,0,0)</f>
        <v>1035.9159871761001</v>
      </c>
      <c r="CD27" s="18">
        <f>_xlfn.XLOOKUP($A27,'WW Forecast Calc'!$A:$A,'WW Forecast Calc'!AH:AH,0,0)</f>
        <v>-1002.6135046674</v>
      </c>
      <c r="CE27" s="18">
        <f t="shared" si="18"/>
        <v>-6686.5396980379983</v>
      </c>
      <c r="CF27" s="19">
        <f t="shared" si="7"/>
        <v>-11616.112999999999</v>
      </c>
      <c r="CG27" s="18">
        <f>_xlfn.XLOOKUP($A27,'WW Forecast Calc'!$A:$A,'WW Forecast Calc'!AK:AK,0,0)</f>
        <v>5231.2049999999999</v>
      </c>
      <c r="CH27" s="18">
        <f t="shared" si="19"/>
        <v>-6384.9079999999994</v>
      </c>
      <c r="CI27" s="18">
        <f t="shared" si="20"/>
        <v>-200.53096695000113</v>
      </c>
      <c r="CJ27" s="18">
        <f t="shared" si="10"/>
        <v>-6585.4389669500006</v>
      </c>
    </row>
    <row r="28" spans="1:88" x14ac:dyDescent="0.25">
      <c r="A28" s="13">
        <v>730201</v>
      </c>
      <c r="B28" s="14">
        <f t="shared" si="11"/>
        <v>23</v>
      </c>
      <c r="C28" s="17" t="str">
        <f t="shared" si="12"/>
        <v>730.201</v>
      </c>
      <c r="D28" s="13" t="s">
        <v>37</v>
      </c>
      <c r="E28" s="13"/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 t="shared" si="13"/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f t="shared" si="14"/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f t="shared" si="15"/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-110</v>
      </c>
      <c r="AY28" s="18">
        <v>-220</v>
      </c>
      <c r="AZ28" s="18">
        <v>-865.84</v>
      </c>
      <c r="BA28" s="18">
        <v>0</v>
      </c>
      <c r="BB28" s="18">
        <f>_xlfn.XLOOKUP($A28,'WW Forecast Calc'!$A:$A,'WW Forecast Calc'!F:F,0,0)</f>
        <v>0</v>
      </c>
      <c r="BC28" s="18">
        <f>_xlfn.XLOOKUP($A28,'WW Forecast Calc'!$A:$A,'WW Forecast Calc'!G:G,0,0)</f>
        <v>0</v>
      </c>
      <c r="BD28" s="18">
        <f>_xlfn.XLOOKUP($A28,'WW Forecast Calc'!$A:$A,'WW Forecast Calc'!H:H,0,0)</f>
        <v>0</v>
      </c>
      <c r="BE28" s="18">
        <f t="shared" si="16"/>
        <v>-1195.8400000000001</v>
      </c>
      <c r="BF28" s="18">
        <f>_xlfn.XLOOKUP($A28,'WW Forecast Calc'!$A:$A,'WW Forecast Calc'!J:J,0,0)</f>
        <v>0</v>
      </c>
      <c r="BG28" s="18">
        <f>_xlfn.XLOOKUP($A28,'WW Forecast Calc'!$A:$A,'WW Forecast Calc'!K:K,0,0)</f>
        <v>0</v>
      </c>
      <c r="BH28" s="18">
        <f>_xlfn.XLOOKUP($A28,'WW Forecast Calc'!$A:$A,'WW Forecast Calc'!L:L,0,0)</f>
        <v>0</v>
      </c>
      <c r="BI28" s="18">
        <f>_xlfn.XLOOKUP($A28,'WW Forecast Calc'!$A:$A,'WW Forecast Calc'!M:M,0,0)</f>
        <v>0</v>
      </c>
      <c r="BJ28" s="18">
        <f>_xlfn.XLOOKUP($A28,'WW Forecast Calc'!$A:$A,'WW Forecast Calc'!N:N,0,0)</f>
        <v>0</v>
      </c>
      <c r="BK28" s="18">
        <f>_xlfn.XLOOKUP($A28,'WW Forecast Calc'!$A:$A,'WW Forecast Calc'!O:O,0,0)</f>
        <v>-56.65</v>
      </c>
      <c r="BL28" s="18">
        <f>_xlfn.XLOOKUP($A28,'WW Forecast Calc'!$A:$A,'WW Forecast Calc'!P:P,0,0)</f>
        <v>-113.3</v>
      </c>
      <c r="BM28" s="18">
        <f>_xlfn.XLOOKUP($A28,'WW Forecast Calc'!$A:$A,'WW Forecast Calc'!Q:Q,0,0)</f>
        <v>-445.9076</v>
      </c>
      <c r="BN28" s="18">
        <f>_xlfn.XLOOKUP($A28,'WW Forecast Calc'!$A:$A,'WW Forecast Calc'!R:R,0,0)</f>
        <v>0</v>
      </c>
      <c r="BO28" s="18">
        <f>_xlfn.XLOOKUP($A28,'WW Forecast Calc'!$A:$A,'WW Forecast Calc'!S:S,0,0)</f>
        <v>0</v>
      </c>
      <c r="BP28" s="18">
        <f>_xlfn.XLOOKUP($A28,'WW Forecast Calc'!$A:$A,'WW Forecast Calc'!T:T,0,0)</f>
        <v>0</v>
      </c>
      <c r="BQ28" s="18">
        <f>_xlfn.XLOOKUP($A28,'WW Forecast Calc'!$A:$A,'WW Forecast Calc'!U:U,0,0)</f>
        <v>0</v>
      </c>
      <c r="BR28" s="18">
        <f t="shared" si="17"/>
        <v>-615.85760000000005</v>
      </c>
      <c r="BS28" s="18">
        <f>_xlfn.XLOOKUP($A28,'WW Forecast Calc'!$A:$A,'WW Forecast Calc'!W:W,0,0)</f>
        <v>0</v>
      </c>
      <c r="BT28" s="18">
        <f>_xlfn.XLOOKUP($A28,'WW Forecast Calc'!$A:$A,'WW Forecast Calc'!X:X,0,0)</f>
        <v>0</v>
      </c>
      <c r="BU28" s="18">
        <f>_xlfn.XLOOKUP($A28,'WW Forecast Calc'!$A:$A,'WW Forecast Calc'!Y:Y,0,0)</f>
        <v>0</v>
      </c>
      <c r="BV28" s="18">
        <f>_xlfn.XLOOKUP($A28,'WW Forecast Calc'!$A:$A,'WW Forecast Calc'!Z:Z,0,0)</f>
        <v>0</v>
      </c>
      <c r="BW28" s="18">
        <f>_xlfn.XLOOKUP($A28,'WW Forecast Calc'!$A:$A,'WW Forecast Calc'!AA:AA,0,0)</f>
        <v>0</v>
      </c>
      <c r="BX28" s="18">
        <f>_xlfn.XLOOKUP($A28,'WW Forecast Calc'!$A:$A,'WW Forecast Calc'!AB:AB,0,0)</f>
        <v>-57.839649999999992</v>
      </c>
      <c r="BY28" s="18">
        <f>_xlfn.XLOOKUP($A28,'WW Forecast Calc'!$A:$A,'WW Forecast Calc'!AC:AC,0,0)</f>
        <v>-115.67929999999998</v>
      </c>
      <c r="BZ28" s="18">
        <f>_xlfn.XLOOKUP($A28,'WW Forecast Calc'!$A:$A,'WW Forecast Calc'!AD:AD,0,0)</f>
        <v>-455.27165959999996</v>
      </c>
      <c r="CA28" s="18">
        <f>_xlfn.XLOOKUP($A28,'WW Forecast Calc'!$A:$A,'WW Forecast Calc'!AE:AE,0,0)</f>
        <v>0</v>
      </c>
      <c r="CB28" s="18">
        <f>_xlfn.XLOOKUP($A28,'WW Forecast Calc'!$A:$A,'WW Forecast Calc'!AF:AF,0,0)</f>
        <v>0</v>
      </c>
      <c r="CC28" s="18">
        <f>_xlfn.XLOOKUP($A28,'WW Forecast Calc'!$A:$A,'WW Forecast Calc'!AG:AG,0,0)</f>
        <v>0</v>
      </c>
      <c r="CD28" s="18">
        <f>_xlfn.XLOOKUP($A28,'WW Forecast Calc'!$A:$A,'WW Forecast Calc'!AH:AH,0,0)</f>
        <v>0</v>
      </c>
      <c r="CE28" s="18">
        <f t="shared" si="18"/>
        <v>-628.79060959999993</v>
      </c>
      <c r="CF28" s="19">
        <f t="shared" si="7"/>
        <v>-1195.8400000000001</v>
      </c>
      <c r="CG28" s="18">
        <f>_xlfn.XLOOKUP($A28,'WW Forecast Calc'!$A:$A,'WW Forecast Calc'!AK:AK,0,0)</f>
        <v>597.92000000000007</v>
      </c>
      <c r="CH28" s="18">
        <f t="shared" si="19"/>
        <v>-597.92000000000007</v>
      </c>
      <c r="CI28" s="18">
        <f t="shared" si="20"/>
        <v>-21.506549999999947</v>
      </c>
      <c r="CJ28" s="18">
        <f t="shared" si="10"/>
        <v>-619.42655000000002</v>
      </c>
    </row>
    <row r="29" spans="1:88" x14ac:dyDescent="0.25">
      <c r="A29" s="13">
        <v>730202</v>
      </c>
      <c r="B29" s="14">
        <f t="shared" si="11"/>
        <v>24</v>
      </c>
      <c r="C29" s="17" t="str">
        <f t="shared" si="12"/>
        <v>730.202</v>
      </c>
      <c r="D29" s="13" t="s">
        <v>38</v>
      </c>
      <c r="E29" s="13"/>
      <c r="F29" s="18">
        <v>0</v>
      </c>
      <c r="G29" s="18">
        <v>0</v>
      </c>
      <c r="H29" s="18">
        <v>0</v>
      </c>
      <c r="I29" s="18">
        <v>0</v>
      </c>
      <c r="J29" s="18">
        <v>-140</v>
      </c>
      <c r="K29" s="18">
        <v>-93.33</v>
      </c>
      <c r="L29" s="18">
        <v>-1165.1600000000003</v>
      </c>
      <c r="M29" s="18">
        <v>46.67</v>
      </c>
      <c r="N29" s="18">
        <v>0</v>
      </c>
      <c r="O29" s="18">
        <v>0</v>
      </c>
      <c r="P29" s="18">
        <v>0</v>
      </c>
      <c r="Q29" s="18">
        <v>0</v>
      </c>
      <c r="R29" s="18">
        <f t="shared" si="13"/>
        <v>-1351.8200000000002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-1137.3499999999999</v>
      </c>
      <c r="AC29" s="18">
        <v>-391.08000000000004</v>
      </c>
      <c r="AD29" s="18">
        <v>-696.14</v>
      </c>
      <c r="AE29" s="18">
        <f t="shared" si="14"/>
        <v>-2224.5699999999997</v>
      </c>
      <c r="AF29" s="18">
        <v>415.2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20.25</v>
      </c>
      <c r="AO29" s="18">
        <v>16.2</v>
      </c>
      <c r="AP29" s="18">
        <v>-194.54</v>
      </c>
      <c r="AQ29" s="18">
        <v>-495</v>
      </c>
      <c r="AR29" s="18">
        <f t="shared" si="15"/>
        <v>-237.89</v>
      </c>
      <c r="AS29" s="18">
        <v>275</v>
      </c>
      <c r="AT29" s="18">
        <v>-715</v>
      </c>
      <c r="AU29" s="18">
        <v>-330</v>
      </c>
      <c r="AV29" s="18">
        <v>-696.67</v>
      </c>
      <c r="AW29" s="18">
        <v>-550</v>
      </c>
      <c r="AX29" s="18">
        <v>110</v>
      </c>
      <c r="AY29" s="18">
        <v>-220</v>
      </c>
      <c r="AZ29" s="18">
        <v>-330</v>
      </c>
      <c r="BA29" s="18">
        <v>0</v>
      </c>
      <c r="BB29" s="18">
        <f>_xlfn.XLOOKUP($A29,'WW Forecast Calc'!$A:$A,'WW Forecast Calc'!F:F,0,0)</f>
        <v>8.343</v>
      </c>
      <c r="BC29" s="18">
        <f>_xlfn.XLOOKUP($A29,'WW Forecast Calc'!$A:$A,'WW Forecast Calc'!G:G,0,0)</f>
        <v>-100.18809999999999</v>
      </c>
      <c r="BD29" s="18">
        <f>_xlfn.XLOOKUP($A29,'WW Forecast Calc'!$A:$A,'WW Forecast Calc'!H:H,0,0)</f>
        <v>-254.92500000000001</v>
      </c>
      <c r="BE29" s="18">
        <f t="shared" si="16"/>
        <v>-2803.4401000000003</v>
      </c>
      <c r="BF29" s="18">
        <f>_xlfn.XLOOKUP($A29,'WW Forecast Calc'!$A:$A,'WW Forecast Calc'!J:J,0,0)</f>
        <v>141.625</v>
      </c>
      <c r="BG29" s="18">
        <f>_xlfn.XLOOKUP($A29,'WW Forecast Calc'!$A:$A,'WW Forecast Calc'!K:K,0,0)</f>
        <v>-368.22500000000002</v>
      </c>
      <c r="BH29" s="18">
        <f>_xlfn.XLOOKUP($A29,'WW Forecast Calc'!$A:$A,'WW Forecast Calc'!L:L,0,0)</f>
        <v>-169.95000000000002</v>
      </c>
      <c r="BI29" s="18">
        <f>_xlfn.XLOOKUP($A29,'WW Forecast Calc'!$A:$A,'WW Forecast Calc'!M:M,0,0)</f>
        <v>-358.78505000000001</v>
      </c>
      <c r="BJ29" s="18">
        <f>_xlfn.XLOOKUP($A29,'WW Forecast Calc'!$A:$A,'WW Forecast Calc'!N:N,0,0)</f>
        <v>-283.25</v>
      </c>
      <c r="BK29" s="18">
        <f>_xlfn.XLOOKUP($A29,'WW Forecast Calc'!$A:$A,'WW Forecast Calc'!O:O,0,0)</f>
        <v>56.65</v>
      </c>
      <c r="BL29" s="18">
        <f>_xlfn.XLOOKUP($A29,'WW Forecast Calc'!$A:$A,'WW Forecast Calc'!P:P,0,0)</f>
        <v>-113.3</v>
      </c>
      <c r="BM29" s="18">
        <f>_xlfn.XLOOKUP($A29,'WW Forecast Calc'!$A:$A,'WW Forecast Calc'!Q:Q,0,0)</f>
        <v>-169.95000000000002</v>
      </c>
      <c r="BN29" s="18">
        <f>_xlfn.XLOOKUP($A29,'WW Forecast Calc'!$A:$A,'WW Forecast Calc'!R:R,0,0)</f>
        <v>0</v>
      </c>
      <c r="BO29" s="18">
        <f>_xlfn.XLOOKUP($A29,'WW Forecast Calc'!$A:$A,'WW Forecast Calc'!S:S,0,0)</f>
        <v>8.5599179999999997</v>
      </c>
      <c r="BP29" s="18">
        <f>_xlfn.XLOOKUP($A29,'WW Forecast Calc'!$A:$A,'WW Forecast Calc'!T:T,0,0)</f>
        <v>-102.7929906</v>
      </c>
      <c r="BQ29" s="18">
        <f>_xlfn.XLOOKUP($A29,'WW Forecast Calc'!$A:$A,'WW Forecast Calc'!U:U,0,0)</f>
        <v>-261.55305000000004</v>
      </c>
      <c r="BR29" s="18">
        <f t="shared" si="17"/>
        <v>-1620.9711726000003</v>
      </c>
      <c r="BS29" s="18">
        <f>_xlfn.XLOOKUP($A29,'WW Forecast Calc'!$A:$A,'WW Forecast Calc'!W:W,0,0)</f>
        <v>144.59912499999999</v>
      </c>
      <c r="BT29" s="18">
        <f>_xlfn.XLOOKUP($A29,'WW Forecast Calc'!$A:$A,'WW Forecast Calc'!X:X,0,0)</f>
        <v>-375.95772499999998</v>
      </c>
      <c r="BU29" s="18">
        <f>_xlfn.XLOOKUP($A29,'WW Forecast Calc'!$A:$A,'WW Forecast Calc'!Y:Y,0,0)</f>
        <v>-173.51894999999999</v>
      </c>
      <c r="BV29" s="18">
        <f>_xlfn.XLOOKUP($A29,'WW Forecast Calc'!$A:$A,'WW Forecast Calc'!Z:Z,0,0)</f>
        <v>-366.31953604999995</v>
      </c>
      <c r="BW29" s="18">
        <f>_xlfn.XLOOKUP($A29,'WW Forecast Calc'!$A:$A,'WW Forecast Calc'!AA:AA,0,0)</f>
        <v>-289.19824999999997</v>
      </c>
      <c r="BX29" s="18">
        <f>_xlfn.XLOOKUP($A29,'WW Forecast Calc'!$A:$A,'WW Forecast Calc'!AB:AB,0,0)</f>
        <v>57.839649999999992</v>
      </c>
      <c r="BY29" s="18">
        <f>_xlfn.XLOOKUP($A29,'WW Forecast Calc'!$A:$A,'WW Forecast Calc'!AC:AC,0,0)</f>
        <v>-115.67929999999998</v>
      </c>
      <c r="BZ29" s="18">
        <f>_xlfn.XLOOKUP($A29,'WW Forecast Calc'!$A:$A,'WW Forecast Calc'!AD:AD,0,0)</f>
        <v>-173.51894999999999</v>
      </c>
      <c r="CA29" s="18">
        <f>_xlfn.XLOOKUP($A29,'WW Forecast Calc'!$A:$A,'WW Forecast Calc'!AE:AE,0,0)</f>
        <v>0</v>
      </c>
      <c r="CB29" s="18">
        <f>_xlfn.XLOOKUP($A29,'WW Forecast Calc'!$A:$A,'WW Forecast Calc'!AF:AF,0,0)</f>
        <v>8.7396762779999992</v>
      </c>
      <c r="CC29" s="18">
        <f>_xlfn.XLOOKUP($A29,'WW Forecast Calc'!$A:$A,'WW Forecast Calc'!AG:AG,0,0)</f>
        <v>-104.95164340259998</v>
      </c>
      <c r="CD29" s="18">
        <f>_xlfn.XLOOKUP($A29,'WW Forecast Calc'!$A:$A,'WW Forecast Calc'!AH:AH,0,0)</f>
        <v>-267.04566405000003</v>
      </c>
      <c r="CE29" s="18">
        <f t="shared" si="18"/>
        <v>-1655.0115672245997</v>
      </c>
      <c r="CF29" s="19">
        <f t="shared" si="7"/>
        <v>-2429.9901</v>
      </c>
      <c r="CG29" s="18">
        <f>_xlfn.XLOOKUP($A29,'WW Forecast Calc'!$A:$A,'WW Forecast Calc'!AK:AK,0,0)</f>
        <v>843.33500000000004</v>
      </c>
      <c r="CH29" s="18">
        <f t="shared" si="19"/>
        <v>-1586.6550999999999</v>
      </c>
      <c r="CI29" s="18">
        <f t="shared" si="20"/>
        <v>-57.316008650000185</v>
      </c>
      <c r="CJ29" s="18">
        <f t="shared" si="10"/>
        <v>-1643.9711086500001</v>
      </c>
    </row>
    <row r="30" spans="1:88" x14ac:dyDescent="0.25">
      <c r="A30" s="13">
        <v>730204</v>
      </c>
      <c r="B30" s="14">
        <f t="shared" si="11"/>
        <v>25</v>
      </c>
      <c r="C30" s="17" t="str">
        <f t="shared" si="12"/>
        <v>730.204</v>
      </c>
      <c r="D30" s="13" t="s">
        <v>39</v>
      </c>
      <c r="E30" s="13"/>
      <c r="F30" s="18">
        <v>-16501.91</v>
      </c>
      <c r="G30" s="18">
        <v>-1699.5</v>
      </c>
      <c r="H30" s="18">
        <v>-1302</v>
      </c>
      <c r="I30" s="18">
        <v>-1405.5099999999998</v>
      </c>
      <c r="J30" s="18">
        <v>-2613</v>
      </c>
      <c r="K30" s="18">
        <v>-1672.0000000000002</v>
      </c>
      <c r="L30" s="18">
        <v>-902.51999999999987</v>
      </c>
      <c r="M30" s="18">
        <v>-2263.2399999999998</v>
      </c>
      <c r="N30" s="18">
        <v>-3376.69</v>
      </c>
      <c r="O30" s="18">
        <v>-181.50000000000014</v>
      </c>
      <c r="P30" s="18">
        <v>-282.42000000000019</v>
      </c>
      <c r="Q30" s="18">
        <v>16345.110000000002</v>
      </c>
      <c r="R30" s="18">
        <f t="shared" si="13"/>
        <v>-15855.179999999998</v>
      </c>
      <c r="S30" s="18">
        <v>54</v>
      </c>
      <c r="T30" s="18">
        <v>-1345.5</v>
      </c>
      <c r="U30" s="18">
        <v>-2198.5</v>
      </c>
      <c r="V30" s="18">
        <v>-2044.75</v>
      </c>
      <c r="W30" s="18">
        <v>-1990</v>
      </c>
      <c r="X30" s="18">
        <v>-1891.28</v>
      </c>
      <c r="Y30" s="18">
        <v>-2530</v>
      </c>
      <c r="Z30" s="18">
        <v>-616.48</v>
      </c>
      <c r="AA30" s="18">
        <v>-760.81</v>
      </c>
      <c r="AB30" s="18">
        <v>0</v>
      </c>
      <c r="AC30" s="18">
        <v>-299.79000000000002</v>
      </c>
      <c r="AD30" s="18">
        <v>-99.93</v>
      </c>
      <c r="AE30" s="18">
        <f t="shared" si="14"/>
        <v>-13723.04</v>
      </c>
      <c r="AF30" s="18">
        <v>99.93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184.5</v>
      </c>
      <c r="AP30" s="18">
        <v>0</v>
      </c>
      <c r="AQ30" s="18">
        <v>0</v>
      </c>
      <c r="AR30" s="18">
        <f t="shared" si="15"/>
        <v>284.43</v>
      </c>
      <c r="AS30" s="18">
        <v>0</v>
      </c>
      <c r="AT30" s="18">
        <v>-275</v>
      </c>
      <c r="AU30" s="18">
        <v>0</v>
      </c>
      <c r="AV30" s="18">
        <v>-178.87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f>_xlfn.XLOOKUP($A30,'WW Forecast Calc'!$A:$A,'WW Forecast Calc'!F:F,0,0)</f>
        <v>95.017499999999998</v>
      </c>
      <c r="BC30" s="18">
        <f>_xlfn.XLOOKUP($A30,'WW Forecast Calc'!$A:$A,'WW Forecast Calc'!G:G,0,0)</f>
        <v>0</v>
      </c>
      <c r="BD30" s="18">
        <f>_xlfn.XLOOKUP($A30,'WW Forecast Calc'!$A:$A,'WW Forecast Calc'!H:H,0,0)</f>
        <v>0</v>
      </c>
      <c r="BE30" s="18">
        <f t="shared" si="16"/>
        <v>-358.85250000000002</v>
      </c>
      <c r="BF30" s="18">
        <f>_xlfn.XLOOKUP($A30,'WW Forecast Calc'!$A:$A,'WW Forecast Calc'!J:J,0,0)</f>
        <v>0</v>
      </c>
      <c r="BG30" s="18">
        <f>_xlfn.XLOOKUP($A30,'WW Forecast Calc'!$A:$A,'WW Forecast Calc'!K:K,0,0)</f>
        <v>-141.625</v>
      </c>
      <c r="BH30" s="18">
        <f>_xlfn.XLOOKUP($A30,'WW Forecast Calc'!$A:$A,'WW Forecast Calc'!L:L,0,0)</f>
        <v>0</v>
      </c>
      <c r="BI30" s="18">
        <f>_xlfn.XLOOKUP($A30,'WW Forecast Calc'!$A:$A,'WW Forecast Calc'!M:M,0,0)</f>
        <v>-92.118050000000011</v>
      </c>
      <c r="BJ30" s="18">
        <f>_xlfn.XLOOKUP($A30,'WW Forecast Calc'!$A:$A,'WW Forecast Calc'!N:N,0,0)</f>
        <v>0</v>
      </c>
      <c r="BK30" s="18">
        <f>_xlfn.XLOOKUP($A30,'WW Forecast Calc'!$A:$A,'WW Forecast Calc'!O:O,0,0)</f>
        <v>0</v>
      </c>
      <c r="BL30" s="18">
        <f>_xlfn.XLOOKUP($A30,'WW Forecast Calc'!$A:$A,'WW Forecast Calc'!P:P,0,0)</f>
        <v>0</v>
      </c>
      <c r="BM30" s="18">
        <f>_xlfn.XLOOKUP($A30,'WW Forecast Calc'!$A:$A,'WW Forecast Calc'!Q:Q,0,0)</f>
        <v>0</v>
      </c>
      <c r="BN30" s="18">
        <f>_xlfn.XLOOKUP($A30,'WW Forecast Calc'!$A:$A,'WW Forecast Calc'!R:R,0,0)</f>
        <v>0</v>
      </c>
      <c r="BO30" s="18">
        <f>_xlfn.XLOOKUP($A30,'WW Forecast Calc'!$A:$A,'WW Forecast Calc'!S:S,0,0)</f>
        <v>97.487954999999999</v>
      </c>
      <c r="BP30" s="18">
        <f>_xlfn.XLOOKUP($A30,'WW Forecast Calc'!$A:$A,'WW Forecast Calc'!T:T,0,0)</f>
        <v>0</v>
      </c>
      <c r="BQ30" s="18">
        <f>_xlfn.XLOOKUP($A30,'WW Forecast Calc'!$A:$A,'WW Forecast Calc'!U:U,0,0)</f>
        <v>0</v>
      </c>
      <c r="BR30" s="18">
        <f t="shared" si="17"/>
        <v>-136.25509500000001</v>
      </c>
      <c r="BS30" s="18">
        <f>_xlfn.XLOOKUP($A30,'WW Forecast Calc'!$A:$A,'WW Forecast Calc'!W:W,0,0)</f>
        <v>0</v>
      </c>
      <c r="BT30" s="18">
        <f>_xlfn.XLOOKUP($A30,'WW Forecast Calc'!$A:$A,'WW Forecast Calc'!X:X,0,0)</f>
        <v>-144.59912499999999</v>
      </c>
      <c r="BU30" s="18">
        <f>_xlfn.XLOOKUP($A30,'WW Forecast Calc'!$A:$A,'WW Forecast Calc'!Y:Y,0,0)</f>
        <v>0</v>
      </c>
      <c r="BV30" s="18">
        <f>_xlfn.XLOOKUP($A30,'WW Forecast Calc'!$A:$A,'WW Forecast Calc'!Z:Z,0,0)</f>
        <v>-94.052529050000004</v>
      </c>
      <c r="BW30" s="18">
        <f>_xlfn.XLOOKUP($A30,'WW Forecast Calc'!$A:$A,'WW Forecast Calc'!AA:AA,0,0)</f>
        <v>0</v>
      </c>
      <c r="BX30" s="18">
        <f>_xlfn.XLOOKUP($A30,'WW Forecast Calc'!$A:$A,'WW Forecast Calc'!AB:AB,0,0)</f>
        <v>0</v>
      </c>
      <c r="BY30" s="18">
        <f>_xlfn.XLOOKUP($A30,'WW Forecast Calc'!$A:$A,'WW Forecast Calc'!AC:AC,0,0)</f>
        <v>0</v>
      </c>
      <c r="BZ30" s="18">
        <f>_xlfn.XLOOKUP($A30,'WW Forecast Calc'!$A:$A,'WW Forecast Calc'!AD:AD,0,0)</f>
        <v>0</v>
      </c>
      <c r="CA30" s="18">
        <f>_xlfn.XLOOKUP($A30,'WW Forecast Calc'!$A:$A,'WW Forecast Calc'!AE:AE,0,0)</f>
        <v>0</v>
      </c>
      <c r="CB30" s="18">
        <f>_xlfn.XLOOKUP($A30,'WW Forecast Calc'!$A:$A,'WW Forecast Calc'!AF:AF,0,0)</f>
        <v>99.535202054999985</v>
      </c>
      <c r="CC30" s="18">
        <f>_xlfn.XLOOKUP($A30,'WW Forecast Calc'!$A:$A,'WW Forecast Calc'!AG:AG,0,0)</f>
        <v>0</v>
      </c>
      <c r="CD30" s="18">
        <f>_xlfn.XLOOKUP($A30,'WW Forecast Calc'!$A:$A,'WW Forecast Calc'!AH:AH,0,0)</f>
        <v>0</v>
      </c>
      <c r="CE30" s="18">
        <f t="shared" si="18"/>
        <v>-139.11645199500001</v>
      </c>
      <c r="CF30" s="19">
        <f t="shared" si="7"/>
        <v>-225.47750000000002</v>
      </c>
      <c r="CG30" s="18">
        <f>_xlfn.XLOOKUP($A30,'WW Forecast Calc'!$A:$A,'WW Forecast Calc'!AK:AK,0,0)</f>
        <v>89.435000000000002</v>
      </c>
      <c r="CH30" s="18">
        <f t="shared" si="19"/>
        <v>-136.04250000000002</v>
      </c>
      <c r="CI30" s="18">
        <f t="shared" si="20"/>
        <v>-5.1211990499999729</v>
      </c>
      <c r="CJ30" s="18">
        <f t="shared" si="10"/>
        <v>-141.16369904999999</v>
      </c>
    </row>
    <row r="31" spans="1:88" x14ac:dyDescent="0.25">
      <c r="A31" s="13">
        <v>730205</v>
      </c>
      <c r="B31" s="14">
        <f t="shared" si="11"/>
        <v>26</v>
      </c>
      <c r="C31" s="17" t="str">
        <f t="shared" si="12"/>
        <v>730.205</v>
      </c>
      <c r="D31" s="13" t="s">
        <v>40</v>
      </c>
      <c r="E31" s="13"/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3"/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-195.67</v>
      </c>
      <c r="AB31" s="18">
        <v>-833.83999999999992</v>
      </c>
      <c r="AC31" s="18">
        <v>-115.5</v>
      </c>
      <c r="AD31" s="18">
        <v>-354.75</v>
      </c>
      <c r="AE31" s="18">
        <f t="shared" si="14"/>
        <v>-1499.76</v>
      </c>
      <c r="AF31" s="18">
        <v>-852.05000000000007</v>
      </c>
      <c r="AG31" s="18">
        <v>-448.5</v>
      </c>
      <c r="AH31" s="18">
        <v>-192</v>
      </c>
      <c r="AI31" s="18">
        <v>-193.5</v>
      </c>
      <c r="AJ31" s="18">
        <v>-195</v>
      </c>
      <c r="AK31" s="18">
        <v>-180</v>
      </c>
      <c r="AL31" s="18">
        <v>-193.5</v>
      </c>
      <c r="AM31" s="18">
        <v>-172.5</v>
      </c>
      <c r="AN31" s="18">
        <v>26.199999999999989</v>
      </c>
      <c r="AO31" s="18">
        <v>-28.250000000000014</v>
      </c>
      <c r="AP31" s="18">
        <v>219.61</v>
      </c>
      <c r="AQ31" s="18">
        <v>-87</v>
      </c>
      <c r="AR31" s="18">
        <f t="shared" si="15"/>
        <v>-2296.4900000000002</v>
      </c>
      <c r="AS31" s="18">
        <v>-72.8</v>
      </c>
      <c r="AT31" s="18">
        <v>-64.400000000000006</v>
      </c>
      <c r="AU31" s="18">
        <v>-123.2</v>
      </c>
      <c r="AV31" s="18">
        <v>-414.34999999999997</v>
      </c>
      <c r="AW31" s="18">
        <v>-379.6</v>
      </c>
      <c r="AX31" s="18">
        <v>-407.6</v>
      </c>
      <c r="AY31" s="18">
        <v>-125.9</v>
      </c>
      <c r="AZ31" s="18">
        <v>-183.4</v>
      </c>
      <c r="BA31" s="18">
        <v>-142.80000000000001</v>
      </c>
      <c r="BB31" s="18">
        <f>_xlfn.XLOOKUP($A31,'WW Forecast Calc'!$A:$A,'WW Forecast Calc'!F:F,0,0)</f>
        <v>-14.548750000000007</v>
      </c>
      <c r="BC31" s="18">
        <f>_xlfn.XLOOKUP($A31,'WW Forecast Calc'!$A:$A,'WW Forecast Calc'!G:G,0,0)</f>
        <v>113.09915000000001</v>
      </c>
      <c r="BD31" s="18">
        <f>_xlfn.XLOOKUP($A31,'WW Forecast Calc'!$A:$A,'WW Forecast Calc'!H:H,0,0)</f>
        <v>-44.805</v>
      </c>
      <c r="BE31" s="18">
        <f t="shared" si="16"/>
        <v>-1860.3045999999999</v>
      </c>
      <c r="BF31" s="18">
        <f>_xlfn.XLOOKUP($A31,'WW Forecast Calc'!$A:$A,'WW Forecast Calc'!J:J,0,0)</f>
        <v>-37.491999999999997</v>
      </c>
      <c r="BG31" s="18">
        <f>_xlfn.XLOOKUP($A31,'WW Forecast Calc'!$A:$A,'WW Forecast Calc'!K:K,0,0)</f>
        <v>-33.166000000000004</v>
      </c>
      <c r="BH31" s="18">
        <f>_xlfn.XLOOKUP($A31,'WW Forecast Calc'!$A:$A,'WW Forecast Calc'!L:L,0,0)</f>
        <v>-63.448</v>
      </c>
      <c r="BI31" s="18">
        <f>_xlfn.XLOOKUP($A31,'WW Forecast Calc'!$A:$A,'WW Forecast Calc'!M:M,0,0)</f>
        <v>-213.39024999999998</v>
      </c>
      <c r="BJ31" s="18">
        <f>_xlfn.XLOOKUP($A31,'WW Forecast Calc'!$A:$A,'WW Forecast Calc'!N:N,0,0)</f>
        <v>-195.49400000000003</v>
      </c>
      <c r="BK31" s="18">
        <f>_xlfn.XLOOKUP($A31,'WW Forecast Calc'!$A:$A,'WW Forecast Calc'!O:O,0,0)</f>
        <v>-209.91400000000002</v>
      </c>
      <c r="BL31" s="18">
        <f>_xlfn.XLOOKUP($A31,'WW Forecast Calc'!$A:$A,'WW Forecast Calc'!P:P,0,0)</f>
        <v>-64.83850000000001</v>
      </c>
      <c r="BM31" s="18">
        <f>_xlfn.XLOOKUP($A31,'WW Forecast Calc'!$A:$A,'WW Forecast Calc'!Q:Q,0,0)</f>
        <v>-94.451000000000008</v>
      </c>
      <c r="BN31" s="18">
        <f>_xlfn.XLOOKUP($A31,'WW Forecast Calc'!$A:$A,'WW Forecast Calc'!R:R,0,0)</f>
        <v>-73.542000000000002</v>
      </c>
      <c r="BO31" s="18">
        <f>_xlfn.XLOOKUP($A31,'WW Forecast Calc'!$A:$A,'WW Forecast Calc'!S:S,0,0)</f>
        <v>-14.927017500000007</v>
      </c>
      <c r="BP31" s="18">
        <f>_xlfn.XLOOKUP($A31,'WW Forecast Calc'!$A:$A,'WW Forecast Calc'!T:T,0,0)</f>
        <v>116.03972790000002</v>
      </c>
      <c r="BQ31" s="18">
        <f>_xlfn.XLOOKUP($A31,'WW Forecast Calc'!$A:$A,'WW Forecast Calc'!U:U,0,0)</f>
        <v>-45.969929999999998</v>
      </c>
      <c r="BR31" s="18">
        <f t="shared" si="17"/>
        <v>-930.59296960000017</v>
      </c>
      <c r="BS31" s="18">
        <f>_xlfn.XLOOKUP($A31,'WW Forecast Calc'!$A:$A,'WW Forecast Calc'!W:W,0,0)</f>
        <v>-38.279331999999997</v>
      </c>
      <c r="BT31" s="18">
        <f>_xlfn.XLOOKUP($A31,'WW Forecast Calc'!$A:$A,'WW Forecast Calc'!X:X,0,0)</f>
        <v>-33.862486000000004</v>
      </c>
      <c r="BU31" s="18">
        <f>_xlfn.XLOOKUP($A31,'WW Forecast Calc'!$A:$A,'WW Forecast Calc'!Y:Y,0,0)</f>
        <v>-64.780407999999994</v>
      </c>
      <c r="BV31" s="18">
        <f>_xlfn.XLOOKUP($A31,'WW Forecast Calc'!$A:$A,'WW Forecast Calc'!Z:Z,0,0)</f>
        <v>-217.87144524999997</v>
      </c>
      <c r="BW31" s="18">
        <f>_xlfn.XLOOKUP($A31,'WW Forecast Calc'!$A:$A,'WW Forecast Calc'!AA:AA,0,0)</f>
        <v>-199.59937400000001</v>
      </c>
      <c r="BX31" s="18">
        <f>_xlfn.XLOOKUP($A31,'WW Forecast Calc'!$A:$A,'WW Forecast Calc'!AB:AB,0,0)</f>
        <v>-214.322194</v>
      </c>
      <c r="BY31" s="18">
        <f>_xlfn.XLOOKUP($A31,'WW Forecast Calc'!$A:$A,'WW Forecast Calc'!AC:AC,0,0)</f>
        <v>-66.200108499999999</v>
      </c>
      <c r="BZ31" s="18">
        <f>_xlfn.XLOOKUP($A31,'WW Forecast Calc'!$A:$A,'WW Forecast Calc'!AD:AD,0,0)</f>
        <v>-96.434471000000002</v>
      </c>
      <c r="CA31" s="18">
        <f>_xlfn.XLOOKUP($A31,'WW Forecast Calc'!$A:$A,'WW Forecast Calc'!AE:AE,0,0)</f>
        <v>-75.086382</v>
      </c>
      <c r="CB31" s="18">
        <f>_xlfn.XLOOKUP($A31,'WW Forecast Calc'!$A:$A,'WW Forecast Calc'!AF:AF,0,0)</f>
        <v>-15.240484867500006</v>
      </c>
      <c r="CC31" s="18">
        <f>_xlfn.XLOOKUP($A31,'WW Forecast Calc'!$A:$A,'WW Forecast Calc'!AG:AG,0,0)</f>
        <v>118.47656218590001</v>
      </c>
      <c r="CD31" s="18">
        <f>_xlfn.XLOOKUP($A31,'WW Forecast Calc'!$A:$A,'WW Forecast Calc'!AH:AH,0,0)</f>
        <v>-46.935298529999997</v>
      </c>
      <c r="CE31" s="18">
        <f t="shared" si="18"/>
        <v>-950.13542196159983</v>
      </c>
      <c r="CF31" s="19">
        <f t="shared" si="7"/>
        <v>-1734.0106000000003</v>
      </c>
      <c r="CG31" s="18">
        <f>_xlfn.XLOOKUP($A31,'WW Forecast Calc'!$A:$A,'WW Forecast Calc'!AK:AK,0,0)</f>
        <v>826.82500000000016</v>
      </c>
      <c r="CH31" s="18">
        <f t="shared" si="19"/>
        <v>-907.18560000000014</v>
      </c>
      <c r="CI31" s="18">
        <f t="shared" si="20"/>
        <v>-40.57996734999972</v>
      </c>
      <c r="CJ31" s="18">
        <f t="shared" si="10"/>
        <v>-947.76556734999986</v>
      </c>
    </row>
    <row r="32" spans="1:88" x14ac:dyDescent="0.25">
      <c r="A32" s="13">
        <v>730206</v>
      </c>
      <c r="B32" s="14">
        <f t="shared" si="11"/>
        <v>27</v>
      </c>
      <c r="C32" s="17" t="str">
        <f t="shared" si="12"/>
        <v>730.206</v>
      </c>
      <c r="D32" s="13" t="s">
        <v>41</v>
      </c>
      <c r="E32" s="13"/>
      <c r="F32" s="18">
        <v>-1622.5</v>
      </c>
      <c r="G32" s="18">
        <v>-1016.95</v>
      </c>
      <c r="H32" s="18">
        <v>-70</v>
      </c>
      <c r="I32" s="18">
        <v>-570</v>
      </c>
      <c r="J32" s="18">
        <v>1.4210854715202004E-14</v>
      </c>
      <c r="K32" s="18">
        <v>523.33000000000004</v>
      </c>
      <c r="L32" s="18">
        <v>46.67</v>
      </c>
      <c r="M32" s="18">
        <v>-280</v>
      </c>
      <c r="N32" s="18">
        <v>0</v>
      </c>
      <c r="O32" s="18">
        <v>0</v>
      </c>
      <c r="P32" s="18">
        <v>-35</v>
      </c>
      <c r="Q32" s="18">
        <v>-2735</v>
      </c>
      <c r="R32" s="18">
        <f t="shared" si="13"/>
        <v>-5759.45</v>
      </c>
      <c r="S32" s="18">
        <v>0</v>
      </c>
      <c r="T32" s="18">
        <v>-632.70000000000005</v>
      </c>
      <c r="U32" s="18">
        <v>0</v>
      </c>
      <c r="V32" s="18">
        <v>-210</v>
      </c>
      <c r="W32" s="18">
        <v>-280</v>
      </c>
      <c r="X32" s="18">
        <v>0</v>
      </c>
      <c r="Y32" s="18">
        <v>0</v>
      </c>
      <c r="Z32" s="18">
        <v>-70</v>
      </c>
      <c r="AA32" s="18">
        <v>-243.57</v>
      </c>
      <c r="AB32" s="18">
        <v>-286.57</v>
      </c>
      <c r="AC32" s="18">
        <v>0</v>
      </c>
      <c r="AD32" s="18">
        <v>-95.52</v>
      </c>
      <c r="AE32" s="18">
        <f t="shared" si="14"/>
        <v>-1818.36</v>
      </c>
      <c r="AF32" s="18">
        <v>-359.48</v>
      </c>
      <c r="AG32" s="18">
        <v>-95.24</v>
      </c>
      <c r="AH32" s="18">
        <v>0</v>
      </c>
      <c r="AI32" s="18">
        <v>0</v>
      </c>
      <c r="AJ32" s="18">
        <v>0</v>
      </c>
      <c r="AK32" s="18">
        <v>-153.22999999999999</v>
      </c>
      <c r="AL32" s="18">
        <v>153.22999999999999</v>
      </c>
      <c r="AM32" s="18">
        <v>0</v>
      </c>
      <c r="AN32" s="18">
        <v>-314.59999999999997</v>
      </c>
      <c r="AO32" s="18">
        <v>-763.92</v>
      </c>
      <c r="AP32" s="18">
        <v>-147.59</v>
      </c>
      <c r="AQ32" s="18">
        <v>-1595</v>
      </c>
      <c r="AR32" s="18">
        <f t="shared" si="15"/>
        <v>-3275.83</v>
      </c>
      <c r="AS32" s="18">
        <v>1595</v>
      </c>
      <c r="AT32" s="18">
        <v>-2180.56</v>
      </c>
      <c r="AU32" s="18">
        <v>-440</v>
      </c>
      <c r="AV32" s="18">
        <v>1039.6199999999999</v>
      </c>
      <c r="AW32" s="18">
        <v>-448.06</v>
      </c>
      <c r="AX32" s="18">
        <v>-220</v>
      </c>
      <c r="AY32" s="18">
        <v>0</v>
      </c>
      <c r="AZ32" s="18">
        <v>0</v>
      </c>
      <c r="BA32" s="18">
        <v>0</v>
      </c>
      <c r="BB32" s="18">
        <f>_xlfn.XLOOKUP($A32,'WW Forecast Calc'!$A:$A,'WW Forecast Calc'!F:F,0,0)</f>
        <v>-393.41879999999998</v>
      </c>
      <c r="BC32" s="18">
        <f>_xlfn.XLOOKUP($A32,'WW Forecast Calc'!$A:$A,'WW Forecast Calc'!G:G,0,0)</f>
        <v>-76.00885000000001</v>
      </c>
      <c r="BD32" s="18">
        <f>_xlfn.XLOOKUP($A32,'WW Forecast Calc'!$A:$A,'WW Forecast Calc'!H:H,0,0)</f>
        <v>-821.42500000000007</v>
      </c>
      <c r="BE32" s="18">
        <f t="shared" si="16"/>
        <v>-1944.8526499999998</v>
      </c>
      <c r="BF32" s="18">
        <f>_xlfn.XLOOKUP($A32,'WW Forecast Calc'!$A:$A,'WW Forecast Calc'!J:J,0,0)</f>
        <v>821.42500000000007</v>
      </c>
      <c r="BG32" s="18">
        <f>_xlfn.XLOOKUP($A32,'WW Forecast Calc'!$A:$A,'WW Forecast Calc'!K:K,0,0)</f>
        <v>-1122.9884</v>
      </c>
      <c r="BH32" s="18">
        <f>_xlfn.XLOOKUP($A32,'WW Forecast Calc'!$A:$A,'WW Forecast Calc'!L:L,0,0)</f>
        <v>-226.6</v>
      </c>
      <c r="BI32" s="18">
        <f>_xlfn.XLOOKUP($A32,'WW Forecast Calc'!$A:$A,'WW Forecast Calc'!M:M,0,0)</f>
        <v>535.40429999999992</v>
      </c>
      <c r="BJ32" s="18">
        <f>_xlfn.XLOOKUP($A32,'WW Forecast Calc'!$A:$A,'WW Forecast Calc'!N:N,0,0)</f>
        <v>-230.7509</v>
      </c>
      <c r="BK32" s="18">
        <f>_xlfn.XLOOKUP($A32,'WW Forecast Calc'!$A:$A,'WW Forecast Calc'!O:O,0,0)</f>
        <v>-113.3</v>
      </c>
      <c r="BL32" s="18">
        <f>_xlfn.XLOOKUP($A32,'WW Forecast Calc'!$A:$A,'WW Forecast Calc'!P:P,0,0)</f>
        <v>0</v>
      </c>
      <c r="BM32" s="18">
        <f>_xlfn.XLOOKUP($A32,'WW Forecast Calc'!$A:$A,'WW Forecast Calc'!Q:Q,0,0)</f>
        <v>0</v>
      </c>
      <c r="BN32" s="18">
        <f>_xlfn.XLOOKUP($A32,'WW Forecast Calc'!$A:$A,'WW Forecast Calc'!R:R,0,0)</f>
        <v>0</v>
      </c>
      <c r="BO32" s="18">
        <f>_xlfn.XLOOKUP($A32,'WW Forecast Calc'!$A:$A,'WW Forecast Calc'!S:S,0,0)</f>
        <v>-403.64768879999997</v>
      </c>
      <c r="BP32" s="18">
        <f>_xlfn.XLOOKUP($A32,'WW Forecast Calc'!$A:$A,'WW Forecast Calc'!T:T,0,0)</f>
        <v>-77.985080100000005</v>
      </c>
      <c r="BQ32" s="18">
        <f>_xlfn.XLOOKUP($A32,'WW Forecast Calc'!$A:$A,'WW Forecast Calc'!U:U,0,0)</f>
        <v>-842.78205000000014</v>
      </c>
      <c r="BR32" s="18">
        <f t="shared" si="17"/>
        <v>-1661.2248189000002</v>
      </c>
      <c r="BS32" s="18">
        <f>_xlfn.XLOOKUP($A32,'WW Forecast Calc'!$A:$A,'WW Forecast Calc'!W:W,0,0)</f>
        <v>838.67492500000003</v>
      </c>
      <c r="BT32" s="18">
        <f>_xlfn.XLOOKUP($A32,'WW Forecast Calc'!$A:$A,'WW Forecast Calc'!X:X,0,0)</f>
        <v>-1146.5711563999998</v>
      </c>
      <c r="BU32" s="18">
        <f>_xlfn.XLOOKUP($A32,'WW Forecast Calc'!$A:$A,'WW Forecast Calc'!Y:Y,0,0)</f>
        <v>-231.35859999999997</v>
      </c>
      <c r="BV32" s="18">
        <f>_xlfn.XLOOKUP($A32,'WW Forecast Calc'!$A:$A,'WW Forecast Calc'!Z:Z,0,0)</f>
        <v>546.64779029999988</v>
      </c>
      <c r="BW32" s="18">
        <f>_xlfn.XLOOKUP($A32,'WW Forecast Calc'!$A:$A,'WW Forecast Calc'!AA:AA,0,0)</f>
        <v>-235.59666889999997</v>
      </c>
      <c r="BX32" s="18">
        <f>_xlfn.XLOOKUP($A32,'WW Forecast Calc'!$A:$A,'WW Forecast Calc'!AB:AB,0,0)</f>
        <v>-115.67929999999998</v>
      </c>
      <c r="BY32" s="18">
        <f>_xlfn.XLOOKUP($A32,'WW Forecast Calc'!$A:$A,'WW Forecast Calc'!AC:AC,0,0)</f>
        <v>0</v>
      </c>
      <c r="BZ32" s="18">
        <f>_xlfn.XLOOKUP($A32,'WW Forecast Calc'!$A:$A,'WW Forecast Calc'!AD:AD,0,0)</f>
        <v>0</v>
      </c>
      <c r="CA32" s="18">
        <f>_xlfn.XLOOKUP($A32,'WW Forecast Calc'!$A:$A,'WW Forecast Calc'!AE:AE,0,0)</f>
        <v>0</v>
      </c>
      <c r="CB32" s="18">
        <f>_xlfn.XLOOKUP($A32,'WW Forecast Calc'!$A:$A,'WW Forecast Calc'!AF:AF,0,0)</f>
        <v>-412.12429026479992</v>
      </c>
      <c r="CC32" s="18">
        <f>_xlfn.XLOOKUP($A32,'WW Forecast Calc'!$A:$A,'WW Forecast Calc'!AG:AG,0,0)</f>
        <v>-79.622766782100001</v>
      </c>
      <c r="CD32" s="18">
        <f>_xlfn.XLOOKUP($A32,'WW Forecast Calc'!$A:$A,'WW Forecast Calc'!AH:AH,0,0)</f>
        <v>-860.48047305000011</v>
      </c>
      <c r="CE32" s="18">
        <f t="shared" si="18"/>
        <v>-1696.1105400969</v>
      </c>
      <c r="CF32" s="19">
        <f t="shared" si="7"/>
        <v>-1447.4560499999998</v>
      </c>
      <c r="CG32" s="18">
        <f>_xlfn.XLOOKUP($A32,'WW Forecast Calc'!$A:$A,'WW Forecast Calc'!AK:AK,0,0)</f>
        <v>-185.77999999999997</v>
      </c>
      <c r="CH32" s="18">
        <f t="shared" si="19"/>
        <v>-1633.2360499999998</v>
      </c>
      <c r="CI32" s="18">
        <f t="shared" si="20"/>
        <v>-35.06177890000049</v>
      </c>
      <c r="CJ32" s="18">
        <f t="shared" si="10"/>
        <v>-1668.2978289000002</v>
      </c>
    </row>
    <row r="33" spans="1:88" x14ac:dyDescent="0.25">
      <c r="A33" s="13">
        <v>730400</v>
      </c>
      <c r="B33" s="14">
        <f t="shared" si="11"/>
        <v>28</v>
      </c>
      <c r="C33" s="17" t="str">
        <f t="shared" si="12"/>
        <v>730.400</v>
      </c>
      <c r="D33" s="13" t="s">
        <v>42</v>
      </c>
      <c r="E33" s="13"/>
      <c r="F33" s="18">
        <v>315</v>
      </c>
      <c r="G33" s="18">
        <v>-1872.5</v>
      </c>
      <c r="H33" s="18">
        <v>-560</v>
      </c>
      <c r="I33" s="18">
        <v>-810.84</v>
      </c>
      <c r="J33" s="18">
        <v>-826.23000000000025</v>
      </c>
      <c r="K33" s="18">
        <v>530.84</v>
      </c>
      <c r="L33" s="18">
        <v>-1275.6300000000001</v>
      </c>
      <c r="M33" s="18">
        <v>1.4210854715202004E-14</v>
      </c>
      <c r="N33" s="18">
        <v>1.4210854715202004E-14</v>
      </c>
      <c r="O33" s="18">
        <v>1.4210854715202004E-14</v>
      </c>
      <c r="P33" s="18">
        <v>388.91</v>
      </c>
      <c r="Q33" s="18">
        <v>-970.96</v>
      </c>
      <c r="R33" s="18">
        <f t="shared" si="13"/>
        <v>-5081.4100000000008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-560</v>
      </c>
      <c r="Z33" s="18">
        <v>0</v>
      </c>
      <c r="AA33" s="18">
        <v>-823.57999999999993</v>
      </c>
      <c r="AB33" s="18">
        <v>0</v>
      </c>
      <c r="AC33" s="18">
        <v>-214.5</v>
      </c>
      <c r="AD33" s="18">
        <v>-105.38</v>
      </c>
      <c r="AE33" s="18">
        <f t="shared" si="14"/>
        <v>-1703.46</v>
      </c>
      <c r="AF33" s="18">
        <v>79.97</v>
      </c>
      <c r="AG33" s="18">
        <v>-945</v>
      </c>
      <c r="AH33" s="18">
        <v>-369.62</v>
      </c>
      <c r="AI33" s="18">
        <v>-350</v>
      </c>
      <c r="AJ33" s="18">
        <v>-495</v>
      </c>
      <c r="AK33" s="18">
        <v>-404.88</v>
      </c>
      <c r="AL33" s="18">
        <v>294.88</v>
      </c>
      <c r="AM33" s="18">
        <v>-5527.5</v>
      </c>
      <c r="AN33" s="18">
        <v>-2051.6299999999987</v>
      </c>
      <c r="AO33" s="18">
        <v>2613.6600000000003</v>
      </c>
      <c r="AP33" s="18">
        <v>1957.5399999999997</v>
      </c>
      <c r="AQ33" s="18">
        <v>-632.5</v>
      </c>
      <c r="AR33" s="18">
        <f t="shared" si="15"/>
        <v>-5830.079999999999</v>
      </c>
      <c r="AS33" s="18">
        <v>192.5</v>
      </c>
      <c r="AT33" s="18">
        <v>-192.5</v>
      </c>
      <c r="AU33" s="18">
        <v>-330</v>
      </c>
      <c r="AV33" s="18">
        <v>-377.5</v>
      </c>
      <c r="AW33" s="18">
        <v>0</v>
      </c>
      <c r="AX33" s="18">
        <v>-1870</v>
      </c>
      <c r="AY33" s="18">
        <v>1430</v>
      </c>
      <c r="AZ33" s="18">
        <v>0</v>
      </c>
      <c r="BA33" s="18">
        <v>0</v>
      </c>
      <c r="BB33" s="18">
        <f>_xlfn.XLOOKUP($A33,'WW Forecast Calc'!$A:$A,'WW Forecast Calc'!F:F,0,0)</f>
        <v>1346.0349000000001</v>
      </c>
      <c r="BC33" s="18">
        <f>_xlfn.XLOOKUP($A33,'WW Forecast Calc'!$A:$A,'WW Forecast Calc'!G:G,0,0)</f>
        <v>1008.1330999999999</v>
      </c>
      <c r="BD33" s="18">
        <f>_xlfn.XLOOKUP($A33,'WW Forecast Calc'!$A:$A,'WW Forecast Calc'!H:H,0,0)</f>
        <v>-325.73750000000001</v>
      </c>
      <c r="BE33" s="18">
        <f t="shared" si="16"/>
        <v>880.93050000000017</v>
      </c>
      <c r="BF33" s="18">
        <f>_xlfn.XLOOKUP($A33,'WW Forecast Calc'!$A:$A,'WW Forecast Calc'!J:J,0,0)</f>
        <v>99.137500000000003</v>
      </c>
      <c r="BG33" s="18">
        <f>_xlfn.XLOOKUP($A33,'WW Forecast Calc'!$A:$A,'WW Forecast Calc'!K:K,0,0)</f>
        <v>-99.137500000000003</v>
      </c>
      <c r="BH33" s="18">
        <f>_xlfn.XLOOKUP($A33,'WW Forecast Calc'!$A:$A,'WW Forecast Calc'!L:L,0,0)</f>
        <v>-169.95000000000002</v>
      </c>
      <c r="BI33" s="18">
        <f>_xlfn.XLOOKUP($A33,'WW Forecast Calc'!$A:$A,'WW Forecast Calc'!M:M,0,0)</f>
        <v>-194.41249999999999</v>
      </c>
      <c r="BJ33" s="18">
        <f>_xlfn.XLOOKUP($A33,'WW Forecast Calc'!$A:$A,'WW Forecast Calc'!N:N,0,0)</f>
        <v>0</v>
      </c>
      <c r="BK33" s="18">
        <f>_xlfn.XLOOKUP($A33,'WW Forecast Calc'!$A:$A,'WW Forecast Calc'!O:O,0,0)</f>
        <v>-963.05000000000007</v>
      </c>
      <c r="BL33" s="18">
        <f>_xlfn.XLOOKUP($A33,'WW Forecast Calc'!$A:$A,'WW Forecast Calc'!P:P,0,0)</f>
        <v>736.45</v>
      </c>
      <c r="BM33" s="18">
        <f>_xlfn.XLOOKUP($A33,'WW Forecast Calc'!$A:$A,'WW Forecast Calc'!Q:Q,0,0)</f>
        <v>0</v>
      </c>
      <c r="BN33" s="18">
        <f>_xlfn.XLOOKUP($A33,'WW Forecast Calc'!$A:$A,'WW Forecast Calc'!R:R,0,0)</f>
        <v>0</v>
      </c>
      <c r="BO33" s="18">
        <f>_xlfn.XLOOKUP($A33,'WW Forecast Calc'!$A:$A,'WW Forecast Calc'!S:S,0,0)</f>
        <v>1381.0318074000002</v>
      </c>
      <c r="BP33" s="18">
        <f>_xlfn.XLOOKUP($A33,'WW Forecast Calc'!$A:$A,'WW Forecast Calc'!T:T,0,0)</f>
        <v>1034.3445606</v>
      </c>
      <c r="BQ33" s="18">
        <f>_xlfn.XLOOKUP($A33,'WW Forecast Calc'!$A:$A,'WW Forecast Calc'!U:U,0,0)</f>
        <v>-334.20667500000002</v>
      </c>
      <c r="BR33" s="18">
        <f t="shared" ref="BR33:BR40" si="21">SUM(BF33:BQ33)</f>
        <v>1490.2071930000002</v>
      </c>
      <c r="BS33" s="18">
        <f>_xlfn.XLOOKUP($A33,'WW Forecast Calc'!$A:$A,'WW Forecast Calc'!W:W,0,0)</f>
        <v>101.2193875</v>
      </c>
      <c r="BT33" s="18">
        <f>_xlfn.XLOOKUP($A33,'WW Forecast Calc'!$A:$A,'WW Forecast Calc'!X:X,0,0)</f>
        <v>-101.2193875</v>
      </c>
      <c r="BU33" s="18">
        <f>_xlfn.XLOOKUP($A33,'WW Forecast Calc'!$A:$A,'WW Forecast Calc'!Y:Y,0,0)</f>
        <v>-173.51894999999999</v>
      </c>
      <c r="BV33" s="18">
        <f>_xlfn.XLOOKUP($A33,'WW Forecast Calc'!$A:$A,'WW Forecast Calc'!Z:Z,0,0)</f>
        <v>-198.49516249999996</v>
      </c>
      <c r="BW33" s="18">
        <f>_xlfn.XLOOKUP($A33,'WW Forecast Calc'!$A:$A,'WW Forecast Calc'!AA:AA,0,0)</f>
        <v>0</v>
      </c>
      <c r="BX33" s="18">
        <f>_xlfn.XLOOKUP($A33,'WW Forecast Calc'!$A:$A,'WW Forecast Calc'!AB:AB,0,0)</f>
        <v>-983.27404999999999</v>
      </c>
      <c r="BY33" s="18">
        <f>_xlfn.XLOOKUP($A33,'WW Forecast Calc'!$A:$A,'WW Forecast Calc'!AC:AC,0,0)</f>
        <v>751.91544999999996</v>
      </c>
      <c r="BZ33" s="18">
        <f>_xlfn.XLOOKUP($A33,'WW Forecast Calc'!$A:$A,'WW Forecast Calc'!AD:AD,0,0)</f>
        <v>0</v>
      </c>
      <c r="CA33" s="18">
        <f>_xlfn.XLOOKUP($A33,'WW Forecast Calc'!$A:$A,'WW Forecast Calc'!AE:AE,0,0)</f>
        <v>0</v>
      </c>
      <c r="CB33" s="18">
        <f>_xlfn.XLOOKUP($A33,'WW Forecast Calc'!$A:$A,'WW Forecast Calc'!AF:AF,0,0)</f>
        <v>1410.0334753554</v>
      </c>
      <c r="CC33" s="18">
        <f>_xlfn.XLOOKUP($A33,'WW Forecast Calc'!$A:$A,'WW Forecast Calc'!AG:AG,0,0)</f>
        <v>1056.0657963725998</v>
      </c>
      <c r="CD33" s="18">
        <f>_xlfn.XLOOKUP($A33,'WW Forecast Calc'!$A:$A,'WW Forecast Calc'!AH:AH,0,0)</f>
        <v>-341.22501517500001</v>
      </c>
      <c r="CE33" s="18">
        <f t="shared" si="18"/>
        <v>1521.5015440529999</v>
      </c>
      <c r="CF33" s="19">
        <f t="shared" si="7"/>
        <v>1040.9805000000001</v>
      </c>
      <c r="CG33" s="18">
        <f>_xlfn.XLOOKUP($A33,'WW Forecast Calc'!$A:$A,'WW Forecast Calc'!AK:AK,0,0)</f>
        <v>408.75</v>
      </c>
      <c r="CH33" s="18">
        <f t="shared" ref="CH33:CH40" si="22">CF33+CG33</f>
        <v>1449.7305000000001</v>
      </c>
      <c r="CI33" s="18">
        <f t="shared" ref="CI33:CI40" si="23">CJ33-CH33</f>
        <v>28.066480500000353</v>
      </c>
      <c r="CJ33" s="18">
        <f t="shared" si="10"/>
        <v>1477.7969805000005</v>
      </c>
    </row>
    <row r="34" spans="1:88" x14ac:dyDescent="0.25">
      <c r="A34" s="13">
        <v>730500</v>
      </c>
      <c r="B34" s="14">
        <f t="shared" si="11"/>
        <v>29</v>
      </c>
      <c r="C34" s="17" t="str">
        <f t="shared" ref="C34:C40" si="24">LEFT(A34,3)&amp;"."&amp;RIGHT(A34,3)</f>
        <v>730.500</v>
      </c>
      <c r="D34" s="13" t="s">
        <v>43</v>
      </c>
      <c r="E34" s="13"/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3"/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-1049.3</v>
      </c>
      <c r="AC34" s="18">
        <v>-1060.81</v>
      </c>
      <c r="AD34" s="18">
        <v>-757.32</v>
      </c>
      <c r="AE34" s="18">
        <f t="shared" si="14"/>
        <v>-2867.43</v>
      </c>
      <c r="AF34" s="18">
        <v>272.12</v>
      </c>
      <c r="AG34" s="18">
        <v>-604.66</v>
      </c>
      <c r="AH34" s="18">
        <v>-1776.04</v>
      </c>
      <c r="AI34" s="18">
        <v>-1155</v>
      </c>
      <c r="AJ34" s="18">
        <v>-1418.26</v>
      </c>
      <c r="AK34" s="18">
        <v>-1449.77</v>
      </c>
      <c r="AL34" s="18">
        <v>684.77</v>
      </c>
      <c r="AM34" s="18">
        <v>0</v>
      </c>
      <c r="AN34" s="18">
        <v>-317.49</v>
      </c>
      <c r="AO34" s="18">
        <v>-393.9899999999999</v>
      </c>
      <c r="AP34" s="18">
        <v>1989.4600000000003</v>
      </c>
      <c r="AQ34" s="18">
        <v>-3016.19</v>
      </c>
      <c r="AR34" s="18">
        <f t="shared" si="15"/>
        <v>-7185.0499999999993</v>
      </c>
      <c r="AS34" s="18">
        <v>1146.19</v>
      </c>
      <c r="AT34" s="18">
        <v>-1036.19</v>
      </c>
      <c r="AU34" s="18">
        <v>-330</v>
      </c>
      <c r="AV34" s="18">
        <v>1072.8499999999999</v>
      </c>
      <c r="AW34" s="18">
        <v>-8581.75</v>
      </c>
      <c r="AX34" s="18">
        <v>6876.75</v>
      </c>
      <c r="AY34" s="18">
        <v>-748.04</v>
      </c>
      <c r="AZ34" s="18">
        <v>-550</v>
      </c>
      <c r="BA34" s="18">
        <v>0</v>
      </c>
      <c r="BB34" s="18">
        <f>_xlfn.XLOOKUP($A34,'WW Forecast Calc'!$A:$A,'WW Forecast Calc'!F:F,0,0)</f>
        <v>-202.90484999999995</v>
      </c>
      <c r="BC34" s="18">
        <f>_xlfn.XLOOKUP($A34,'WW Forecast Calc'!$A:$A,'WW Forecast Calc'!G:G,0,0)</f>
        <v>1024.5719000000001</v>
      </c>
      <c r="BD34" s="18">
        <f>_xlfn.XLOOKUP($A34,'WW Forecast Calc'!$A:$A,'WW Forecast Calc'!H:H,0,0)</f>
        <v>-1553.3378500000001</v>
      </c>
      <c r="BE34" s="18">
        <f t="shared" si="16"/>
        <v>-2881.8607999999995</v>
      </c>
      <c r="BF34" s="18">
        <f>_xlfn.XLOOKUP($A34,'WW Forecast Calc'!$A:$A,'WW Forecast Calc'!J:J,0,0)</f>
        <v>590.28785000000005</v>
      </c>
      <c r="BG34" s="18">
        <f>_xlfn.XLOOKUP($A34,'WW Forecast Calc'!$A:$A,'WW Forecast Calc'!K:K,0,0)</f>
        <v>-533.63785000000007</v>
      </c>
      <c r="BH34" s="18">
        <f>_xlfn.XLOOKUP($A34,'WW Forecast Calc'!$A:$A,'WW Forecast Calc'!L:L,0,0)</f>
        <v>-169.95000000000002</v>
      </c>
      <c r="BI34" s="18">
        <f>_xlfn.XLOOKUP($A34,'WW Forecast Calc'!$A:$A,'WW Forecast Calc'!M:M,0,0)</f>
        <v>552.51774999999998</v>
      </c>
      <c r="BJ34" s="18">
        <f>_xlfn.XLOOKUP($A34,'WW Forecast Calc'!$A:$A,'WW Forecast Calc'!N:N,0,0)</f>
        <v>-4419.6012499999997</v>
      </c>
      <c r="BK34" s="18">
        <f>_xlfn.XLOOKUP($A34,'WW Forecast Calc'!$A:$A,'WW Forecast Calc'!O:O,0,0)</f>
        <v>3541.5262499999999</v>
      </c>
      <c r="BL34" s="18">
        <f>_xlfn.XLOOKUP($A34,'WW Forecast Calc'!$A:$A,'WW Forecast Calc'!P:P,0,0)</f>
        <v>-385.24059999999997</v>
      </c>
      <c r="BM34" s="18">
        <f>_xlfn.XLOOKUP($A34,'WW Forecast Calc'!$A:$A,'WW Forecast Calc'!Q:Q,0,0)</f>
        <v>-283.25</v>
      </c>
      <c r="BN34" s="18">
        <f>_xlfn.XLOOKUP($A34,'WW Forecast Calc'!$A:$A,'WW Forecast Calc'!R:R,0,0)</f>
        <v>0</v>
      </c>
      <c r="BO34" s="18">
        <f>_xlfn.XLOOKUP($A34,'WW Forecast Calc'!$A:$A,'WW Forecast Calc'!S:S,0,0)</f>
        <v>-208.18037609999996</v>
      </c>
      <c r="BP34" s="18">
        <f>_xlfn.XLOOKUP($A34,'WW Forecast Calc'!$A:$A,'WW Forecast Calc'!T:T,0,0)</f>
        <v>1051.2107694000001</v>
      </c>
      <c r="BQ34" s="18">
        <f>_xlfn.XLOOKUP($A34,'WW Forecast Calc'!$A:$A,'WW Forecast Calc'!U:U,0,0)</f>
        <v>-1593.7246341000002</v>
      </c>
      <c r="BR34" s="18">
        <f t="shared" si="21"/>
        <v>-1858.0420908000001</v>
      </c>
      <c r="BS34" s="18">
        <f>_xlfn.XLOOKUP($A34,'WW Forecast Calc'!$A:$A,'WW Forecast Calc'!W:W,0,0)</f>
        <v>602.68389485</v>
      </c>
      <c r="BT34" s="18">
        <f>_xlfn.XLOOKUP($A34,'WW Forecast Calc'!$A:$A,'WW Forecast Calc'!X:X,0,0)</f>
        <v>-544.84424485</v>
      </c>
      <c r="BU34" s="18">
        <f>_xlfn.XLOOKUP($A34,'WW Forecast Calc'!$A:$A,'WW Forecast Calc'!Y:Y,0,0)</f>
        <v>-173.51894999999999</v>
      </c>
      <c r="BV34" s="18">
        <f>_xlfn.XLOOKUP($A34,'WW Forecast Calc'!$A:$A,'WW Forecast Calc'!Z:Z,0,0)</f>
        <v>564.12062274999994</v>
      </c>
      <c r="BW34" s="18">
        <f>_xlfn.XLOOKUP($A34,'WW Forecast Calc'!$A:$A,'WW Forecast Calc'!AA:AA,0,0)</f>
        <v>-4512.4128762499995</v>
      </c>
      <c r="BX34" s="18">
        <f>_xlfn.XLOOKUP($A34,'WW Forecast Calc'!$A:$A,'WW Forecast Calc'!AB:AB,0,0)</f>
        <v>3615.8983012499993</v>
      </c>
      <c r="BY34" s="18">
        <f>_xlfn.XLOOKUP($A34,'WW Forecast Calc'!$A:$A,'WW Forecast Calc'!AC:AC,0,0)</f>
        <v>-393.33065259999995</v>
      </c>
      <c r="BZ34" s="18">
        <f>_xlfn.XLOOKUP($A34,'WW Forecast Calc'!$A:$A,'WW Forecast Calc'!AD:AD,0,0)</f>
        <v>-289.19824999999997</v>
      </c>
      <c r="CA34" s="18">
        <f>_xlfn.XLOOKUP($A34,'WW Forecast Calc'!$A:$A,'WW Forecast Calc'!AE:AE,0,0)</f>
        <v>0</v>
      </c>
      <c r="CB34" s="18">
        <f>_xlfn.XLOOKUP($A34,'WW Forecast Calc'!$A:$A,'WW Forecast Calc'!AF:AF,0,0)</f>
        <v>-212.55216399809993</v>
      </c>
      <c r="CC34" s="18">
        <f>_xlfn.XLOOKUP($A34,'WW Forecast Calc'!$A:$A,'WW Forecast Calc'!AG:AG,0,0)</f>
        <v>1073.2861955574001</v>
      </c>
      <c r="CD34" s="18">
        <f>_xlfn.XLOOKUP($A34,'WW Forecast Calc'!$A:$A,'WW Forecast Calc'!AH:AH,0,0)</f>
        <v>-1627.1928514161</v>
      </c>
      <c r="CE34" s="18">
        <f t="shared" si="18"/>
        <v>-1897.0609747067999</v>
      </c>
      <c r="CF34" s="19">
        <f t="shared" si="7"/>
        <v>-2775.1607999999992</v>
      </c>
      <c r="CG34" s="18">
        <f>_xlfn.XLOOKUP($A34,'WW Forecast Calc'!$A:$A,'WW Forecast Calc'!AK:AK,0,0)</f>
        <v>965.0949999999998</v>
      </c>
      <c r="CH34" s="18">
        <f t="shared" si="22"/>
        <v>-1810.0657999999994</v>
      </c>
      <c r="CI34" s="18">
        <f t="shared" si="23"/>
        <v>-65.282345650000252</v>
      </c>
      <c r="CJ34" s="18">
        <f t="shared" si="10"/>
        <v>-1875.3481456499997</v>
      </c>
    </row>
    <row r="35" spans="1:88" x14ac:dyDescent="0.25">
      <c r="A35" s="13">
        <v>730600</v>
      </c>
      <c r="B35" s="14">
        <f t="shared" si="11"/>
        <v>30</v>
      </c>
      <c r="C35" s="17" t="str">
        <f t="shared" si="24"/>
        <v>730.600</v>
      </c>
      <c r="D35" s="13" t="s">
        <v>44</v>
      </c>
      <c r="E35" s="13"/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f t="shared" si="13"/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-3982.64</v>
      </c>
      <c r="AB35" s="18">
        <v>-4165.0899999999992</v>
      </c>
      <c r="AC35" s="18">
        <v>-2819.6299999999997</v>
      </c>
      <c r="AD35" s="18">
        <v>-9498.61</v>
      </c>
      <c r="AE35" s="18">
        <f t="shared" si="14"/>
        <v>-20465.97</v>
      </c>
      <c r="AF35" s="18">
        <v>-597.87999999999943</v>
      </c>
      <c r="AG35" s="18">
        <v>-1200</v>
      </c>
      <c r="AH35" s="18">
        <v>-2768.27</v>
      </c>
      <c r="AI35" s="18">
        <v>-2440.09</v>
      </c>
      <c r="AJ35" s="18">
        <v>-990</v>
      </c>
      <c r="AK35" s="18">
        <v>-2066.12</v>
      </c>
      <c r="AL35" s="18">
        <v>-6557.06</v>
      </c>
      <c r="AM35" s="18">
        <v>-2125</v>
      </c>
      <c r="AN35" s="18">
        <v>-4568.55</v>
      </c>
      <c r="AO35" s="18">
        <v>6564.2200000000012</v>
      </c>
      <c r="AP35" s="18">
        <v>5437.29</v>
      </c>
      <c r="AQ35" s="18">
        <v>-9747.0300000000007</v>
      </c>
      <c r="AR35" s="18">
        <f t="shared" si="15"/>
        <v>-21058.489999999998</v>
      </c>
      <c r="AS35" s="18">
        <v>3533.0299999999997</v>
      </c>
      <c r="AT35" s="18">
        <v>-6723.03</v>
      </c>
      <c r="AU35" s="18">
        <v>-2364.34</v>
      </c>
      <c r="AV35" s="18">
        <v>777.49</v>
      </c>
      <c r="AW35" s="18">
        <v>-4675</v>
      </c>
      <c r="AX35" s="18">
        <v>2096.73</v>
      </c>
      <c r="AY35" s="18">
        <v>-3353.2799999999997</v>
      </c>
      <c r="AZ35" s="18">
        <v>-4894.99</v>
      </c>
      <c r="BA35" s="18">
        <v>-3025</v>
      </c>
      <c r="BB35" s="18">
        <f>_xlfn.XLOOKUP($A35,'WW Forecast Calc'!$A:$A,'WW Forecast Calc'!F:F,0,0)</f>
        <v>3380.5733000000005</v>
      </c>
      <c r="BC35" s="18">
        <f>_xlfn.XLOOKUP($A35,'WW Forecast Calc'!$A:$A,'WW Forecast Calc'!G:G,0,0)</f>
        <v>2800.20435</v>
      </c>
      <c r="BD35" s="18">
        <f>_xlfn.XLOOKUP($A35,'WW Forecast Calc'!$A:$A,'WW Forecast Calc'!H:H,0,0)</f>
        <v>-5019.7204500000007</v>
      </c>
      <c r="BE35" s="18">
        <f t="shared" si="16"/>
        <v>-17467.3328</v>
      </c>
      <c r="BF35" s="18">
        <f>_xlfn.XLOOKUP($A35,'WW Forecast Calc'!$A:$A,'WW Forecast Calc'!J:J,0,0)</f>
        <v>1819.51045</v>
      </c>
      <c r="BG35" s="18">
        <f>_xlfn.XLOOKUP($A35,'WW Forecast Calc'!$A:$A,'WW Forecast Calc'!K:K,0,0)</f>
        <v>-3462.3604500000001</v>
      </c>
      <c r="BH35" s="18">
        <f>_xlfn.XLOOKUP($A35,'WW Forecast Calc'!$A:$A,'WW Forecast Calc'!L:L,0,0)</f>
        <v>-1217.6351000000002</v>
      </c>
      <c r="BI35" s="18">
        <f>_xlfn.XLOOKUP($A35,'WW Forecast Calc'!$A:$A,'WW Forecast Calc'!M:M,0,0)</f>
        <v>400.40735000000001</v>
      </c>
      <c r="BJ35" s="18">
        <f>_xlfn.XLOOKUP($A35,'WW Forecast Calc'!$A:$A,'WW Forecast Calc'!N:N,0,0)</f>
        <v>-2407.625</v>
      </c>
      <c r="BK35" s="18">
        <f>_xlfn.XLOOKUP($A35,'WW Forecast Calc'!$A:$A,'WW Forecast Calc'!O:O,0,0)</f>
        <v>1079.8159499999999</v>
      </c>
      <c r="BL35" s="18">
        <f>_xlfn.XLOOKUP($A35,'WW Forecast Calc'!$A:$A,'WW Forecast Calc'!P:P,0,0)</f>
        <v>-1726.9391999999998</v>
      </c>
      <c r="BM35" s="18">
        <f>_xlfn.XLOOKUP($A35,'WW Forecast Calc'!$A:$A,'WW Forecast Calc'!Q:Q,0,0)</f>
        <v>-2520.9198499999998</v>
      </c>
      <c r="BN35" s="18">
        <f>_xlfn.XLOOKUP($A35,'WW Forecast Calc'!$A:$A,'WW Forecast Calc'!R:R,0,0)</f>
        <v>-1557.875</v>
      </c>
      <c r="BO35" s="18">
        <f>_xlfn.XLOOKUP($A35,'WW Forecast Calc'!$A:$A,'WW Forecast Calc'!S:S,0,0)</f>
        <v>3468.4682058000008</v>
      </c>
      <c r="BP35" s="18">
        <f>_xlfn.XLOOKUP($A35,'WW Forecast Calc'!$A:$A,'WW Forecast Calc'!T:T,0,0)</f>
        <v>2873.0096631000001</v>
      </c>
      <c r="BQ35" s="18">
        <f>_xlfn.XLOOKUP($A35,'WW Forecast Calc'!$A:$A,'WW Forecast Calc'!U:U,0,0)</f>
        <v>-5150.2331817000013</v>
      </c>
      <c r="BR35" s="18">
        <f t="shared" si="21"/>
        <v>-8402.3761627999993</v>
      </c>
      <c r="BS35" s="18">
        <f>_xlfn.XLOOKUP($A35,'WW Forecast Calc'!$A:$A,'WW Forecast Calc'!W:W,0,0)</f>
        <v>1857.7201694499997</v>
      </c>
      <c r="BT35" s="18">
        <f>_xlfn.XLOOKUP($A35,'WW Forecast Calc'!$A:$A,'WW Forecast Calc'!X:X,0,0)</f>
        <v>-3535.07001945</v>
      </c>
      <c r="BU35" s="18">
        <f>_xlfn.XLOOKUP($A35,'WW Forecast Calc'!$A:$A,'WW Forecast Calc'!Y:Y,0,0)</f>
        <v>-1243.2054371000002</v>
      </c>
      <c r="BV35" s="18">
        <f>_xlfn.XLOOKUP($A35,'WW Forecast Calc'!$A:$A,'WW Forecast Calc'!Z:Z,0,0)</f>
        <v>408.81590434999998</v>
      </c>
      <c r="BW35" s="18">
        <f>_xlfn.XLOOKUP($A35,'WW Forecast Calc'!$A:$A,'WW Forecast Calc'!AA:AA,0,0)</f>
        <v>-2458.185125</v>
      </c>
      <c r="BX35" s="18">
        <f>_xlfn.XLOOKUP($A35,'WW Forecast Calc'!$A:$A,'WW Forecast Calc'!AB:AB,0,0)</f>
        <v>1102.4920849499999</v>
      </c>
      <c r="BY35" s="18">
        <f>_xlfn.XLOOKUP($A35,'WW Forecast Calc'!$A:$A,'WW Forecast Calc'!AC:AC,0,0)</f>
        <v>-1763.2049231999997</v>
      </c>
      <c r="BZ35" s="18">
        <f>_xlfn.XLOOKUP($A35,'WW Forecast Calc'!$A:$A,'WW Forecast Calc'!AD:AD,0,0)</f>
        <v>-2573.8591668499994</v>
      </c>
      <c r="CA35" s="18">
        <f>_xlfn.XLOOKUP($A35,'WW Forecast Calc'!$A:$A,'WW Forecast Calc'!AE:AE,0,0)</f>
        <v>-1590.5903749999998</v>
      </c>
      <c r="CB35" s="18">
        <f>_xlfn.XLOOKUP($A35,'WW Forecast Calc'!$A:$A,'WW Forecast Calc'!AF:AF,0,0)</f>
        <v>3541.3060381218006</v>
      </c>
      <c r="CC35" s="18">
        <f>_xlfn.XLOOKUP($A35,'WW Forecast Calc'!$A:$A,'WW Forecast Calc'!AG:AG,0,0)</f>
        <v>2933.3428660250997</v>
      </c>
      <c r="CD35" s="18">
        <f>_xlfn.XLOOKUP($A35,'WW Forecast Calc'!$A:$A,'WW Forecast Calc'!AH:AH,0,0)</f>
        <v>-5258.3880785157007</v>
      </c>
      <c r="CE35" s="18">
        <f t="shared" si="18"/>
        <v>-8578.8260622187991</v>
      </c>
      <c r="CF35" s="19">
        <f t="shared" si="7"/>
        <v>-14773.4779</v>
      </c>
      <c r="CG35" s="18">
        <f>_xlfn.XLOOKUP($A35,'WW Forecast Calc'!$A:$A,'WW Forecast Calc'!AK:AK,0,0)</f>
        <v>6537.0249999999996</v>
      </c>
      <c r="CH35" s="18">
        <f t="shared" si="22"/>
        <v>-8236.4529000000002</v>
      </c>
      <c r="CI35" s="18">
        <f t="shared" si="23"/>
        <v>-281.73460879999948</v>
      </c>
      <c r="CJ35" s="18">
        <f t="shared" si="10"/>
        <v>-8518.1875087999997</v>
      </c>
    </row>
    <row r="36" spans="1:88" x14ac:dyDescent="0.25">
      <c r="A36" s="13">
        <v>730601</v>
      </c>
      <c r="B36" s="14">
        <f t="shared" si="11"/>
        <v>31</v>
      </c>
      <c r="C36" s="17" t="str">
        <f t="shared" si="24"/>
        <v>730.601</v>
      </c>
      <c r="D36" s="13" t="s">
        <v>45</v>
      </c>
      <c r="E36" s="13"/>
      <c r="F36" s="18">
        <v>1266.73</v>
      </c>
      <c r="G36" s="18">
        <v>-1750</v>
      </c>
      <c r="H36" s="18">
        <v>-1155.8899999999999</v>
      </c>
      <c r="I36" s="18">
        <v>-1773.62</v>
      </c>
      <c r="J36" s="18">
        <v>-820.34000000000015</v>
      </c>
      <c r="K36" s="18">
        <v>904.4499999999997</v>
      </c>
      <c r="L36" s="18">
        <v>-7034.7100000000019</v>
      </c>
      <c r="M36" s="18">
        <v>-3870.7400000000011</v>
      </c>
      <c r="N36" s="18">
        <v>-4911.2700000000004</v>
      </c>
      <c r="O36" s="18">
        <v>-1.1368683772161603E-12</v>
      </c>
      <c r="P36" s="18">
        <v>859.74999999999932</v>
      </c>
      <c r="Q36" s="18">
        <v>-11303.210000000001</v>
      </c>
      <c r="R36" s="18">
        <f t="shared" si="13"/>
        <v>-29588.850000000006</v>
      </c>
      <c r="S36" s="18">
        <v>-280.00000000000091</v>
      </c>
      <c r="T36" s="18">
        <v>-2773.56</v>
      </c>
      <c r="U36" s="18">
        <v>-3448.77</v>
      </c>
      <c r="V36" s="18">
        <v>-3387.66</v>
      </c>
      <c r="W36" s="18">
        <v>-2974.99</v>
      </c>
      <c r="X36" s="18">
        <v>-5461.4</v>
      </c>
      <c r="Y36" s="18">
        <v>-4236.95</v>
      </c>
      <c r="Z36" s="18">
        <v>2122.1899999999996</v>
      </c>
      <c r="AA36" s="18">
        <v>0</v>
      </c>
      <c r="AB36" s="18">
        <v>0</v>
      </c>
      <c r="AC36" s="18">
        <v>0</v>
      </c>
      <c r="AD36" s="18">
        <v>0</v>
      </c>
      <c r="AE36" s="18">
        <f t="shared" si="14"/>
        <v>-20441.140000000003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-92.05</v>
      </c>
      <c r="AP36" s="18">
        <v>0</v>
      </c>
      <c r="AQ36" s="18">
        <v>0</v>
      </c>
      <c r="AR36" s="18">
        <f t="shared" si="15"/>
        <v>-92.05</v>
      </c>
      <c r="AS36" s="18">
        <v>0</v>
      </c>
      <c r="AT36" s="18">
        <v>0</v>
      </c>
      <c r="AU36" s="18">
        <v>0</v>
      </c>
      <c r="AV36" s="18">
        <v>0</v>
      </c>
      <c r="AW36" s="18">
        <v>-92.05</v>
      </c>
      <c r="AX36" s="18">
        <v>-3806.99</v>
      </c>
      <c r="AY36" s="18">
        <v>3476.99</v>
      </c>
      <c r="AZ36" s="18">
        <v>-440</v>
      </c>
      <c r="BA36" s="18">
        <v>0</v>
      </c>
      <c r="BB36" s="18">
        <f>_xlfn.XLOOKUP($A36,'WW Forecast Calc'!$A:$A,'WW Forecast Calc'!F:F,0,0)</f>
        <v>-47.405749999999998</v>
      </c>
      <c r="BC36" s="18">
        <f>_xlfn.XLOOKUP($A36,'WW Forecast Calc'!$A:$A,'WW Forecast Calc'!G:G,0,0)</f>
        <v>0</v>
      </c>
      <c r="BD36" s="18">
        <f>_xlfn.XLOOKUP($A36,'WW Forecast Calc'!$A:$A,'WW Forecast Calc'!H:H,0,0)</f>
        <v>0</v>
      </c>
      <c r="BE36" s="18">
        <f t="shared" si="16"/>
        <v>-909.45575000000019</v>
      </c>
      <c r="BF36" s="18">
        <f>_xlfn.XLOOKUP($A36,'WW Forecast Calc'!$A:$A,'WW Forecast Calc'!J:J,0,0)</f>
        <v>0</v>
      </c>
      <c r="BG36" s="18">
        <f>_xlfn.XLOOKUP($A36,'WW Forecast Calc'!$A:$A,'WW Forecast Calc'!K:K,0,0)</f>
        <v>0</v>
      </c>
      <c r="BH36" s="18">
        <f>_xlfn.XLOOKUP($A36,'WW Forecast Calc'!$A:$A,'WW Forecast Calc'!L:L,0,0)</f>
        <v>0</v>
      </c>
      <c r="BI36" s="18">
        <f>_xlfn.XLOOKUP($A36,'WW Forecast Calc'!$A:$A,'WW Forecast Calc'!M:M,0,0)</f>
        <v>0</v>
      </c>
      <c r="BJ36" s="18">
        <f>_xlfn.XLOOKUP($A36,'WW Forecast Calc'!$A:$A,'WW Forecast Calc'!N:N,0,0)</f>
        <v>-47.405749999999998</v>
      </c>
      <c r="BK36" s="18">
        <f>_xlfn.XLOOKUP($A36,'WW Forecast Calc'!$A:$A,'WW Forecast Calc'!O:O,0,0)</f>
        <v>-1960.5998499999998</v>
      </c>
      <c r="BL36" s="18">
        <f>_xlfn.XLOOKUP($A36,'WW Forecast Calc'!$A:$A,'WW Forecast Calc'!P:P,0,0)</f>
        <v>1790.64985</v>
      </c>
      <c r="BM36" s="18">
        <f>_xlfn.XLOOKUP($A36,'WW Forecast Calc'!$A:$A,'WW Forecast Calc'!Q:Q,0,0)</f>
        <v>-226.6</v>
      </c>
      <c r="BN36" s="18">
        <f>_xlfn.XLOOKUP($A36,'WW Forecast Calc'!$A:$A,'WW Forecast Calc'!R:R,0,0)</f>
        <v>0</v>
      </c>
      <c r="BO36" s="18">
        <f>_xlfn.XLOOKUP($A36,'WW Forecast Calc'!$A:$A,'WW Forecast Calc'!S:S,0,0)</f>
        <v>-48.638299499999995</v>
      </c>
      <c r="BP36" s="18">
        <f>_xlfn.XLOOKUP($A36,'WW Forecast Calc'!$A:$A,'WW Forecast Calc'!T:T,0,0)</f>
        <v>0</v>
      </c>
      <c r="BQ36" s="18">
        <f>_xlfn.XLOOKUP($A36,'WW Forecast Calc'!$A:$A,'WW Forecast Calc'!U:U,0,0)</f>
        <v>0</v>
      </c>
      <c r="BR36" s="18">
        <f t="shared" si="21"/>
        <v>-492.59404949999976</v>
      </c>
      <c r="BS36" s="18">
        <f>_xlfn.XLOOKUP($A36,'WW Forecast Calc'!$A:$A,'WW Forecast Calc'!W:W,0,0)</f>
        <v>0</v>
      </c>
      <c r="BT36" s="18">
        <f>_xlfn.XLOOKUP($A36,'WW Forecast Calc'!$A:$A,'WW Forecast Calc'!X:X,0,0)</f>
        <v>0</v>
      </c>
      <c r="BU36" s="18">
        <f>_xlfn.XLOOKUP($A36,'WW Forecast Calc'!$A:$A,'WW Forecast Calc'!Y:Y,0,0)</f>
        <v>0</v>
      </c>
      <c r="BV36" s="18">
        <f>_xlfn.XLOOKUP($A36,'WW Forecast Calc'!$A:$A,'WW Forecast Calc'!Z:Z,0,0)</f>
        <v>0</v>
      </c>
      <c r="BW36" s="18">
        <f>_xlfn.XLOOKUP($A36,'WW Forecast Calc'!$A:$A,'WW Forecast Calc'!AA:AA,0,0)</f>
        <v>-48.401270749999995</v>
      </c>
      <c r="BX36" s="18">
        <f>_xlfn.XLOOKUP($A36,'WW Forecast Calc'!$A:$A,'WW Forecast Calc'!AB:AB,0,0)</f>
        <v>-2001.7724468499996</v>
      </c>
      <c r="BY36" s="18">
        <f>_xlfn.XLOOKUP($A36,'WW Forecast Calc'!$A:$A,'WW Forecast Calc'!AC:AC,0,0)</f>
        <v>1828.2534968499999</v>
      </c>
      <c r="BZ36" s="18">
        <f>_xlfn.XLOOKUP($A36,'WW Forecast Calc'!$A:$A,'WW Forecast Calc'!AD:AD,0,0)</f>
        <v>-231.35859999999997</v>
      </c>
      <c r="CA36" s="18">
        <f>_xlfn.XLOOKUP($A36,'WW Forecast Calc'!$A:$A,'WW Forecast Calc'!AE:AE,0,0)</f>
        <v>0</v>
      </c>
      <c r="CB36" s="18">
        <f>_xlfn.XLOOKUP($A36,'WW Forecast Calc'!$A:$A,'WW Forecast Calc'!AF:AF,0,0)</f>
        <v>-49.659703789499993</v>
      </c>
      <c r="CC36" s="18">
        <f>_xlfn.XLOOKUP($A36,'WW Forecast Calc'!$A:$A,'WW Forecast Calc'!AG:AG,0,0)</f>
        <v>0</v>
      </c>
      <c r="CD36" s="18">
        <f>_xlfn.XLOOKUP($A36,'WW Forecast Calc'!$A:$A,'WW Forecast Calc'!AH:AH,0,0)</f>
        <v>0</v>
      </c>
      <c r="CE36" s="18">
        <f t="shared" si="18"/>
        <v>-502.93852453949972</v>
      </c>
      <c r="CF36" s="19">
        <f t="shared" si="7"/>
        <v>-909.45575000000019</v>
      </c>
      <c r="CG36" s="18">
        <f>_xlfn.XLOOKUP($A36,'WW Forecast Calc'!$A:$A,'WW Forecast Calc'!AK:AK,0,0)</f>
        <v>431.02500000000009</v>
      </c>
      <c r="CH36" s="18">
        <f t="shared" si="22"/>
        <v>-478.4307500000001</v>
      </c>
      <c r="CI36" s="18">
        <f t="shared" si="23"/>
        <v>-18.72777024999948</v>
      </c>
      <c r="CJ36" s="18">
        <f t="shared" si="10"/>
        <v>-497.15852024999958</v>
      </c>
    </row>
    <row r="37" spans="1:88" x14ac:dyDescent="0.25">
      <c r="A37" s="13">
        <v>730602</v>
      </c>
      <c r="B37" s="14">
        <f t="shared" si="11"/>
        <v>32</v>
      </c>
      <c r="C37" s="17" t="str">
        <f t="shared" si="24"/>
        <v>730.602</v>
      </c>
      <c r="D37" s="13" t="s">
        <v>46</v>
      </c>
      <c r="E37" s="13"/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-780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f t="shared" si="13"/>
        <v>-780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f t="shared" si="14"/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0</v>
      </c>
      <c r="AQ37" s="18">
        <v>0</v>
      </c>
      <c r="AR37" s="18">
        <f t="shared" si="15"/>
        <v>0</v>
      </c>
      <c r="AS37" s="18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-660</v>
      </c>
      <c r="AY37" s="18">
        <v>0</v>
      </c>
      <c r="AZ37" s="18">
        <v>0</v>
      </c>
      <c r="BA37" s="18">
        <v>0</v>
      </c>
      <c r="BB37" s="18">
        <f>_xlfn.XLOOKUP($A37,'WW Forecast Calc'!$A:$A,'WW Forecast Calc'!F:F,0,0)</f>
        <v>0</v>
      </c>
      <c r="BC37" s="18">
        <f>_xlfn.XLOOKUP($A37,'WW Forecast Calc'!$A:$A,'WW Forecast Calc'!G:G,0,0)</f>
        <v>0</v>
      </c>
      <c r="BD37" s="18">
        <f>_xlfn.XLOOKUP($A37,'WW Forecast Calc'!$A:$A,'WW Forecast Calc'!H:H,0,0)</f>
        <v>0</v>
      </c>
      <c r="BE37" s="18">
        <f t="shared" si="16"/>
        <v>-660</v>
      </c>
      <c r="BF37" s="18">
        <f>_xlfn.XLOOKUP($A37,'WW Forecast Calc'!$A:$A,'WW Forecast Calc'!J:J,0,0)</f>
        <v>0</v>
      </c>
      <c r="BG37" s="18">
        <f>_xlfn.XLOOKUP($A37,'WW Forecast Calc'!$A:$A,'WW Forecast Calc'!K:K,0,0)</f>
        <v>0</v>
      </c>
      <c r="BH37" s="18">
        <f>_xlfn.XLOOKUP($A37,'WW Forecast Calc'!$A:$A,'WW Forecast Calc'!L:L,0,0)</f>
        <v>0</v>
      </c>
      <c r="BI37" s="18">
        <f>_xlfn.XLOOKUP($A37,'WW Forecast Calc'!$A:$A,'WW Forecast Calc'!M:M,0,0)</f>
        <v>0</v>
      </c>
      <c r="BJ37" s="18">
        <f>_xlfn.XLOOKUP($A37,'WW Forecast Calc'!$A:$A,'WW Forecast Calc'!N:N,0,0)</f>
        <v>0</v>
      </c>
      <c r="BK37" s="18">
        <f>_xlfn.XLOOKUP($A37,'WW Forecast Calc'!$A:$A,'WW Forecast Calc'!O:O,0,0)</f>
        <v>-339.90000000000003</v>
      </c>
      <c r="BL37" s="18">
        <f>_xlfn.XLOOKUP($A37,'WW Forecast Calc'!$A:$A,'WW Forecast Calc'!P:P,0,0)</f>
        <v>0</v>
      </c>
      <c r="BM37" s="18">
        <f>_xlfn.XLOOKUP($A37,'WW Forecast Calc'!$A:$A,'WW Forecast Calc'!Q:Q,0,0)</f>
        <v>0</v>
      </c>
      <c r="BN37" s="18">
        <f>_xlfn.XLOOKUP($A37,'WW Forecast Calc'!$A:$A,'WW Forecast Calc'!R:R,0,0)</f>
        <v>0</v>
      </c>
      <c r="BO37" s="18">
        <f>_xlfn.XLOOKUP($A37,'WW Forecast Calc'!$A:$A,'WW Forecast Calc'!S:S,0,0)</f>
        <v>0</v>
      </c>
      <c r="BP37" s="18">
        <f>_xlfn.XLOOKUP($A37,'WW Forecast Calc'!$A:$A,'WW Forecast Calc'!T:T,0,0)</f>
        <v>0</v>
      </c>
      <c r="BQ37" s="18">
        <f>_xlfn.XLOOKUP($A37,'WW Forecast Calc'!$A:$A,'WW Forecast Calc'!U:U,0,0)</f>
        <v>0</v>
      </c>
      <c r="BR37" s="18">
        <f t="shared" si="21"/>
        <v>-339.90000000000003</v>
      </c>
      <c r="BS37" s="18">
        <f>_xlfn.XLOOKUP($A37,'WW Forecast Calc'!$A:$A,'WW Forecast Calc'!W:W,0,0)</f>
        <v>0</v>
      </c>
      <c r="BT37" s="18">
        <f>_xlfn.XLOOKUP($A37,'WW Forecast Calc'!$A:$A,'WW Forecast Calc'!X:X,0,0)</f>
        <v>0</v>
      </c>
      <c r="BU37" s="18">
        <f>_xlfn.XLOOKUP($A37,'WW Forecast Calc'!$A:$A,'WW Forecast Calc'!Y:Y,0,0)</f>
        <v>0</v>
      </c>
      <c r="BV37" s="18">
        <f>_xlfn.XLOOKUP($A37,'WW Forecast Calc'!$A:$A,'WW Forecast Calc'!Z:Z,0,0)</f>
        <v>0</v>
      </c>
      <c r="BW37" s="18">
        <f>_xlfn.XLOOKUP($A37,'WW Forecast Calc'!$A:$A,'WW Forecast Calc'!AA:AA,0,0)</f>
        <v>0</v>
      </c>
      <c r="BX37" s="18">
        <f>_xlfn.XLOOKUP($A37,'WW Forecast Calc'!$A:$A,'WW Forecast Calc'!AB:AB,0,0)</f>
        <v>-347.03789999999998</v>
      </c>
      <c r="BY37" s="18">
        <f>_xlfn.XLOOKUP($A37,'WW Forecast Calc'!$A:$A,'WW Forecast Calc'!AC:AC,0,0)</f>
        <v>0</v>
      </c>
      <c r="BZ37" s="18">
        <f>_xlfn.XLOOKUP($A37,'WW Forecast Calc'!$A:$A,'WW Forecast Calc'!AD:AD,0,0)</f>
        <v>0</v>
      </c>
      <c r="CA37" s="18">
        <f>_xlfn.XLOOKUP($A37,'WW Forecast Calc'!$A:$A,'WW Forecast Calc'!AE:AE,0,0)</f>
        <v>0</v>
      </c>
      <c r="CB37" s="18">
        <f>_xlfn.XLOOKUP($A37,'WW Forecast Calc'!$A:$A,'WW Forecast Calc'!AF:AF,0,0)</f>
        <v>0</v>
      </c>
      <c r="CC37" s="18">
        <f>_xlfn.XLOOKUP($A37,'WW Forecast Calc'!$A:$A,'WW Forecast Calc'!AG:AG,0,0)</f>
        <v>0</v>
      </c>
      <c r="CD37" s="18">
        <f>_xlfn.XLOOKUP($A37,'WW Forecast Calc'!$A:$A,'WW Forecast Calc'!AH:AH,0,0)</f>
        <v>0</v>
      </c>
      <c r="CE37" s="18">
        <f t="shared" si="18"/>
        <v>-347.03789999999998</v>
      </c>
      <c r="CF37" s="19">
        <f t="shared" si="7"/>
        <v>-660</v>
      </c>
      <c r="CG37" s="18">
        <f>_xlfn.XLOOKUP($A37,'WW Forecast Calc'!$A:$A,'WW Forecast Calc'!AK:AK,0,0)</f>
        <v>330</v>
      </c>
      <c r="CH37" s="18">
        <f t="shared" si="22"/>
        <v>-330</v>
      </c>
      <c r="CI37" s="18">
        <f t="shared" si="23"/>
        <v>-17.037899999999979</v>
      </c>
      <c r="CJ37" s="18">
        <f t="shared" si="10"/>
        <v>-347.03789999999998</v>
      </c>
    </row>
    <row r="38" spans="1:88" x14ac:dyDescent="0.25">
      <c r="A38" s="13">
        <v>730603</v>
      </c>
      <c r="B38" s="14">
        <f t="shared" si="11"/>
        <v>33</v>
      </c>
      <c r="C38" s="17" t="str">
        <f t="shared" si="24"/>
        <v>730.603</v>
      </c>
      <c r="D38" s="13" t="s">
        <v>47</v>
      </c>
      <c r="E38" s="13"/>
      <c r="F38" s="18">
        <v>-1015</v>
      </c>
      <c r="G38" s="18">
        <v>-1890</v>
      </c>
      <c r="H38" s="18">
        <v>-2030</v>
      </c>
      <c r="I38" s="18">
        <v>-1750.01</v>
      </c>
      <c r="J38" s="18">
        <v>-2657.63</v>
      </c>
      <c r="K38" s="18">
        <v>-1001.7400000000002</v>
      </c>
      <c r="L38" s="18">
        <v>-654.87999999999965</v>
      </c>
      <c r="M38" s="18">
        <v>-757.04000000000008</v>
      </c>
      <c r="N38" s="18">
        <v>-466.66</v>
      </c>
      <c r="O38" s="18">
        <v>2.1316282072803006E-13</v>
      </c>
      <c r="P38" s="18">
        <v>366.48000000000013</v>
      </c>
      <c r="Q38" s="18">
        <v>-3666.13</v>
      </c>
      <c r="R38" s="18">
        <f t="shared" si="13"/>
        <v>-15522.61</v>
      </c>
      <c r="S38" s="18">
        <v>0</v>
      </c>
      <c r="T38" s="18">
        <v>-945</v>
      </c>
      <c r="U38" s="18">
        <v>-1830</v>
      </c>
      <c r="V38" s="18">
        <v>-305.91000000000003</v>
      </c>
      <c r="W38" s="18">
        <v>-945</v>
      </c>
      <c r="X38" s="18">
        <v>-910</v>
      </c>
      <c r="Y38" s="18">
        <v>-959.56</v>
      </c>
      <c r="Z38" s="18">
        <v>0</v>
      </c>
      <c r="AA38" s="18">
        <v>-1673.8</v>
      </c>
      <c r="AB38" s="18">
        <v>-2051.0300000000002</v>
      </c>
      <c r="AC38" s="18">
        <v>-317.3</v>
      </c>
      <c r="AD38" s="18">
        <v>-675.61</v>
      </c>
      <c r="AE38" s="18">
        <f t="shared" si="14"/>
        <v>-10613.21</v>
      </c>
      <c r="AF38" s="18">
        <v>-1460.38</v>
      </c>
      <c r="AG38" s="18">
        <v>-140</v>
      </c>
      <c r="AH38" s="18">
        <v>-294.8</v>
      </c>
      <c r="AI38" s="18">
        <v>-3115</v>
      </c>
      <c r="AJ38" s="18">
        <v>0</v>
      </c>
      <c r="AK38" s="18">
        <v>-1136.6000000000001</v>
      </c>
      <c r="AL38" s="18">
        <v>1136.6000000000001</v>
      </c>
      <c r="AM38" s="18">
        <v>0</v>
      </c>
      <c r="AN38" s="18">
        <v>816.87000000000012</v>
      </c>
      <c r="AO38" s="18">
        <v>530.79000000000008</v>
      </c>
      <c r="AP38" s="18">
        <v>932.93999999999994</v>
      </c>
      <c r="AQ38" s="18">
        <v>-31.77</v>
      </c>
      <c r="AR38" s="18">
        <f t="shared" si="15"/>
        <v>-2761.3500000000004</v>
      </c>
      <c r="AS38" s="18">
        <v>31.77</v>
      </c>
      <c r="AT38" s="18">
        <v>-1623.66</v>
      </c>
      <c r="AU38" s="18">
        <v>-3989.9700000000003</v>
      </c>
      <c r="AV38" s="18">
        <v>-3427.23</v>
      </c>
      <c r="AW38" s="18">
        <v>-568.65</v>
      </c>
      <c r="AX38" s="18">
        <v>-2640</v>
      </c>
      <c r="AY38" s="18">
        <v>-2010</v>
      </c>
      <c r="AZ38" s="18">
        <v>-410.28</v>
      </c>
      <c r="BA38" s="18">
        <v>-2090</v>
      </c>
      <c r="BB38" s="18">
        <f>_xlfn.XLOOKUP($A38,'WW Forecast Calc'!$A:$A,'WW Forecast Calc'!F:F,0,0)</f>
        <v>273.35685000000007</v>
      </c>
      <c r="BC38" s="18">
        <f>_xlfn.XLOOKUP($A38,'WW Forecast Calc'!$A:$A,'WW Forecast Calc'!G:G,0,0)</f>
        <v>480.46409999999997</v>
      </c>
      <c r="BD38" s="18">
        <f>_xlfn.XLOOKUP($A38,'WW Forecast Calc'!$A:$A,'WW Forecast Calc'!H:H,0,0)</f>
        <v>-16.361550000000001</v>
      </c>
      <c r="BE38" s="18">
        <f t="shared" si="16"/>
        <v>-15990.560600000001</v>
      </c>
      <c r="BF38" s="18">
        <f>_xlfn.XLOOKUP($A38,'WW Forecast Calc'!$A:$A,'WW Forecast Calc'!J:J,0,0)</f>
        <v>16.361550000000001</v>
      </c>
      <c r="BG38" s="18">
        <f>_xlfn.XLOOKUP($A38,'WW Forecast Calc'!$A:$A,'WW Forecast Calc'!K:K,0,0)</f>
        <v>-836.18490000000008</v>
      </c>
      <c r="BH38" s="18">
        <f>_xlfn.XLOOKUP($A38,'WW Forecast Calc'!$A:$A,'WW Forecast Calc'!L:L,0,0)</f>
        <v>-2054.83455</v>
      </c>
      <c r="BI38" s="18">
        <f>_xlfn.XLOOKUP($A38,'WW Forecast Calc'!$A:$A,'WW Forecast Calc'!M:M,0,0)</f>
        <v>-1765.0234500000001</v>
      </c>
      <c r="BJ38" s="18">
        <f>_xlfn.XLOOKUP($A38,'WW Forecast Calc'!$A:$A,'WW Forecast Calc'!N:N,0,0)</f>
        <v>-292.85475000000002</v>
      </c>
      <c r="BK38" s="18">
        <f>_xlfn.XLOOKUP($A38,'WW Forecast Calc'!$A:$A,'WW Forecast Calc'!O:O,0,0)</f>
        <v>-1359.6000000000001</v>
      </c>
      <c r="BL38" s="18">
        <f>_xlfn.XLOOKUP($A38,'WW Forecast Calc'!$A:$A,'WW Forecast Calc'!P:P,0,0)</f>
        <v>-1035.1500000000001</v>
      </c>
      <c r="BM38" s="18">
        <f>_xlfn.XLOOKUP($A38,'WW Forecast Calc'!$A:$A,'WW Forecast Calc'!Q:Q,0,0)</f>
        <v>-211.29419999999999</v>
      </c>
      <c r="BN38" s="18">
        <f>_xlfn.XLOOKUP($A38,'WW Forecast Calc'!$A:$A,'WW Forecast Calc'!R:R,0,0)</f>
        <v>-1076.3500000000001</v>
      </c>
      <c r="BO38" s="18">
        <f>_xlfn.XLOOKUP($A38,'WW Forecast Calc'!$A:$A,'WW Forecast Calc'!S:S,0,0)</f>
        <v>280.4641281000001</v>
      </c>
      <c r="BP38" s="18">
        <f>_xlfn.XLOOKUP($A38,'WW Forecast Calc'!$A:$A,'WW Forecast Calc'!T:T,0,0)</f>
        <v>492.95616659999996</v>
      </c>
      <c r="BQ38" s="18">
        <f>_xlfn.XLOOKUP($A38,'WW Forecast Calc'!$A:$A,'WW Forecast Calc'!U:U,0,0)</f>
        <v>-16.786950300000001</v>
      </c>
      <c r="BR38" s="18">
        <f t="shared" si="21"/>
        <v>-7858.2969556000016</v>
      </c>
      <c r="BS38" s="18">
        <f>_xlfn.XLOOKUP($A38,'WW Forecast Calc'!$A:$A,'WW Forecast Calc'!W:W,0,0)</f>
        <v>16.705142549999998</v>
      </c>
      <c r="BT38" s="18">
        <f>_xlfn.XLOOKUP($A38,'WW Forecast Calc'!$A:$A,'WW Forecast Calc'!X:X,0,0)</f>
        <v>-853.74478290000002</v>
      </c>
      <c r="BU38" s="18">
        <f>_xlfn.XLOOKUP($A38,'WW Forecast Calc'!$A:$A,'WW Forecast Calc'!Y:Y,0,0)</f>
        <v>-2097.9860755499999</v>
      </c>
      <c r="BV38" s="18">
        <f>_xlfn.XLOOKUP($A38,'WW Forecast Calc'!$A:$A,'WW Forecast Calc'!Z:Z,0,0)</f>
        <v>-1802.0889424499999</v>
      </c>
      <c r="BW38" s="18">
        <f>_xlfn.XLOOKUP($A38,'WW Forecast Calc'!$A:$A,'WW Forecast Calc'!AA:AA,0,0)</f>
        <v>-299.00469974999999</v>
      </c>
      <c r="BX38" s="18">
        <f>_xlfn.XLOOKUP($A38,'WW Forecast Calc'!$A:$A,'WW Forecast Calc'!AB:AB,0,0)</f>
        <v>-1388.1515999999999</v>
      </c>
      <c r="BY38" s="18">
        <f>_xlfn.XLOOKUP($A38,'WW Forecast Calc'!$A:$A,'WW Forecast Calc'!AC:AC,0,0)</f>
        <v>-1056.88815</v>
      </c>
      <c r="BZ38" s="18">
        <f>_xlfn.XLOOKUP($A38,'WW Forecast Calc'!$A:$A,'WW Forecast Calc'!AD:AD,0,0)</f>
        <v>-215.73137819999997</v>
      </c>
      <c r="CA38" s="18">
        <f>_xlfn.XLOOKUP($A38,'WW Forecast Calc'!$A:$A,'WW Forecast Calc'!AE:AE,0,0)</f>
        <v>-1098.95335</v>
      </c>
      <c r="CB38" s="18">
        <f>_xlfn.XLOOKUP($A38,'WW Forecast Calc'!$A:$A,'WW Forecast Calc'!AF:AF,0,0)</f>
        <v>286.35387479010006</v>
      </c>
      <c r="CC38" s="18">
        <f>_xlfn.XLOOKUP($A38,'WW Forecast Calc'!$A:$A,'WW Forecast Calc'!AG:AG,0,0)</f>
        <v>503.30824609859991</v>
      </c>
      <c r="CD38" s="18">
        <f>_xlfn.XLOOKUP($A38,'WW Forecast Calc'!$A:$A,'WW Forecast Calc'!AH:AH,0,0)</f>
        <v>-17.1394762563</v>
      </c>
      <c r="CE38" s="18">
        <f t="shared" si="18"/>
        <v>-8023.3211916676009</v>
      </c>
      <c r="CF38" s="19">
        <f t="shared" si="7"/>
        <v>-13283.358500000002</v>
      </c>
      <c r="CG38" s="18">
        <f>_xlfn.XLOOKUP($A38,'WW Forecast Calc'!$A:$A,'WW Forecast Calc'!AK:AK,0,0)</f>
        <v>5573.0800000000008</v>
      </c>
      <c r="CH38" s="18">
        <f t="shared" si="22"/>
        <v>-7710.2785000000013</v>
      </c>
      <c r="CI38" s="18">
        <f t="shared" si="23"/>
        <v>-301.89146369999889</v>
      </c>
      <c r="CJ38" s="18">
        <f t="shared" si="10"/>
        <v>-8012.1699637000002</v>
      </c>
    </row>
    <row r="39" spans="1:88" x14ac:dyDescent="0.25">
      <c r="A39" s="13">
        <v>767000</v>
      </c>
      <c r="B39" s="14">
        <f t="shared" si="11"/>
        <v>34</v>
      </c>
      <c r="C39" s="17" t="str">
        <f t="shared" si="24"/>
        <v>767.000</v>
      </c>
      <c r="D39" s="13" t="s">
        <v>48</v>
      </c>
      <c r="E39" s="13"/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13"/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f t="shared" si="14"/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-575.03</v>
      </c>
      <c r="AN39" s="18">
        <v>-575.03</v>
      </c>
      <c r="AO39" s="18">
        <v>-1172.8300000000004</v>
      </c>
      <c r="AP39" s="18">
        <v>-575.03</v>
      </c>
      <c r="AQ39" s="18">
        <v>-575.03</v>
      </c>
      <c r="AR39" s="18">
        <f t="shared" si="15"/>
        <v>-3472.95</v>
      </c>
      <c r="AS39" s="18">
        <v>-841.73</v>
      </c>
      <c r="AT39" s="18">
        <v>-841.73</v>
      </c>
      <c r="AU39" s="18">
        <v>-841.73</v>
      </c>
      <c r="AV39" s="18">
        <v>-841.73</v>
      </c>
      <c r="AW39" s="18">
        <v>-841.73</v>
      </c>
      <c r="AX39" s="18">
        <v>-841.73</v>
      </c>
      <c r="AY39" s="18">
        <v>-841.71999999999991</v>
      </c>
      <c r="AZ39" s="18">
        <v>-266.7</v>
      </c>
      <c r="BA39" s="18">
        <v>-373.43</v>
      </c>
      <c r="BB39" s="18">
        <f>_xlfn.XLOOKUP($A39,'WW Forecast Calc'!$A:$A,'WW Forecast Calc'!F:F,0,0)</f>
        <v>-1208.0149000000004</v>
      </c>
      <c r="BC39" s="18">
        <f>_xlfn.XLOOKUP($A39,'WW Forecast Calc'!$A:$A,'WW Forecast Calc'!G:G,0,0)</f>
        <v>-592.28089999999997</v>
      </c>
      <c r="BD39" s="18">
        <f>_xlfn.XLOOKUP($A39,'WW Forecast Calc'!$A:$A,'WW Forecast Calc'!H:H,0,0)</f>
        <v>-592.28089999999997</v>
      </c>
      <c r="BE39" s="18">
        <f t="shared" si="16"/>
        <v>-8924.8066999999992</v>
      </c>
      <c r="BF39" s="18">
        <f>_xlfn.XLOOKUP($A39,'WW Forecast Calc'!$A:$A,'WW Forecast Calc'!J:J,0,0)</f>
        <v>-863.61498000000006</v>
      </c>
      <c r="BG39" s="18">
        <f>_xlfn.XLOOKUP($A39,'WW Forecast Calc'!$A:$A,'WW Forecast Calc'!K:K,0,0)</f>
        <v>-863.61498000000006</v>
      </c>
      <c r="BH39" s="18">
        <f>_xlfn.XLOOKUP($A39,'WW Forecast Calc'!$A:$A,'WW Forecast Calc'!L:L,0,0)</f>
        <v>-863.61498000000006</v>
      </c>
      <c r="BI39" s="18">
        <f>_xlfn.XLOOKUP($A39,'WW Forecast Calc'!$A:$A,'WW Forecast Calc'!M:M,0,0)</f>
        <v>-863.61498000000006</v>
      </c>
      <c r="BJ39" s="18">
        <f>_xlfn.XLOOKUP($A39,'WW Forecast Calc'!$A:$A,'WW Forecast Calc'!N:N,0,0)</f>
        <v>-863.61498000000006</v>
      </c>
      <c r="BK39" s="18">
        <f>_xlfn.XLOOKUP($A39,'WW Forecast Calc'!$A:$A,'WW Forecast Calc'!O:O,0,0)</f>
        <v>-863.61498000000006</v>
      </c>
      <c r="BL39" s="18">
        <f>_xlfn.XLOOKUP($A39,'WW Forecast Calc'!$A:$A,'WW Forecast Calc'!P:P,0,0)</f>
        <v>-863.60471999999993</v>
      </c>
      <c r="BM39" s="18">
        <f>_xlfn.XLOOKUP($A39,'WW Forecast Calc'!$A:$A,'WW Forecast Calc'!Q:Q,0,0)</f>
        <v>-273.63420000000002</v>
      </c>
      <c r="BN39" s="18">
        <f>_xlfn.XLOOKUP($A39,'WW Forecast Calc'!$A:$A,'WW Forecast Calc'!R:R,0,0)</f>
        <v>-383.13918000000001</v>
      </c>
      <c r="BO39" s="18">
        <f>_xlfn.XLOOKUP($A39,'WW Forecast Calc'!$A:$A,'WW Forecast Calc'!S:S,0,0)</f>
        <v>-1239.4232874000004</v>
      </c>
      <c r="BP39" s="18">
        <f>_xlfn.XLOOKUP($A39,'WW Forecast Calc'!$A:$A,'WW Forecast Calc'!T:T,0,0)</f>
        <v>-607.68020339999998</v>
      </c>
      <c r="BQ39" s="18">
        <f>_xlfn.XLOOKUP($A39,'WW Forecast Calc'!$A:$A,'WW Forecast Calc'!U:U,0,0)</f>
        <v>-607.68020339999998</v>
      </c>
      <c r="BR39" s="18">
        <f t="shared" si="21"/>
        <v>-9156.8516742000011</v>
      </c>
      <c r="BS39" s="18">
        <f>_xlfn.XLOOKUP($A39,'WW Forecast Calc'!$A:$A,'WW Forecast Calc'!W:W,0,0)</f>
        <v>-881.75089458000002</v>
      </c>
      <c r="BT39" s="18">
        <f>_xlfn.XLOOKUP($A39,'WW Forecast Calc'!$A:$A,'WW Forecast Calc'!X:X,0,0)</f>
        <v>-881.75089458000002</v>
      </c>
      <c r="BU39" s="18">
        <f>_xlfn.XLOOKUP($A39,'WW Forecast Calc'!$A:$A,'WW Forecast Calc'!Y:Y,0,0)</f>
        <v>-881.75089458000002</v>
      </c>
      <c r="BV39" s="18">
        <f>_xlfn.XLOOKUP($A39,'WW Forecast Calc'!$A:$A,'WW Forecast Calc'!Z:Z,0,0)</f>
        <v>-881.75089458000002</v>
      </c>
      <c r="BW39" s="18">
        <f>_xlfn.XLOOKUP($A39,'WW Forecast Calc'!$A:$A,'WW Forecast Calc'!AA:AA,0,0)</f>
        <v>-881.75089458000002</v>
      </c>
      <c r="BX39" s="18">
        <f>_xlfn.XLOOKUP($A39,'WW Forecast Calc'!$A:$A,'WW Forecast Calc'!AB:AB,0,0)</f>
        <v>-881.75089458000002</v>
      </c>
      <c r="BY39" s="18">
        <f>_xlfn.XLOOKUP($A39,'WW Forecast Calc'!$A:$A,'WW Forecast Calc'!AC:AC,0,0)</f>
        <v>-881.74041911999984</v>
      </c>
      <c r="BZ39" s="18">
        <f>_xlfn.XLOOKUP($A39,'WW Forecast Calc'!$A:$A,'WW Forecast Calc'!AD:AD,0,0)</f>
        <v>-279.38051819999998</v>
      </c>
      <c r="CA39" s="18">
        <f>_xlfn.XLOOKUP($A39,'WW Forecast Calc'!$A:$A,'WW Forecast Calc'!AE:AE,0,0)</f>
        <v>-391.18510277999997</v>
      </c>
      <c r="CB39" s="18">
        <f>_xlfn.XLOOKUP($A39,'WW Forecast Calc'!$A:$A,'WW Forecast Calc'!AF:AF,0,0)</f>
        <v>-1265.4511764354004</v>
      </c>
      <c r="CC39" s="18">
        <f>_xlfn.XLOOKUP($A39,'WW Forecast Calc'!$A:$A,'WW Forecast Calc'!AG:AG,0,0)</f>
        <v>-620.44148767139995</v>
      </c>
      <c r="CD39" s="18">
        <f>_xlfn.XLOOKUP($A39,'WW Forecast Calc'!$A:$A,'WW Forecast Calc'!AH:AH,0,0)</f>
        <v>-620.44148767139995</v>
      </c>
      <c r="CE39" s="18">
        <f t="shared" si="18"/>
        <v>-9349.1455593581995</v>
      </c>
      <c r="CF39" s="19">
        <f t="shared" si="7"/>
        <v>-8990.4616399999995</v>
      </c>
      <c r="CG39" s="18">
        <f>_xlfn.XLOOKUP($A39,'WW Forecast Calc'!$A:$A,'WW Forecast Calc'!AK:AK,0,0)</f>
        <v>0</v>
      </c>
      <c r="CH39" s="18">
        <f t="shared" si="22"/>
        <v>-8990.4616399999995</v>
      </c>
      <c r="CI39" s="18">
        <f t="shared" si="23"/>
        <v>-293.3412208000027</v>
      </c>
      <c r="CJ39" s="18">
        <f t="shared" si="10"/>
        <v>-9283.8028608000022</v>
      </c>
    </row>
    <row r="40" spans="1:88" x14ac:dyDescent="0.25">
      <c r="A40" s="13">
        <v>775000</v>
      </c>
      <c r="B40" s="14">
        <f t="shared" si="11"/>
        <v>35</v>
      </c>
      <c r="C40" s="17" t="str">
        <f t="shared" si="24"/>
        <v>775.000</v>
      </c>
      <c r="D40" s="13" t="s">
        <v>49</v>
      </c>
      <c r="E40" s="13"/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13"/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-441.22</v>
      </c>
      <c r="AB40" s="18">
        <v>-5525.4599999999991</v>
      </c>
      <c r="AC40" s="18">
        <v>-3008.8700000000003</v>
      </c>
      <c r="AD40" s="18">
        <v>-3792.2599999999998</v>
      </c>
      <c r="AE40" s="18">
        <f t="shared" si="14"/>
        <v>-12767.81</v>
      </c>
      <c r="AF40" s="18">
        <v>-3675.2</v>
      </c>
      <c r="AG40" s="18">
        <v>-8129.0099999999993</v>
      </c>
      <c r="AH40" s="18">
        <v>-4335.3499999999995</v>
      </c>
      <c r="AI40" s="18">
        <v>-3122.29</v>
      </c>
      <c r="AJ40" s="18">
        <v>-4428.3599999999997</v>
      </c>
      <c r="AK40" s="18">
        <v>-3845.6699999999996</v>
      </c>
      <c r="AL40" s="18">
        <v>-3358.2699999999995</v>
      </c>
      <c r="AM40" s="18">
        <v>-3831.4199999999996</v>
      </c>
      <c r="AN40" s="18">
        <v>-77.36000000000007</v>
      </c>
      <c r="AO40" s="18">
        <v>-3264.2599999999998</v>
      </c>
      <c r="AP40" s="18">
        <v>-4146.58</v>
      </c>
      <c r="AQ40" s="18">
        <v>-3926.21</v>
      </c>
      <c r="AR40" s="18">
        <f t="shared" si="15"/>
        <v>-46139.98</v>
      </c>
      <c r="AS40" s="18">
        <v>-3586.1200000000003</v>
      </c>
      <c r="AT40" s="18">
        <v>-5295.7</v>
      </c>
      <c r="AU40" s="18">
        <v>-4125.7899999999991</v>
      </c>
      <c r="AV40" s="18">
        <v>-3290.8</v>
      </c>
      <c r="AW40" s="18">
        <v>-3872.15</v>
      </c>
      <c r="AX40" s="18">
        <v>-4843.25</v>
      </c>
      <c r="AY40" s="18">
        <v>-3700.3899999999994</v>
      </c>
      <c r="AZ40" s="18">
        <v>-3520.3599999999997</v>
      </c>
      <c r="BA40" s="18">
        <v>-4063.1099999999997</v>
      </c>
      <c r="BB40" s="18">
        <f>_xlfn.XLOOKUP($A40,'WW Forecast Calc'!$A:$A,'WW Forecast Calc'!F:F,0,0)</f>
        <v>-3362.1877999999997</v>
      </c>
      <c r="BC40" s="18">
        <f>_xlfn.XLOOKUP($A40,'WW Forecast Calc'!$A:$A,'WW Forecast Calc'!G:G,0,0)</f>
        <v>-4270.9773999999998</v>
      </c>
      <c r="BD40" s="18">
        <f>_xlfn.XLOOKUP($A40,'WW Forecast Calc'!$A:$A,'WW Forecast Calc'!H:H,0,0)</f>
        <v>-4043.9963000000002</v>
      </c>
      <c r="BE40" s="18">
        <f t="shared" si="16"/>
        <v>-47974.8315</v>
      </c>
      <c r="BF40" s="18">
        <f>_xlfn.XLOOKUP($A40,'WW Forecast Calc'!$A:$A,'WW Forecast Calc'!J:J,0,0)</f>
        <v>-3679.3591200000005</v>
      </c>
      <c r="BG40" s="18">
        <f>_xlfn.XLOOKUP($A40,'WW Forecast Calc'!$A:$A,'WW Forecast Calc'!K:K,0,0)</f>
        <v>-5433.3882000000003</v>
      </c>
      <c r="BH40" s="18">
        <f>_xlfn.XLOOKUP($A40,'WW Forecast Calc'!$A:$A,'WW Forecast Calc'!L:L,0,0)</f>
        <v>-4233.0605399999995</v>
      </c>
      <c r="BI40" s="18">
        <f>_xlfn.XLOOKUP($A40,'WW Forecast Calc'!$A:$A,'WW Forecast Calc'!M:M,0,0)</f>
        <v>-3376.3608000000004</v>
      </c>
      <c r="BJ40" s="18">
        <f>_xlfn.XLOOKUP($A40,'WW Forecast Calc'!$A:$A,'WW Forecast Calc'!N:N,0,0)</f>
        <v>-3972.8259000000003</v>
      </c>
      <c r="BK40" s="18">
        <f>_xlfn.XLOOKUP($A40,'WW Forecast Calc'!$A:$A,'WW Forecast Calc'!O:O,0,0)</f>
        <v>-4969.1745000000001</v>
      </c>
      <c r="BL40" s="18">
        <f>_xlfn.XLOOKUP($A40,'WW Forecast Calc'!$A:$A,'WW Forecast Calc'!P:P,0,0)</f>
        <v>-3796.6001399999996</v>
      </c>
      <c r="BM40" s="18">
        <f>_xlfn.XLOOKUP($A40,'WW Forecast Calc'!$A:$A,'WW Forecast Calc'!Q:Q,0,0)</f>
        <v>-3611.8893599999997</v>
      </c>
      <c r="BN40" s="18">
        <f>_xlfn.XLOOKUP($A40,'WW Forecast Calc'!$A:$A,'WW Forecast Calc'!R:R,0,0)</f>
        <v>-4168.7508600000001</v>
      </c>
      <c r="BO40" s="18">
        <f>_xlfn.XLOOKUP($A40,'WW Forecast Calc'!$A:$A,'WW Forecast Calc'!S:S,0,0)</f>
        <v>-3449.6046827999999</v>
      </c>
      <c r="BP40" s="18">
        <f>_xlfn.XLOOKUP($A40,'WW Forecast Calc'!$A:$A,'WW Forecast Calc'!T:T,0,0)</f>
        <v>-4382.0228123999996</v>
      </c>
      <c r="BQ40" s="18">
        <f>_xlfn.XLOOKUP($A40,'WW Forecast Calc'!$A:$A,'WW Forecast Calc'!U:U,0,0)</f>
        <v>-4149.1402038000006</v>
      </c>
      <c r="BR40" s="18">
        <f t="shared" si="21"/>
        <v>-49222.177119000007</v>
      </c>
      <c r="BS40" s="18">
        <f>_xlfn.XLOOKUP($A40,'WW Forecast Calc'!$A:$A,'WW Forecast Calc'!W:W,0,0)</f>
        <v>-3756.62566152</v>
      </c>
      <c r="BT40" s="18">
        <f>_xlfn.XLOOKUP($A40,'WW Forecast Calc'!$A:$A,'WW Forecast Calc'!X:X,0,0)</f>
        <v>-5547.4893522000002</v>
      </c>
      <c r="BU40" s="18">
        <f>_xlfn.XLOOKUP($A40,'WW Forecast Calc'!$A:$A,'WW Forecast Calc'!Y:Y,0,0)</f>
        <v>-4321.9548113399987</v>
      </c>
      <c r="BV40" s="18">
        <f>_xlfn.XLOOKUP($A40,'WW Forecast Calc'!$A:$A,'WW Forecast Calc'!Z:Z,0,0)</f>
        <v>-3447.2643768000003</v>
      </c>
      <c r="BW40" s="18">
        <f>_xlfn.XLOOKUP($A40,'WW Forecast Calc'!$A:$A,'WW Forecast Calc'!AA:AA,0,0)</f>
        <v>-4056.2552439000001</v>
      </c>
      <c r="BX40" s="18">
        <f>_xlfn.XLOOKUP($A40,'WW Forecast Calc'!$A:$A,'WW Forecast Calc'!AB:AB,0,0)</f>
        <v>-5073.5271644999993</v>
      </c>
      <c r="BY40" s="18">
        <f>_xlfn.XLOOKUP($A40,'WW Forecast Calc'!$A:$A,'WW Forecast Calc'!AC:AC,0,0)</f>
        <v>-3876.3287429399993</v>
      </c>
      <c r="BZ40" s="18">
        <f>_xlfn.XLOOKUP($A40,'WW Forecast Calc'!$A:$A,'WW Forecast Calc'!AD:AD,0,0)</f>
        <v>-3687.7390365599995</v>
      </c>
      <c r="CA40" s="18">
        <f>_xlfn.XLOOKUP($A40,'WW Forecast Calc'!$A:$A,'WW Forecast Calc'!AE:AE,0,0)</f>
        <v>-4256.2946280599999</v>
      </c>
      <c r="CB40" s="18">
        <f>_xlfn.XLOOKUP($A40,'WW Forecast Calc'!$A:$A,'WW Forecast Calc'!AF:AF,0,0)</f>
        <v>-3522.0463811387995</v>
      </c>
      <c r="CC40" s="18">
        <f>_xlfn.XLOOKUP($A40,'WW Forecast Calc'!$A:$A,'WW Forecast Calc'!AG:AG,0,0)</f>
        <v>-4474.0452914603993</v>
      </c>
      <c r="CD40" s="18">
        <f>_xlfn.XLOOKUP($A40,'WW Forecast Calc'!$A:$A,'WW Forecast Calc'!AH:AH,0,0)</f>
        <v>-4236.2721480798</v>
      </c>
      <c r="CE40" s="18">
        <f t="shared" si="18"/>
        <v>-50255.842838498989</v>
      </c>
      <c r="CF40" s="19">
        <f t="shared" si="7"/>
        <v>-48313.02936</v>
      </c>
      <c r="CG40" s="18">
        <f>_xlfn.XLOOKUP($A40,'WW Forecast Calc'!$A:$A,'WW Forecast Calc'!AK:AK,0,0)</f>
        <v>0</v>
      </c>
      <c r="CH40" s="18">
        <f t="shared" si="22"/>
        <v>-48313.02936</v>
      </c>
      <c r="CI40" s="18">
        <f t="shared" si="23"/>
        <v>-1527.8239122000014</v>
      </c>
      <c r="CJ40" s="18">
        <f t="shared" si="10"/>
        <v>-49840.853272200002</v>
      </c>
    </row>
    <row r="41" spans="1:88" x14ac:dyDescent="0.25">
      <c r="B41" s="14">
        <f>+B40+1</f>
        <v>36</v>
      </c>
      <c r="AV41" s="20"/>
      <c r="AW41" s="20"/>
      <c r="AX41" s="20"/>
      <c r="AY41" s="20"/>
      <c r="AZ41" s="20"/>
      <c r="BA41" s="20"/>
      <c r="BB41" s="20"/>
      <c r="BC41" s="20"/>
      <c r="BD41" s="20"/>
      <c r="BF41" s="20"/>
      <c r="BG41" s="20"/>
      <c r="BH41" s="20"/>
      <c r="CG41" s="20"/>
      <c r="CH41" s="20"/>
      <c r="CJ41" s="20"/>
    </row>
    <row r="42" spans="1:88" x14ac:dyDescent="0.25">
      <c r="AV42" s="20"/>
      <c r="AW42" s="20"/>
      <c r="AX42" s="20"/>
      <c r="AY42" s="20"/>
      <c r="AZ42" s="20"/>
      <c r="BA42" s="20"/>
      <c r="BB42" s="20"/>
      <c r="BC42" s="20"/>
      <c r="BD42" s="20"/>
      <c r="BF42" s="20"/>
      <c r="BG42" s="20"/>
      <c r="BH42" s="20"/>
      <c r="CG42" s="20"/>
      <c r="CH42" s="20"/>
      <c r="CJ42" s="20"/>
    </row>
    <row r="43" spans="1:88" x14ac:dyDescent="0.25">
      <c r="AV43" s="20"/>
      <c r="AW43" s="20"/>
      <c r="AX43" s="20"/>
      <c r="AY43" s="20"/>
      <c r="AZ43" s="20"/>
      <c r="BA43" s="20"/>
      <c r="BB43" s="20"/>
      <c r="BC43" s="20"/>
      <c r="BD43" s="20"/>
      <c r="BF43" s="20"/>
      <c r="BG43" s="20"/>
      <c r="BH43" s="20"/>
      <c r="CG43" s="20"/>
      <c r="CH43" s="20"/>
      <c r="CJ43" s="20"/>
    </row>
    <row r="44" spans="1:88" x14ac:dyDescent="0.25">
      <c r="AV44" s="20"/>
      <c r="AW44" s="20"/>
      <c r="AX44" s="20"/>
      <c r="AY44" s="20"/>
      <c r="AZ44" s="20"/>
      <c r="BA44" s="20"/>
      <c r="BB44" s="20"/>
      <c r="BC44" s="20"/>
      <c r="BD44" s="20"/>
      <c r="BF44" s="20"/>
      <c r="BG44" s="20"/>
      <c r="BH44" s="20"/>
      <c r="CG44" s="20"/>
      <c r="CH44" s="20"/>
      <c r="CI44" s="20"/>
      <c r="CJ44" s="20"/>
    </row>
    <row r="45" spans="1:88" x14ac:dyDescent="0.25">
      <c r="AV45" s="20"/>
      <c r="AW45" s="20"/>
      <c r="AX45" s="20"/>
      <c r="AY45" s="20"/>
      <c r="AZ45" s="20"/>
      <c r="BA45" s="20"/>
      <c r="BB45" s="20"/>
      <c r="BC45" s="20"/>
      <c r="BD45" s="20"/>
      <c r="BF45" s="20"/>
      <c r="BG45" s="20"/>
      <c r="BH45" s="20"/>
      <c r="CG45" s="20"/>
      <c r="CH45" s="20"/>
      <c r="CJ45" s="20"/>
    </row>
  </sheetData>
  <autoFilter ref="A5:CQ40" xr:uid="{673A93CA-C182-4118-8DAD-FFFE94F82156}"/>
  <mergeCells count="3">
    <mergeCell ref="B1:CJ1"/>
    <mergeCell ref="B2:CJ2"/>
    <mergeCell ref="B3:CJ3"/>
  </mergeCells>
  <pageMargins left="0.7" right="0.7" top="0.75" bottom="0.75" header="0.3" footer="0.3"/>
  <pageSetup scale="22" fitToHeight="0" orientation="landscape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01A2-FFF5-4B69-8CD8-844FB32AC71C}">
  <sheetPr>
    <tabColor theme="4" tint="0.79998168889431442"/>
    <pageSetUpPr fitToPage="1"/>
  </sheetPr>
  <dimension ref="A1:CL52"/>
  <sheetViews>
    <sheetView showGridLines="0" zoomScaleNormal="100" zoomScaleSheetLayoutView="85" workbookViewId="0">
      <pane xSplit="17" ySplit="5" topLeftCell="R6" activePane="bottomRight" state="frozen"/>
      <selection pane="topRight" activeCell="BQ19" sqref="BQ19"/>
      <selection pane="bottomLeft" activeCell="BQ19" sqref="BQ19"/>
      <selection pane="bottomRight" activeCell="D27" sqref="D27"/>
    </sheetView>
  </sheetViews>
  <sheetFormatPr defaultColWidth="8.85546875" defaultRowHeight="15" outlineLevelCol="1" x14ac:dyDescent="0.25"/>
  <cols>
    <col min="1" max="1" width="7" style="49" bestFit="1" customWidth="1"/>
    <col min="2" max="2" width="7.42578125" bestFit="1" customWidth="1"/>
    <col min="3" max="3" width="8.42578125" bestFit="1" customWidth="1"/>
    <col min="4" max="4" width="44.42578125" bestFit="1" customWidth="1"/>
    <col min="5" max="5" width="8.42578125" bestFit="1" customWidth="1"/>
    <col min="6" max="6" width="11.42578125" hidden="1" customWidth="1" outlineLevel="1"/>
    <col min="7" max="9" width="9.140625" hidden="1" customWidth="1" outlineLevel="1"/>
    <col min="10" max="11" width="8.42578125" hidden="1" customWidth="1" outlineLevel="1"/>
    <col min="12" max="12" width="11.42578125" hidden="1" customWidth="1" outlineLevel="1"/>
    <col min="13" max="14" width="8.42578125" hidden="1" customWidth="1" outlineLevel="1"/>
    <col min="15" max="16" width="9.140625" hidden="1" customWidth="1" outlineLevel="1"/>
    <col min="17" max="17" width="9.42578125" hidden="1" customWidth="1" outlineLevel="1"/>
    <col min="18" max="18" width="9.42578125" customWidth="1" collapsed="1"/>
    <col min="19" max="19" width="8.42578125" hidden="1" customWidth="1" outlineLevel="1"/>
    <col min="20" max="20" width="9.42578125" hidden="1" customWidth="1" outlineLevel="1"/>
    <col min="21" max="22" width="8.42578125" hidden="1" customWidth="1" outlineLevel="1"/>
    <col min="23" max="25" width="9.42578125" hidden="1" customWidth="1" outlineLevel="1"/>
    <col min="26" max="27" width="8.42578125" hidden="1" customWidth="1" outlineLevel="1"/>
    <col min="28" max="30" width="9.42578125" hidden="1" customWidth="1" outlineLevel="1"/>
    <col min="31" max="31" width="10.42578125" customWidth="1" collapsed="1"/>
    <col min="32" max="34" width="9.42578125" hidden="1" customWidth="1" outlineLevel="1"/>
    <col min="35" max="35" width="9.85546875" hidden="1" customWidth="1" outlineLevel="1"/>
    <col min="36" max="43" width="9.42578125" hidden="1" customWidth="1" outlineLevel="1"/>
    <col min="44" max="44" width="11.42578125" customWidth="1" collapsed="1"/>
    <col min="45" max="56" width="11.42578125" hidden="1" customWidth="1" outlineLevel="1"/>
    <col min="57" max="57" width="11.42578125" customWidth="1" collapsed="1"/>
    <col min="58" max="69" width="11.42578125" hidden="1" customWidth="1" outlineLevel="1"/>
    <col min="70" max="70" width="11.42578125" customWidth="1" collapsed="1"/>
    <col min="71" max="82" width="11.42578125" hidden="1" customWidth="1" outlineLevel="1"/>
    <col min="83" max="83" width="11.42578125" customWidth="1" collapsed="1"/>
    <col min="84" max="85" width="11.42578125" customWidth="1"/>
    <col min="86" max="87" width="12.42578125" customWidth="1"/>
    <col min="88" max="88" width="11.42578125" customWidth="1"/>
  </cols>
  <sheetData>
    <row r="1" spans="1:90" x14ac:dyDescent="0.25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</row>
    <row r="2" spans="1:90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</row>
    <row r="3" spans="1:90" x14ac:dyDescent="0.25">
      <c r="B3" s="57" t="s">
        <v>50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</row>
    <row r="4" spans="1:90" x14ac:dyDescent="0.25">
      <c r="E4" s="2"/>
      <c r="F4" s="2"/>
      <c r="L4" s="21"/>
    </row>
    <row r="5" spans="1:90" ht="64.5" thickBot="1" x14ac:dyDescent="0.3">
      <c r="A5" s="50"/>
      <c r="B5" s="22" t="s">
        <v>2</v>
      </c>
      <c r="C5" s="22" t="s">
        <v>3</v>
      </c>
      <c r="D5" s="23" t="s">
        <v>4</v>
      </c>
      <c r="E5" s="24"/>
      <c r="F5" s="25">
        <v>44562</v>
      </c>
      <c r="G5" s="25">
        <v>44593</v>
      </c>
      <c r="H5" s="25">
        <v>44621</v>
      </c>
      <c r="I5" s="25">
        <v>44652</v>
      </c>
      <c r="J5" s="25">
        <v>44682</v>
      </c>
      <c r="K5" s="25">
        <v>44713</v>
      </c>
      <c r="L5" s="25">
        <v>44743</v>
      </c>
      <c r="M5" s="25">
        <v>44774</v>
      </c>
      <c r="N5" s="25">
        <v>44805</v>
      </c>
      <c r="O5" s="25">
        <v>44835</v>
      </c>
      <c r="P5" s="25">
        <v>44866</v>
      </c>
      <c r="Q5" s="25">
        <v>44896</v>
      </c>
      <c r="R5" s="26" t="s">
        <v>5</v>
      </c>
      <c r="S5" s="25">
        <v>44927</v>
      </c>
      <c r="T5" s="25">
        <v>44958</v>
      </c>
      <c r="U5" s="25">
        <v>44986</v>
      </c>
      <c r="V5" s="25">
        <v>45017</v>
      </c>
      <c r="W5" s="25">
        <v>45047</v>
      </c>
      <c r="X5" s="25">
        <v>45078</v>
      </c>
      <c r="Y5" s="25">
        <v>45108</v>
      </c>
      <c r="Z5" s="25">
        <v>45139</v>
      </c>
      <c r="AA5" s="25">
        <v>45170</v>
      </c>
      <c r="AB5" s="25">
        <v>45200</v>
      </c>
      <c r="AC5" s="25">
        <v>45231</v>
      </c>
      <c r="AD5" s="25">
        <v>45261</v>
      </c>
      <c r="AE5" s="26" t="s">
        <v>6</v>
      </c>
      <c r="AF5" s="25">
        <v>45292</v>
      </c>
      <c r="AG5" s="25">
        <v>45323</v>
      </c>
      <c r="AH5" s="25">
        <v>45352</v>
      </c>
      <c r="AI5" s="25">
        <v>45383</v>
      </c>
      <c r="AJ5" s="25">
        <v>45413</v>
      </c>
      <c r="AK5" s="25">
        <v>45444</v>
      </c>
      <c r="AL5" s="25">
        <v>45474</v>
      </c>
      <c r="AM5" s="25">
        <v>45505</v>
      </c>
      <c r="AN5" s="25">
        <v>45536</v>
      </c>
      <c r="AO5" s="25">
        <v>45566</v>
      </c>
      <c r="AP5" s="25">
        <v>45597</v>
      </c>
      <c r="AQ5" s="25">
        <v>45627</v>
      </c>
      <c r="AR5" s="26" t="s">
        <v>7</v>
      </c>
      <c r="AS5" s="25">
        <v>45658</v>
      </c>
      <c r="AT5" s="25">
        <v>45689</v>
      </c>
      <c r="AU5" s="25">
        <v>45717</v>
      </c>
      <c r="AV5" s="25">
        <v>45748</v>
      </c>
      <c r="AW5" s="25">
        <v>45778</v>
      </c>
      <c r="AX5" s="25">
        <v>45809</v>
      </c>
      <c r="AY5" s="25">
        <v>45839</v>
      </c>
      <c r="AZ5" s="25">
        <v>45870</v>
      </c>
      <c r="BA5" s="25">
        <v>45901</v>
      </c>
      <c r="BB5" s="25">
        <v>45931</v>
      </c>
      <c r="BC5" s="25">
        <v>45962</v>
      </c>
      <c r="BD5" s="25">
        <v>45992</v>
      </c>
      <c r="BE5" s="25" t="s">
        <v>8</v>
      </c>
      <c r="BF5" s="25">
        <v>46023</v>
      </c>
      <c r="BG5" s="25">
        <v>46054</v>
      </c>
      <c r="BH5" s="25">
        <v>46082</v>
      </c>
      <c r="BI5" s="25">
        <v>46113</v>
      </c>
      <c r="BJ5" s="27">
        <v>46143</v>
      </c>
      <c r="BK5" s="25">
        <v>46174</v>
      </c>
      <c r="BL5" s="25">
        <v>46204</v>
      </c>
      <c r="BM5" s="25">
        <v>46235</v>
      </c>
      <c r="BN5" s="25">
        <v>46266</v>
      </c>
      <c r="BO5" s="25">
        <v>46296</v>
      </c>
      <c r="BP5" s="25">
        <v>46327</v>
      </c>
      <c r="BQ5" s="25">
        <v>46357</v>
      </c>
      <c r="BR5" s="25" t="s">
        <v>9</v>
      </c>
      <c r="BS5" s="25">
        <v>46388</v>
      </c>
      <c r="BT5" s="25">
        <v>46419</v>
      </c>
      <c r="BU5" s="25">
        <v>46447</v>
      </c>
      <c r="BV5" s="25">
        <v>46478</v>
      </c>
      <c r="BW5" s="25">
        <v>46508</v>
      </c>
      <c r="BX5" s="25">
        <v>46539</v>
      </c>
      <c r="BY5" s="25">
        <v>46569</v>
      </c>
      <c r="BZ5" s="25">
        <v>46600</v>
      </c>
      <c r="CA5" s="25">
        <v>46631</v>
      </c>
      <c r="CB5" s="25">
        <v>46661</v>
      </c>
      <c r="CC5" s="25">
        <v>46692</v>
      </c>
      <c r="CD5" s="25">
        <v>46722</v>
      </c>
      <c r="CE5" s="25" t="s">
        <v>10</v>
      </c>
      <c r="CF5" s="28" t="s">
        <v>11</v>
      </c>
      <c r="CG5" s="29" t="s">
        <v>12</v>
      </c>
      <c r="CH5" s="29" t="s">
        <v>13</v>
      </c>
      <c r="CI5" s="30" t="s">
        <v>14</v>
      </c>
      <c r="CJ5" s="25" t="s">
        <v>51</v>
      </c>
    </row>
    <row r="6" spans="1:90" x14ac:dyDescent="0.25">
      <c r="A6" s="51"/>
      <c r="B6" s="14">
        <v>1</v>
      </c>
      <c r="C6" s="13"/>
      <c r="D6" s="15" t="s">
        <v>52</v>
      </c>
      <c r="E6" s="15"/>
      <c r="F6" s="13"/>
      <c r="CF6" s="16"/>
    </row>
    <row r="7" spans="1:90" x14ac:dyDescent="0.25">
      <c r="A7" s="51">
        <v>903100</v>
      </c>
      <c r="B7" s="14">
        <f>B6+1</f>
        <v>2</v>
      </c>
      <c r="C7" s="17" t="str">
        <f t="shared" ref="C7:C38" si="0">LEFT(A7,3)&amp;"."&amp;RIGHT(A7,3)</f>
        <v>903.100</v>
      </c>
      <c r="D7" s="13" t="s">
        <v>16</v>
      </c>
      <c r="E7" s="13"/>
      <c r="F7" s="18">
        <v>-714.37748383303938</v>
      </c>
      <c r="G7" s="18">
        <v>-706.38239271017051</v>
      </c>
      <c r="H7" s="18">
        <v>-712.92820403523729</v>
      </c>
      <c r="I7" s="18">
        <v>-790.06545609548164</v>
      </c>
      <c r="J7" s="18">
        <v>-771.11254617789143</v>
      </c>
      <c r="K7" s="18">
        <v>-989.19994032395562</v>
      </c>
      <c r="L7" s="18">
        <v>-195.26517760727481</v>
      </c>
      <c r="M7" s="18">
        <v>-953.86155726058541</v>
      </c>
      <c r="N7" s="18">
        <v>-880.32412901392445</v>
      </c>
      <c r="O7" s="18">
        <v>-908.04531116794544</v>
      </c>
      <c r="P7" s="18">
        <v>-1638.861040068201</v>
      </c>
      <c r="Q7" s="18">
        <v>-1492.8734583688547</v>
      </c>
      <c r="R7" s="18">
        <f t="shared" ref="R7:R18" si="1">SUM(F7:Q7)</f>
        <v>-10753.296696662561</v>
      </c>
      <c r="S7" s="18">
        <v>-297.51234441602736</v>
      </c>
      <c r="T7" s="18">
        <v>-904.02261437908487</v>
      </c>
      <c r="U7" s="18">
        <v>-763.64822108553574</v>
      </c>
      <c r="V7" s="18">
        <v>-742.58707303211133</v>
      </c>
      <c r="W7" s="18">
        <v>-904.74371980676324</v>
      </c>
      <c r="X7" s="18">
        <v>-832.57286445012801</v>
      </c>
      <c r="Y7" s="18">
        <v>-990.74401250355209</v>
      </c>
      <c r="Z7" s="18">
        <v>-294.36225063938605</v>
      </c>
      <c r="AA7" s="18">
        <v>-1182.3570389315146</v>
      </c>
      <c r="AB7" s="18">
        <v>-954.11836601307186</v>
      </c>
      <c r="AC7" s="18">
        <v>-859.90866723501017</v>
      </c>
      <c r="AD7" s="18">
        <v>-935.11657884540887</v>
      </c>
      <c r="AE7" s="18">
        <f t="shared" ref="AE7:AE18" si="2">SUM(S7:AD7)</f>
        <v>-9661.6937513375942</v>
      </c>
      <c r="AF7" s="18">
        <v>-888.38284552845539</v>
      </c>
      <c r="AG7" s="18">
        <v>-881.47239954075781</v>
      </c>
      <c r="AH7" s="18">
        <v>-887.87177364223317</v>
      </c>
      <c r="AI7" s="18">
        <v>-900.69133333333343</v>
      </c>
      <c r="AJ7" s="18">
        <v>-1085.9164445285878</v>
      </c>
      <c r="AK7" s="18">
        <v>-774.43861195158843</v>
      </c>
      <c r="AL7" s="18">
        <v>3924.2704523181305</v>
      </c>
      <c r="AM7" s="18">
        <v>-1172.4177853363567</v>
      </c>
      <c r="AN7" s="18">
        <v>-958.15626175253851</v>
      </c>
      <c r="AO7" s="18">
        <v>-145.924279245283</v>
      </c>
      <c r="AP7" s="18">
        <v>-536.40560588901474</v>
      </c>
      <c r="AQ7" s="18">
        <v>-472.21144318181814</v>
      </c>
      <c r="AR7" s="18">
        <f t="shared" ref="AR7:AR18" si="3">SUM(AF7:AQ7)</f>
        <v>-4779.6183316118368</v>
      </c>
      <c r="AS7" s="18">
        <v>-951.10124714828885</v>
      </c>
      <c r="AT7" s="18">
        <v>-895.65137419109249</v>
      </c>
      <c r="AU7" s="18">
        <v>-898.09803041825091</v>
      </c>
      <c r="AV7" s="18">
        <v>-762.53976136363644</v>
      </c>
      <c r="AW7" s="18">
        <v>-1063.1592191053828</v>
      </c>
      <c r="AX7" s="18">
        <v>-924.86275471698116</v>
      </c>
      <c r="AY7" s="18">
        <v>-482.27503023431592</v>
      </c>
      <c r="AZ7" s="18">
        <v>-603.77108456579447</v>
      </c>
      <c r="BA7" s="18">
        <v>-1076.7085703450891</v>
      </c>
      <c r="BB7" s="18">
        <f>_xlfn.XLOOKUP($A7,'Water Forecast Calc'!$A:$A,'Water Forecast Calc'!F:F,0,0)</f>
        <v>171.6379923773585</v>
      </c>
      <c r="BC7" s="18">
        <f>_xlfn.XLOOKUP($A7,'Water Forecast Calc'!$A:$A,'Water Forecast Calc'!G:G,0,0)</f>
        <v>-230.55777406568524</v>
      </c>
      <c r="BD7" s="18">
        <f>_xlfn.XLOOKUP($A7,'Water Forecast Calc'!$A:$A,'Water Forecast Calc'!H:H,0,0)</f>
        <v>-164.43778647727271</v>
      </c>
      <c r="BE7" s="18">
        <f t="shared" ref="BE7:BE18" si="4">SUM(AS7:BD7)</f>
        <v>-7881.5246402544317</v>
      </c>
      <c r="BF7" s="18">
        <f>_xlfn.XLOOKUP($A7,'Water Forecast Calc'!$A:$A,'Water Forecast Calc'!J:J,0,0)</f>
        <v>-653.88987957414429</v>
      </c>
      <c r="BG7" s="18">
        <f>_xlfn.XLOOKUP($A7,'Water Forecast Calc'!$A:$A,'Water Forecast Calc'!K:K,0,0)</f>
        <v>-596.99830992006082</v>
      </c>
      <c r="BH7" s="18">
        <f>_xlfn.XLOOKUP($A7,'Water Forecast Calc'!$A:$A,'Water Forecast Calc'!L:L,0,0)</f>
        <v>-599.5085792091254</v>
      </c>
      <c r="BI7" s="18">
        <f>_xlfn.XLOOKUP($A7,'Water Forecast Calc'!$A:$A,'Water Forecast Calc'!M:M,0,0)</f>
        <v>-460.42579515909102</v>
      </c>
      <c r="BJ7" s="18">
        <f>_xlfn.XLOOKUP($A7,'Water Forecast Calc'!$A:$A,'Water Forecast Calc'!N:N,0,0)</f>
        <v>-768.86135880212282</v>
      </c>
      <c r="BK7" s="18">
        <f>_xlfn.XLOOKUP($A7,'Water Forecast Calc'!$A:$A,'Water Forecast Calc'!O:O,0,0)</f>
        <v>-948.90918633962269</v>
      </c>
      <c r="BL7" s="18">
        <f>_xlfn.XLOOKUP($A7,'Water Forecast Calc'!$A:$A,'Water Forecast Calc'!P:P,0,0)</f>
        <v>-494.81418102040817</v>
      </c>
      <c r="BM7" s="18">
        <f>_xlfn.XLOOKUP($A7,'Water Forecast Calc'!$A:$A,'Water Forecast Calc'!Q:Q,0,0)</f>
        <v>-619.46913276450516</v>
      </c>
      <c r="BN7" s="18">
        <f>_xlfn.XLOOKUP($A7,'Water Forecast Calc'!$A:$A,'Water Forecast Calc'!R:R,0,0)</f>
        <v>-1104.7029931740615</v>
      </c>
      <c r="BO7" s="18">
        <f>_xlfn.XLOOKUP($A7,'Water Forecast Calc'!$A:$A,'Water Forecast Calc'!S:S,0,0)</f>
        <v>176.10058017916984</v>
      </c>
      <c r="BP7" s="18">
        <f>_xlfn.XLOOKUP($A7,'Water Forecast Calc'!$A:$A,'Water Forecast Calc'!T:T,0,0)</f>
        <v>-236.55227619139305</v>
      </c>
      <c r="BQ7" s="18">
        <f>_xlfn.XLOOKUP($A7,'Water Forecast Calc'!$A:$A,'Water Forecast Calc'!U:U,0,0)</f>
        <v>-168.7131689256818</v>
      </c>
      <c r="BR7" s="18">
        <f t="shared" ref="BR7:BR18" si="5">SUM(BF7:BQ7)</f>
        <v>-6476.7442809010463</v>
      </c>
      <c r="BS7" s="18">
        <f>_xlfn.XLOOKUP($A7,'Water Forecast Calc'!$A:$A,'Water Forecast Calc'!W:W,0,0)</f>
        <v>-667.62156704520123</v>
      </c>
      <c r="BT7" s="18">
        <f>_xlfn.XLOOKUP($A7,'Water Forecast Calc'!$A:$A,'Water Forecast Calc'!X:X,0,0)</f>
        <v>-609.53527442838208</v>
      </c>
      <c r="BU7" s="18">
        <f>_xlfn.XLOOKUP($A7,'Water Forecast Calc'!$A:$A,'Water Forecast Calc'!Y:Y,0,0)</f>
        <v>-612.09825937251696</v>
      </c>
      <c r="BV7" s="18">
        <f>_xlfn.XLOOKUP($A7,'Water Forecast Calc'!$A:$A,'Water Forecast Calc'!Z:Z,0,0)</f>
        <v>-470.09473685743188</v>
      </c>
      <c r="BW7" s="18">
        <f>_xlfn.XLOOKUP($A7,'Water Forecast Calc'!$A:$A,'Water Forecast Calc'!AA:AA,0,0)</f>
        <v>-785.00744733696729</v>
      </c>
      <c r="BX7" s="18">
        <f>_xlfn.XLOOKUP($A7,'Water Forecast Calc'!$A:$A,'Water Forecast Calc'!AB:AB,0,0)</f>
        <v>-968.83627925275471</v>
      </c>
      <c r="BY7" s="18">
        <f>_xlfn.XLOOKUP($A7,'Water Forecast Calc'!$A:$A,'Water Forecast Calc'!AC:AC,0,0)</f>
        <v>-505.20527882183671</v>
      </c>
      <c r="BZ7" s="18">
        <f>_xlfn.XLOOKUP($A7,'Water Forecast Calc'!$A:$A,'Water Forecast Calc'!AD:AD,0,0)</f>
        <v>-632.47798455255975</v>
      </c>
      <c r="CA7" s="18">
        <f>_xlfn.XLOOKUP($A7,'Water Forecast Calc'!$A:$A,'Water Forecast Calc'!AE:AE,0,0)</f>
        <v>-1127.9017560307166</v>
      </c>
      <c r="CB7" s="18">
        <f>_xlfn.XLOOKUP($A7,'Water Forecast Calc'!$A:$A,'Water Forecast Calc'!AF:AF,0,0)</f>
        <v>179.7986923629324</v>
      </c>
      <c r="CC7" s="18">
        <f>_xlfn.XLOOKUP($A7,'Water Forecast Calc'!$A:$A,'Water Forecast Calc'!AG:AG,0,0)</f>
        <v>-241.51987399141228</v>
      </c>
      <c r="CD7" s="18">
        <f>_xlfn.XLOOKUP($A7,'Water Forecast Calc'!$A:$A,'Water Forecast Calc'!AH:AH,0,0)</f>
        <v>-172.25614547312111</v>
      </c>
      <c r="CE7" s="18">
        <f t="shared" ref="CE7:CE18" si="6">SUM(BS7:CD7)</f>
        <v>-6612.7559107999696</v>
      </c>
      <c r="CF7" s="19">
        <f t="shared" ref="CF7:CF38" si="7">SUM(AV7:BD7,BF7:BH7)</f>
        <v>-6987.0707572001302</v>
      </c>
      <c r="CG7" s="18">
        <f>_xlfn.XLOOKUP($A7,'Water Forecast Calc'!$A:$A,'Water Forecast Calc'!AK:AK,0,0)</f>
        <v>643.88</v>
      </c>
      <c r="CH7" s="18">
        <f t="shared" ref="CH7:CH18" si="8">CF7+CG7</f>
        <v>-6343.1907572001301</v>
      </c>
      <c r="CI7" s="20">
        <f t="shared" ref="CI7:CI18" si="9">CJ7-CH7</f>
        <v>-228.54507679143444</v>
      </c>
      <c r="CJ7" s="18">
        <f t="shared" ref="CJ7:CJ38" si="10">SUM(BM7:BQ7,BS7:BY7)</f>
        <v>-6571.7358339915645</v>
      </c>
      <c r="CL7" s="13"/>
    </row>
    <row r="8" spans="1:90" x14ac:dyDescent="0.25">
      <c r="A8" s="51">
        <v>903280</v>
      </c>
      <c r="B8" s="14">
        <f t="shared" ref="B8:B39" si="11">B7+1</f>
        <v>3</v>
      </c>
      <c r="C8" s="17" t="str">
        <f t="shared" si="0"/>
        <v>903.280</v>
      </c>
      <c r="D8" s="13" t="s">
        <v>17</v>
      </c>
      <c r="E8" s="13"/>
      <c r="F8" s="18">
        <v>-83.969564961787185</v>
      </c>
      <c r="G8" s="18">
        <v>-83.178547912992357</v>
      </c>
      <c r="H8" s="18">
        <v>-6.731565785734583</v>
      </c>
      <c r="I8" s="18">
        <v>-143.86717249218526</v>
      </c>
      <c r="J8" s="18">
        <v>-71.743591929525422</v>
      </c>
      <c r="K8" s="18">
        <v>-75.596408070474553</v>
      </c>
      <c r="L8" s="18">
        <v>-75.449468599033807</v>
      </c>
      <c r="M8" s="18">
        <v>-119.6411196362603</v>
      </c>
      <c r="N8" s="18">
        <v>-274.93876101165102</v>
      </c>
      <c r="O8" s="18">
        <v>-457.15476555839723</v>
      </c>
      <c r="P8" s="18">
        <v>-274.11400397840293</v>
      </c>
      <c r="Q8" s="18">
        <v>-92.451787439613511</v>
      </c>
      <c r="R8" s="18">
        <f t="shared" si="1"/>
        <v>-1758.8367573760584</v>
      </c>
      <c r="S8" s="18">
        <v>-270.90424552429664</v>
      </c>
      <c r="T8" s="18">
        <v>-273.84224495595339</v>
      </c>
      <c r="U8" s="18">
        <v>-378.23088945723214</v>
      </c>
      <c r="V8" s="18">
        <v>-410.86093208297808</v>
      </c>
      <c r="W8" s="18">
        <v>-393.52128445581121</v>
      </c>
      <c r="X8" s="18">
        <v>-385.40801364023872</v>
      </c>
      <c r="Y8" s="18">
        <v>-383.94019892014779</v>
      </c>
      <c r="Z8" s="18">
        <v>-337.51522591645346</v>
      </c>
      <c r="AA8" s="18">
        <v>-369.29760159136117</v>
      </c>
      <c r="AB8" s="18">
        <v>-342.81768684285311</v>
      </c>
      <c r="AC8" s="18">
        <v>-345.41045751633987</v>
      </c>
      <c r="AD8" s="18">
        <v>-456.84738473459896</v>
      </c>
      <c r="AE8" s="18">
        <f t="shared" si="2"/>
        <v>-4348.5961656382642</v>
      </c>
      <c r="AF8" s="18">
        <v>-431.32731707317078</v>
      </c>
      <c r="AG8" s="18">
        <v>-523.22473784921544</v>
      </c>
      <c r="AH8" s="18">
        <v>-522.70395746297004</v>
      </c>
      <c r="AI8" s="18">
        <v>-547.15579166666669</v>
      </c>
      <c r="AJ8" s="18">
        <v>-482.65066262779254</v>
      </c>
      <c r="AK8" s="18">
        <v>-536.71605143721638</v>
      </c>
      <c r="AL8" s="18">
        <v>-560.93451187335097</v>
      </c>
      <c r="AM8" s="18">
        <v>-558.90869236583512</v>
      </c>
      <c r="AN8" s="18">
        <v>-565.90872884543057</v>
      </c>
      <c r="AO8" s="18">
        <v>-552.48729811320754</v>
      </c>
      <c r="AP8" s="18">
        <v>-841.44259343148371</v>
      </c>
      <c r="AQ8" s="18">
        <v>-600.68572348484838</v>
      </c>
      <c r="AR8" s="18">
        <f t="shared" si="3"/>
        <v>-6724.1460662311883</v>
      </c>
      <c r="AS8" s="18">
        <v>-557.95866159695822</v>
      </c>
      <c r="AT8" s="18">
        <v>-775.10577845451076</v>
      </c>
      <c r="AU8" s="18">
        <v>-449.08287452471478</v>
      </c>
      <c r="AV8" s="18">
        <v>-434.84052272727274</v>
      </c>
      <c r="AW8" s="18">
        <v>-393.37625094768759</v>
      </c>
      <c r="AX8" s="18">
        <v>-416.50007547169815</v>
      </c>
      <c r="AY8" s="18">
        <v>-431.29918745275893</v>
      </c>
      <c r="AZ8" s="18">
        <v>-435.49132726583241</v>
      </c>
      <c r="BA8" s="18">
        <v>-352.16792567311342</v>
      </c>
      <c r="BB8" s="18">
        <f>_xlfn.XLOOKUP($A8,'Water Forecast Calc'!$A:$A,'Water Forecast Calc'!F:F,0,0)</f>
        <v>-569.06191705660376</v>
      </c>
      <c r="BC8" s="18">
        <f>_xlfn.XLOOKUP($A8,'Water Forecast Calc'!$A:$A,'Water Forecast Calc'!G:G,0,0)</f>
        <v>-866.6858712344283</v>
      </c>
      <c r="BD8" s="18">
        <f>_xlfn.XLOOKUP($A8,'Water Forecast Calc'!$A:$A,'Water Forecast Calc'!H:H,0,0)</f>
        <v>-618.70629518939381</v>
      </c>
      <c r="BE8" s="18">
        <f t="shared" si="4"/>
        <v>-6300.2766875949728</v>
      </c>
      <c r="BF8" s="18">
        <f>_xlfn.XLOOKUP($A8,'Water Forecast Calc'!$A:$A,'Water Forecast Calc'!J:J,0,0)</f>
        <v>-572.46558679847919</v>
      </c>
      <c r="BG8" s="18">
        <f>_xlfn.XLOOKUP($A8,'Water Forecast Calc'!$A:$A,'Water Forecast Calc'!K:K,0,0)</f>
        <v>-795.25852869432811</v>
      </c>
      <c r="BH8" s="18">
        <f>_xlfn.XLOOKUP($A8,'Water Forecast Calc'!$A:$A,'Water Forecast Calc'!L:L,0,0)</f>
        <v>-460.75902926235739</v>
      </c>
      <c r="BI8" s="18">
        <f>_xlfn.XLOOKUP($A8,'Water Forecast Calc'!$A:$A,'Water Forecast Calc'!M:M,0,0)</f>
        <v>-446.14637631818186</v>
      </c>
      <c r="BJ8" s="18">
        <f>_xlfn.XLOOKUP($A8,'Water Forecast Calc'!$A:$A,'Water Forecast Calc'!N:N,0,0)</f>
        <v>-403.6040334723275</v>
      </c>
      <c r="BK8" s="18">
        <f>_xlfn.XLOOKUP($A8,'Water Forecast Calc'!$A:$A,'Water Forecast Calc'!O:O,0,0)</f>
        <v>-427.32907743396231</v>
      </c>
      <c r="BL8" s="18">
        <f>_xlfn.XLOOKUP($A8,'Water Forecast Calc'!$A:$A,'Water Forecast Calc'!P:P,0,0)</f>
        <v>-442.51296632653066</v>
      </c>
      <c r="BM8" s="18">
        <f>_xlfn.XLOOKUP($A8,'Water Forecast Calc'!$A:$A,'Water Forecast Calc'!Q:Q,0,0)</f>
        <v>-446.81410177474407</v>
      </c>
      <c r="BN8" s="18">
        <f>_xlfn.XLOOKUP($A8,'Water Forecast Calc'!$A:$A,'Water Forecast Calc'!R:R,0,0)</f>
        <v>-361.3242917406144</v>
      </c>
      <c r="BO8" s="18">
        <f>_xlfn.XLOOKUP($A8,'Water Forecast Calc'!$A:$A,'Water Forecast Calc'!S:S,0,0)</f>
        <v>-583.85752690007553</v>
      </c>
      <c r="BP8" s="18">
        <f>_xlfn.XLOOKUP($A8,'Water Forecast Calc'!$A:$A,'Water Forecast Calc'!T:T,0,0)</f>
        <v>-889.21970388652346</v>
      </c>
      <c r="BQ8" s="18">
        <f>_xlfn.XLOOKUP($A8,'Water Forecast Calc'!$A:$A,'Water Forecast Calc'!U:U,0,0)</f>
        <v>-634.79265886431801</v>
      </c>
      <c r="BR8" s="18">
        <f t="shared" si="5"/>
        <v>-6464.083881472442</v>
      </c>
      <c r="BS8" s="18">
        <f>_xlfn.XLOOKUP($A8,'Water Forecast Calc'!$A:$A,'Water Forecast Calc'!W:W,0,0)</f>
        <v>-584.4873641212472</v>
      </c>
      <c r="BT8" s="18">
        <f>_xlfn.XLOOKUP($A8,'Water Forecast Calc'!$A:$A,'Water Forecast Calc'!X:X,0,0)</f>
        <v>-811.95895779690898</v>
      </c>
      <c r="BU8" s="18">
        <f>_xlfn.XLOOKUP($A8,'Water Forecast Calc'!$A:$A,'Water Forecast Calc'!Y:Y,0,0)</f>
        <v>-470.43496887686683</v>
      </c>
      <c r="BV8" s="18">
        <f>_xlfn.XLOOKUP($A8,'Water Forecast Calc'!$A:$A,'Water Forecast Calc'!Z:Z,0,0)</f>
        <v>-455.51545022086367</v>
      </c>
      <c r="BW8" s="18">
        <f>_xlfn.XLOOKUP($A8,'Water Forecast Calc'!$A:$A,'Water Forecast Calc'!AA:AA,0,0)</f>
        <v>-412.07971817524634</v>
      </c>
      <c r="BX8" s="18">
        <f>_xlfn.XLOOKUP($A8,'Water Forecast Calc'!$A:$A,'Water Forecast Calc'!AB:AB,0,0)</f>
        <v>-436.30298806007551</v>
      </c>
      <c r="BY8" s="18">
        <f>_xlfn.XLOOKUP($A8,'Water Forecast Calc'!$A:$A,'Water Forecast Calc'!AC:AC,0,0)</f>
        <v>-451.80573861938774</v>
      </c>
      <c r="BZ8" s="18">
        <f>_xlfn.XLOOKUP($A8,'Water Forecast Calc'!$A:$A,'Water Forecast Calc'!AD:AD,0,0)</f>
        <v>-456.19719791201368</v>
      </c>
      <c r="CA8" s="18">
        <f>_xlfn.XLOOKUP($A8,'Water Forecast Calc'!$A:$A,'Water Forecast Calc'!AE:AE,0,0)</f>
        <v>-368.91210186716728</v>
      </c>
      <c r="CB8" s="18">
        <f>_xlfn.XLOOKUP($A8,'Water Forecast Calc'!$A:$A,'Water Forecast Calc'!AF:AF,0,0)</f>
        <v>-596.11853496497702</v>
      </c>
      <c r="CC8" s="18">
        <f>_xlfn.XLOOKUP($A8,'Water Forecast Calc'!$A:$A,'Water Forecast Calc'!AG:AG,0,0)</f>
        <v>-907.89331766814041</v>
      </c>
      <c r="CD8" s="18">
        <f>_xlfn.XLOOKUP($A8,'Water Forecast Calc'!$A:$A,'Water Forecast Calc'!AH:AH,0,0)</f>
        <v>-648.12330470046868</v>
      </c>
      <c r="CE8" s="18">
        <f t="shared" si="6"/>
        <v>-6599.8296429833636</v>
      </c>
      <c r="CF8" s="19">
        <f t="shared" si="7"/>
        <v>-6346.6125177739541</v>
      </c>
      <c r="CG8" s="18">
        <f>_xlfn.XLOOKUP($A8,'Water Forecast Calc'!$A:$A,'Water Forecast Calc'!AK:AK,0,0)</f>
        <v>0</v>
      </c>
      <c r="CH8" s="18">
        <f t="shared" si="8"/>
        <v>-6346.6125177739541</v>
      </c>
      <c r="CI8" s="20">
        <f t="shared" si="9"/>
        <v>-191.98095126291719</v>
      </c>
      <c r="CJ8" s="18">
        <f t="shared" si="10"/>
        <v>-6538.5934690368713</v>
      </c>
      <c r="CL8" s="13"/>
    </row>
    <row r="9" spans="1:90" x14ac:dyDescent="0.25">
      <c r="A9" s="51">
        <v>921110</v>
      </c>
      <c r="B9" s="14">
        <f t="shared" si="11"/>
        <v>4</v>
      </c>
      <c r="C9" s="17" t="str">
        <f t="shared" si="0"/>
        <v>921.110</v>
      </c>
      <c r="D9" s="13" t="s">
        <v>18</v>
      </c>
      <c r="E9" s="13"/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f t="shared" si="1"/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f t="shared" si="2"/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f t="shared" si="3"/>
        <v>0</v>
      </c>
      <c r="AS9" s="18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-120.3289912779674</v>
      </c>
      <c r="BB9" s="18">
        <f>_xlfn.XLOOKUP($A9,'Water Forecast Calc'!$A:$A,'Water Forecast Calc'!F:F,0,0)</f>
        <v>0</v>
      </c>
      <c r="BC9" s="18">
        <f>_xlfn.XLOOKUP($A9,'Water Forecast Calc'!$A:$A,'Water Forecast Calc'!G:G,0,0)</f>
        <v>0</v>
      </c>
      <c r="BD9" s="18">
        <f>_xlfn.XLOOKUP($A9,'Water Forecast Calc'!$A:$A,'Water Forecast Calc'!H:H,0,0)</f>
        <v>0</v>
      </c>
      <c r="BE9" s="18">
        <f t="shared" si="4"/>
        <v>-120.3289912779674</v>
      </c>
      <c r="BF9" s="18">
        <f>_xlfn.XLOOKUP($A9,'Water Forecast Calc'!$A:$A,'Water Forecast Calc'!J:J,0,0)</f>
        <v>0</v>
      </c>
      <c r="BG9" s="18">
        <f>_xlfn.XLOOKUP($A9,'Water Forecast Calc'!$A:$A,'Water Forecast Calc'!K:K,0,0)</f>
        <v>0</v>
      </c>
      <c r="BH9" s="18">
        <f>_xlfn.XLOOKUP($A9,'Water Forecast Calc'!$A:$A,'Water Forecast Calc'!L:L,0,0)</f>
        <v>0</v>
      </c>
      <c r="BI9" s="18">
        <f>_xlfn.XLOOKUP($A9,'Water Forecast Calc'!$A:$A,'Water Forecast Calc'!M:M,0,0)</f>
        <v>0</v>
      </c>
      <c r="BJ9" s="18">
        <f>_xlfn.XLOOKUP($A9,'Water Forecast Calc'!$A:$A,'Water Forecast Calc'!N:N,0,0)</f>
        <v>0</v>
      </c>
      <c r="BK9" s="18">
        <f>_xlfn.XLOOKUP($A9,'Water Forecast Calc'!$A:$A,'Water Forecast Calc'!O:O,0,0)</f>
        <v>0</v>
      </c>
      <c r="BL9" s="18">
        <f>_xlfn.XLOOKUP($A9,'Water Forecast Calc'!$A:$A,'Water Forecast Calc'!P:P,0,0)</f>
        <v>0</v>
      </c>
      <c r="BM9" s="18">
        <f>_xlfn.XLOOKUP($A9,'Water Forecast Calc'!$A:$A,'Water Forecast Calc'!Q:Q,0,0)</f>
        <v>0</v>
      </c>
      <c r="BN9" s="18">
        <f>_xlfn.XLOOKUP($A9,'Water Forecast Calc'!$A:$A,'Water Forecast Calc'!R:R,0,0)</f>
        <v>-123.45754505119456</v>
      </c>
      <c r="BO9" s="18">
        <f>_xlfn.XLOOKUP($A9,'Water Forecast Calc'!$A:$A,'Water Forecast Calc'!S:S,0,0)</f>
        <v>0</v>
      </c>
      <c r="BP9" s="18">
        <f>_xlfn.XLOOKUP($A9,'Water Forecast Calc'!$A:$A,'Water Forecast Calc'!T:T,0,0)</f>
        <v>0</v>
      </c>
      <c r="BQ9" s="18">
        <f>_xlfn.XLOOKUP($A9,'Water Forecast Calc'!$A:$A,'Water Forecast Calc'!U:U,0,0)</f>
        <v>0</v>
      </c>
      <c r="BR9" s="18">
        <f t="shared" si="5"/>
        <v>-123.45754505119456</v>
      </c>
      <c r="BS9" s="18">
        <f>_xlfn.XLOOKUP($A9,'Water Forecast Calc'!$A:$A,'Water Forecast Calc'!W:W,0,0)</f>
        <v>0</v>
      </c>
      <c r="BT9" s="18">
        <f>_xlfn.XLOOKUP($A9,'Water Forecast Calc'!$A:$A,'Water Forecast Calc'!X:X,0,0)</f>
        <v>0</v>
      </c>
      <c r="BU9" s="18">
        <f>_xlfn.XLOOKUP($A9,'Water Forecast Calc'!$A:$A,'Water Forecast Calc'!Y:Y,0,0)</f>
        <v>0</v>
      </c>
      <c r="BV9" s="18">
        <f>_xlfn.XLOOKUP($A9,'Water Forecast Calc'!$A:$A,'Water Forecast Calc'!Z:Z,0,0)</f>
        <v>0</v>
      </c>
      <c r="BW9" s="18">
        <f>_xlfn.XLOOKUP($A9,'Water Forecast Calc'!$A:$A,'Water Forecast Calc'!AA:AA,0,0)</f>
        <v>0</v>
      </c>
      <c r="BX9" s="18">
        <f>_xlfn.XLOOKUP($A9,'Water Forecast Calc'!$A:$A,'Water Forecast Calc'!AB:AB,0,0)</f>
        <v>0</v>
      </c>
      <c r="BY9" s="18">
        <f>_xlfn.XLOOKUP($A9,'Water Forecast Calc'!$A:$A,'Water Forecast Calc'!AC:AC,0,0)</f>
        <v>0</v>
      </c>
      <c r="BZ9" s="18">
        <f>_xlfn.XLOOKUP($A9,'Water Forecast Calc'!$A:$A,'Water Forecast Calc'!AD:AD,0,0)</f>
        <v>0</v>
      </c>
      <c r="CA9" s="18">
        <f>_xlfn.XLOOKUP($A9,'Water Forecast Calc'!$A:$A,'Water Forecast Calc'!AE:AE,0,0)</f>
        <v>-126.05015349726963</v>
      </c>
      <c r="CB9" s="18">
        <f>_xlfn.XLOOKUP($A9,'Water Forecast Calc'!$A:$A,'Water Forecast Calc'!AF:AF,0,0)</f>
        <v>0</v>
      </c>
      <c r="CC9" s="18">
        <f>_xlfn.XLOOKUP($A9,'Water Forecast Calc'!$A:$A,'Water Forecast Calc'!AG:AG,0,0)</f>
        <v>0</v>
      </c>
      <c r="CD9" s="18">
        <f>_xlfn.XLOOKUP($A9,'Water Forecast Calc'!$A:$A,'Water Forecast Calc'!AH:AH,0,0)</f>
        <v>0</v>
      </c>
      <c r="CE9" s="18">
        <f t="shared" si="6"/>
        <v>-126.05015349726963</v>
      </c>
      <c r="CF9" s="19">
        <f t="shared" si="7"/>
        <v>-120.3289912779674</v>
      </c>
      <c r="CG9" s="18">
        <f>_xlfn.XLOOKUP($A9,'Water Forecast Calc'!$A:$A,'Water Forecast Calc'!AK:AK,0,0)</f>
        <v>0</v>
      </c>
      <c r="CH9" s="18">
        <f t="shared" si="8"/>
        <v>-120.3289912779674</v>
      </c>
      <c r="CI9" s="20">
        <f t="shared" si="9"/>
        <v>-3.1285537732271536</v>
      </c>
      <c r="CJ9" s="18">
        <f t="shared" si="10"/>
        <v>-123.45754505119456</v>
      </c>
      <c r="CL9" s="13"/>
    </row>
    <row r="10" spans="1:90" x14ac:dyDescent="0.25">
      <c r="A10" s="51">
        <v>921800</v>
      </c>
      <c r="B10" s="14">
        <f t="shared" si="11"/>
        <v>5</v>
      </c>
      <c r="C10" s="17" t="str">
        <f t="shared" si="0"/>
        <v>921.800</v>
      </c>
      <c r="D10" s="13" t="s">
        <v>19</v>
      </c>
      <c r="E10" s="13"/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f t="shared" si="1"/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f t="shared" si="2"/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f t="shared" si="3"/>
        <v>0</v>
      </c>
      <c r="AS10" s="18">
        <v>0</v>
      </c>
      <c r="AT10" s="18">
        <v>-9.3807384849638353</v>
      </c>
      <c r="AU10" s="18">
        <v>0</v>
      </c>
      <c r="AV10" s="18">
        <v>0</v>
      </c>
      <c r="AW10" s="18">
        <v>0</v>
      </c>
      <c r="AX10" s="18">
        <v>0</v>
      </c>
      <c r="AY10" s="18">
        <v>-23.497906273620558</v>
      </c>
      <c r="AZ10" s="18">
        <v>18.021676147136898</v>
      </c>
      <c r="BA10" s="18">
        <v>0</v>
      </c>
      <c r="BB10" s="18">
        <f>_xlfn.XLOOKUP($A10,'Water Forecast Calc'!$A:$A,'Water Forecast Calc'!F:F,0,0)</f>
        <v>0</v>
      </c>
      <c r="BC10" s="18">
        <f>_xlfn.XLOOKUP($A10,'Water Forecast Calc'!$A:$A,'Water Forecast Calc'!G:G,0,0)</f>
        <v>0</v>
      </c>
      <c r="BD10" s="18">
        <f>_xlfn.XLOOKUP($A10,'Water Forecast Calc'!$A:$A,'Water Forecast Calc'!H:H,0,0)</f>
        <v>0</v>
      </c>
      <c r="BE10" s="18">
        <f t="shared" si="4"/>
        <v>-14.856968611447495</v>
      </c>
      <c r="BF10" s="18">
        <f>_xlfn.XLOOKUP($A10,'Water Forecast Calc'!$A:$A,'Water Forecast Calc'!J:J,0,0)</f>
        <v>0</v>
      </c>
      <c r="BG10" s="18">
        <f>_xlfn.XLOOKUP($A10,'Water Forecast Calc'!$A:$A,'Water Forecast Calc'!K:K,0,0)</f>
        <v>-9.6246376855728961</v>
      </c>
      <c r="BH10" s="18">
        <f>_xlfn.XLOOKUP($A10,'Water Forecast Calc'!$A:$A,'Water Forecast Calc'!L:L,0,0)</f>
        <v>0</v>
      </c>
      <c r="BI10" s="18">
        <f>_xlfn.XLOOKUP($A10,'Water Forecast Calc'!$A:$A,'Water Forecast Calc'!M:M,0,0)</f>
        <v>0</v>
      </c>
      <c r="BJ10" s="18">
        <f>_xlfn.XLOOKUP($A10,'Water Forecast Calc'!$A:$A,'Water Forecast Calc'!N:N,0,0)</f>
        <v>0</v>
      </c>
      <c r="BK10" s="18">
        <f>_xlfn.XLOOKUP($A10,'Water Forecast Calc'!$A:$A,'Water Forecast Calc'!O:O,0,0)</f>
        <v>0</v>
      </c>
      <c r="BL10" s="18">
        <f>_xlfn.XLOOKUP($A10,'Water Forecast Calc'!$A:$A,'Water Forecast Calc'!P:P,0,0)</f>
        <v>-24.108851836734694</v>
      </c>
      <c r="BM10" s="18">
        <f>_xlfn.XLOOKUP($A10,'Water Forecast Calc'!$A:$A,'Water Forecast Calc'!Q:Q,0,0)</f>
        <v>18.490239726962457</v>
      </c>
      <c r="BN10" s="18">
        <f>_xlfn.XLOOKUP($A10,'Water Forecast Calc'!$A:$A,'Water Forecast Calc'!R:R,0,0)</f>
        <v>0</v>
      </c>
      <c r="BO10" s="18">
        <f>_xlfn.XLOOKUP($A10,'Water Forecast Calc'!$A:$A,'Water Forecast Calc'!S:S,0,0)</f>
        <v>0</v>
      </c>
      <c r="BP10" s="18">
        <f>_xlfn.XLOOKUP($A10,'Water Forecast Calc'!$A:$A,'Water Forecast Calc'!T:T,0,0)</f>
        <v>0</v>
      </c>
      <c r="BQ10" s="18">
        <f>_xlfn.XLOOKUP($A10,'Water Forecast Calc'!$A:$A,'Water Forecast Calc'!U:U,0,0)</f>
        <v>0</v>
      </c>
      <c r="BR10" s="18">
        <f t="shared" si="5"/>
        <v>-15.243249795345136</v>
      </c>
      <c r="BS10" s="18">
        <f>_xlfn.XLOOKUP($A10,'Water Forecast Calc'!$A:$A,'Water Forecast Calc'!W:W,0,0)</f>
        <v>0</v>
      </c>
      <c r="BT10" s="18">
        <f>_xlfn.XLOOKUP($A10,'Water Forecast Calc'!$A:$A,'Water Forecast Calc'!X:X,0,0)</f>
        <v>-9.8267550769699259</v>
      </c>
      <c r="BU10" s="18">
        <f>_xlfn.XLOOKUP($A10,'Water Forecast Calc'!$A:$A,'Water Forecast Calc'!Y:Y,0,0)</f>
        <v>0</v>
      </c>
      <c r="BV10" s="18">
        <f>_xlfn.XLOOKUP($A10,'Water Forecast Calc'!$A:$A,'Water Forecast Calc'!Z:Z,0,0)</f>
        <v>0</v>
      </c>
      <c r="BW10" s="18">
        <f>_xlfn.XLOOKUP($A10,'Water Forecast Calc'!$A:$A,'Water Forecast Calc'!AA:AA,0,0)</f>
        <v>0</v>
      </c>
      <c r="BX10" s="18">
        <f>_xlfn.XLOOKUP($A10,'Water Forecast Calc'!$A:$A,'Water Forecast Calc'!AB:AB,0,0)</f>
        <v>0</v>
      </c>
      <c r="BY10" s="18">
        <f>_xlfn.XLOOKUP($A10,'Water Forecast Calc'!$A:$A,'Water Forecast Calc'!AC:AC,0,0)</f>
        <v>-24.61513772530612</v>
      </c>
      <c r="BZ10" s="18">
        <f>_xlfn.XLOOKUP($A10,'Water Forecast Calc'!$A:$A,'Water Forecast Calc'!AD:AD,0,0)</f>
        <v>18.878534761228668</v>
      </c>
      <c r="CA10" s="18">
        <f>_xlfn.XLOOKUP($A10,'Water Forecast Calc'!$A:$A,'Water Forecast Calc'!AE:AE,0,0)</f>
        <v>0</v>
      </c>
      <c r="CB10" s="18">
        <f>_xlfn.XLOOKUP($A10,'Water Forecast Calc'!$A:$A,'Water Forecast Calc'!AF:AF,0,0)</f>
        <v>0</v>
      </c>
      <c r="CC10" s="18">
        <f>_xlfn.XLOOKUP($A10,'Water Forecast Calc'!$A:$A,'Water Forecast Calc'!AG:AG,0,0)</f>
        <v>0</v>
      </c>
      <c r="CD10" s="18">
        <f>_xlfn.XLOOKUP($A10,'Water Forecast Calc'!$A:$A,'Water Forecast Calc'!AH:AH,0,0)</f>
        <v>0</v>
      </c>
      <c r="CE10" s="18">
        <f t="shared" si="6"/>
        <v>-15.563358041047376</v>
      </c>
      <c r="CF10" s="19">
        <f t="shared" si="7"/>
        <v>-15.100867812056556</v>
      </c>
      <c r="CG10" s="18">
        <f>_xlfn.XLOOKUP($A10,'Water Forecast Calc'!$A:$A,'Water Forecast Calc'!AK:AK,0,0)</f>
        <v>0</v>
      </c>
      <c r="CH10" s="18">
        <f t="shared" si="8"/>
        <v>-15.100867812056556</v>
      </c>
      <c r="CI10" s="20">
        <f t="shared" si="9"/>
        <v>-0.8507852632570323</v>
      </c>
      <c r="CJ10" s="18">
        <f t="shared" si="10"/>
        <v>-15.951653075313589</v>
      </c>
      <c r="CL10" s="13"/>
    </row>
    <row r="11" spans="1:90" x14ac:dyDescent="0.25">
      <c r="A11" s="51">
        <v>922000</v>
      </c>
      <c r="B11" s="14">
        <f t="shared" si="11"/>
        <v>6</v>
      </c>
      <c r="C11" s="17" t="str">
        <f t="shared" si="0"/>
        <v>922.000</v>
      </c>
      <c r="D11" s="13" t="s">
        <v>20</v>
      </c>
      <c r="E11" s="13"/>
      <c r="F11" s="18">
        <v>-3453.9171075837744</v>
      </c>
      <c r="G11" s="18">
        <v>-3441.8336684303349</v>
      </c>
      <c r="H11" s="18">
        <v>-3131.3267462347258</v>
      </c>
      <c r="I11" s="18">
        <v>-3086.9138959931797</v>
      </c>
      <c r="J11" s="18">
        <v>-3086.9138959931797</v>
      </c>
      <c r="K11" s="18">
        <v>-3086.9138959931797</v>
      </c>
      <c r="L11" s="18">
        <v>-3163.1486217675474</v>
      </c>
      <c r="M11" s="18">
        <v>-3163.1486217675474</v>
      </c>
      <c r="N11" s="18">
        <v>-3163.1486217675474</v>
      </c>
      <c r="O11" s="18">
        <v>-2869.11167945439</v>
      </c>
      <c r="P11" s="18">
        <v>-2869.11167945439</v>
      </c>
      <c r="Q11" s="18">
        <v>-2703.1577664109118</v>
      </c>
      <c r="R11" s="18">
        <f t="shared" si="1"/>
        <v>-37218.646200850715</v>
      </c>
      <c r="S11" s="18">
        <v>-3695.4487070190394</v>
      </c>
      <c r="T11" s="18">
        <v>-3695.4487070190394</v>
      </c>
      <c r="U11" s="18">
        <v>-3695.4487070190394</v>
      </c>
      <c r="V11" s="18">
        <v>-3462.9525433361746</v>
      </c>
      <c r="W11" s="18">
        <v>-3462.9525433361746</v>
      </c>
      <c r="X11" s="18">
        <v>-2611.063057686843</v>
      </c>
      <c r="Y11" s="18">
        <v>-1988.4852571753338</v>
      </c>
      <c r="Z11" s="18">
        <v>-3084.5257345836881</v>
      </c>
      <c r="AA11" s="18">
        <v>-3039.3378971298657</v>
      </c>
      <c r="AB11" s="18">
        <v>-2893.0959931798802</v>
      </c>
      <c r="AC11" s="18">
        <v>-3176.262574595055</v>
      </c>
      <c r="AD11" s="18">
        <v>-4100.6087872917478</v>
      </c>
      <c r="AE11" s="18">
        <f t="shared" si="2"/>
        <v>-38905.630509371877</v>
      </c>
      <c r="AF11" s="18">
        <v>-5236.9918699186992</v>
      </c>
      <c r="AG11" s="18">
        <v>-4835.18463069269</v>
      </c>
      <c r="AH11" s="18">
        <v>-5550.0224686669208</v>
      </c>
      <c r="AI11" s="18">
        <v>-4575.9655037878792</v>
      </c>
      <c r="AJ11" s="18">
        <v>-5491.694812570996</v>
      </c>
      <c r="AK11" s="18">
        <v>-5434.9268154311649</v>
      </c>
      <c r="AL11" s="18">
        <v>-4953.6277572559366</v>
      </c>
      <c r="AM11" s="18">
        <v>-4840.672108843537</v>
      </c>
      <c r="AN11" s="18">
        <v>-5331.0738435502062</v>
      </c>
      <c r="AO11" s="18">
        <v>-4444.3194301886797</v>
      </c>
      <c r="AP11" s="18">
        <v>-2299.5217667044171</v>
      </c>
      <c r="AQ11" s="18">
        <v>-13510.368545454547</v>
      </c>
      <c r="AR11" s="18">
        <f t="shared" si="3"/>
        <v>-66504.369553065684</v>
      </c>
      <c r="AS11" s="18">
        <v>-4675.0359695817488</v>
      </c>
      <c r="AT11" s="18">
        <v>-1518.6576931861441</v>
      </c>
      <c r="AU11" s="18">
        <v>-2613.8297718631179</v>
      </c>
      <c r="AV11" s="18">
        <v>-3206.6579659090908</v>
      </c>
      <c r="AW11" s="18">
        <v>-782.51144806671709</v>
      </c>
      <c r="AX11" s="18">
        <v>-1798.5597169811322</v>
      </c>
      <c r="AY11" s="18">
        <v>-1363.7217535903251</v>
      </c>
      <c r="AZ11" s="18">
        <v>-856.02742510428516</v>
      </c>
      <c r="BA11" s="18">
        <v>-1860.5977815699662</v>
      </c>
      <c r="BB11" s="18">
        <f>_xlfn.XLOOKUP($A11,'Water Forecast Calc'!$A:$A,'Water Forecast Calc'!F:F,0,0)</f>
        <v>-4577.6490130943403</v>
      </c>
      <c r="BC11" s="18">
        <f>_xlfn.XLOOKUP($A11,'Water Forecast Calc'!$A:$A,'Water Forecast Calc'!G:G,0,0)</f>
        <v>-2368.5074197055496</v>
      </c>
      <c r="BD11" s="18">
        <f>_xlfn.XLOOKUP($A11,'Water Forecast Calc'!$A:$A,'Water Forecast Calc'!H:H,0,0)</f>
        <v>-13915.679601818183</v>
      </c>
      <c r="BE11" s="18">
        <f t="shared" si="4"/>
        <v>-39537.435560470607</v>
      </c>
      <c r="BF11" s="18">
        <f>_xlfn.XLOOKUP($A11,'Water Forecast Calc'!$A:$A,'Water Forecast Calc'!J:J,0,0)</f>
        <v>-4796.5869047908745</v>
      </c>
      <c r="BG11" s="18">
        <f>_xlfn.XLOOKUP($A11,'Water Forecast Calc'!$A:$A,'Water Forecast Calc'!K:K,0,0)</f>
        <v>-1558.1427932089839</v>
      </c>
      <c r="BH11" s="18">
        <f>_xlfn.XLOOKUP($A11,'Water Forecast Calc'!$A:$A,'Water Forecast Calc'!L:L,0,0)</f>
        <v>-2681.7893459315592</v>
      </c>
      <c r="BI11" s="18">
        <f>_xlfn.XLOOKUP($A11,'Water Forecast Calc'!$A:$A,'Water Forecast Calc'!M:M,0,0)</f>
        <v>-3290.031073022727</v>
      </c>
      <c r="BJ11" s="18">
        <f>_xlfn.XLOOKUP($A11,'Water Forecast Calc'!$A:$A,'Water Forecast Calc'!N:N,0,0)</f>
        <v>-802.85674571645177</v>
      </c>
      <c r="BK11" s="18">
        <f>_xlfn.XLOOKUP($A11,'Water Forecast Calc'!$A:$A,'Water Forecast Calc'!O:O,0,0)</f>
        <v>-1845.3222696226417</v>
      </c>
      <c r="BL11" s="18">
        <f>_xlfn.XLOOKUP($A11,'Water Forecast Calc'!$A:$A,'Water Forecast Calc'!P:P,0,0)</f>
        <v>-1399.1785191836736</v>
      </c>
      <c r="BM11" s="18">
        <f>_xlfn.XLOOKUP($A11,'Water Forecast Calc'!$A:$A,'Water Forecast Calc'!Q:Q,0,0)</f>
        <v>-878.28413815699662</v>
      </c>
      <c r="BN11" s="18">
        <f>_xlfn.XLOOKUP($A11,'Water Forecast Calc'!$A:$A,'Water Forecast Calc'!R:R,0,0)</f>
        <v>-1908.9733238907854</v>
      </c>
      <c r="BO11" s="18">
        <f>_xlfn.XLOOKUP($A11,'Water Forecast Calc'!$A:$A,'Water Forecast Calc'!S:S,0,0)</f>
        <v>-4696.6678874347936</v>
      </c>
      <c r="BP11" s="18">
        <f>_xlfn.XLOOKUP($A11,'Water Forecast Calc'!$A:$A,'Water Forecast Calc'!T:T,0,0)</f>
        <v>-2430.0886126178939</v>
      </c>
      <c r="BQ11" s="18">
        <f>_xlfn.XLOOKUP($A11,'Water Forecast Calc'!$A:$A,'Water Forecast Calc'!U:U,0,0)</f>
        <v>-14277.487271465456</v>
      </c>
      <c r="BR11" s="18">
        <f t="shared" si="5"/>
        <v>-40565.408885042838</v>
      </c>
      <c r="BS11" s="18">
        <f>_xlfn.XLOOKUP($A11,'Water Forecast Calc'!$A:$A,'Water Forecast Calc'!W:W,0,0)</f>
        <v>-4897.3152297914821</v>
      </c>
      <c r="BT11" s="18">
        <f>_xlfn.XLOOKUP($A11,'Water Forecast Calc'!$A:$A,'Water Forecast Calc'!X:X,0,0)</f>
        <v>-1590.8637918663724</v>
      </c>
      <c r="BU11" s="18">
        <f>_xlfn.XLOOKUP($A11,'Water Forecast Calc'!$A:$A,'Water Forecast Calc'!Y:Y,0,0)</f>
        <v>-2738.1069221961216</v>
      </c>
      <c r="BV11" s="18">
        <f>_xlfn.XLOOKUP($A11,'Water Forecast Calc'!$A:$A,'Water Forecast Calc'!Z:Z,0,0)</f>
        <v>-3359.1217255562042</v>
      </c>
      <c r="BW11" s="18">
        <f>_xlfn.XLOOKUP($A11,'Water Forecast Calc'!$A:$A,'Water Forecast Calc'!AA:AA,0,0)</f>
        <v>-819.71673737649724</v>
      </c>
      <c r="BX11" s="18">
        <f>_xlfn.XLOOKUP($A11,'Water Forecast Calc'!$A:$A,'Water Forecast Calc'!AB:AB,0,0)</f>
        <v>-1884.074037284717</v>
      </c>
      <c r="BY11" s="18">
        <f>_xlfn.XLOOKUP($A11,'Water Forecast Calc'!$A:$A,'Water Forecast Calc'!AC:AC,0,0)</f>
        <v>-1428.5612680865306</v>
      </c>
      <c r="BZ11" s="18">
        <f>_xlfn.XLOOKUP($A11,'Water Forecast Calc'!$A:$A,'Water Forecast Calc'!AD:AD,0,0)</f>
        <v>-896.72810505829352</v>
      </c>
      <c r="CA11" s="18">
        <f>_xlfn.XLOOKUP($A11,'Water Forecast Calc'!$A:$A,'Water Forecast Calc'!AE:AE,0,0)</f>
        <v>-1949.0617636924917</v>
      </c>
      <c r="CB11" s="18">
        <f>_xlfn.XLOOKUP($A11,'Water Forecast Calc'!$A:$A,'Water Forecast Calc'!AF:AF,0,0)</f>
        <v>-4795.2979130709236</v>
      </c>
      <c r="CC11" s="18">
        <f>_xlfn.XLOOKUP($A11,'Water Forecast Calc'!$A:$A,'Water Forecast Calc'!AG:AG,0,0)</f>
        <v>-2481.1204734828693</v>
      </c>
      <c r="CD11" s="18">
        <f>_xlfn.XLOOKUP($A11,'Water Forecast Calc'!$A:$A,'Water Forecast Calc'!AH:AH,0,0)</f>
        <v>-14577.314504166228</v>
      </c>
      <c r="CE11" s="18">
        <f t="shared" si="6"/>
        <v>-41417.282471628729</v>
      </c>
      <c r="CF11" s="19">
        <f t="shared" si="7"/>
        <v>-39766.431169771015</v>
      </c>
      <c r="CG11" s="18">
        <f>_xlfn.XLOOKUP($A11,'Water Forecast Calc'!$A:$A,'Water Forecast Calc'!AK:AK,0,0)</f>
        <v>0</v>
      </c>
      <c r="CH11" s="18">
        <f t="shared" si="8"/>
        <v>-39766.431169771015</v>
      </c>
      <c r="CI11" s="20">
        <f t="shared" si="9"/>
        <v>-1142.8297759528359</v>
      </c>
      <c r="CJ11" s="18">
        <f t="shared" si="10"/>
        <v>-40909.26094572385</v>
      </c>
      <c r="CL11" s="13"/>
    </row>
    <row r="12" spans="1:90" x14ac:dyDescent="0.25">
      <c r="A12" s="51">
        <v>922001</v>
      </c>
      <c r="B12" s="14">
        <f t="shared" si="11"/>
        <v>7</v>
      </c>
      <c r="C12" s="17" t="str">
        <f t="shared" si="0"/>
        <v>922.001</v>
      </c>
      <c r="D12" s="13" t="s">
        <v>21</v>
      </c>
      <c r="E12" s="13"/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f t="shared" si="2"/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f t="shared" si="3"/>
        <v>0</v>
      </c>
      <c r="AS12" s="18">
        <v>0</v>
      </c>
      <c r="AT12" s="18">
        <v>-1276.6077198325086</v>
      </c>
      <c r="AU12" s="18">
        <v>-1420.8473155893535</v>
      </c>
      <c r="AV12" s="18">
        <v>-1746.3730227272727</v>
      </c>
      <c r="AW12" s="18">
        <v>-1325.7333320697496</v>
      </c>
      <c r="AX12" s="18">
        <v>-1357.7507547169812</v>
      </c>
      <c r="AY12" s="18">
        <v>-2004.0828420256989</v>
      </c>
      <c r="AZ12" s="18">
        <v>-1838.2252142586271</v>
      </c>
      <c r="BA12" s="18">
        <v>-1907.6882328403487</v>
      </c>
      <c r="BB12" s="18">
        <f>_xlfn.XLOOKUP($A12,'Water Forecast Calc'!$A:$A,'Water Forecast Calc'!F:F,0,0)</f>
        <v>0</v>
      </c>
      <c r="BC12" s="18">
        <f>_xlfn.XLOOKUP($A12,'Water Forecast Calc'!$A:$A,'Water Forecast Calc'!G:G,0,0)</f>
        <v>0</v>
      </c>
      <c r="BD12" s="18">
        <f>_xlfn.XLOOKUP($A12,'Water Forecast Calc'!$A:$A,'Water Forecast Calc'!H:H,0,0)</f>
        <v>0</v>
      </c>
      <c r="BE12" s="18">
        <f t="shared" si="4"/>
        <v>-12877.30843406054</v>
      </c>
      <c r="BF12" s="18">
        <f>_xlfn.XLOOKUP($A12,'Water Forecast Calc'!$A:$A,'Water Forecast Calc'!J:J,0,0)</f>
        <v>0</v>
      </c>
      <c r="BG12" s="18">
        <f>_xlfn.XLOOKUP($A12,'Water Forecast Calc'!$A:$A,'Water Forecast Calc'!K:K,0,0)</f>
        <v>-1309.7995205481539</v>
      </c>
      <c r="BH12" s="18">
        <f>_xlfn.XLOOKUP($A12,'Water Forecast Calc'!$A:$A,'Water Forecast Calc'!L:L,0,0)</f>
        <v>-1457.7893457946766</v>
      </c>
      <c r="BI12" s="18">
        <f>_xlfn.XLOOKUP($A12,'Water Forecast Calc'!$A:$A,'Water Forecast Calc'!M:M,0,0)</f>
        <v>-1791.7787213181819</v>
      </c>
      <c r="BJ12" s="18">
        <f>_xlfn.XLOOKUP($A12,'Water Forecast Calc'!$A:$A,'Water Forecast Calc'!N:N,0,0)</f>
        <v>-1360.2023987035632</v>
      </c>
      <c r="BK12" s="18">
        <f>_xlfn.XLOOKUP($A12,'Water Forecast Calc'!$A:$A,'Water Forecast Calc'!O:O,0,0)</f>
        <v>-1393.0522743396227</v>
      </c>
      <c r="BL12" s="18">
        <f>_xlfn.XLOOKUP($A12,'Water Forecast Calc'!$A:$A,'Water Forecast Calc'!P:P,0,0)</f>
        <v>-2056.1889959183673</v>
      </c>
      <c r="BM12" s="18">
        <f>_xlfn.XLOOKUP($A12,'Water Forecast Calc'!$A:$A,'Water Forecast Calc'!Q:Q,0,0)</f>
        <v>-1886.0190698293516</v>
      </c>
      <c r="BN12" s="18">
        <f>_xlfn.XLOOKUP($A12,'Water Forecast Calc'!$A:$A,'Water Forecast Calc'!R:R,0,0)</f>
        <v>-1957.2881268941978</v>
      </c>
      <c r="BO12" s="18">
        <f>_xlfn.XLOOKUP($A12,'Water Forecast Calc'!$A:$A,'Water Forecast Calc'!S:S,0,0)</f>
        <v>0</v>
      </c>
      <c r="BP12" s="18">
        <f>_xlfn.XLOOKUP($A12,'Water Forecast Calc'!$A:$A,'Water Forecast Calc'!T:T,0,0)</f>
        <v>0</v>
      </c>
      <c r="BQ12" s="18">
        <f>_xlfn.XLOOKUP($A12,'Water Forecast Calc'!$A:$A,'Water Forecast Calc'!U:U,0,0)</f>
        <v>0</v>
      </c>
      <c r="BR12" s="18">
        <f t="shared" si="5"/>
        <v>-13212.118453346115</v>
      </c>
      <c r="BS12" s="18">
        <f>_xlfn.XLOOKUP($A12,'Water Forecast Calc'!$A:$A,'Water Forecast Calc'!W:W,0,0)</f>
        <v>0</v>
      </c>
      <c r="BT12" s="18">
        <f>_xlfn.XLOOKUP($A12,'Water Forecast Calc'!$A:$A,'Water Forecast Calc'!X:X,0,0)</f>
        <v>-1337.305310479665</v>
      </c>
      <c r="BU12" s="18">
        <f>_xlfn.XLOOKUP($A12,'Water Forecast Calc'!$A:$A,'Water Forecast Calc'!Y:Y,0,0)</f>
        <v>-1488.4029220563646</v>
      </c>
      <c r="BV12" s="18">
        <f>_xlfn.XLOOKUP($A12,'Water Forecast Calc'!$A:$A,'Water Forecast Calc'!Z:Z,0,0)</f>
        <v>-1829.4060744658634</v>
      </c>
      <c r="BW12" s="18">
        <f>_xlfn.XLOOKUP($A12,'Water Forecast Calc'!$A:$A,'Water Forecast Calc'!AA:AA,0,0)</f>
        <v>-1388.7666490763379</v>
      </c>
      <c r="BX12" s="18">
        <f>_xlfn.XLOOKUP($A12,'Water Forecast Calc'!$A:$A,'Water Forecast Calc'!AB:AB,0,0)</f>
        <v>-1422.3063721007547</v>
      </c>
      <c r="BY12" s="18">
        <f>_xlfn.XLOOKUP($A12,'Water Forecast Calc'!$A:$A,'Water Forecast Calc'!AC:AC,0,0)</f>
        <v>-2099.3689648326526</v>
      </c>
      <c r="BZ12" s="18">
        <f>_xlfn.XLOOKUP($A12,'Water Forecast Calc'!$A:$A,'Water Forecast Calc'!AD:AD,0,0)</f>
        <v>-1925.6254702957679</v>
      </c>
      <c r="CA12" s="18">
        <f>_xlfn.XLOOKUP($A12,'Water Forecast Calc'!$A:$A,'Water Forecast Calc'!AE:AE,0,0)</f>
        <v>-1998.3911775589759</v>
      </c>
      <c r="CB12" s="18">
        <f>_xlfn.XLOOKUP($A12,'Water Forecast Calc'!$A:$A,'Water Forecast Calc'!AF:AF,0,0)</f>
        <v>0</v>
      </c>
      <c r="CC12" s="18">
        <f>_xlfn.XLOOKUP($A12,'Water Forecast Calc'!$A:$A,'Water Forecast Calc'!AG:AG,0,0)</f>
        <v>0</v>
      </c>
      <c r="CD12" s="18">
        <f>_xlfn.XLOOKUP($A12,'Water Forecast Calc'!$A:$A,'Water Forecast Calc'!AH:AH,0,0)</f>
        <v>0</v>
      </c>
      <c r="CE12" s="18">
        <f t="shared" si="6"/>
        <v>-13489.572940866383</v>
      </c>
      <c r="CF12" s="19">
        <f t="shared" si="7"/>
        <v>-12947.44226498151</v>
      </c>
      <c r="CG12" s="18">
        <f>_xlfn.XLOOKUP($A12,'Water Forecast Calc'!$A:$A,'Water Forecast Calc'!AK:AK,0,0)</f>
        <v>0</v>
      </c>
      <c r="CH12" s="18">
        <f t="shared" si="8"/>
        <v>-12947.44226498151</v>
      </c>
      <c r="CI12" s="20">
        <f t="shared" si="9"/>
        <v>-461.42122475367796</v>
      </c>
      <c r="CJ12" s="18">
        <f t="shared" si="10"/>
        <v>-13408.863489735188</v>
      </c>
      <c r="CL12" s="13"/>
    </row>
    <row r="13" spans="1:90" x14ac:dyDescent="0.25">
      <c r="A13" s="51">
        <v>923100</v>
      </c>
      <c r="B13" s="14">
        <f t="shared" si="11"/>
        <v>8</v>
      </c>
      <c r="C13" s="17" t="str">
        <f t="shared" si="0"/>
        <v>923.100</v>
      </c>
      <c r="D13" s="13" t="s">
        <v>22</v>
      </c>
      <c r="E13" s="13"/>
      <c r="F13" s="18">
        <v>0</v>
      </c>
      <c r="G13" s="18">
        <v>0</v>
      </c>
      <c r="H13" s="18">
        <v>0</v>
      </c>
      <c r="I13" s="18">
        <v>-12.103546462063086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-230.36712134129013</v>
      </c>
      <c r="R13" s="18">
        <f t="shared" si="1"/>
        <v>-242.47066780335322</v>
      </c>
      <c r="S13" s="18">
        <v>-292.90171639670365</v>
      </c>
      <c r="T13" s="18">
        <v>-239.19770957658423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-6.8611253196930937</v>
      </c>
      <c r="AA13" s="18">
        <v>-6.8611253196930937</v>
      </c>
      <c r="AB13" s="18">
        <v>-6.8611253196930937</v>
      </c>
      <c r="AC13" s="18">
        <v>0</v>
      </c>
      <c r="AD13" s="18">
        <v>0</v>
      </c>
      <c r="AE13" s="18">
        <f t="shared" si="2"/>
        <v>-552.68280193236717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f t="shared" si="3"/>
        <v>0</v>
      </c>
      <c r="AS13" s="18">
        <v>0</v>
      </c>
      <c r="AT13" s="18">
        <v>0</v>
      </c>
      <c r="AU13" s="18">
        <v>-143.16135361216729</v>
      </c>
      <c r="AV13" s="18">
        <v>-171.04285227272729</v>
      </c>
      <c r="AW13" s="18">
        <v>-159.33247915087185</v>
      </c>
      <c r="AX13" s="18">
        <v>-155.90790566037737</v>
      </c>
      <c r="AY13" s="18">
        <v>-149.48595993953134</v>
      </c>
      <c r="AZ13" s="18">
        <v>-172.56708380735688</v>
      </c>
      <c r="BA13" s="18">
        <v>-162.78908608266968</v>
      </c>
      <c r="BB13" s="18">
        <f>_xlfn.XLOOKUP($A13,'Water Forecast Calc'!$A:$A,'Water Forecast Calc'!F:F,0,0)</f>
        <v>0</v>
      </c>
      <c r="BC13" s="18">
        <f>_xlfn.XLOOKUP($A13,'Water Forecast Calc'!$A:$A,'Water Forecast Calc'!G:G,0,0)</f>
        <v>0</v>
      </c>
      <c r="BD13" s="18">
        <f>_xlfn.XLOOKUP($A13,'Water Forecast Calc'!$A:$A,'Water Forecast Calc'!H:H,0,0)</f>
        <v>0</v>
      </c>
      <c r="BE13" s="18">
        <f t="shared" si="4"/>
        <v>-1114.2867205257016</v>
      </c>
      <c r="BF13" s="18">
        <f>_xlfn.XLOOKUP($A13,'Water Forecast Calc'!$A:$A,'Water Forecast Calc'!J:J,0,0)</f>
        <v>0</v>
      </c>
      <c r="BG13" s="18">
        <f>_xlfn.XLOOKUP($A13,'Water Forecast Calc'!$A:$A,'Water Forecast Calc'!K:K,0,0)</f>
        <v>0</v>
      </c>
      <c r="BH13" s="18">
        <f>_xlfn.XLOOKUP($A13,'Water Forecast Calc'!$A:$A,'Water Forecast Calc'!L:L,0,0)</f>
        <v>-146.88354880608364</v>
      </c>
      <c r="BI13" s="18">
        <f>_xlfn.XLOOKUP($A13,'Water Forecast Calc'!$A:$A,'Water Forecast Calc'!M:M,0,0)</f>
        <v>-175.4899664318182</v>
      </c>
      <c r="BJ13" s="18">
        <f>_xlfn.XLOOKUP($A13,'Water Forecast Calc'!$A:$A,'Water Forecast Calc'!N:N,0,0)</f>
        <v>-163.47512360879452</v>
      </c>
      <c r="BK13" s="18">
        <f>_xlfn.XLOOKUP($A13,'Water Forecast Calc'!$A:$A,'Water Forecast Calc'!O:O,0,0)</f>
        <v>-159.96151120754718</v>
      </c>
      <c r="BL13" s="18">
        <f>_xlfn.XLOOKUP($A13,'Water Forecast Calc'!$A:$A,'Water Forecast Calc'!P:P,0,0)</f>
        <v>-153.37259489795915</v>
      </c>
      <c r="BM13" s="18">
        <f>_xlfn.XLOOKUP($A13,'Water Forecast Calc'!$A:$A,'Water Forecast Calc'!Q:Q,0,0)</f>
        <v>-177.05382798634815</v>
      </c>
      <c r="BN13" s="18">
        <f>_xlfn.XLOOKUP($A13,'Water Forecast Calc'!$A:$A,'Water Forecast Calc'!R:R,0,0)</f>
        <v>-167.02160232081911</v>
      </c>
      <c r="BO13" s="18">
        <f>_xlfn.XLOOKUP($A13,'Water Forecast Calc'!$A:$A,'Water Forecast Calc'!S:S,0,0)</f>
        <v>0</v>
      </c>
      <c r="BP13" s="18">
        <f>_xlfn.XLOOKUP($A13,'Water Forecast Calc'!$A:$A,'Water Forecast Calc'!T:T,0,0)</f>
        <v>0</v>
      </c>
      <c r="BQ13" s="18">
        <f>_xlfn.XLOOKUP($A13,'Water Forecast Calc'!$A:$A,'Water Forecast Calc'!U:U,0,0)</f>
        <v>0</v>
      </c>
      <c r="BR13" s="18">
        <f t="shared" si="5"/>
        <v>-1143.2581752593701</v>
      </c>
      <c r="BS13" s="18">
        <f>_xlfn.XLOOKUP($A13,'Water Forecast Calc'!$A:$A,'Water Forecast Calc'!W:W,0,0)</f>
        <v>0</v>
      </c>
      <c r="BT13" s="18">
        <f>_xlfn.XLOOKUP($A13,'Water Forecast Calc'!$A:$A,'Water Forecast Calc'!X:X,0,0)</f>
        <v>0</v>
      </c>
      <c r="BU13" s="18">
        <f>_xlfn.XLOOKUP($A13,'Water Forecast Calc'!$A:$A,'Water Forecast Calc'!Y:Y,0,0)</f>
        <v>-149.96810333101138</v>
      </c>
      <c r="BV13" s="18">
        <f>_xlfn.XLOOKUP($A13,'Water Forecast Calc'!$A:$A,'Water Forecast Calc'!Z:Z,0,0)</f>
        <v>-179.17525572688638</v>
      </c>
      <c r="BW13" s="18">
        <f>_xlfn.XLOOKUP($A13,'Water Forecast Calc'!$A:$A,'Water Forecast Calc'!AA:AA,0,0)</f>
        <v>-166.9081012045792</v>
      </c>
      <c r="BX13" s="18">
        <f>_xlfn.XLOOKUP($A13,'Water Forecast Calc'!$A:$A,'Water Forecast Calc'!AB:AB,0,0)</f>
        <v>-163.32070294290565</v>
      </c>
      <c r="BY13" s="18">
        <f>_xlfn.XLOOKUP($A13,'Water Forecast Calc'!$A:$A,'Water Forecast Calc'!AC:AC,0,0)</f>
        <v>-156.59341939081628</v>
      </c>
      <c r="BZ13" s="18">
        <f>_xlfn.XLOOKUP($A13,'Water Forecast Calc'!$A:$A,'Water Forecast Calc'!AD:AD,0,0)</f>
        <v>-180.77195837406146</v>
      </c>
      <c r="CA13" s="18">
        <f>_xlfn.XLOOKUP($A13,'Water Forecast Calc'!$A:$A,'Water Forecast Calc'!AE:AE,0,0)</f>
        <v>-170.52905596955631</v>
      </c>
      <c r="CB13" s="18">
        <f>_xlfn.XLOOKUP($A13,'Water Forecast Calc'!$A:$A,'Water Forecast Calc'!AF:AF,0,0)</f>
        <v>0</v>
      </c>
      <c r="CC13" s="18">
        <f>_xlfn.XLOOKUP($A13,'Water Forecast Calc'!$A:$A,'Water Forecast Calc'!AG:AG,0,0)</f>
        <v>0</v>
      </c>
      <c r="CD13" s="18">
        <f>_xlfn.XLOOKUP($A13,'Water Forecast Calc'!$A:$A,'Water Forecast Calc'!AH:AH,0,0)</f>
        <v>0</v>
      </c>
      <c r="CE13" s="18">
        <f t="shared" si="6"/>
        <v>-1167.2665969398167</v>
      </c>
      <c r="CF13" s="19">
        <f t="shared" si="7"/>
        <v>-1118.008915719618</v>
      </c>
      <c r="CG13" s="18">
        <f>_xlfn.XLOOKUP($A13,'Water Forecast Calc'!$A:$A,'Water Forecast Calc'!AK:AK,0,0)</f>
        <v>0</v>
      </c>
      <c r="CH13" s="18">
        <f t="shared" si="8"/>
        <v>-1118.008915719618</v>
      </c>
      <c r="CI13" s="20">
        <f t="shared" si="9"/>
        <v>-42.032097183748192</v>
      </c>
      <c r="CJ13" s="18">
        <f t="shared" si="10"/>
        <v>-1160.0410129033662</v>
      </c>
      <c r="CL13" s="13"/>
    </row>
    <row r="14" spans="1:90" x14ac:dyDescent="0.25">
      <c r="A14" s="51">
        <v>923400</v>
      </c>
      <c r="B14" s="14">
        <f t="shared" si="11"/>
        <v>9</v>
      </c>
      <c r="C14" s="17" t="str">
        <f t="shared" si="0"/>
        <v>923.400</v>
      </c>
      <c r="D14" s="13" t="s">
        <v>23</v>
      </c>
      <c r="E14" s="13"/>
      <c r="F14" s="18">
        <v>0</v>
      </c>
      <c r="G14" s="18">
        <v>-479.60638447971786</v>
      </c>
      <c r="H14" s="18">
        <v>-89.953816425120777</v>
      </c>
      <c r="I14" s="18">
        <v>0</v>
      </c>
      <c r="J14" s="18">
        <v>-121.11288434214264</v>
      </c>
      <c r="K14" s="18">
        <v>-304.41355498721225</v>
      </c>
      <c r="L14" s="18">
        <v>-1164.8634498437054</v>
      </c>
      <c r="M14" s="18">
        <v>-461.12134129013918</v>
      </c>
      <c r="N14" s="18">
        <v>-1259.7468485365159</v>
      </c>
      <c r="O14" s="18">
        <v>-983.34738277919848</v>
      </c>
      <c r="P14" s="18">
        <v>-332.94430235862455</v>
      </c>
      <c r="Q14" s="18">
        <v>-2223.7732708155722</v>
      </c>
      <c r="R14" s="18">
        <f t="shared" si="1"/>
        <v>-7420.8832358579493</v>
      </c>
      <c r="S14" s="18">
        <v>-546.91740267121338</v>
      </c>
      <c r="T14" s="18">
        <v>-50.733617504973004</v>
      </c>
      <c r="U14" s="18">
        <v>-555.43910201761855</v>
      </c>
      <c r="V14" s="18">
        <v>-146.74197215117931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-830.16772378516612</v>
      </c>
      <c r="AD14" s="18">
        <v>-374.72375048430837</v>
      </c>
      <c r="AE14" s="18">
        <f t="shared" si="2"/>
        <v>-2504.7235686144591</v>
      </c>
      <c r="AF14" s="18">
        <v>0</v>
      </c>
      <c r="AG14" s="18">
        <v>-937.38299272866436</v>
      </c>
      <c r="AH14" s="18">
        <v>-4.7170527914925939</v>
      </c>
      <c r="AI14" s="18">
        <v>-452.4</v>
      </c>
      <c r="AJ14" s="18">
        <v>-335.92578568723968</v>
      </c>
      <c r="AK14" s="18">
        <v>0</v>
      </c>
      <c r="AL14" s="18">
        <v>-417.94432717678097</v>
      </c>
      <c r="AM14" s="18">
        <v>-398.17460317460319</v>
      </c>
      <c r="AN14" s="18">
        <v>0</v>
      </c>
      <c r="AO14" s="18">
        <v>-49.293584905660374</v>
      </c>
      <c r="AP14" s="18">
        <v>-77.063918459796156</v>
      </c>
      <c r="AQ14" s="18">
        <v>-27.290204545454543</v>
      </c>
      <c r="AR14" s="18">
        <f t="shared" si="3"/>
        <v>-2700.1924694696918</v>
      </c>
      <c r="AS14" s="18">
        <v>-450.48593155893536</v>
      </c>
      <c r="AT14" s="18">
        <v>0</v>
      </c>
      <c r="AU14" s="18">
        <v>-4598.6509505703416</v>
      </c>
      <c r="AV14" s="18">
        <v>-340.94886363636363</v>
      </c>
      <c r="AW14" s="18">
        <v>-375.82505686125853</v>
      </c>
      <c r="AX14" s="18">
        <v>-645.28301886792451</v>
      </c>
      <c r="AY14" s="18">
        <v>-660.15650037792898</v>
      </c>
      <c r="AZ14" s="18">
        <v>-426.4</v>
      </c>
      <c r="BA14" s="18">
        <v>-3904.881304512704</v>
      </c>
      <c r="BB14" s="18">
        <f>_xlfn.XLOOKUP($A14,'Water Forecast Calc'!$A:$A,'Water Forecast Calc'!F:F,0,0)</f>
        <v>-25.386196226415095</v>
      </c>
      <c r="BC14" s="18">
        <f>_xlfn.XLOOKUP($A14,'Water Forecast Calc'!$A:$A,'Water Forecast Calc'!G:G,0,0)</f>
        <v>-39.687918006795023</v>
      </c>
      <c r="BD14" s="18">
        <f>_xlfn.XLOOKUP($A14,'Water Forecast Calc'!$A:$A,'Water Forecast Calc'!H:H,0,0)</f>
        <v>-14.05445534090909</v>
      </c>
      <c r="BE14" s="18">
        <f t="shared" si="4"/>
        <v>-11481.760195959576</v>
      </c>
      <c r="BF14" s="18">
        <f>_xlfn.XLOOKUP($A14,'Water Forecast Calc'!$A:$A,'Water Forecast Calc'!J:J,0,0)</f>
        <v>-232.00025475285173</v>
      </c>
      <c r="BG14" s="18">
        <f>_xlfn.XLOOKUP($A14,'Water Forecast Calc'!$A:$A,'Water Forecast Calc'!K:K,0,0)</f>
        <v>0</v>
      </c>
      <c r="BH14" s="18">
        <f>_xlfn.XLOOKUP($A14,'Water Forecast Calc'!$A:$A,'Water Forecast Calc'!L:L,0,0)</f>
        <v>-2368.3052395437262</v>
      </c>
      <c r="BI14" s="18">
        <f>_xlfn.XLOOKUP($A14,'Water Forecast Calc'!$A:$A,'Water Forecast Calc'!M:M,0,0)</f>
        <v>-175.58866477272727</v>
      </c>
      <c r="BJ14" s="18">
        <f>_xlfn.XLOOKUP($A14,'Water Forecast Calc'!$A:$A,'Water Forecast Calc'!N:N,0,0)</f>
        <v>-193.54990428354816</v>
      </c>
      <c r="BK14" s="18">
        <f>_xlfn.XLOOKUP($A14,'Water Forecast Calc'!$A:$A,'Water Forecast Calc'!O:O,0,0)</f>
        <v>-332.32075471698113</v>
      </c>
      <c r="BL14" s="18">
        <f>_xlfn.XLOOKUP($A14,'Water Forecast Calc'!$A:$A,'Water Forecast Calc'!P:P,0,0)</f>
        <v>-339.98059769463345</v>
      </c>
      <c r="BM14" s="18">
        <f>_xlfn.XLOOKUP($A14,'Water Forecast Calc'!$A:$A,'Water Forecast Calc'!Q:Q,0,0)</f>
        <v>-219.596</v>
      </c>
      <c r="BN14" s="18">
        <f>_xlfn.XLOOKUP($A14,'Water Forecast Calc'!$A:$A,'Water Forecast Calc'!R:R,0,0)</f>
        <v>-2011.0138718240426</v>
      </c>
      <c r="BO14" s="18">
        <f>_xlfn.XLOOKUP($A14,'Water Forecast Calc'!$A:$A,'Water Forecast Calc'!S:S,0,0)</f>
        <v>-26.046237328301888</v>
      </c>
      <c r="BP14" s="18">
        <f>_xlfn.XLOOKUP($A14,'Water Forecast Calc'!$A:$A,'Water Forecast Calc'!T:T,0,0)</f>
        <v>-40.719803874971696</v>
      </c>
      <c r="BQ14" s="18">
        <f>_xlfn.XLOOKUP($A14,'Water Forecast Calc'!$A:$A,'Water Forecast Calc'!U:U,0,0)</f>
        <v>-14.419871179772727</v>
      </c>
      <c r="BR14" s="18">
        <f t="shared" si="5"/>
        <v>-5953.541199971557</v>
      </c>
      <c r="BS14" s="18">
        <f>_xlfn.XLOOKUP($A14,'Water Forecast Calc'!$A:$A,'Water Forecast Calc'!W:W,0,0)</f>
        <v>-236.87226010266158</v>
      </c>
      <c r="BT14" s="18">
        <f>_xlfn.XLOOKUP($A14,'Water Forecast Calc'!$A:$A,'Water Forecast Calc'!X:X,0,0)</f>
        <v>0</v>
      </c>
      <c r="BU14" s="18">
        <f>_xlfn.XLOOKUP($A14,'Water Forecast Calc'!$A:$A,'Water Forecast Calc'!Y:Y,0,0)</f>
        <v>-2418.0396495741443</v>
      </c>
      <c r="BV14" s="18">
        <f>_xlfn.XLOOKUP($A14,'Water Forecast Calc'!$A:$A,'Water Forecast Calc'!Z:Z,0,0)</f>
        <v>-179.27602673295453</v>
      </c>
      <c r="BW14" s="18">
        <f>_xlfn.XLOOKUP($A14,'Water Forecast Calc'!$A:$A,'Water Forecast Calc'!AA:AA,0,0)</f>
        <v>-197.61445227350265</v>
      </c>
      <c r="BX14" s="18">
        <f>_xlfn.XLOOKUP($A14,'Water Forecast Calc'!$A:$A,'Water Forecast Calc'!AB:AB,0,0)</f>
        <v>-339.29949056603772</v>
      </c>
      <c r="BY14" s="18">
        <f>_xlfn.XLOOKUP($A14,'Water Forecast Calc'!$A:$A,'Water Forecast Calc'!AC:AC,0,0)</f>
        <v>-347.12019024622072</v>
      </c>
      <c r="BZ14" s="18">
        <f>_xlfn.XLOOKUP($A14,'Water Forecast Calc'!$A:$A,'Water Forecast Calc'!AD:AD,0,0)</f>
        <v>-224.20751599999997</v>
      </c>
      <c r="CA14" s="18">
        <f>_xlfn.XLOOKUP($A14,'Water Forecast Calc'!$A:$A,'Water Forecast Calc'!AE:AE,0,0)</f>
        <v>-2053.2451631323474</v>
      </c>
      <c r="CB14" s="18">
        <f>_xlfn.XLOOKUP($A14,'Water Forecast Calc'!$A:$A,'Water Forecast Calc'!AF:AF,0,0)</f>
        <v>-26.593208312196225</v>
      </c>
      <c r="CC14" s="18">
        <f>_xlfn.XLOOKUP($A14,'Water Forecast Calc'!$A:$A,'Water Forecast Calc'!AG:AG,0,0)</f>
        <v>-41.574919756346098</v>
      </c>
      <c r="CD14" s="18">
        <f>_xlfn.XLOOKUP($A14,'Water Forecast Calc'!$A:$A,'Water Forecast Calc'!AH:AH,0,0)</f>
        <v>-14.722688474547953</v>
      </c>
      <c r="CE14" s="18">
        <f t="shared" si="6"/>
        <v>-6078.5655651709594</v>
      </c>
      <c r="CF14" s="19">
        <f t="shared" si="7"/>
        <v>-9032.9288081268787</v>
      </c>
      <c r="CG14" s="18">
        <f>_xlfn.XLOOKUP($A14,'Water Forecast Calc'!$A:$A,'Water Forecast Calc'!AK:AK,0,0)</f>
        <v>3176.7473721280899</v>
      </c>
      <c r="CH14" s="18">
        <f t="shared" si="8"/>
        <v>-5856.1814359987893</v>
      </c>
      <c r="CI14" s="20">
        <f t="shared" si="9"/>
        <v>-173.83641770382201</v>
      </c>
      <c r="CJ14" s="18">
        <f t="shared" si="10"/>
        <v>-6030.0178537026113</v>
      </c>
      <c r="CL14" s="13"/>
    </row>
    <row r="15" spans="1:90" x14ac:dyDescent="0.25">
      <c r="A15" s="51">
        <v>923500</v>
      </c>
      <c r="B15" s="14">
        <f t="shared" si="11"/>
        <v>10</v>
      </c>
      <c r="C15" s="17" t="str">
        <f t="shared" si="0"/>
        <v>923.500</v>
      </c>
      <c r="D15" s="13" t="s">
        <v>24</v>
      </c>
      <c r="E15" s="13"/>
      <c r="F15" s="18">
        <v>-68.4785420340976</v>
      </c>
      <c r="G15" s="18">
        <v>-100.96090534979425</v>
      </c>
      <c r="H15" s="18">
        <v>-34.799374822392721</v>
      </c>
      <c r="I15" s="18">
        <v>-66.201761864165945</v>
      </c>
      <c r="J15" s="18">
        <v>-66.201761864165945</v>
      </c>
      <c r="K15" s="18">
        <v>-66.201761864165945</v>
      </c>
      <c r="L15" s="18">
        <v>-66.201761864165945</v>
      </c>
      <c r="M15" s="18">
        <v>-66.201761864165945</v>
      </c>
      <c r="N15" s="18">
        <v>-66.201761864165945</v>
      </c>
      <c r="O15" s="18">
        <v>-212.35123614663254</v>
      </c>
      <c r="P15" s="18">
        <v>-66.201761864165945</v>
      </c>
      <c r="Q15" s="18">
        <v>0</v>
      </c>
      <c r="R15" s="18">
        <f t="shared" si="1"/>
        <v>-880.00239140207896</v>
      </c>
      <c r="S15" s="18">
        <v>0</v>
      </c>
      <c r="T15" s="18">
        <v>-66.201761864165945</v>
      </c>
      <c r="U15" s="18">
        <v>-132.40352372833189</v>
      </c>
      <c r="V15" s="18">
        <v>-122.10433077578857</v>
      </c>
      <c r="W15" s="18">
        <v>-66.201761864165945</v>
      </c>
      <c r="X15" s="18">
        <v>-66.201761864165945</v>
      </c>
      <c r="Y15" s="18">
        <v>-66.201761864165945</v>
      </c>
      <c r="Z15" s="18">
        <v>-66.201761864165945</v>
      </c>
      <c r="AA15" s="18">
        <v>-66.201761864165945</v>
      </c>
      <c r="AB15" s="18">
        <v>-192.34929809605001</v>
      </c>
      <c r="AC15" s="18">
        <v>-196.19737425404944</v>
      </c>
      <c r="AD15" s="18">
        <v>0</v>
      </c>
      <c r="AE15" s="18">
        <f t="shared" si="2"/>
        <v>-1040.2650980392157</v>
      </c>
      <c r="AF15" s="18">
        <v>0</v>
      </c>
      <c r="AG15" s="18">
        <v>0</v>
      </c>
      <c r="AH15" s="18">
        <v>0</v>
      </c>
      <c r="AI15" s="18">
        <v>-63.926143939393938</v>
      </c>
      <c r="AJ15" s="18">
        <v>0</v>
      </c>
      <c r="AK15" s="18">
        <v>0</v>
      </c>
      <c r="AL15" s="18">
        <v>0</v>
      </c>
      <c r="AM15" s="18">
        <v>-191.40547996976568</v>
      </c>
      <c r="AN15" s="18">
        <v>0</v>
      </c>
      <c r="AO15" s="18">
        <v>-345.26993584905659</v>
      </c>
      <c r="AP15" s="18">
        <v>0</v>
      </c>
      <c r="AQ15" s="18">
        <v>0</v>
      </c>
      <c r="AR15" s="18">
        <f t="shared" si="3"/>
        <v>-600.60155975821624</v>
      </c>
      <c r="AS15" s="18">
        <v>0</v>
      </c>
      <c r="AT15" s="18">
        <v>0</v>
      </c>
      <c r="AU15" s="18">
        <v>0</v>
      </c>
      <c r="AV15" s="18">
        <v>-96.60692045454546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f>_xlfn.XLOOKUP($A15,'Water Forecast Calc'!$A:$A,'Water Forecast Calc'!F:F,0,0)</f>
        <v>-355.62803392452832</v>
      </c>
      <c r="BC15" s="18">
        <f>_xlfn.XLOOKUP($A15,'Water Forecast Calc'!$A:$A,'Water Forecast Calc'!G:G,0,0)</f>
        <v>0</v>
      </c>
      <c r="BD15" s="18">
        <f>_xlfn.XLOOKUP($A15,'Water Forecast Calc'!$A:$A,'Water Forecast Calc'!H:H,0,0)</f>
        <v>0</v>
      </c>
      <c r="BE15" s="18">
        <f t="shared" si="4"/>
        <v>-452.23495437907377</v>
      </c>
      <c r="BF15" s="18">
        <f>_xlfn.XLOOKUP($A15,'Water Forecast Calc'!$A:$A,'Water Forecast Calc'!J:J,0,0)</f>
        <v>0</v>
      </c>
      <c r="BG15" s="18">
        <f>_xlfn.XLOOKUP($A15,'Water Forecast Calc'!$A:$A,'Water Forecast Calc'!K:K,0,0)</f>
        <v>0</v>
      </c>
      <c r="BH15" s="18">
        <f>_xlfn.XLOOKUP($A15,'Water Forecast Calc'!$A:$A,'Water Forecast Calc'!L:L,0,0)</f>
        <v>0</v>
      </c>
      <c r="BI15" s="18">
        <f>_xlfn.XLOOKUP($A15,'Water Forecast Calc'!$A:$A,'Water Forecast Calc'!M:M,0,0)</f>
        <v>-99.118700386363642</v>
      </c>
      <c r="BJ15" s="18">
        <f>_xlfn.XLOOKUP($A15,'Water Forecast Calc'!$A:$A,'Water Forecast Calc'!N:N,0,0)</f>
        <v>0</v>
      </c>
      <c r="BK15" s="18">
        <f>_xlfn.XLOOKUP($A15,'Water Forecast Calc'!$A:$A,'Water Forecast Calc'!O:O,0,0)</f>
        <v>0</v>
      </c>
      <c r="BL15" s="18">
        <f>_xlfn.XLOOKUP($A15,'Water Forecast Calc'!$A:$A,'Water Forecast Calc'!P:P,0,0)</f>
        <v>0</v>
      </c>
      <c r="BM15" s="18">
        <f>_xlfn.XLOOKUP($A15,'Water Forecast Calc'!$A:$A,'Water Forecast Calc'!Q:Q,0,0)</f>
        <v>0</v>
      </c>
      <c r="BN15" s="18">
        <f>_xlfn.XLOOKUP($A15,'Water Forecast Calc'!$A:$A,'Water Forecast Calc'!R:R,0,0)</f>
        <v>0</v>
      </c>
      <c r="BO15" s="18">
        <f>_xlfn.XLOOKUP($A15,'Water Forecast Calc'!$A:$A,'Water Forecast Calc'!S:S,0,0)</f>
        <v>-364.87436280656607</v>
      </c>
      <c r="BP15" s="18">
        <f>_xlfn.XLOOKUP($A15,'Water Forecast Calc'!$A:$A,'Water Forecast Calc'!T:T,0,0)</f>
        <v>0</v>
      </c>
      <c r="BQ15" s="18">
        <f>_xlfn.XLOOKUP($A15,'Water Forecast Calc'!$A:$A,'Water Forecast Calc'!U:U,0,0)</f>
        <v>0</v>
      </c>
      <c r="BR15" s="18">
        <f t="shared" si="5"/>
        <v>-463.9930631929297</v>
      </c>
      <c r="BS15" s="18">
        <f>_xlfn.XLOOKUP($A15,'Water Forecast Calc'!$A:$A,'Water Forecast Calc'!W:W,0,0)</f>
        <v>0</v>
      </c>
      <c r="BT15" s="18">
        <f>_xlfn.XLOOKUP($A15,'Water Forecast Calc'!$A:$A,'Water Forecast Calc'!X:X,0,0)</f>
        <v>0</v>
      </c>
      <c r="BU15" s="18">
        <f>_xlfn.XLOOKUP($A15,'Water Forecast Calc'!$A:$A,'Water Forecast Calc'!Y:Y,0,0)</f>
        <v>0</v>
      </c>
      <c r="BV15" s="18">
        <f>_xlfn.XLOOKUP($A15,'Water Forecast Calc'!$A:$A,'Water Forecast Calc'!Z:Z,0,0)</f>
        <v>-101.20019309447727</v>
      </c>
      <c r="BW15" s="18">
        <f>_xlfn.XLOOKUP($A15,'Water Forecast Calc'!$A:$A,'Water Forecast Calc'!AA:AA,0,0)</f>
        <v>0</v>
      </c>
      <c r="BX15" s="18">
        <f>_xlfn.XLOOKUP($A15,'Water Forecast Calc'!$A:$A,'Water Forecast Calc'!AB:AB,0,0)</f>
        <v>0</v>
      </c>
      <c r="BY15" s="18">
        <f>_xlfn.XLOOKUP($A15,'Water Forecast Calc'!$A:$A,'Water Forecast Calc'!AC:AC,0,0)</f>
        <v>0</v>
      </c>
      <c r="BZ15" s="18">
        <f>_xlfn.XLOOKUP($A15,'Water Forecast Calc'!$A:$A,'Water Forecast Calc'!AD:AD,0,0)</f>
        <v>0</v>
      </c>
      <c r="CA15" s="18">
        <f>_xlfn.XLOOKUP($A15,'Water Forecast Calc'!$A:$A,'Water Forecast Calc'!AE:AE,0,0)</f>
        <v>0</v>
      </c>
      <c r="CB15" s="18">
        <f>_xlfn.XLOOKUP($A15,'Water Forecast Calc'!$A:$A,'Water Forecast Calc'!AF:AF,0,0)</f>
        <v>-372.53672442550391</v>
      </c>
      <c r="CC15" s="18">
        <f>_xlfn.XLOOKUP($A15,'Water Forecast Calc'!$A:$A,'Water Forecast Calc'!AG:AG,0,0)</f>
        <v>0</v>
      </c>
      <c r="CD15" s="18">
        <f>_xlfn.XLOOKUP($A15,'Water Forecast Calc'!$A:$A,'Water Forecast Calc'!AH:AH,0,0)</f>
        <v>0</v>
      </c>
      <c r="CE15" s="18">
        <f t="shared" si="6"/>
        <v>-473.73691751998115</v>
      </c>
      <c r="CF15" s="19">
        <f t="shared" si="7"/>
        <v>-452.23495437907377</v>
      </c>
      <c r="CG15" s="18">
        <f>_xlfn.XLOOKUP($A15,'Water Forecast Calc'!$A:$A,'Water Forecast Calc'!AK:AK,0,0)</f>
        <v>0</v>
      </c>
      <c r="CH15" s="18">
        <f t="shared" si="8"/>
        <v>-452.23495437907377</v>
      </c>
      <c r="CI15" s="20">
        <f t="shared" si="9"/>
        <v>-13.839601521969598</v>
      </c>
      <c r="CJ15" s="18">
        <f t="shared" si="10"/>
        <v>-466.07455590104337</v>
      </c>
      <c r="CL15" s="13"/>
    </row>
    <row r="16" spans="1:90" x14ac:dyDescent="0.25">
      <c r="A16" s="51">
        <v>923600</v>
      </c>
      <c r="B16" s="14">
        <f t="shared" si="11"/>
        <v>11</v>
      </c>
      <c r="C16" s="17" t="str">
        <f t="shared" si="0"/>
        <v>923.600</v>
      </c>
      <c r="D16" s="13" t="s">
        <v>25</v>
      </c>
      <c r="E16" s="13"/>
      <c r="F16" s="18">
        <v>-186.47736625514403</v>
      </c>
      <c r="G16" s="18">
        <v>-60.444979423868318</v>
      </c>
      <c r="H16" s="18">
        <v>-237.7646547314578</v>
      </c>
      <c r="I16" s="18">
        <v>172.80397840295538</v>
      </c>
      <c r="J16" s="18">
        <v>-128.29711849957374</v>
      </c>
      <c r="K16" s="18">
        <v>-57.124694515487349</v>
      </c>
      <c r="L16" s="18">
        <v>-178.81111679454389</v>
      </c>
      <c r="M16" s="18">
        <v>-172.37658994032395</v>
      </c>
      <c r="N16" s="18">
        <v>-126.03377664109119</v>
      </c>
      <c r="O16" s="18">
        <v>-68.261284455811307</v>
      </c>
      <c r="P16" s="18">
        <v>-283.24558113100312</v>
      </c>
      <c r="Q16" s="18">
        <v>238.6107416879795</v>
      </c>
      <c r="R16" s="18">
        <f t="shared" si="1"/>
        <v>-1087.4224422973698</v>
      </c>
      <c r="S16" s="18">
        <v>-101.44590508667228</v>
      </c>
      <c r="T16" s="18">
        <v>0</v>
      </c>
      <c r="U16" s="18">
        <v>0</v>
      </c>
      <c r="V16" s="18">
        <v>-249.6975618073316</v>
      </c>
      <c r="W16" s="18">
        <v>-61.26980960500142</v>
      </c>
      <c r="X16" s="18">
        <v>0</v>
      </c>
      <c r="Y16" s="18">
        <v>-255.05216254617787</v>
      </c>
      <c r="Z16" s="18">
        <v>-76.120966183574865</v>
      </c>
      <c r="AA16" s="18">
        <v>0</v>
      </c>
      <c r="AB16" s="18">
        <v>0</v>
      </c>
      <c r="AC16" s="18">
        <v>0</v>
      </c>
      <c r="AD16" s="18">
        <v>-60.856257264626109</v>
      </c>
      <c r="AE16" s="18">
        <f t="shared" si="2"/>
        <v>-804.4426624933842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f t="shared" si="3"/>
        <v>0</v>
      </c>
      <c r="AS16" s="18">
        <v>-62.965779467680612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f>_xlfn.XLOOKUP($A16,'Water Forecast Calc'!$A:$A,'Water Forecast Calc'!F:F,0,0)</f>
        <v>0</v>
      </c>
      <c r="BC16" s="18">
        <f>_xlfn.XLOOKUP($A16,'Water Forecast Calc'!$A:$A,'Water Forecast Calc'!G:G,0,0)</f>
        <v>0</v>
      </c>
      <c r="BD16" s="18">
        <f>_xlfn.XLOOKUP($A16,'Water Forecast Calc'!$A:$A,'Water Forecast Calc'!H:H,0,0)</f>
        <v>0</v>
      </c>
      <c r="BE16" s="18">
        <f t="shared" si="4"/>
        <v>-62.965779467680612</v>
      </c>
      <c r="BF16" s="18">
        <f>_xlfn.XLOOKUP($A16,'Water Forecast Calc'!$A:$A,'Water Forecast Calc'!J:J,0,0)</f>
        <v>-64.602889733840314</v>
      </c>
      <c r="BG16" s="18">
        <f>_xlfn.XLOOKUP($A16,'Water Forecast Calc'!$A:$A,'Water Forecast Calc'!K:K,0,0)</f>
        <v>0</v>
      </c>
      <c r="BH16" s="18">
        <f>_xlfn.XLOOKUP($A16,'Water Forecast Calc'!$A:$A,'Water Forecast Calc'!L:L,0,0)</f>
        <v>0</v>
      </c>
      <c r="BI16" s="18">
        <f>_xlfn.XLOOKUP($A16,'Water Forecast Calc'!$A:$A,'Water Forecast Calc'!M:M,0,0)</f>
        <v>0</v>
      </c>
      <c r="BJ16" s="18">
        <f>_xlfn.XLOOKUP($A16,'Water Forecast Calc'!$A:$A,'Water Forecast Calc'!N:N,0,0)</f>
        <v>0</v>
      </c>
      <c r="BK16" s="18">
        <f>_xlfn.XLOOKUP($A16,'Water Forecast Calc'!$A:$A,'Water Forecast Calc'!O:O,0,0)</f>
        <v>0</v>
      </c>
      <c r="BL16" s="18">
        <f>_xlfn.XLOOKUP($A16,'Water Forecast Calc'!$A:$A,'Water Forecast Calc'!P:P,0,0)</f>
        <v>0</v>
      </c>
      <c r="BM16" s="18">
        <f>_xlfn.XLOOKUP($A16,'Water Forecast Calc'!$A:$A,'Water Forecast Calc'!Q:Q,0,0)</f>
        <v>0</v>
      </c>
      <c r="BN16" s="18">
        <f>_xlfn.XLOOKUP($A16,'Water Forecast Calc'!$A:$A,'Water Forecast Calc'!R:R,0,0)</f>
        <v>0</v>
      </c>
      <c r="BO16" s="18">
        <f>_xlfn.XLOOKUP($A16,'Water Forecast Calc'!$A:$A,'Water Forecast Calc'!S:S,0,0)</f>
        <v>0</v>
      </c>
      <c r="BP16" s="18">
        <f>_xlfn.XLOOKUP($A16,'Water Forecast Calc'!$A:$A,'Water Forecast Calc'!T:T,0,0)</f>
        <v>0</v>
      </c>
      <c r="BQ16" s="18">
        <f>_xlfn.XLOOKUP($A16,'Water Forecast Calc'!$A:$A,'Water Forecast Calc'!U:U,0,0)</f>
        <v>0</v>
      </c>
      <c r="BR16" s="18">
        <f t="shared" si="5"/>
        <v>-64.602889733840314</v>
      </c>
      <c r="BS16" s="18">
        <f>_xlfn.XLOOKUP($A16,'Water Forecast Calc'!$A:$A,'Water Forecast Calc'!W:W,0,0)</f>
        <v>-65.959550418250956</v>
      </c>
      <c r="BT16" s="18">
        <f>_xlfn.XLOOKUP($A16,'Water Forecast Calc'!$A:$A,'Water Forecast Calc'!X:X,0,0)</f>
        <v>0</v>
      </c>
      <c r="BU16" s="18">
        <f>_xlfn.XLOOKUP($A16,'Water Forecast Calc'!$A:$A,'Water Forecast Calc'!Y:Y,0,0)</f>
        <v>0</v>
      </c>
      <c r="BV16" s="18">
        <f>_xlfn.XLOOKUP($A16,'Water Forecast Calc'!$A:$A,'Water Forecast Calc'!Z:Z,0,0)</f>
        <v>0</v>
      </c>
      <c r="BW16" s="18">
        <f>_xlfn.XLOOKUP($A16,'Water Forecast Calc'!$A:$A,'Water Forecast Calc'!AA:AA,0,0)</f>
        <v>0</v>
      </c>
      <c r="BX16" s="18">
        <f>_xlfn.XLOOKUP($A16,'Water Forecast Calc'!$A:$A,'Water Forecast Calc'!AB:AB,0,0)</f>
        <v>0</v>
      </c>
      <c r="BY16" s="18">
        <f>_xlfn.XLOOKUP($A16,'Water Forecast Calc'!$A:$A,'Water Forecast Calc'!AC:AC,0,0)</f>
        <v>0</v>
      </c>
      <c r="BZ16" s="18">
        <f>_xlfn.XLOOKUP($A16,'Water Forecast Calc'!$A:$A,'Water Forecast Calc'!AD:AD,0,0)</f>
        <v>0</v>
      </c>
      <c r="CA16" s="18">
        <f>_xlfn.XLOOKUP($A16,'Water Forecast Calc'!$A:$A,'Water Forecast Calc'!AE:AE,0,0)</f>
        <v>0</v>
      </c>
      <c r="CB16" s="18">
        <f>_xlfn.XLOOKUP($A16,'Water Forecast Calc'!$A:$A,'Water Forecast Calc'!AF:AF,0,0)</f>
        <v>0</v>
      </c>
      <c r="CC16" s="18">
        <f>_xlfn.XLOOKUP($A16,'Water Forecast Calc'!$A:$A,'Water Forecast Calc'!AG:AG,0,0)</f>
        <v>0</v>
      </c>
      <c r="CD16" s="18">
        <f>_xlfn.XLOOKUP($A16,'Water Forecast Calc'!$A:$A,'Water Forecast Calc'!AH:AH,0,0)</f>
        <v>0</v>
      </c>
      <c r="CE16" s="18">
        <f t="shared" si="6"/>
        <v>-65.959550418250956</v>
      </c>
      <c r="CF16" s="19">
        <f t="shared" si="7"/>
        <v>-64.602889733840314</v>
      </c>
      <c r="CG16" s="18">
        <f>_xlfn.XLOOKUP($A16,'Water Forecast Calc'!$A:$A,'Water Forecast Calc'!AK:AK,0,0)</f>
        <v>0</v>
      </c>
      <c r="CH16" s="18">
        <f t="shared" si="8"/>
        <v>-64.602889733840314</v>
      </c>
      <c r="CI16" s="20">
        <f t="shared" si="9"/>
        <v>-1.3566606844106417</v>
      </c>
      <c r="CJ16" s="18">
        <f t="shared" si="10"/>
        <v>-65.959550418250956</v>
      </c>
      <c r="CL16" s="13"/>
    </row>
    <row r="17" spans="1:90" x14ac:dyDescent="0.25">
      <c r="A17" s="51">
        <v>923900</v>
      </c>
      <c r="B17" s="14">
        <f t="shared" si="11"/>
        <v>12</v>
      </c>
      <c r="C17" s="17" t="str">
        <f t="shared" si="0"/>
        <v>923.900</v>
      </c>
      <c r="D17" s="13" t="s">
        <v>26</v>
      </c>
      <c r="E17" s="13"/>
      <c r="F17" s="18">
        <v>-192.8</v>
      </c>
      <c r="G17" s="18">
        <v>-192.8</v>
      </c>
      <c r="H17" s="18">
        <v>-196.74998579141803</v>
      </c>
      <c r="I17" s="18">
        <v>-192.8</v>
      </c>
      <c r="J17" s="18">
        <v>-242.11478260869566</v>
      </c>
      <c r="K17" s="18">
        <v>-192.8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1"/>
        <v>-1210.0647684001137</v>
      </c>
      <c r="S17" s="18">
        <v>-667.17</v>
      </c>
      <c r="T17" s="18">
        <v>-222.39000000000001</v>
      </c>
      <c r="U17" s="18">
        <v>-223.11442739414608</v>
      </c>
      <c r="V17" s="18">
        <v>-223.11442739414608</v>
      </c>
      <c r="W17" s="18">
        <v>-223.11442739414608</v>
      </c>
      <c r="X17" s="18">
        <v>-223.11442739414608</v>
      </c>
      <c r="Y17" s="18">
        <v>-223.11442739414608</v>
      </c>
      <c r="Z17" s="18">
        <v>-223.11442739414605</v>
      </c>
      <c r="AA17" s="18">
        <v>-223.11442739414605</v>
      </c>
      <c r="AB17" s="18">
        <v>-223.11442739414605</v>
      </c>
      <c r="AC17" s="18">
        <v>0</v>
      </c>
      <c r="AD17" s="18">
        <v>0</v>
      </c>
      <c r="AE17" s="18">
        <f t="shared" si="2"/>
        <v>-2674.4754191531683</v>
      </c>
      <c r="AF17" s="18">
        <v>0</v>
      </c>
      <c r="AG17" s="18">
        <v>0</v>
      </c>
      <c r="AH17" s="18">
        <v>0</v>
      </c>
      <c r="AI17" s="18">
        <v>-274.04000000000002</v>
      </c>
      <c r="AJ17" s="18">
        <v>-274.04000000000002</v>
      </c>
      <c r="AK17" s="18">
        <v>-274.04000000000002</v>
      </c>
      <c r="AL17" s="18">
        <v>-274.03999999999996</v>
      </c>
      <c r="AM17" s="18">
        <v>-274.03999999999996</v>
      </c>
      <c r="AN17" s="18">
        <v>-274.04000000000002</v>
      </c>
      <c r="AO17" s="18">
        <v>-274.03999999999996</v>
      </c>
      <c r="AP17" s="18">
        <v>-274.08</v>
      </c>
      <c r="AQ17" s="18">
        <v>0</v>
      </c>
      <c r="AR17" s="18">
        <f t="shared" si="3"/>
        <v>-2192.36</v>
      </c>
      <c r="AS17" s="18">
        <v>-255.04999999999998</v>
      </c>
      <c r="AT17" s="18">
        <v>-255.04999999999998</v>
      </c>
      <c r="AU17" s="18">
        <v>-255.04999999999998</v>
      </c>
      <c r="AV17" s="18">
        <v>-255.04999999999998</v>
      </c>
      <c r="AW17" s="18">
        <v>-255.04999999999998</v>
      </c>
      <c r="AX17" s="18">
        <v>-255.04999999999998</v>
      </c>
      <c r="AY17" s="18">
        <v>-255.04999999999998</v>
      </c>
      <c r="AZ17" s="18">
        <v>-255.04999999999998</v>
      </c>
      <c r="BA17" s="18">
        <v>-255.04999999999998</v>
      </c>
      <c r="BB17" s="18">
        <f>_xlfn.XLOOKUP($A17,'Water Forecast Calc'!$A:$A,'Water Forecast Calc'!F:F,0,0)</f>
        <v>-282.26119999999997</v>
      </c>
      <c r="BC17" s="18">
        <f>_xlfn.XLOOKUP($A17,'Water Forecast Calc'!$A:$A,'Water Forecast Calc'!G:G,0,0)</f>
        <v>-282.30239999999998</v>
      </c>
      <c r="BD17" s="18">
        <f>_xlfn.XLOOKUP($A17,'Water Forecast Calc'!$A:$A,'Water Forecast Calc'!H:H,0,0)</f>
        <v>0</v>
      </c>
      <c r="BE17" s="18">
        <f t="shared" si="4"/>
        <v>-2860.0135999999998</v>
      </c>
      <c r="BF17" s="18">
        <f>_xlfn.XLOOKUP($A17,'Water Forecast Calc'!$A:$A,'Water Forecast Calc'!J:J,0,0)</f>
        <v>-261.68129999999996</v>
      </c>
      <c r="BG17" s="18">
        <f>_xlfn.XLOOKUP($A17,'Water Forecast Calc'!$A:$A,'Water Forecast Calc'!K:K,0,0)</f>
        <v>-261.68129999999996</v>
      </c>
      <c r="BH17" s="18">
        <f>_xlfn.XLOOKUP($A17,'Water Forecast Calc'!$A:$A,'Water Forecast Calc'!L:L,0,0)</f>
        <v>-261.68129999999996</v>
      </c>
      <c r="BI17" s="18">
        <f>_xlfn.XLOOKUP($A17,'Water Forecast Calc'!$A:$A,'Water Forecast Calc'!M:M,0,0)</f>
        <v>-261.68129999999996</v>
      </c>
      <c r="BJ17" s="18">
        <f>_xlfn.XLOOKUP($A17,'Water Forecast Calc'!$A:$A,'Water Forecast Calc'!N:N,0,0)</f>
        <v>-261.68129999999996</v>
      </c>
      <c r="BK17" s="18">
        <f>_xlfn.XLOOKUP($A17,'Water Forecast Calc'!$A:$A,'Water Forecast Calc'!O:O,0,0)</f>
        <v>-261.68129999999996</v>
      </c>
      <c r="BL17" s="18">
        <f>_xlfn.XLOOKUP($A17,'Water Forecast Calc'!$A:$A,'Water Forecast Calc'!P:P,0,0)</f>
        <v>-261.68129999999996</v>
      </c>
      <c r="BM17" s="18">
        <f>_xlfn.XLOOKUP($A17,'Water Forecast Calc'!$A:$A,'Water Forecast Calc'!Q:Q,0,0)</f>
        <v>-261.68129999999996</v>
      </c>
      <c r="BN17" s="18">
        <f>_xlfn.XLOOKUP($A17,'Water Forecast Calc'!$A:$A,'Water Forecast Calc'!R:R,0,0)</f>
        <v>-261.68129999999996</v>
      </c>
      <c r="BO17" s="18">
        <f>_xlfn.XLOOKUP($A17,'Water Forecast Calc'!$A:$A,'Water Forecast Calc'!S:S,0,0)</f>
        <v>-289.59999119999998</v>
      </c>
      <c r="BP17" s="18">
        <f>_xlfn.XLOOKUP($A17,'Water Forecast Calc'!$A:$A,'Water Forecast Calc'!T:T,0,0)</f>
        <v>-289.64226239999999</v>
      </c>
      <c r="BQ17" s="18">
        <f>_xlfn.XLOOKUP($A17,'Water Forecast Calc'!$A:$A,'Water Forecast Calc'!U:U,0,0)</f>
        <v>0</v>
      </c>
      <c r="BR17" s="18">
        <f t="shared" si="5"/>
        <v>-2934.3739535999998</v>
      </c>
      <c r="BS17" s="18">
        <f>_xlfn.XLOOKUP($A17,'Water Forecast Calc'!$A:$A,'Water Forecast Calc'!W:W,0,0)</f>
        <v>-267.17660729999994</v>
      </c>
      <c r="BT17" s="18">
        <f>_xlfn.XLOOKUP($A17,'Water Forecast Calc'!$A:$A,'Water Forecast Calc'!X:X,0,0)</f>
        <v>-267.17660729999994</v>
      </c>
      <c r="BU17" s="18">
        <f>_xlfn.XLOOKUP($A17,'Water Forecast Calc'!$A:$A,'Water Forecast Calc'!Y:Y,0,0)</f>
        <v>-267.17660729999994</v>
      </c>
      <c r="BV17" s="18">
        <f>_xlfn.XLOOKUP($A17,'Water Forecast Calc'!$A:$A,'Water Forecast Calc'!Z:Z,0,0)</f>
        <v>-267.17660729999994</v>
      </c>
      <c r="BW17" s="18">
        <f>_xlfn.XLOOKUP($A17,'Water Forecast Calc'!$A:$A,'Water Forecast Calc'!AA:AA,0,0)</f>
        <v>-267.17660729999994</v>
      </c>
      <c r="BX17" s="18">
        <f>_xlfn.XLOOKUP($A17,'Water Forecast Calc'!$A:$A,'Water Forecast Calc'!AB:AB,0,0)</f>
        <v>-267.17660729999994</v>
      </c>
      <c r="BY17" s="18">
        <f>_xlfn.XLOOKUP($A17,'Water Forecast Calc'!$A:$A,'Water Forecast Calc'!AC:AC,0,0)</f>
        <v>-267.17660729999994</v>
      </c>
      <c r="BZ17" s="18">
        <f>_xlfn.XLOOKUP($A17,'Water Forecast Calc'!$A:$A,'Water Forecast Calc'!AD:AD,0,0)</f>
        <v>-267.17660729999994</v>
      </c>
      <c r="CA17" s="18">
        <f>_xlfn.XLOOKUP($A17,'Water Forecast Calc'!$A:$A,'Water Forecast Calc'!AE:AE,0,0)</f>
        <v>-267.17660729999994</v>
      </c>
      <c r="CB17" s="18">
        <f>_xlfn.XLOOKUP($A17,'Water Forecast Calc'!$A:$A,'Water Forecast Calc'!AF:AF,0,0)</f>
        <v>-295.68159101519996</v>
      </c>
      <c r="CC17" s="18">
        <f>_xlfn.XLOOKUP($A17,'Water Forecast Calc'!$A:$A,'Water Forecast Calc'!AG:AG,0,0)</f>
        <v>-295.72474991039996</v>
      </c>
      <c r="CD17" s="18">
        <f>_xlfn.XLOOKUP($A17,'Water Forecast Calc'!$A:$A,'Water Forecast Calc'!AH:AH,0,0)</f>
        <v>0</v>
      </c>
      <c r="CE17" s="18">
        <f t="shared" si="6"/>
        <v>-2995.9958066255995</v>
      </c>
      <c r="CF17" s="19">
        <f t="shared" si="7"/>
        <v>-2879.9075000000003</v>
      </c>
      <c r="CG17" s="18">
        <f>_xlfn.XLOOKUP($A17,'Water Forecast Calc'!$A:$A,'Water Forecast Calc'!AK:AK,0,0)</f>
        <v>0</v>
      </c>
      <c r="CH17" s="18">
        <f t="shared" si="8"/>
        <v>-2879.9075000000003</v>
      </c>
      <c r="CI17" s="20">
        <f t="shared" si="9"/>
        <v>-92.933604699998796</v>
      </c>
      <c r="CJ17" s="18">
        <f t="shared" si="10"/>
        <v>-2972.8411046999991</v>
      </c>
      <c r="CL17" s="13"/>
    </row>
    <row r="18" spans="1:90" x14ac:dyDescent="0.25">
      <c r="A18" s="51">
        <v>928100</v>
      </c>
      <c r="B18" s="14">
        <f t="shared" si="11"/>
        <v>13</v>
      </c>
      <c r="C18" s="17" t="str">
        <f t="shared" si="0"/>
        <v>928.100</v>
      </c>
      <c r="D18" s="13" t="s">
        <v>27</v>
      </c>
      <c r="E18" s="13"/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1"/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f t="shared" si="2"/>
        <v>0</v>
      </c>
      <c r="AF18" s="18">
        <v>-30.29528455284553</v>
      </c>
      <c r="AG18" s="18">
        <v>-29.8377650210486</v>
      </c>
      <c r="AH18" s="18">
        <v>-30.046578047854158</v>
      </c>
      <c r="AI18" s="18">
        <v>-30.075484848484844</v>
      </c>
      <c r="AJ18" s="18">
        <v>-30.38970087088224</v>
      </c>
      <c r="AK18" s="18">
        <v>-31.114099848714069</v>
      </c>
      <c r="AL18" s="18">
        <v>-31.224636260836789</v>
      </c>
      <c r="AM18" s="18">
        <v>-31.415570672713528</v>
      </c>
      <c r="AN18" s="18">
        <v>-68.995494546822115</v>
      </c>
      <c r="AO18" s="18">
        <v>-68.284701886792448</v>
      </c>
      <c r="AP18" s="18">
        <v>-68.783216308040778</v>
      </c>
      <c r="AQ18" s="18">
        <v>-67.117094696969701</v>
      </c>
      <c r="AR18" s="18">
        <f t="shared" si="3"/>
        <v>-517.57962756200482</v>
      </c>
      <c r="AS18" s="18">
        <v>-35.628136882129276</v>
      </c>
      <c r="AT18" s="18">
        <v>-63.59125999238676</v>
      </c>
      <c r="AU18" s="18">
        <v>-63.985771863117876</v>
      </c>
      <c r="AV18" s="18">
        <v>-64.906602272727284</v>
      </c>
      <c r="AW18" s="18">
        <v>-64.955811220621683</v>
      </c>
      <c r="AX18" s="18">
        <v>-66.052245283018877</v>
      </c>
      <c r="AY18" s="18">
        <v>-67.080547996976577</v>
      </c>
      <c r="AZ18" s="18">
        <v>-67.309491846795609</v>
      </c>
      <c r="BA18" s="18">
        <v>-30.102248767538875</v>
      </c>
      <c r="BB18" s="18">
        <f>_xlfn.XLOOKUP($A18,'Water Forecast Calc'!$A:$A,'Water Forecast Calc'!F:F,0,0)</f>
        <v>-70.333242943396229</v>
      </c>
      <c r="BC18" s="18">
        <f>_xlfn.XLOOKUP($A18,'Water Forecast Calc'!$A:$A,'Water Forecast Calc'!G:G,0,0)</f>
        <v>-70.846712797282009</v>
      </c>
      <c r="BD18" s="18">
        <f>_xlfn.XLOOKUP($A18,'Water Forecast Calc'!$A:$A,'Water Forecast Calc'!H:H,0,0)</f>
        <v>-69.130607537878788</v>
      </c>
      <c r="BE18" s="18">
        <f t="shared" si="4"/>
        <v>-733.92267940386989</v>
      </c>
      <c r="BF18" s="18">
        <f>_xlfn.XLOOKUP($A18,'Water Forecast Calc'!$A:$A,'Water Forecast Calc'!J:J,0,0)</f>
        <v>-36.554468441064635</v>
      </c>
      <c r="BG18" s="18">
        <f>_xlfn.XLOOKUP($A18,'Water Forecast Calc'!$A:$A,'Water Forecast Calc'!K:K,0,0)</f>
        <v>-65.244632752188821</v>
      </c>
      <c r="BH18" s="18">
        <f>_xlfn.XLOOKUP($A18,'Water Forecast Calc'!$A:$A,'Water Forecast Calc'!L:L,0,0)</f>
        <v>-65.649401931558941</v>
      </c>
      <c r="BI18" s="18">
        <f>_xlfn.XLOOKUP($A18,'Water Forecast Calc'!$A:$A,'Water Forecast Calc'!M:M,0,0)</f>
        <v>-66.59417393181819</v>
      </c>
      <c r="BJ18" s="18">
        <f>_xlfn.XLOOKUP($A18,'Water Forecast Calc'!$A:$A,'Water Forecast Calc'!N:N,0,0)</f>
        <v>-66.644662312357852</v>
      </c>
      <c r="BK18" s="18">
        <f>_xlfn.XLOOKUP($A18,'Water Forecast Calc'!$A:$A,'Water Forecast Calc'!O:O,0,0)</f>
        <v>-67.769603660377371</v>
      </c>
      <c r="BL18" s="18">
        <f>_xlfn.XLOOKUP($A18,'Water Forecast Calc'!$A:$A,'Water Forecast Calc'!P:P,0,0)</f>
        <v>-68.824642244897973</v>
      </c>
      <c r="BM18" s="18">
        <f>_xlfn.XLOOKUP($A18,'Water Forecast Calc'!$A:$A,'Water Forecast Calc'!Q:Q,0,0)</f>
        <v>-69.059538634812299</v>
      </c>
      <c r="BN18" s="18">
        <f>_xlfn.XLOOKUP($A18,'Water Forecast Calc'!$A:$A,'Water Forecast Calc'!R:R,0,0)</f>
        <v>-30.884907235494886</v>
      </c>
      <c r="BO18" s="18">
        <f>_xlfn.XLOOKUP($A18,'Water Forecast Calc'!$A:$A,'Water Forecast Calc'!S:S,0,0)</f>
        <v>-72.161907259924533</v>
      </c>
      <c r="BP18" s="18">
        <f>_xlfn.XLOOKUP($A18,'Water Forecast Calc'!$A:$A,'Water Forecast Calc'!T:T,0,0)</f>
        <v>-72.688727330011346</v>
      </c>
      <c r="BQ18" s="18">
        <f>_xlfn.XLOOKUP($A18,'Water Forecast Calc'!$A:$A,'Water Forecast Calc'!U:U,0,0)</f>
        <v>-70.928003333863643</v>
      </c>
      <c r="BR18" s="18">
        <f t="shared" si="5"/>
        <v>-753.0046690683705</v>
      </c>
      <c r="BS18" s="18">
        <f>_xlfn.XLOOKUP($A18,'Water Forecast Calc'!$A:$A,'Water Forecast Calc'!W:W,0,0)</f>
        <v>-37.322112278326991</v>
      </c>
      <c r="BT18" s="18">
        <f>_xlfn.XLOOKUP($A18,'Water Forecast Calc'!$A:$A,'Water Forecast Calc'!X:X,0,0)</f>
        <v>-66.614770039984776</v>
      </c>
      <c r="BU18" s="18">
        <f>_xlfn.XLOOKUP($A18,'Water Forecast Calc'!$A:$A,'Water Forecast Calc'!Y:Y,0,0)</f>
        <v>-67.028039372121668</v>
      </c>
      <c r="BV18" s="18">
        <f>_xlfn.XLOOKUP($A18,'Water Forecast Calc'!$A:$A,'Water Forecast Calc'!Z:Z,0,0)</f>
        <v>-67.992651584386365</v>
      </c>
      <c r="BW18" s="18">
        <f>_xlfn.XLOOKUP($A18,'Water Forecast Calc'!$A:$A,'Water Forecast Calc'!AA:AA,0,0)</f>
        <v>-68.044200220917361</v>
      </c>
      <c r="BX18" s="18">
        <f>_xlfn.XLOOKUP($A18,'Water Forecast Calc'!$A:$A,'Water Forecast Calc'!AB:AB,0,0)</f>
        <v>-69.192765337245291</v>
      </c>
      <c r="BY18" s="18">
        <f>_xlfn.XLOOKUP($A18,'Water Forecast Calc'!$A:$A,'Water Forecast Calc'!AC:AC,0,0)</f>
        <v>-70.269959732040817</v>
      </c>
      <c r="BZ18" s="18">
        <f>_xlfn.XLOOKUP($A18,'Water Forecast Calc'!$A:$A,'Water Forecast Calc'!AD:AD,0,0)</f>
        <v>-70.509788946143345</v>
      </c>
      <c r="CA18" s="18">
        <f>_xlfn.XLOOKUP($A18,'Water Forecast Calc'!$A:$A,'Water Forecast Calc'!AE:AE,0,0)</f>
        <v>-31.533490287440276</v>
      </c>
      <c r="CB18" s="18">
        <f>_xlfn.XLOOKUP($A18,'Water Forecast Calc'!$A:$A,'Water Forecast Calc'!AF:AF,0,0)</f>
        <v>-73.677307312382936</v>
      </c>
      <c r="CC18" s="18">
        <f>_xlfn.XLOOKUP($A18,'Water Forecast Calc'!$A:$A,'Water Forecast Calc'!AG:AG,0,0)</f>
        <v>-74.215190603941579</v>
      </c>
      <c r="CD18" s="18">
        <f>_xlfn.XLOOKUP($A18,'Water Forecast Calc'!$A:$A,'Water Forecast Calc'!AH:AH,0,0)</f>
        <v>-72.417491403874777</v>
      </c>
      <c r="CE18" s="18">
        <f t="shared" si="6"/>
        <v>-768.81776711880627</v>
      </c>
      <c r="CF18" s="19">
        <f t="shared" si="7"/>
        <v>-738.16601379104827</v>
      </c>
      <c r="CG18" s="18">
        <f>_xlfn.XLOOKUP($A18,'Water Forecast Calc'!$A:$A,'Water Forecast Calc'!AK:AK,0,0)</f>
        <v>0</v>
      </c>
      <c r="CH18" s="18">
        <f t="shared" si="8"/>
        <v>-738.16601379104827</v>
      </c>
      <c r="CI18" s="20">
        <f t="shared" si="9"/>
        <v>-24.021568568081648</v>
      </c>
      <c r="CJ18" s="18">
        <f t="shared" si="10"/>
        <v>-762.18758235912992</v>
      </c>
      <c r="CL18" s="13"/>
    </row>
    <row r="19" spans="1:90" x14ac:dyDescent="0.25">
      <c r="A19" s="51">
        <v>620000</v>
      </c>
      <c r="B19" s="14">
        <f t="shared" si="11"/>
        <v>14</v>
      </c>
      <c r="C19" s="17" t="str">
        <f t="shared" si="0"/>
        <v>620.000</v>
      </c>
      <c r="D19" s="13" t="s">
        <v>53</v>
      </c>
      <c r="E19" s="13"/>
      <c r="F19" s="18">
        <v>0</v>
      </c>
      <c r="G19" s="18">
        <v>0</v>
      </c>
      <c r="H19" s="18">
        <v>-111.59</v>
      </c>
      <c r="I19" s="18">
        <v>-37.200000000000003</v>
      </c>
      <c r="J19" s="18">
        <v>0</v>
      </c>
      <c r="K19" s="18">
        <v>-98.1</v>
      </c>
      <c r="L19" s="18">
        <v>-42.660000000000011</v>
      </c>
      <c r="M19" s="18">
        <v>0</v>
      </c>
      <c r="N19" s="18">
        <v>0</v>
      </c>
      <c r="O19" s="18">
        <v>0</v>
      </c>
      <c r="P19" s="18">
        <v>29.26</v>
      </c>
      <c r="Q19" s="18">
        <v>0</v>
      </c>
      <c r="R19" s="18">
        <f t="shared" ref="R19:R38" si="12">SUM(F19:Q19)</f>
        <v>-260.29000000000002</v>
      </c>
      <c r="S19" s="18">
        <v>0</v>
      </c>
      <c r="T19" s="18">
        <v>0</v>
      </c>
      <c r="U19" s="18">
        <v>-438.18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-225.61999999999995</v>
      </c>
      <c r="AB19" s="18">
        <v>-283.04000000000002</v>
      </c>
      <c r="AC19" s="18">
        <v>0</v>
      </c>
      <c r="AD19" s="18">
        <v>-94.35</v>
      </c>
      <c r="AE19" s="18">
        <f t="shared" ref="AE19:AE38" si="13">SUM(S19:AD19)</f>
        <v>-1041.1899999999998</v>
      </c>
      <c r="AF19" s="18">
        <v>94.35</v>
      </c>
      <c r="AG19" s="18">
        <v>-115.31</v>
      </c>
      <c r="AH19" s="18">
        <v>-784.08999999999992</v>
      </c>
      <c r="AI19" s="18">
        <v>0</v>
      </c>
      <c r="AJ19" s="18">
        <v>0</v>
      </c>
      <c r="AK19" s="18">
        <v>-261.36</v>
      </c>
      <c r="AL19" s="18">
        <v>193.20000000000002</v>
      </c>
      <c r="AM19" s="18">
        <v>-38.49</v>
      </c>
      <c r="AN19" s="18">
        <v>107.03</v>
      </c>
      <c r="AO19" s="18">
        <v>166.82999999999998</v>
      </c>
      <c r="AP19" s="18">
        <v>159.92000000000002</v>
      </c>
      <c r="AQ19" s="18">
        <v>-1.2899999999999991</v>
      </c>
      <c r="AR19" s="18">
        <f t="shared" ref="AR19:AR38" si="14">SUM(AF19:AQ19)</f>
        <v>-479.20999999999992</v>
      </c>
      <c r="AS19" s="18">
        <v>0</v>
      </c>
      <c r="AT19" s="18">
        <v>-98.5</v>
      </c>
      <c r="AU19" s="18">
        <v>-98.1</v>
      </c>
      <c r="AV19" s="18">
        <v>-52.35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f>_xlfn.XLOOKUP($A19,'Water Forecast Calc'!$A:$A,'Water Forecast Calc'!F:F,0,0)</f>
        <v>85.917449999999988</v>
      </c>
      <c r="BC19" s="18">
        <f>_xlfn.XLOOKUP($A19,'Water Forecast Calc'!$A:$A,'Water Forecast Calc'!G:G,0,0)</f>
        <v>82.358800000000016</v>
      </c>
      <c r="BD19" s="18">
        <f>_xlfn.XLOOKUP($A19,'Water Forecast Calc'!$A:$A,'Water Forecast Calc'!H:H,0,0)</f>
        <v>-0.66434999999999955</v>
      </c>
      <c r="BE19" s="18">
        <f t="shared" ref="BE19:BE38" si="15">SUM(AS19:BD19)</f>
        <v>-81.338099999999997</v>
      </c>
      <c r="BF19" s="18">
        <f>_xlfn.XLOOKUP($A19,'Water Forecast Calc'!$A:$A,'Water Forecast Calc'!J:J,0,0)</f>
        <v>0</v>
      </c>
      <c r="BG19" s="18">
        <f>_xlfn.XLOOKUP($A19,'Water Forecast Calc'!$A:$A,'Water Forecast Calc'!K:K,0,0)</f>
        <v>-50.727499999999999</v>
      </c>
      <c r="BH19" s="18">
        <f>_xlfn.XLOOKUP($A19,'Water Forecast Calc'!$A:$A,'Water Forecast Calc'!L:L,0,0)</f>
        <v>-50.521499999999996</v>
      </c>
      <c r="BI19" s="18">
        <f>_xlfn.XLOOKUP($A19,'Water Forecast Calc'!$A:$A,'Water Forecast Calc'!M:M,0,0)</f>
        <v>-26.960250000000002</v>
      </c>
      <c r="BJ19" s="18">
        <f>_xlfn.XLOOKUP($A19,'Water Forecast Calc'!$A:$A,'Water Forecast Calc'!N:N,0,0)</f>
        <v>0</v>
      </c>
      <c r="BK19" s="18">
        <f>_xlfn.XLOOKUP($A19,'Water Forecast Calc'!$A:$A,'Water Forecast Calc'!O:O,0,0)</f>
        <v>0</v>
      </c>
      <c r="BL19" s="18">
        <f>_xlfn.XLOOKUP($A19,'Water Forecast Calc'!$A:$A,'Water Forecast Calc'!P:P,0,0)</f>
        <v>0</v>
      </c>
      <c r="BM19" s="18">
        <f>_xlfn.XLOOKUP($A19,'Water Forecast Calc'!$A:$A,'Water Forecast Calc'!Q:Q,0,0)</f>
        <v>0</v>
      </c>
      <c r="BN19" s="18">
        <f>_xlfn.XLOOKUP($A19,'Water Forecast Calc'!$A:$A,'Water Forecast Calc'!R:R,0,0)</f>
        <v>0</v>
      </c>
      <c r="BO19" s="18">
        <f>_xlfn.XLOOKUP($A19,'Water Forecast Calc'!$A:$A,'Water Forecast Calc'!S:S,0,0)</f>
        <v>88.151303699999985</v>
      </c>
      <c r="BP19" s="18">
        <f>_xlfn.XLOOKUP($A19,'Water Forecast Calc'!$A:$A,'Water Forecast Calc'!T:T,0,0)</f>
        <v>84.500128800000013</v>
      </c>
      <c r="BQ19" s="18">
        <f>_xlfn.XLOOKUP($A19,'Water Forecast Calc'!$A:$A,'Water Forecast Calc'!U:U,0,0)</f>
        <v>-0.68162309999999959</v>
      </c>
      <c r="BR19" s="18">
        <f t="shared" ref="BR19:BR38" si="16">SUM(BF19:BQ19)</f>
        <v>43.760559399999998</v>
      </c>
      <c r="BS19" s="18">
        <f>_xlfn.XLOOKUP($A19,'Water Forecast Calc'!$A:$A,'Water Forecast Calc'!W:W,0,0)</f>
        <v>0</v>
      </c>
      <c r="BT19" s="18">
        <f>_xlfn.XLOOKUP($A19,'Water Forecast Calc'!$A:$A,'Water Forecast Calc'!X:X,0,0)</f>
        <v>-51.792777499999993</v>
      </c>
      <c r="BU19" s="18">
        <f>_xlfn.XLOOKUP($A19,'Water Forecast Calc'!$A:$A,'Water Forecast Calc'!Y:Y,0,0)</f>
        <v>-51.582451499999991</v>
      </c>
      <c r="BV19" s="18">
        <f>_xlfn.XLOOKUP($A19,'Water Forecast Calc'!$A:$A,'Water Forecast Calc'!Z:Z,0,0)</f>
        <v>-27.526415249999999</v>
      </c>
      <c r="BW19" s="18">
        <f>_xlfn.XLOOKUP($A19,'Water Forecast Calc'!$A:$A,'Water Forecast Calc'!AA:AA,0,0)</f>
        <v>0</v>
      </c>
      <c r="BX19" s="18">
        <f>_xlfn.XLOOKUP($A19,'Water Forecast Calc'!$A:$A,'Water Forecast Calc'!AB:AB,0,0)</f>
        <v>0</v>
      </c>
      <c r="BY19" s="18">
        <f>_xlfn.XLOOKUP($A19,'Water Forecast Calc'!$A:$A,'Water Forecast Calc'!AC:AC,0,0)</f>
        <v>0</v>
      </c>
      <c r="BZ19" s="18">
        <f>_xlfn.XLOOKUP($A19,'Water Forecast Calc'!$A:$A,'Water Forecast Calc'!AD:AD,0,0)</f>
        <v>0</v>
      </c>
      <c r="CA19" s="18">
        <f>_xlfn.XLOOKUP($A19,'Water Forecast Calc'!$A:$A,'Water Forecast Calc'!AE:AE,0,0)</f>
        <v>0</v>
      </c>
      <c r="CB19" s="18">
        <f>_xlfn.XLOOKUP($A19,'Water Forecast Calc'!$A:$A,'Water Forecast Calc'!AF:AF,0,0)</f>
        <v>90.002481077699983</v>
      </c>
      <c r="CC19" s="18">
        <f>_xlfn.XLOOKUP($A19,'Water Forecast Calc'!$A:$A,'Water Forecast Calc'!AG:AG,0,0)</f>
        <v>86.274631504799999</v>
      </c>
      <c r="CD19" s="18">
        <f>_xlfn.XLOOKUP($A19,'Water Forecast Calc'!$A:$A,'Water Forecast Calc'!AH:AH,0,0)</f>
        <v>-0.69593718509999947</v>
      </c>
      <c r="CE19" s="18">
        <f t="shared" ref="CE19:CE38" si="17">SUM(BS19:CD19)</f>
        <v>44.679531147399977</v>
      </c>
      <c r="CF19" s="19">
        <f t="shared" si="7"/>
        <v>14.012900000000009</v>
      </c>
      <c r="CG19" s="18">
        <f>_xlfn.XLOOKUP($A19,'Water Forecast Calc'!$A:$A,'Water Forecast Calc'!AK:AK,0,0)</f>
        <v>26.175000000000001</v>
      </c>
      <c r="CH19" s="18">
        <f t="shared" ref="CH19:CH38" si="18">CF19+CG19</f>
        <v>40.187900000000013</v>
      </c>
      <c r="CI19" s="20">
        <f t="shared" ref="CI19:CI38" si="19">CJ19-CH19</f>
        <v>0.88026514999999961</v>
      </c>
      <c r="CJ19" s="18">
        <f t="shared" si="10"/>
        <v>41.068165150000013</v>
      </c>
      <c r="CL19" s="13"/>
    </row>
    <row r="20" spans="1:90" x14ac:dyDescent="0.25">
      <c r="A20" s="51">
        <v>620100</v>
      </c>
      <c r="B20" s="14">
        <f t="shared" si="11"/>
        <v>15</v>
      </c>
      <c r="C20" s="17" t="str">
        <f t="shared" si="0"/>
        <v>620.100</v>
      </c>
      <c r="D20" s="13" t="s">
        <v>54</v>
      </c>
      <c r="E20" s="13"/>
      <c r="F20" s="18">
        <v>0</v>
      </c>
      <c r="G20" s="18">
        <v>0</v>
      </c>
      <c r="H20" s="18">
        <v>-490</v>
      </c>
      <c r="I20" s="18">
        <v>-163.32999999999998</v>
      </c>
      <c r="J20" s="18">
        <v>0</v>
      </c>
      <c r="K20" s="18">
        <v>-163.34000000000003</v>
      </c>
      <c r="L20" s="18">
        <v>326.67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12"/>
        <v>-489.99999999999994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-194.92</v>
      </c>
      <c r="AB20" s="18">
        <v>0</v>
      </c>
      <c r="AC20" s="18">
        <v>-36.520000000000003</v>
      </c>
      <c r="AD20" s="18">
        <v>-12.17</v>
      </c>
      <c r="AE20" s="18">
        <f t="shared" si="13"/>
        <v>-243.60999999999999</v>
      </c>
      <c r="AF20" s="18">
        <v>12.17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f t="shared" si="14"/>
        <v>12.17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f>_xlfn.XLOOKUP($A20,'Water Forecast Calc'!$A:$A,'Water Forecast Calc'!F:F,0,0)</f>
        <v>0</v>
      </c>
      <c r="BC20" s="18">
        <f>_xlfn.XLOOKUP($A20,'Water Forecast Calc'!$A:$A,'Water Forecast Calc'!G:G,0,0)</f>
        <v>0</v>
      </c>
      <c r="BD20" s="18">
        <f>_xlfn.XLOOKUP($A20,'Water Forecast Calc'!$A:$A,'Water Forecast Calc'!H:H,0,0)</f>
        <v>0</v>
      </c>
      <c r="BE20" s="18">
        <f t="shared" si="15"/>
        <v>0</v>
      </c>
      <c r="BF20" s="18">
        <f>_xlfn.XLOOKUP($A20,'Water Forecast Calc'!$A:$A,'Water Forecast Calc'!J:J,0,0)</f>
        <v>0</v>
      </c>
      <c r="BG20" s="18">
        <f>_xlfn.XLOOKUP($A20,'Water Forecast Calc'!$A:$A,'Water Forecast Calc'!K:K,0,0)</f>
        <v>0</v>
      </c>
      <c r="BH20" s="18">
        <f>_xlfn.XLOOKUP($A20,'Water Forecast Calc'!$A:$A,'Water Forecast Calc'!L:L,0,0)</f>
        <v>0</v>
      </c>
      <c r="BI20" s="18">
        <f>_xlfn.XLOOKUP($A20,'Water Forecast Calc'!$A:$A,'Water Forecast Calc'!M:M,0,0)</f>
        <v>0</v>
      </c>
      <c r="BJ20" s="18">
        <f>_xlfn.XLOOKUP($A20,'Water Forecast Calc'!$A:$A,'Water Forecast Calc'!N:N,0,0)</f>
        <v>0</v>
      </c>
      <c r="BK20" s="18">
        <f>_xlfn.XLOOKUP($A20,'Water Forecast Calc'!$A:$A,'Water Forecast Calc'!O:O,0,0)</f>
        <v>0</v>
      </c>
      <c r="BL20" s="18">
        <f>_xlfn.XLOOKUP($A20,'Water Forecast Calc'!$A:$A,'Water Forecast Calc'!P:P,0,0)</f>
        <v>0</v>
      </c>
      <c r="BM20" s="18">
        <f>_xlfn.XLOOKUP($A20,'Water Forecast Calc'!$A:$A,'Water Forecast Calc'!Q:Q,0,0)</f>
        <v>0</v>
      </c>
      <c r="BN20" s="18">
        <f>_xlfn.XLOOKUP($A20,'Water Forecast Calc'!$A:$A,'Water Forecast Calc'!R:R,0,0)</f>
        <v>0</v>
      </c>
      <c r="BO20" s="18">
        <f>_xlfn.XLOOKUP($A20,'Water Forecast Calc'!$A:$A,'Water Forecast Calc'!S:S,0,0)</f>
        <v>0</v>
      </c>
      <c r="BP20" s="18">
        <f>_xlfn.XLOOKUP($A20,'Water Forecast Calc'!$A:$A,'Water Forecast Calc'!T:T,0,0)</f>
        <v>0</v>
      </c>
      <c r="BQ20" s="18">
        <f>_xlfn.XLOOKUP($A20,'Water Forecast Calc'!$A:$A,'Water Forecast Calc'!U:U,0,0)</f>
        <v>0</v>
      </c>
      <c r="BR20" s="18">
        <f t="shared" si="16"/>
        <v>0</v>
      </c>
      <c r="BS20" s="18">
        <f>_xlfn.XLOOKUP($A20,'Water Forecast Calc'!$A:$A,'Water Forecast Calc'!W:W,0,0)</f>
        <v>0</v>
      </c>
      <c r="BT20" s="18">
        <f>_xlfn.XLOOKUP($A20,'Water Forecast Calc'!$A:$A,'Water Forecast Calc'!X:X,0,0)</f>
        <v>0</v>
      </c>
      <c r="BU20" s="18">
        <f>_xlfn.XLOOKUP($A20,'Water Forecast Calc'!$A:$A,'Water Forecast Calc'!Y:Y,0,0)</f>
        <v>0</v>
      </c>
      <c r="BV20" s="18">
        <f>_xlfn.XLOOKUP($A20,'Water Forecast Calc'!$A:$A,'Water Forecast Calc'!Z:Z,0,0)</f>
        <v>0</v>
      </c>
      <c r="BW20" s="18">
        <f>_xlfn.XLOOKUP($A20,'Water Forecast Calc'!$A:$A,'Water Forecast Calc'!AA:AA,0,0)</f>
        <v>0</v>
      </c>
      <c r="BX20" s="18">
        <f>_xlfn.XLOOKUP($A20,'Water Forecast Calc'!$A:$A,'Water Forecast Calc'!AB:AB,0,0)</f>
        <v>0</v>
      </c>
      <c r="BY20" s="18">
        <f>_xlfn.XLOOKUP($A20,'Water Forecast Calc'!$A:$A,'Water Forecast Calc'!AC:AC,0,0)</f>
        <v>0</v>
      </c>
      <c r="BZ20" s="18">
        <f>_xlfn.XLOOKUP($A20,'Water Forecast Calc'!$A:$A,'Water Forecast Calc'!AD:AD,0,0)</f>
        <v>0</v>
      </c>
      <c r="CA20" s="18">
        <f>_xlfn.XLOOKUP($A20,'Water Forecast Calc'!$A:$A,'Water Forecast Calc'!AE:AE,0,0)</f>
        <v>0</v>
      </c>
      <c r="CB20" s="18">
        <f>_xlfn.XLOOKUP($A20,'Water Forecast Calc'!$A:$A,'Water Forecast Calc'!AF:AF,0,0)</f>
        <v>0</v>
      </c>
      <c r="CC20" s="18">
        <f>_xlfn.XLOOKUP($A20,'Water Forecast Calc'!$A:$A,'Water Forecast Calc'!AG:AG,0,0)</f>
        <v>0</v>
      </c>
      <c r="CD20" s="18">
        <f>_xlfn.XLOOKUP($A20,'Water Forecast Calc'!$A:$A,'Water Forecast Calc'!AH:AH,0,0)</f>
        <v>0</v>
      </c>
      <c r="CE20" s="18">
        <f t="shared" si="17"/>
        <v>0</v>
      </c>
      <c r="CF20" s="19">
        <f t="shared" si="7"/>
        <v>0</v>
      </c>
      <c r="CG20" s="18">
        <f>_xlfn.XLOOKUP($A20,'Water Forecast Calc'!$A:$A,'Water Forecast Calc'!AK:AK,0,0)</f>
        <v>0</v>
      </c>
      <c r="CH20" s="18">
        <f t="shared" si="18"/>
        <v>0</v>
      </c>
      <c r="CI20" s="20">
        <f t="shared" si="19"/>
        <v>0</v>
      </c>
      <c r="CJ20" s="18">
        <f t="shared" si="10"/>
        <v>0</v>
      </c>
      <c r="CL20" s="13"/>
    </row>
    <row r="21" spans="1:90" x14ac:dyDescent="0.25">
      <c r="A21" s="51">
        <v>620200</v>
      </c>
      <c r="B21" s="14">
        <f t="shared" si="11"/>
        <v>16</v>
      </c>
      <c r="C21" s="17" t="str">
        <f t="shared" si="0"/>
        <v>620.200</v>
      </c>
      <c r="D21" s="13" t="s">
        <v>55</v>
      </c>
      <c r="E21" s="13"/>
      <c r="F21" s="18">
        <v>0</v>
      </c>
      <c r="G21" s="18">
        <v>0</v>
      </c>
      <c r="H21" s="18">
        <v>0</v>
      </c>
      <c r="I21" s="18">
        <v>0</v>
      </c>
      <c r="J21" s="18">
        <v>-121.01</v>
      </c>
      <c r="K21" s="18">
        <v>-80.67</v>
      </c>
      <c r="L21" s="18">
        <v>40.33</v>
      </c>
      <c r="M21" s="18">
        <v>40.340000000000003</v>
      </c>
      <c r="N21" s="18">
        <v>0</v>
      </c>
      <c r="O21" s="18">
        <v>0</v>
      </c>
      <c r="P21" s="18">
        <v>0</v>
      </c>
      <c r="Q21" s="18">
        <v>-102.69</v>
      </c>
      <c r="R21" s="18">
        <f t="shared" si="12"/>
        <v>-223.70000000000002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-610.83000000000004</v>
      </c>
      <c r="AE21" s="18">
        <f t="shared" si="13"/>
        <v>-610.83000000000004</v>
      </c>
      <c r="AF21" s="18">
        <v>152.71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-270</v>
      </c>
      <c r="AO21" s="18">
        <v>0</v>
      </c>
      <c r="AP21" s="18">
        <v>0</v>
      </c>
      <c r="AQ21" s="18">
        <v>-192.5</v>
      </c>
      <c r="AR21" s="18">
        <f t="shared" si="14"/>
        <v>-309.78999999999996</v>
      </c>
      <c r="AS21" s="18">
        <v>0</v>
      </c>
      <c r="AT21" s="18">
        <v>0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f>_xlfn.XLOOKUP($A21,'Water Forecast Calc'!$A:$A,'Water Forecast Calc'!F:F,0,0)</f>
        <v>0</v>
      </c>
      <c r="BC21" s="18">
        <f>_xlfn.XLOOKUP($A21,'Water Forecast Calc'!$A:$A,'Water Forecast Calc'!G:G,0,0)</f>
        <v>0</v>
      </c>
      <c r="BD21" s="18">
        <f>_xlfn.XLOOKUP($A21,'Water Forecast Calc'!$A:$A,'Water Forecast Calc'!H:H,0,0)</f>
        <v>-99.137500000000003</v>
      </c>
      <c r="BE21" s="18">
        <f t="shared" si="15"/>
        <v>-99.137500000000003</v>
      </c>
      <c r="BF21" s="18">
        <f>_xlfn.XLOOKUP($A21,'Water Forecast Calc'!$A:$A,'Water Forecast Calc'!J:J,0,0)</f>
        <v>0</v>
      </c>
      <c r="BG21" s="18">
        <f>_xlfn.XLOOKUP($A21,'Water Forecast Calc'!$A:$A,'Water Forecast Calc'!K:K,0,0)</f>
        <v>0</v>
      </c>
      <c r="BH21" s="18">
        <f>_xlfn.XLOOKUP($A21,'Water Forecast Calc'!$A:$A,'Water Forecast Calc'!L:L,0,0)</f>
        <v>0</v>
      </c>
      <c r="BI21" s="18">
        <f>_xlfn.XLOOKUP($A21,'Water Forecast Calc'!$A:$A,'Water Forecast Calc'!M:M,0,0)</f>
        <v>0</v>
      </c>
      <c r="BJ21" s="18">
        <f>_xlfn.XLOOKUP($A21,'Water Forecast Calc'!$A:$A,'Water Forecast Calc'!N:N,0,0)</f>
        <v>0</v>
      </c>
      <c r="BK21" s="18">
        <f>_xlfn.XLOOKUP($A21,'Water Forecast Calc'!$A:$A,'Water Forecast Calc'!O:O,0,0)</f>
        <v>0</v>
      </c>
      <c r="BL21" s="18">
        <f>_xlfn.XLOOKUP($A21,'Water Forecast Calc'!$A:$A,'Water Forecast Calc'!P:P,0,0)</f>
        <v>0</v>
      </c>
      <c r="BM21" s="18">
        <f>_xlfn.XLOOKUP($A21,'Water Forecast Calc'!$A:$A,'Water Forecast Calc'!Q:Q,0,0)</f>
        <v>0</v>
      </c>
      <c r="BN21" s="18">
        <f>_xlfn.XLOOKUP($A21,'Water Forecast Calc'!$A:$A,'Water Forecast Calc'!R:R,0,0)</f>
        <v>0</v>
      </c>
      <c r="BO21" s="18">
        <f>_xlfn.XLOOKUP($A21,'Water Forecast Calc'!$A:$A,'Water Forecast Calc'!S:S,0,0)</f>
        <v>0</v>
      </c>
      <c r="BP21" s="18">
        <f>_xlfn.XLOOKUP($A21,'Water Forecast Calc'!$A:$A,'Water Forecast Calc'!T:T,0,0)</f>
        <v>0</v>
      </c>
      <c r="BQ21" s="18">
        <f>_xlfn.XLOOKUP($A21,'Water Forecast Calc'!$A:$A,'Water Forecast Calc'!U:U,0,0)</f>
        <v>-101.715075</v>
      </c>
      <c r="BR21" s="18">
        <f t="shared" si="16"/>
        <v>-101.715075</v>
      </c>
      <c r="BS21" s="18">
        <f>_xlfn.XLOOKUP($A21,'Water Forecast Calc'!$A:$A,'Water Forecast Calc'!W:W,0,0)</f>
        <v>0</v>
      </c>
      <c r="BT21" s="18">
        <f>_xlfn.XLOOKUP($A21,'Water Forecast Calc'!$A:$A,'Water Forecast Calc'!X:X,0,0)</f>
        <v>0</v>
      </c>
      <c r="BU21" s="18">
        <f>_xlfn.XLOOKUP($A21,'Water Forecast Calc'!$A:$A,'Water Forecast Calc'!Y:Y,0,0)</f>
        <v>0</v>
      </c>
      <c r="BV21" s="18">
        <f>_xlfn.XLOOKUP($A21,'Water Forecast Calc'!$A:$A,'Water Forecast Calc'!Z:Z,0,0)</f>
        <v>0</v>
      </c>
      <c r="BW21" s="18">
        <f>_xlfn.XLOOKUP($A21,'Water Forecast Calc'!$A:$A,'Water Forecast Calc'!AA:AA,0,0)</f>
        <v>0</v>
      </c>
      <c r="BX21" s="18">
        <f>_xlfn.XLOOKUP($A21,'Water Forecast Calc'!$A:$A,'Water Forecast Calc'!AB:AB,0,0)</f>
        <v>0</v>
      </c>
      <c r="BY21" s="18">
        <f>_xlfn.XLOOKUP($A21,'Water Forecast Calc'!$A:$A,'Water Forecast Calc'!AC:AC,0,0)</f>
        <v>0</v>
      </c>
      <c r="BZ21" s="18">
        <f>_xlfn.XLOOKUP($A21,'Water Forecast Calc'!$A:$A,'Water Forecast Calc'!AD:AD,0,0)</f>
        <v>0</v>
      </c>
      <c r="CA21" s="18">
        <f>_xlfn.XLOOKUP($A21,'Water Forecast Calc'!$A:$A,'Water Forecast Calc'!AE:AE,0,0)</f>
        <v>0</v>
      </c>
      <c r="CB21" s="18">
        <f>_xlfn.XLOOKUP($A21,'Water Forecast Calc'!$A:$A,'Water Forecast Calc'!AF:AF,0,0)</f>
        <v>0</v>
      </c>
      <c r="CC21" s="18">
        <f>_xlfn.XLOOKUP($A21,'Water Forecast Calc'!$A:$A,'Water Forecast Calc'!AG:AG,0,0)</f>
        <v>0</v>
      </c>
      <c r="CD21" s="18">
        <f>_xlfn.XLOOKUP($A21,'Water Forecast Calc'!$A:$A,'Water Forecast Calc'!AH:AH,0,0)</f>
        <v>-103.85109157499998</v>
      </c>
      <c r="CE21" s="18">
        <f t="shared" si="17"/>
        <v>-103.85109157499998</v>
      </c>
      <c r="CF21" s="19">
        <f t="shared" si="7"/>
        <v>-99.137500000000003</v>
      </c>
      <c r="CG21" s="18">
        <f>_xlfn.XLOOKUP($A21,'Water Forecast Calc'!$A:$A,'Water Forecast Calc'!AK:AK,0,0)</f>
        <v>0</v>
      </c>
      <c r="CH21" s="18">
        <f t="shared" si="18"/>
        <v>-99.137500000000003</v>
      </c>
      <c r="CI21" s="20">
        <f t="shared" si="19"/>
        <v>-2.577574999999996</v>
      </c>
      <c r="CJ21" s="18">
        <f t="shared" si="10"/>
        <v>-101.715075</v>
      </c>
      <c r="CL21" s="13"/>
    </row>
    <row r="22" spans="1:90" x14ac:dyDescent="0.25">
      <c r="A22" s="51">
        <v>620500</v>
      </c>
      <c r="B22" s="14">
        <f t="shared" si="11"/>
        <v>17</v>
      </c>
      <c r="C22" s="17" t="str">
        <f t="shared" si="0"/>
        <v>620.500</v>
      </c>
      <c r="D22" s="13" t="s">
        <v>56</v>
      </c>
      <c r="E22" s="13"/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2"/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-310.58</v>
      </c>
      <c r="AD22" s="18">
        <v>-103.53</v>
      </c>
      <c r="AE22" s="18">
        <f t="shared" si="13"/>
        <v>-414.11</v>
      </c>
      <c r="AF22" s="18">
        <v>103.53</v>
      </c>
      <c r="AG22" s="18">
        <v>-120</v>
      </c>
      <c r="AH22" s="18">
        <v>-15.57</v>
      </c>
      <c r="AI22" s="18">
        <v>0</v>
      </c>
      <c r="AJ22" s="18">
        <v>0</v>
      </c>
      <c r="AK22" s="18">
        <v>-5.19</v>
      </c>
      <c r="AL22" s="18">
        <v>5.19</v>
      </c>
      <c r="AM22" s="18">
        <v>0</v>
      </c>
      <c r="AN22" s="18">
        <v>19.479999999999997</v>
      </c>
      <c r="AO22" s="18">
        <v>15.579999999999998</v>
      </c>
      <c r="AP22" s="18">
        <v>24.48</v>
      </c>
      <c r="AQ22" s="18">
        <v>0</v>
      </c>
      <c r="AR22" s="18">
        <f t="shared" si="14"/>
        <v>27.499999999999996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f>_xlfn.XLOOKUP($A22,'Water Forecast Calc'!$A:$A,'Water Forecast Calc'!F:F,0,0)</f>
        <v>8.0236999999999998</v>
      </c>
      <c r="BC22" s="18">
        <f>_xlfn.XLOOKUP($A22,'Water Forecast Calc'!$A:$A,'Water Forecast Calc'!G:G,0,0)</f>
        <v>12.607200000000001</v>
      </c>
      <c r="BD22" s="18">
        <f>_xlfn.XLOOKUP($A22,'Water Forecast Calc'!$A:$A,'Water Forecast Calc'!H:H,0,0)</f>
        <v>0</v>
      </c>
      <c r="BE22" s="18">
        <f t="shared" si="15"/>
        <v>20.6309</v>
      </c>
      <c r="BF22" s="18">
        <f>_xlfn.XLOOKUP($A22,'Water Forecast Calc'!$A:$A,'Water Forecast Calc'!J:J,0,0)</f>
        <v>0</v>
      </c>
      <c r="BG22" s="18">
        <f>_xlfn.XLOOKUP($A22,'Water Forecast Calc'!$A:$A,'Water Forecast Calc'!K:K,0,0)</f>
        <v>0</v>
      </c>
      <c r="BH22" s="18">
        <f>_xlfn.XLOOKUP($A22,'Water Forecast Calc'!$A:$A,'Water Forecast Calc'!L:L,0,0)</f>
        <v>0</v>
      </c>
      <c r="BI22" s="18">
        <f>_xlfn.XLOOKUP($A22,'Water Forecast Calc'!$A:$A,'Water Forecast Calc'!M:M,0,0)</f>
        <v>0</v>
      </c>
      <c r="BJ22" s="18">
        <f>_xlfn.XLOOKUP($A22,'Water Forecast Calc'!$A:$A,'Water Forecast Calc'!N:N,0,0)</f>
        <v>0</v>
      </c>
      <c r="BK22" s="18">
        <f>_xlfn.XLOOKUP($A22,'Water Forecast Calc'!$A:$A,'Water Forecast Calc'!O:O,0,0)</f>
        <v>0</v>
      </c>
      <c r="BL22" s="18">
        <f>_xlfn.XLOOKUP($A22,'Water Forecast Calc'!$A:$A,'Water Forecast Calc'!P:P,0,0)</f>
        <v>0</v>
      </c>
      <c r="BM22" s="18">
        <f>_xlfn.XLOOKUP($A22,'Water Forecast Calc'!$A:$A,'Water Forecast Calc'!Q:Q,0,0)</f>
        <v>0</v>
      </c>
      <c r="BN22" s="18">
        <f>_xlfn.XLOOKUP($A22,'Water Forecast Calc'!$A:$A,'Water Forecast Calc'!R:R,0,0)</f>
        <v>0</v>
      </c>
      <c r="BO22" s="18">
        <f>_xlfn.XLOOKUP($A22,'Water Forecast Calc'!$A:$A,'Water Forecast Calc'!S:S,0,0)</f>
        <v>8.2323161999999996</v>
      </c>
      <c r="BP22" s="18">
        <f>_xlfn.XLOOKUP($A22,'Water Forecast Calc'!$A:$A,'Water Forecast Calc'!T:T,0,0)</f>
        <v>12.9349872</v>
      </c>
      <c r="BQ22" s="18">
        <f>_xlfn.XLOOKUP($A22,'Water Forecast Calc'!$A:$A,'Water Forecast Calc'!U:U,0,0)</f>
        <v>0</v>
      </c>
      <c r="BR22" s="18">
        <f t="shared" si="16"/>
        <v>21.167303400000002</v>
      </c>
      <c r="BS22" s="18">
        <f>_xlfn.XLOOKUP($A22,'Water Forecast Calc'!$A:$A,'Water Forecast Calc'!W:W,0,0)</f>
        <v>0</v>
      </c>
      <c r="BT22" s="18">
        <f>_xlfn.XLOOKUP($A22,'Water Forecast Calc'!$A:$A,'Water Forecast Calc'!X:X,0,0)</f>
        <v>0</v>
      </c>
      <c r="BU22" s="18">
        <f>_xlfn.XLOOKUP($A22,'Water Forecast Calc'!$A:$A,'Water Forecast Calc'!Y:Y,0,0)</f>
        <v>0</v>
      </c>
      <c r="BV22" s="18">
        <f>_xlfn.XLOOKUP($A22,'Water Forecast Calc'!$A:$A,'Water Forecast Calc'!Z:Z,0,0)</f>
        <v>0</v>
      </c>
      <c r="BW22" s="18">
        <f>_xlfn.XLOOKUP($A22,'Water Forecast Calc'!$A:$A,'Water Forecast Calc'!AA:AA,0,0)</f>
        <v>0</v>
      </c>
      <c r="BX22" s="18">
        <f>_xlfn.XLOOKUP($A22,'Water Forecast Calc'!$A:$A,'Water Forecast Calc'!AB:AB,0,0)</f>
        <v>0</v>
      </c>
      <c r="BY22" s="18">
        <f>_xlfn.XLOOKUP($A22,'Water Forecast Calc'!$A:$A,'Water Forecast Calc'!AC:AC,0,0)</f>
        <v>0</v>
      </c>
      <c r="BZ22" s="18">
        <f>_xlfn.XLOOKUP($A22,'Water Forecast Calc'!$A:$A,'Water Forecast Calc'!AD:AD,0,0)</f>
        <v>0</v>
      </c>
      <c r="CA22" s="18">
        <f>_xlfn.XLOOKUP($A22,'Water Forecast Calc'!$A:$A,'Water Forecast Calc'!AE:AE,0,0)</f>
        <v>0</v>
      </c>
      <c r="CB22" s="18">
        <f>_xlfn.XLOOKUP($A22,'Water Forecast Calc'!$A:$A,'Water Forecast Calc'!AF:AF,0,0)</f>
        <v>8.4051948401999983</v>
      </c>
      <c r="CC22" s="18">
        <f>_xlfn.XLOOKUP($A22,'Water Forecast Calc'!$A:$A,'Water Forecast Calc'!AG:AG,0,0)</f>
        <v>13.206621931199999</v>
      </c>
      <c r="CD22" s="18">
        <f>_xlfn.XLOOKUP($A22,'Water Forecast Calc'!$A:$A,'Water Forecast Calc'!AH:AH,0,0)</f>
        <v>0</v>
      </c>
      <c r="CE22" s="18">
        <f t="shared" si="17"/>
        <v>21.611816771399997</v>
      </c>
      <c r="CF22" s="19">
        <f t="shared" si="7"/>
        <v>20.6309</v>
      </c>
      <c r="CG22" s="18">
        <f>_xlfn.XLOOKUP($A22,'Water Forecast Calc'!$A:$A,'Water Forecast Calc'!AK:AK,0,0)</f>
        <v>0</v>
      </c>
      <c r="CH22" s="18">
        <f t="shared" si="18"/>
        <v>20.6309</v>
      </c>
      <c r="CI22" s="20">
        <f t="shared" si="19"/>
        <v>0.53640340000000108</v>
      </c>
      <c r="CJ22" s="18">
        <f t="shared" si="10"/>
        <v>21.167303400000002</v>
      </c>
      <c r="CL22" s="13"/>
    </row>
    <row r="23" spans="1:90" x14ac:dyDescent="0.25">
      <c r="A23" s="51">
        <v>620600</v>
      </c>
      <c r="B23" s="14">
        <f t="shared" si="11"/>
        <v>18</v>
      </c>
      <c r="C23" s="17" t="str">
        <f t="shared" si="0"/>
        <v>620.600</v>
      </c>
      <c r="D23" s="13" t="s">
        <v>57</v>
      </c>
      <c r="E23" s="13"/>
      <c r="F23" s="18">
        <v>133.54</v>
      </c>
      <c r="G23" s="18">
        <v>0</v>
      </c>
      <c r="H23" s="18">
        <v>-56.19</v>
      </c>
      <c r="I23" s="18">
        <v>0</v>
      </c>
      <c r="J23" s="18">
        <v>-152.4</v>
      </c>
      <c r="K23" s="18">
        <v>-101.6</v>
      </c>
      <c r="L23" s="18">
        <v>-461.70000000000005</v>
      </c>
      <c r="M23" s="18">
        <v>50.799999999999983</v>
      </c>
      <c r="N23" s="18">
        <v>-140.92000000000002</v>
      </c>
      <c r="O23" s="18">
        <v>-7.1054273576010019E-15</v>
      </c>
      <c r="P23" s="18">
        <v>110.5</v>
      </c>
      <c r="Q23" s="18">
        <v>-1108.72</v>
      </c>
      <c r="R23" s="18">
        <f t="shared" si="12"/>
        <v>-1726.69</v>
      </c>
      <c r="S23" s="18">
        <v>0</v>
      </c>
      <c r="T23" s="18">
        <v>-442.02</v>
      </c>
      <c r="U23" s="18">
        <v>-467.18</v>
      </c>
      <c r="V23" s="18">
        <v>0</v>
      </c>
      <c r="W23" s="18">
        <v>-2394.41</v>
      </c>
      <c r="X23" s="18">
        <v>-500.12</v>
      </c>
      <c r="Y23" s="18">
        <v>0</v>
      </c>
      <c r="Z23" s="18">
        <v>0</v>
      </c>
      <c r="AA23" s="18">
        <v>-910.25</v>
      </c>
      <c r="AB23" s="18">
        <v>0</v>
      </c>
      <c r="AC23" s="18">
        <v>0</v>
      </c>
      <c r="AD23" s="18">
        <v>0</v>
      </c>
      <c r="AE23" s="18">
        <f t="shared" si="13"/>
        <v>-4713.9799999999996</v>
      </c>
      <c r="AF23" s="18">
        <v>0</v>
      </c>
      <c r="AG23" s="18">
        <v>0</v>
      </c>
      <c r="AH23" s="18">
        <v>0</v>
      </c>
      <c r="AI23" s="18">
        <v>-197.53</v>
      </c>
      <c r="AJ23" s="18">
        <v>-69.88</v>
      </c>
      <c r="AK23" s="18">
        <v>-89.14</v>
      </c>
      <c r="AL23" s="18">
        <v>89.14</v>
      </c>
      <c r="AM23" s="18">
        <v>0</v>
      </c>
      <c r="AN23" s="18">
        <v>38.42</v>
      </c>
      <c r="AO23" s="18">
        <v>30.73</v>
      </c>
      <c r="AP23" s="18">
        <v>48.3</v>
      </c>
      <c r="AQ23" s="18">
        <v>-367.8</v>
      </c>
      <c r="AR23" s="18">
        <f t="shared" si="14"/>
        <v>-517.76</v>
      </c>
      <c r="AS23" s="18">
        <v>97.8</v>
      </c>
      <c r="AT23" s="18">
        <v>0</v>
      </c>
      <c r="AU23" s="18">
        <v>0</v>
      </c>
      <c r="AV23" s="18">
        <v>80.83</v>
      </c>
      <c r="AW23" s="18">
        <v>0</v>
      </c>
      <c r="AX23" s="18">
        <v>0</v>
      </c>
      <c r="AY23" s="18">
        <v>0</v>
      </c>
      <c r="AZ23" s="18">
        <v>0</v>
      </c>
      <c r="BA23" s="18">
        <v>0</v>
      </c>
      <c r="BB23" s="18">
        <f>_xlfn.XLOOKUP($A23,'Water Forecast Calc'!$A:$A,'Water Forecast Calc'!F:F,0,0)</f>
        <v>15.825950000000001</v>
      </c>
      <c r="BC23" s="18">
        <f>_xlfn.XLOOKUP($A23,'Water Forecast Calc'!$A:$A,'Water Forecast Calc'!G:G,0,0)</f>
        <v>24.874499999999998</v>
      </c>
      <c r="BD23" s="18">
        <f>_xlfn.XLOOKUP($A23,'Water Forecast Calc'!$A:$A,'Water Forecast Calc'!H:H,0,0)</f>
        <v>-189.417</v>
      </c>
      <c r="BE23" s="18">
        <f t="shared" si="15"/>
        <v>29.913449999999983</v>
      </c>
      <c r="BF23" s="18">
        <f>_xlfn.XLOOKUP($A23,'Water Forecast Calc'!$A:$A,'Water Forecast Calc'!J:J,0,0)</f>
        <v>50.366999999999997</v>
      </c>
      <c r="BG23" s="18">
        <f>_xlfn.XLOOKUP($A23,'Water Forecast Calc'!$A:$A,'Water Forecast Calc'!K:K,0,0)</f>
        <v>0</v>
      </c>
      <c r="BH23" s="18">
        <f>_xlfn.XLOOKUP($A23,'Water Forecast Calc'!$A:$A,'Water Forecast Calc'!L:L,0,0)</f>
        <v>0</v>
      </c>
      <c r="BI23" s="18">
        <f>_xlfn.XLOOKUP($A23,'Water Forecast Calc'!$A:$A,'Water Forecast Calc'!M:M,0,0)</f>
        <v>41.627450000000003</v>
      </c>
      <c r="BJ23" s="18">
        <f>_xlfn.XLOOKUP($A23,'Water Forecast Calc'!$A:$A,'Water Forecast Calc'!N:N,0,0)</f>
        <v>0</v>
      </c>
      <c r="BK23" s="18">
        <f>_xlfn.XLOOKUP($A23,'Water Forecast Calc'!$A:$A,'Water Forecast Calc'!O:O,0,0)</f>
        <v>0</v>
      </c>
      <c r="BL23" s="18">
        <f>_xlfn.XLOOKUP($A23,'Water Forecast Calc'!$A:$A,'Water Forecast Calc'!P:P,0,0)</f>
        <v>0</v>
      </c>
      <c r="BM23" s="18">
        <f>_xlfn.XLOOKUP($A23,'Water Forecast Calc'!$A:$A,'Water Forecast Calc'!Q:Q,0,0)</f>
        <v>0</v>
      </c>
      <c r="BN23" s="18">
        <f>_xlfn.XLOOKUP($A23,'Water Forecast Calc'!$A:$A,'Water Forecast Calc'!R:R,0,0)</f>
        <v>0</v>
      </c>
      <c r="BO23" s="18">
        <f>_xlfn.XLOOKUP($A23,'Water Forecast Calc'!$A:$A,'Water Forecast Calc'!S:S,0,0)</f>
        <v>16.237424700000002</v>
      </c>
      <c r="BP23" s="18">
        <f>_xlfn.XLOOKUP($A23,'Water Forecast Calc'!$A:$A,'Water Forecast Calc'!T:T,0,0)</f>
        <v>25.521236999999999</v>
      </c>
      <c r="BQ23" s="18">
        <f>_xlfn.XLOOKUP($A23,'Water Forecast Calc'!$A:$A,'Water Forecast Calc'!U:U,0,0)</f>
        <v>-194.34184200000001</v>
      </c>
      <c r="BR23" s="18">
        <f t="shared" si="16"/>
        <v>-60.588730300000009</v>
      </c>
      <c r="BS23" s="18">
        <f>_xlfn.XLOOKUP($A23,'Water Forecast Calc'!$A:$A,'Water Forecast Calc'!W:W,0,0)</f>
        <v>51.424706999999991</v>
      </c>
      <c r="BT23" s="18">
        <f>_xlfn.XLOOKUP($A23,'Water Forecast Calc'!$A:$A,'Water Forecast Calc'!X:X,0,0)</f>
        <v>0</v>
      </c>
      <c r="BU23" s="18">
        <f>_xlfn.XLOOKUP($A23,'Water Forecast Calc'!$A:$A,'Water Forecast Calc'!Y:Y,0,0)</f>
        <v>0</v>
      </c>
      <c r="BV23" s="18">
        <f>_xlfn.XLOOKUP($A23,'Water Forecast Calc'!$A:$A,'Water Forecast Calc'!Z:Z,0,0)</f>
        <v>42.501626449999996</v>
      </c>
      <c r="BW23" s="18">
        <f>_xlfn.XLOOKUP($A23,'Water Forecast Calc'!$A:$A,'Water Forecast Calc'!AA:AA,0,0)</f>
        <v>0</v>
      </c>
      <c r="BX23" s="18">
        <f>_xlfn.XLOOKUP($A23,'Water Forecast Calc'!$A:$A,'Water Forecast Calc'!AB:AB,0,0)</f>
        <v>0</v>
      </c>
      <c r="BY23" s="18">
        <f>_xlfn.XLOOKUP($A23,'Water Forecast Calc'!$A:$A,'Water Forecast Calc'!AC:AC,0,0)</f>
        <v>0</v>
      </c>
      <c r="BZ23" s="18">
        <f>_xlfn.XLOOKUP($A23,'Water Forecast Calc'!$A:$A,'Water Forecast Calc'!AD:AD,0,0)</f>
        <v>0</v>
      </c>
      <c r="CA23" s="18">
        <f>_xlfn.XLOOKUP($A23,'Water Forecast Calc'!$A:$A,'Water Forecast Calc'!AE:AE,0,0)</f>
        <v>0</v>
      </c>
      <c r="CB23" s="18">
        <f>_xlfn.XLOOKUP($A23,'Water Forecast Calc'!$A:$A,'Water Forecast Calc'!AF:AF,0,0)</f>
        <v>16.578410618700001</v>
      </c>
      <c r="CC23" s="18">
        <f>_xlfn.XLOOKUP($A23,'Water Forecast Calc'!$A:$A,'Water Forecast Calc'!AG:AG,0,0)</f>
        <v>26.057182976999997</v>
      </c>
      <c r="CD23" s="18">
        <f>_xlfn.XLOOKUP($A23,'Water Forecast Calc'!$A:$A,'Water Forecast Calc'!AH:AH,0,0)</f>
        <v>-198.42302068199999</v>
      </c>
      <c r="CE23" s="18">
        <f t="shared" si="17"/>
        <v>-61.861093636300012</v>
      </c>
      <c r="CF23" s="19">
        <f t="shared" si="7"/>
        <v>-17.519550000000002</v>
      </c>
      <c r="CG23" s="18">
        <f>_xlfn.XLOOKUP($A23,'Water Forecast Calc'!$A:$A,'Water Forecast Calc'!AK:AK,0,0)</f>
        <v>-40.414999999999999</v>
      </c>
      <c r="CH23" s="18">
        <f t="shared" si="18"/>
        <v>-57.934550000000002</v>
      </c>
      <c r="CI23" s="20">
        <f t="shared" si="19"/>
        <v>-0.72229685000002775</v>
      </c>
      <c r="CJ23" s="18">
        <f t="shared" si="10"/>
        <v>-58.656846850000029</v>
      </c>
      <c r="CL23" s="13"/>
    </row>
    <row r="24" spans="1:90" x14ac:dyDescent="0.25">
      <c r="A24" s="51">
        <v>630100</v>
      </c>
      <c r="B24" s="14">
        <f t="shared" si="11"/>
        <v>19</v>
      </c>
      <c r="C24" s="17" t="str">
        <f t="shared" si="0"/>
        <v>630.100</v>
      </c>
      <c r="D24" s="13" t="s">
        <v>58</v>
      </c>
      <c r="E24" s="13"/>
      <c r="F24" s="18">
        <v>0</v>
      </c>
      <c r="G24" s="18">
        <v>0</v>
      </c>
      <c r="H24" s="18">
        <v>-441</v>
      </c>
      <c r="I24" s="18">
        <v>-147</v>
      </c>
      <c r="J24" s="18">
        <v>-105</v>
      </c>
      <c r="K24" s="18">
        <v>-217</v>
      </c>
      <c r="L24" s="18">
        <v>329</v>
      </c>
      <c r="M24" s="18">
        <v>35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2"/>
        <v>-546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-306.17</v>
      </c>
      <c r="AC24" s="18">
        <v>0</v>
      </c>
      <c r="AD24" s="18">
        <v>0</v>
      </c>
      <c r="AE24" s="18">
        <f t="shared" si="13"/>
        <v>-306.17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-165</v>
      </c>
      <c r="AP24" s="18">
        <v>0</v>
      </c>
      <c r="AQ24" s="18">
        <v>0</v>
      </c>
      <c r="AR24" s="18">
        <f t="shared" si="14"/>
        <v>-165</v>
      </c>
      <c r="AS24" s="18">
        <v>0</v>
      </c>
      <c r="AT24" s="18">
        <v>0</v>
      </c>
      <c r="AU24" s="18">
        <v>0</v>
      </c>
      <c r="AV24" s="18">
        <v>0</v>
      </c>
      <c r="AW24" s="18">
        <v>-261.60000000000002</v>
      </c>
      <c r="AX24" s="18">
        <v>0</v>
      </c>
      <c r="AY24" s="18">
        <v>0</v>
      </c>
      <c r="AZ24" s="18">
        <v>0</v>
      </c>
      <c r="BA24" s="18">
        <v>0</v>
      </c>
      <c r="BB24" s="18">
        <f>_xlfn.XLOOKUP($A24,'Water Forecast Calc'!$A:$A,'Water Forecast Calc'!F:F,0,0)</f>
        <v>-84.975000000000009</v>
      </c>
      <c r="BC24" s="18">
        <f>_xlfn.XLOOKUP($A24,'Water Forecast Calc'!$A:$A,'Water Forecast Calc'!G:G,0,0)</f>
        <v>0</v>
      </c>
      <c r="BD24" s="18">
        <f>_xlfn.XLOOKUP($A24,'Water Forecast Calc'!$A:$A,'Water Forecast Calc'!H:H,0,0)</f>
        <v>0</v>
      </c>
      <c r="BE24" s="18">
        <f t="shared" si="15"/>
        <v>-346.57500000000005</v>
      </c>
      <c r="BF24" s="18">
        <f>_xlfn.XLOOKUP($A24,'Water Forecast Calc'!$A:$A,'Water Forecast Calc'!J:J,0,0)</f>
        <v>0</v>
      </c>
      <c r="BG24" s="18">
        <f>_xlfn.XLOOKUP($A24,'Water Forecast Calc'!$A:$A,'Water Forecast Calc'!K:K,0,0)</f>
        <v>0</v>
      </c>
      <c r="BH24" s="18">
        <f>_xlfn.XLOOKUP($A24,'Water Forecast Calc'!$A:$A,'Water Forecast Calc'!L:L,0,0)</f>
        <v>0</v>
      </c>
      <c r="BI24" s="18">
        <f>_xlfn.XLOOKUP($A24,'Water Forecast Calc'!$A:$A,'Water Forecast Calc'!M:M,0,0)</f>
        <v>0</v>
      </c>
      <c r="BJ24" s="18">
        <f>_xlfn.XLOOKUP($A24,'Water Forecast Calc'!$A:$A,'Water Forecast Calc'!N:N,0,0)</f>
        <v>-134.72400000000002</v>
      </c>
      <c r="BK24" s="18">
        <f>_xlfn.XLOOKUP($A24,'Water Forecast Calc'!$A:$A,'Water Forecast Calc'!O:O,0,0)</f>
        <v>0</v>
      </c>
      <c r="BL24" s="18">
        <f>_xlfn.XLOOKUP($A24,'Water Forecast Calc'!$A:$A,'Water Forecast Calc'!P:P,0,0)</f>
        <v>0</v>
      </c>
      <c r="BM24" s="18">
        <f>_xlfn.XLOOKUP($A24,'Water Forecast Calc'!$A:$A,'Water Forecast Calc'!Q:Q,0,0)</f>
        <v>0</v>
      </c>
      <c r="BN24" s="18">
        <f>_xlfn.XLOOKUP($A24,'Water Forecast Calc'!$A:$A,'Water Forecast Calc'!R:R,0,0)</f>
        <v>0</v>
      </c>
      <c r="BO24" s="18">
        <f>_xlfn.XLOOKUP($A24,'Water Forecast Calc'!$A:$A,'Water Forecast Calc'!S:S,0,0)</f>
        <v>-87.184350000000009</v>
      </c>
      <c r="BP24" s="18">
        <f>_xlfn.XLOOKUP($A24,'Water Forecast Calc'!$A:$A,'Water Forecast Calc'!T:T,0,0)</f>
        <v>0</v>
      </c>
      <c r="BQ24" s="18">
        <f>_xlfn.XLOOKUP($A24,'Water Forecast Calc'!$A:$A,'Water Forecast Calc'!U:U,0,0)</f>
        <v>0</v>
      </c>
      <c r="BR24" s="18">
        <f t="shared" si="16"/>
        <v>-221.90835000000004</v>
      </c>
      <c r="BS24" s="18">
        <f>_xlfn.XLOOKUP($A24,'Water Forecast Calc'!$A:$A,'Water Forecast Calc'!W:W,0,0)</f>
        <v>0</v>
      </c>
      <c r="BT24" s="18">
        <f>_xlfn.XLOOKUP($A24,'Water Forecast Calc'!$A:$A,'Water Forecast Calc'!X:X,0,0)</f>
        <v>0</v>
      </c>
      <c r="BU24" s="18">
        <f>_xlfn.XLOOKUP($A24,'Water Forecast Calc'!$A:$A,'Water Forecast Calc'!Y:Y,0,0)</f>
        <v>0</v>
      </c>
      <c r="BV24" s="18">
        <f>_xlfn.XLOOKUP($A24,'Water Forecast Calc'!$A:$A,'Water Forecast Calc'!Z:Z,0,0)</f>
        <v>0</v>
      </c>
      <c r="BW24" s="18">
        <f>_xlfn.XLOOKUP($A24,'Water Forecast Calc'!$A:$A,'Water Forecast Calc'!AA:AA,0,0)</f>
        <v>-137.55320399999999</v>
      </c>
      <c r="BX24" s="18">
        <f>_xlfn.XLOOKUP($A24,'Water Forecast Calc'!$A:$A,'Water Forecast Calc'!AB:AB,0,0)</f>
        <v>0</v>
      </c>
      <c r="BY24" s="18">
        <f>_xlfn.XLOOKUP($A24,'Water Forecast Calc'!$A:$A,'Water Forecast Calc'!AC:AC,0,0)</f>
        <v>0</v>
      </c>
      <c r="BZ24" s="18">
        <f>_xlfn.XLOOKUP($A24,'Water Forecast Calc'!$A:$A,'Water Forecast Calc'!AD:AD,0,0)</f>
        <v>0</v>
      </c>
      <c r="CA24" s="18">
        <f>_xlfn.XLOOKUP($A24,'Water Forecast Calc'!$A:$A,'Water Forecast Calc'!AE:AE,0,0)</f>
        <v>0</v>
      </c>
      <c r="CB24" s="18">
        <f>_xlfn.XLOOKUP($A24,'Water Forecast Calc'!$A:$A,'Water Forecast Calc'!AF:AF,0,0)</f>
        <v>-89.015221350000004</v>
      </c>
      <c r="CC24" s="18">
        <f>_xlfn.XLOOKUP($A24,'Water Forecast Calc'!$A:$A,'Water Forecast Calc'!AG:AG,0,0)</f>
        <v>0</v>
      </c>
      <c r="CD24" s="18">
        <f>_xlfn.XLOOKUP($A24,'Water Forecast Calc'!$A:$A,'Water Forecast Calc'!AH:AH,0,0)</f>
        <v>0</v>
      </c>
      <c r="CE24" s="18">
        <f t="shared" si="17"/>
        <v>-226.56842534999998</v>
      </c>
      <c r="CF24" s="19">
        <f t="shared" si="7"/>
        <v>-346.57500000000005</v>
      </c>
      <c r="CG24" s="18">
        <f>_xlfn.XLOOKUP($A24,'Water Forecast Calc'!$A:$A,'Water Forecast Calc'!AK:AK,0,0)</f>
        <v>130.80000000000001</v>
      </c>
      <c r="CH24" s="18">
        <f t="shared" si="18"/>
        <v>-215.77500000000003</v>
      </c>
      <c r="CI24" s="20">
        <f t="shared" si="19"/>
        <v>-8.9625539999999546</v>
      </c>
      <c r="CJ24" s="18">
        <f t="shared" si="10"/>
        <v>-224.73755399999999</v>
      </c>
      <c r="CL24" s="13"/>
    </row>
    <row r="25" spans="1:90" x14ac:dyDescent="0.25">
      <c r="A25" s="51">
        <v>630200</v>
      </c>
      <c r="B25" s="14">
        <f t="shared" si="11"/>
        <v>20</v>
      </c>
      <c r="C25" s="17" t="str">
        <f t="shared" si="0"/>
        <v>630.200</v>
      </c>
      <c r="D25" s="13" t="s">
        <v>59</v>
      </c>
      <c r="E25" s="13"/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2"/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-528.01</v>
      </c>
      <c r="AB25" s="18">
        <v>0</v>
      </c>
      <c r="AC25" s="18">
        <v>-430.18</v>
      </c>
      <c r="AD25" s="18">
        <v>-143.38999999999999</v>
      </c>
      <c r="AE25" s="18">
        <f t="shared" si="13"/>
        <v>-1101.58</v>
      </c>
      <c r="AF25" s="18">
        <v>143.38999999999999</v>
      </c>
      <c r="AG25" s="18">
        <v>0</v>
      </c>
      <c r="AH25" s="18">
        <v>-245</v>
      </c>
      <c r="AI25" s="18">
        <v>0</v>
      </c>
      <c r="AJ25" s="18">
        <v>0</v>
      </c>
      <c r="AK25" s="18">
        <v>-81.67</v>
      </c>
      <c r="AL25" s="18">
        <v>-468.33</v>
      </c>
      <c r="AM25" s="18">
        <v>0</v>
      </c>
      <c r="AN25" s="18">
        <v>-160.78</v>
      </c>
      <c r="AO25" s="18">
        <v>-212.85000000000002</v>
      </c>
      <c r="AP25" s="18">
        <v>143.59</v>
      </c>
      <c r="AQ25" s="18">
        <v>-225.54000000000002</v>
      </c>
      <c r="AR25" s="18">
        <f t="shared" si="14"/>
        <v>-1107.19</v>
      </c>
      <c r="AS25" s="18">
        <v>115.54</v>
      </c>
      <c r="AT25" s="18">
        <v>-115.54</v>
      </c>
      <c r="AU25" s="18">
        <v>0</v>
      </c>
      <c r="AV25" s="18">
        <v>115.54</v>
      </c>
      <c r="AW25" s="18">
        <v>0</v>
      </c>
      <c r="AX25" s="18">
        <v>0</v>
      </c>
      <c r="AY25" s="18">
        <v>0</v>
      </c>
      <c r="AZ25" s="18">
        <v>0</v>
      </c>
      <c r="BA25" s="18">
        <v>0</v>
      </c>
      <c r="BB25" s="18">
        <f>_xlfn.XLOOKUP($A25,'Water Forecast Calc'!$A:$A,'Water Forecast Calc'!F:F,0,0)</f>
        <v>-109.61775000000002</v>
      </c>
      <c r="BC25" s="18">
        <f>_xlfn.XLOOKUP($A25,'Water Forecast Calc'!$A:$A,'Water Forecast Calc'!G:G,0,0)</f>
        <v>73.948850000000007</v>
      </c>
      <c r="BD25" s="18">
        <f>_xlfn.XLOOKUP($A25,'Water Forecast Calc'!$A:$A,'Water Forecast Calc'!H:H,0,0)</f>
        <v>-116.15310000000001</v>
      </c>
      <c r="BE25" s="18">
        <f t="shared" si="15"/>
        <v>-36.282000000000011</v>
      </c>
      <c r="BF25" s="18">
        <f>_xlfn.XLOOKUP($A25,'Water Forecast Calc'!$A:$A,'Water Forecast Calc'!J:J,0,0)</f>
        <v>59.503100000000003</v>
      </c>
      <c r="BG25" s="18">
        <f>_xlfn.XLOOKUP($A25,'Water Forecast Calc'!$A:$A,'Water Forecast Calc'!K:K,0,0)</f>
        <v>-59.503100000000003</v>
      </c>
      <c r="BH25" s="18">
        <f>_xlfn.XLOOKUP($A25,'Water Forecast Calc'!$A:$A,'Water Forecast Calc'!L:L,0,0)</f>
        <v>0</v>
      </c>
      <c r="BI25" s="18">
        <f>_xlfn.XLOOKUP($A25,'Water Forecast Calc'!$A:$A,'Water Forecast Calc'!M:M,0,0)</f>
        <v>59.503100000000003</v>
      </c>
      <c r="BJ25" s="18">
        <f>_xlfn.XLOOKUP($A25,'Water Forecast Calc'!$A:$A,'Water Forecast Calc'!N:N,0,0)</f>
        <v>0</v>
      </c>
      <c r="BK25" s="18">
        <f>_xlfn.XLOOKUP($A25,'Water Forecast Calc'!$A:$A,'Water Forecast Calc'!O:O,0,0)</f>
        <v>0</v>
      </c>
      <c r="BL25" s="18">
        <f>_xlfn.XLOOKUP($A25,'Water Forecast Calc'!$A:$A,'Water Forecast Calc'!P:P,0,0)</f>
        <v>0</v>
      </c>
      <c r="BM25" s="18">
        <f>_xlfn.XLOOKUP($A25,'Water Forecast Calc'!$A:$A,'Water Forecast Calc'!Q:Q,0,0)</f>
        <v>0</v>
      </c>
      <c r="BN25" s="18">
        <f>_xlfn.XLOOKUP($A25,'Water Forecast Calc'!$A:$A,'Water Forecast Calc'!R:R,0,0)</f>
        <v>0</v>
      </c>
      <c r="BO25" s="18">
        <f>_xlfn.XLOOKUP($A25,'Water Forecast Calc'!$A:$A,'Water Forecast Calc'!S:S,0,0)</f>
        <v>-112.46781150000002</v>
      </c>
      <c r="BP25" s="18">
        <f>_xlfn.XLOOKUP($A25,'Water Forecast Calc'!$A:$A,'Water Forecast Calc'!T:T,0,0)</f>
        <v>75.871520100000012</v>
      </c>
      <c r="BQ25" s="18">
        <f>_xlfn.XLOOKUP($A25,'Water Forecast Calc'!$A:$A,'Water Forecast Calc'!U:U,0,0)</f>
        <v>-119.17308060000001</v>
      </c>
      <c r="BR25" s="18">
        <f t="shared" si="16"/>
        <v>-96.266272000000015</v>
      </c>
      <c r="BS25" s="18">
        <f>_xlfn.XLOOKUP($A25,'Water Forecast Calc'!$A:$A,'Water Forecast Calc'!W:W,0,0)</f>
        <v>60.752665100000002</v>
      </c>
      <c r="BT25" s="18">
        <f>_xlfn.XLOOKUP($A25,'Water Forecast Calc'!$A:$A,'Water Forecast Calc'!X:X,0,0)</f>
        <v>-60.752665100000002</v>
      </c>
      <c r="BU25" s="18">
        <f>_xlfn.XLOOKUP($A25,'Water Forecast Calc'!$A:$A,'Water Forecast Calc'!Y:Y,0,0)</f>
        <v>0</v>
      </c>
      <c r="BV25" s="18">
        <f>_xlfn.XLOOKUP($A25,'Water Forecast Calc'!$A:$A,'Water Forecast Calc'!Z:Z,0,0)</f>
        <v>60.752665100000002</v>
      </c>
      <c r="BW25" s="18">
        <f>_xlfn.XLOOKUP($A25,'Water Forecast Calc'!$A:$A,'Water Forecast Calc'!AA:AA,0,0)</f>
        <v>0</v>
      </c>
      <c r="BX25" s="18">
        <f>_xlfn.XLOOKUP($A25,'Water Forecast Calc'!$A:$A,'Water Forecast Calc'!AB:AB,0,0)</f>
        <v>0</v>
      </c>
      <c r="BY25" s="18">
        <f>_xlfn.XLOOKUP($A25,'Water Forecast Calc'!$A:$A,'Water Forecast Calc'!AC:AC,0,0)</f>
        <v>0</v>
      </c>
      <c r="BZ25" s="18">
        <f>_xlfn.XLOOKUP($A25,'Water Forecast Calc'!$A:$A,'Water Forecast Calc'!AD:AD,0,0)</f>
        <v>0</v>
      </c>
      <c r="CA25" s="18">
        <f>_xlfn.XLOOKUP($A25,'Water Forecast Calc'!$A:$A,'Water Forecast Calc'!AE:AE,0,0)</f>
        <v>0</v>
      </c>
      <c r="CB25" s="18">
        <f>_xlfn.XLOOKUP($A25,'Water Forecast Calc'!$A:$A,'Water Forecast Calc'!AF:AF,0,0)</f>
        <v>-114.82963554150001</v>
      </c>
      <c r="CC25" s="18">
        <f>_xlfn.XLOOKUP($A25,'Water Forecast Calc'!$A:$A,'Water Forecast Calc'!AG:AG,0,0)</f>
        <v>77.464822022100009</v>
      </c>
      <c r="CD25" s="18">
        <f>_xlfn.XLOOKUP($A25,'Water Forecast Calc'!$A:$A,'Water Forecast Calc'!AH:AH,0,0)</f>
        <v>-121.67571529259999</v>
      </c>
      <c r="CE25" s="18">
        <f t="shared" si="17"/>
        <v>-98.287863711999989</v>
      </c>
      <c r="CF25" s="19">
        <f t="shared" si="7"/>
        <v>-36.282000000000011</v>
      </c>
      <c r="CG25" s="18">
        <f>_xlfn.XLOOKUP($A25,'Water Forecast Calc'!$A:$A,'Water Forecast Calc'!AK:AK,0,0)</f>
        <v>-57.77</v>
      </c>
      <c r="CH25" s="18">
        <f t="shared" si="18"/>
        <v>-94.052000000000021</v>
      </c>
      <c r="CI25" s="20">
        <f t="shared" si="19"/>
        <v>-0.96470690000001014</v>
      </c>
      <c r="CJ25" s="18">
        <f t="shared" si="10"/>
        <v>-95.016706900000031</v>
      </c>
      <c r="CL25" s="13"/>
    </row>
    <row r="26" spans="1:90" x14ac:dyDescent="0.25">
      <c r="A26" s="51">
        <v>630201</v>
      </c>
      <c r="B26" s="14">
        <f t="shared" si="11"/>
        <v>21</v>
      </c>
      <c r="C26" s="17" t="str">
        <f t="shared" si="0"/>
        <v>630.201</v>
      </c>
      <c r="D26" s="13" t="s">
        <v>60</v>
      </c>
      <c r="E26" s="13"/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f t="shared" si="12"/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-268.77</v>
      </c>
      <c r="AB26" s="18">
        <v>-230.84</v>
      </c>
      <c r="AC26" s="18">
        <v>0</v>
      </c>
      <c r="AD26" s="18">
        <v>0</v>
      </c>
      <c r="AE26" s="18">
        <f t="shared" si="13"/>
        <v>-499.61</v>
      </c>
      <c r="AF26" s="18">
        <v>0</v>
      </c>
      <c r="AG26" s="18">
        <v>-367.5</v>
      </c>
      <c r="AH26" s="18">
        <v>-704.16</v>
      </c>
      <c r="AI26" s="18">
        <v>-140</v>
      </c>
      <c r="AJ26" s="18">
        <v>0</v>
      </c>
      <c r="AK26" s="18">
        <v>-281.39</v>
      </c>
      <c r="AL26" s="18">
        <v>281.39</v>
      </c>
      <c r="AM26" s="18">
        <v>0</v>
      </c>
      <c r="AN26" s="18">
        <v>174.07</v>
      </c>
      <c r="AO26" s="18">
        <v>139.27000000000001</v>
      </c>
      <c r="AP26" s="18">
        <v>218.85000000000002</v>
      </c>
      <c r="AQ26" s="18">
        <v>-1027.5</v>
      </c>
      <c r="AR26" s="18">
        <f t="shared" si="14"/>
        <v>-1706.9699999999998</v>
      </c>
      <c r="AS26" s="18">
        <v>-2185</v>
      </c>
      <c r="AT26" s="18">
        <v>-370.38</v>
      </c>
      <c r="AU26" s="18">
        <v>-450</v>
      </c>
      <c r="AV26" s="18">
        <v>-1103.46</v>
      </c>
      <c r="AW26" s="18">
        <v>0</v>
      </c>
      <c r="AX26" s="18">
        <v>-425.1</v>
      </c>
      <c r="AY26" s="18">
        <v>0</v>
      </c>
      <c r="AZ26" s="18">
        <v>0</v>
      </c>
      <c r="BA26" s="18">
        <v>0</v>
      </c>
      <c r="BB26" s="18">
        <f>_xlfn.XLOOKUP($A26,'Water Forecast Calc'!$A:$A,'Water Forecast Calc'!F:F,0,0)</f>
        <v>71.724050000000005</v>
      </c>
      <c r="BC26" s="18">
        <f>_xlfn.XLOOKUP($A26,'Water Forecast Calc'!$A:$A,'Water Forecast Calc'!G:G,0,0)</f>
        <v>112.70775000000002</v>
      </c>
      <c r="BD26" s="18">
        <f>_xlfn.XLOOKUP($A26,'Water Forecast Calc'!$A:$A,'Water Forecast Calc'!H:H,0,0)</f>
        <v>-529.16250000000002</v>
      </c>
      <c r="BE26" s="18">
        <f t="shared" si="15"/>
        <v>-4878.6707000000015</v>
      </c>
      <c r="BF26" s="18">
        <f>_xlfn.XLOOKUP($A26,'Water Forecast Calc'!$A:$A,'Water Forecast Calc'!J:J,0,0)</f>
        <v>-1125.2750000000001</v>
      </c>
      <c r="BG26" s="18">
        <f>_xlfn.XLOOKUP($A26,'Water Forecast Calc'!$A:$A,'Water Forecast Calc'!K:K,0,0)</f>
        <v>-190.7457</v>
      </c>
      <c r="BH26" s="18">
        <f>_xlfn.XLOOKUP($A26,'Water Forecast Calc'!$A:$A,'Water Forecast Calc'!L:L,0,0)</f>
        <v>-231.75</v>
      </c>
      <c r="BI26" s="18">
        <f>_xlfn.XLOOKUP($A26,'Water Forecast Calc'!$A:$A,'Water Forecast Calc'!M:M,0,0)</f>
        <v>-568.28190000000006</v>
      </c>
      <c r="BJ26" s="18">
        <f>_xlfn.XLOOKUP($A26,'Water Forecast Calc'!$A:$A,'Water Forecast Calc'!N:N,0,0)</f>
        <v>0</v>
      </c>
      <c r="BK26" s="18">
        <f>_xlfn.XLOOKUP($A26,'Water Forecast Calc'!$A:$A,'Water Forecast Calc'!O:O,0,0)</f>
        <v>-218.9265</v>
      </c>
      <c r="BL26" s="18">
        <f>_xlfn.XLOOKUP($A26,'Water Forecast Calc'!$A:$A,'Water Forecast Calc'!P:P,0,0)</f>
        <v>0</v>
      </c>
      <c r="BM26" s="18">
        <f>_xlfn.XLOOKUP($A26,'Water Forecast Calc'!$A:$A,'Water Forecast Calc'!Q:Q,0,0)</f>
        <v>0</v>
      </c>
      <c r="BN26" s="18">
        <f>_xlfn.XLOOKUP($A26,'Water Forecast Calc'!$A:$A,'Water Forecast Calc'!R:R,0,0)</f>
        <v>0</v>
      </c>
      <c r="BO26" s="18">
        <f>_xlfn.XLOOKUP($A26,'Water Forecast Calc'!$A:$A,'Water Forecast Calc'!S:S,0,0)</f>
        <v>73.588875300000012</v>
      </c>
      <c r="BP26" s="18">
        <f>_xlfn.XLOOKUP($A26,'Water Forecast Calc'!$A:$A,'Water Forecast Calc'!T:T,0,0)</f>
        <v>115.63815150000002</v>
      </c>
      <c r="BQ26" s="18">
        <f>_xlfn.XLOOKUP($A26,'Water Forecast Calc'!$A:$A,'Water Forecast Calc'!U:U,0,0)</f>
        <v>-542.92072500000006</v>
      </c>
      <c r="BR26" s="18">
        <f t="shared" si="16"/>
        <v>-2688.6727982000002</v>
      </c>
      <c r="BS26" s="18">
        <f>_xlfn.XLOOKUP($A26,'Water Forecast Calc'!$A:$A,'Water Forecast Calc'!W:W,0,0)</f>
        <v>-1148.9057749999999</v>
      </c>
      <c r="BT26" s="18">
        <f>_xlfn.XLOOKUP($A26,'Water Forecast Calc'!$A:$A,'Water Forecast Calc'!X:X,0,0)</f>
        <v>-194.75135969999999</v>
      </c>
      <c r="BU26" s="18">
        <f>_xlfn.XLOOKUP($A26,'Water Forecast Calc'!$A:$A,'Water Forecast Calc'!Y:Y,0,0)</f>
        <v>-236.61674999999997</v>
      </c>
      <c r="BV26" s="18">
        <f>_xlfn.XLOOKUP($A26,'Water Forecast Calc'!$A:$A,'Water Forecast Calc'!Z:Z,0,0)</f>
        <v>-580.21581990000004</v>
      </c>
      <c r="BW26" s="18">
        <f>_xlfn.XLOOKUP($A26,'Water Forecast Calc'!$A:$A,'Water Forecast Calc'!AA:AA,0,0)</f>
        <v>0</v>
      </c>
      <c r="BX26" s="18">
        <f>_xlfn.XLOOKUP($A26,'Water Forecast Calc'!$A:$A,'Water Forecast Calc'!AB:AB,0,0)</f>
        <v>-223.5239565</v>
      </c>
      <c r="BY26" s="18">
        <f>_xlfn.XLOOKUP($A26,'Water Forecast Calc'!$A:$A,'Water Forecast Calc'!AC:AC,0,0)</f>
        <v>0</v>
      </c>
      <c r="BZ26" s="18">
        <f>_xlfn.XLOOKUP($A26,'Water Forecast Calc'!$A:$A,'Water Forecast Calc'!AD:AD,0,0)</f>
        <v>0</v>
      </c>
      <c r="CA26" s="18">
        <f>_xlfn.XLOOKUP($A26,'Water Forecast Calc'!$A:$A,'Water Forecast Calc'!AE:AE,0,0)</f>
        <v>0</v>
      </c>
      <c r="CB26" s="18">
        <f>_xlfn.XLOOKUP($A26,'Water Forecast Calc'!$A:$A,'Water Forecast Calc'!AF:AF,0,0)</f>
        <v>75.134241681300011</v>
      </c>
      <c r="CC26" s="18">
        <f>_xlfn.XLOOKUP($A26,'Water Forecast Calc'!$A:$A,'Water Forecast Calc'!AG:AG,0,0)</f>
        <v>118.06655268150001</v>
      </c>
      <c r="CD26" s="18">
        <f>_xlfn.XLOOKUP($A26,'Water Forecast Calc'!$A:$A,'Water Forecast Calc'!AH:AH,0,0)</f>
        <v>-554.32206022499997</v>
      </c>
      <c r="CE26" s="18">
        <f t="shared" si="17"/>
        <v>-2745.1349269621996</v>
      </c>
      <c r="CF26" s="19">
        <f t="shared" si="7"/>
        <v>-3421.0614</v>
      </c>
      <c r="CG26" s="18">
        <f>_xlfn.XLOOKUP($A26,'Water Forecast Calc'!$A:$A,'Water Forecast Calc'!AK:AK,0,0)</f>
        <v>764.28</v>
      </c>
      <c r="CH26" s="18">
        <f t="shared" si="18"/>
        <v>-2656.7813999999998</v>
      </c>
      <c r="CI26" s="20">
        <f t="shared" si="19"/>
        <v>-80.925959300000159</v>
      </c>
      <c r="CJ26" s="18">
        <f t="shared" si="10"/>
        <v>-2737.7073593</v>
      </c>
      <c r="CL26" s="13"/>
    </row>
    <row r="27" spans="1:90" x14ac:dyDescent="0.25">
      <c r="A27" s="51">
        <v>630202</v>
      </c>
      <c r="B27" s="14">
        <f t="shared" si="11"/>
        <v>22</v>
      </c>
      <c r="C27" s="17" t="str">
        <f t="shared" si="0"/>
        <v>630.202</v>
      </c>
      <c r="D27" s="13" t="s">
        <v>61</v>
      </c>
      <c r="E27" s="13"/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2"/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-115.19</v>
      </c>
      <c r="AD27" s="18">
        <v>-38.4</v>
      </c>
      <c r="AE27" s="18">
        <f t="shared" si="13"/>
        <v>-153.59</v>
      </c>
      <c r="AF27" s="18">
        <v>38.4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8">
        <v>-165.44</v>
      </c>
      <c r="AR27" s="18">
        <f t="shared" si="14"/>
        <v>-127.03999999999999</v>
      </c>
      <c r="AS27" s="18">
        <v>0</v>
      </c>
      <c r="AT27" s="18">
        <v>-110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-1815</v>
      </c>
      <c r="BA27" s="18">
        <v>0</v>
      </c>
      <c r="BB27" s="18">
        <f>_xlfn.XLOOKUP($A27,'Water Forecast Calc'!$A:$A,'Water Forecast Calc'!F:F,0,0)</f>
        <v>0</v>
      </c>
      <c r="BC27" s="18">
        <f>_xlfn.XLOOKUP($A27,'Water Forecast Calc'!$A:$A,'Water Forecast Calc'!G:G,0,0)</f>
        <v>0</v>
      </c>
      <c r="BD27" s="18">
        <f>_xlfn.XLOOKUP($A27,'Water Forecast Calc'!$A:$A,'Water Forecast Calc'!H:H,0,0)</f>
        <v>-85.201599999999999</v>
      </c>
      <c r="BE27" s="18">
        <f t="shared" si="15"/>
        <v>-2010.2016000000001</v>
      </c>
      <c r="BF27" s="18">
        <f>_xlfn.XLOOKUP($A27,'Water Forecast Calc'!$A:$A,'Water Forecast Calc'!J:J,0,0)</f>
        <v>0</v>
      </c>
      <c r="BG27" s="18">
        <f>_xlfn.XLOOKUP($A27,'Water Forecast Calc'!$A:$A,'Water Forecast Calc'!K:K,0,0)</f>
        <v>-56.65</v>
      </c>
      <c r="BH27" s="18">
        <f>_xlfn.XLOOKUP($A27,'Water Forecast Calc'!$A:$A,'Water Forecast Calc'!L:L,0,0)</f>
        <v>0</v>
      </c>
      <c r="BI27" s="18">
        <f>_xlfn.XLOOKUP($A27,'Water Forecast Calc'!$A:$A,'Water Forecast Calc'!M:M,0,0)</f>
        <v>0</v>
      </c>
      <c r="BJ27" s="18">
        <f>_xlfn.XLOOKUP($A27,'Water Forecast Calc'!$A:$A,'Water Forecast Calc'!N:N,0,0)</f>
        <v>0</v>
      </c>
      <c r="BK27" s="18">
        <f>_xlfn.XLOOKUP($A27,'Water Forecast Calc'!$A:$A,'Water Forecast Calc'!O:O,0,0)</f>
        <v>0</v>
      </c>
      <c r="BL27" s="18">
        <f>_xlfn.XLOOKUP($A27,'Water Forecast Calc'!$A:$A,'Water Forecast Calc'!P:P,0,0)</f>
        <v>0</v>
      </c>
      <c r="BM27" s="18">
        <f>_xlfn.XLOOKUP($A27,'Water Forecast Calc'!$A:$A,'Water Forecast Calc'!Q:Q,0,0)</f>
        <v>-934.72500000000002</v>
      </c>
      <c r="BN27" s="18">
        <f>_xlfn.XLOOKUP($A27,'Water Forecast Calc'!$A:$A,'Water Forecast Calc'!R:R,0,0)</f>
        <v>0</v>
      </c>
      <c r="BO27" s="18">
        <f>_xlfn.XLOOKUP($A27,'Water Forecast Calc'!$A:$A,'Water Forecast Calc'!S:S,0,0)</f>
        <v>0</v>
      </c>
      <c r="BP27" s="18">
        <f>_xlfn.XLOOKUP($A27,'Water Forecast Calc'!$A:$A,'Water Forecast Calc'!T:T,0,0)</f>
        <v>0</v>
      </c>
      <c r="BQ27" s="18">
        <f>_xlfn.XLOOKUP($A27,'Water Forecast Calc'!$A:$A,'Water Forecast Calc'!U:U,0,0)</f>
        <v>-87.416841599999998</v>
      </c>
      <c r="BR27" s="18">
        <f t="shared" si="16"/>
        <v>-1078.7918416</v>
      </c>
      <c r="BS27" s="18">
        <f>_xlfn.XLOOKUP($A27,'Water Forecast Calc'!$A:$A,'Water Forecast Calc'!W:W,0,0)</f>
        <v>0</v>
      </c>
      <c r="BT27" s="18">
        <f>_xlfn.XLOOKUP($A27,'Water Forecast Calc'!$A:$A,'Water Forecast Calc'!X:X,0,0)</f>
        <v>-57.839649999999992</v>
      </c>
      <c r="BU27" s="18">
        <f>_xlfn.XLOOKUP($A27,'Water Forecast Calc'!$A:$A,'Water Forecast Calc'!Y:Y,0,0)</f>
        <v>0</v>
      </c>
      <c r="BV27" s="18">
        <f>_xlfn.XLOOKUP($A27,'Water Forecast Calc'!$A:$A,'Water Forecast Calc'!Z:Z,0,0)</f>
        <v>0</v>
      </c>
      <c r="BW27" s="18">
        <f>_xlfn.XLOOKUP($A27,'Water Forecast Calc'!$A:$A,'Water Forecast Calc'!AA:AA,0,0)</f>
        <v>0</v>
      </c>
      <c r="BX27" s="18">
        <f>_xlfn.XLOOKUP($A27,'Water Forecast Calc'!$A:$A,'Water Forecast Calc'!AB:AB,0,0)</f>
        <v>0</v>
      </c>
      <c r="BY27" s="18">
        <f>_xlfn.XLOOKUP($A27,'Water Forecast Calc'!$A:$A,'Water Forecast Calc'!AC:AC,0,0)</f>
        <v>0</v>
      </c>
      <c r="BZ27" s="18">
        <f>_xlfn.XLOOKUP($A27,'Water Forecast Calc'!$A:$A,'Water Forecast Calc'!AD:AD,0,0)</f>
        <v>-954.35422499999993</v>
      </c>
      <c r="CA27" s="18">
        <f>_xlfn.XLOOKUP($A27,'Water Forecast Calc'!$A:$A,'Water Forecast Calc'!AE:AE,0,0)</f>
        <v>0</v>
      </c>
      <c r="CB27" s="18">
        <f>_xlfn.XLOOKUP($A27,'Water Forecast Calc'!$A:$A,'Water Forecast Calc'!AF:AF,0,0)</f>
        <v>0</v>
      </c>
      <c r="CC27" s="18">
        <f>_xlfn.XLOOKUP($A27,'Water Forecast Calc'!$A:$A,'Water Forecast Calc'!AG:AG,0,0)</f>
        <v>0</v>
      </c>
      <c r="CD27" s="18">
        <f>_xlfn.XLOOKUP($A27,'Water Forecast Calc'!$A:$A,'Water Forecast Calc'!AH:AH,0,0)</f>
        <v>-89.252595273599994</v>
      </c>
      <c r="CE27" s="18">
        <f t="shared" si="17"/>
        <v>-1101.4464702736</v>
      </c>
      <c r="CF27" s="19">
        <f t="shared" si="7"/>
        <v>-1956.8516000000002</v>
      </c>
      <c r="CG27" s="18">
        <f>_xlfn.XLOOKUP($A27,'Water Forecast Calc'!$A:$A,'Water Forecast Calc'!AK:AK,0,0)</f>
        <v>907.5</v>
      </c>
      <c r="CH27" s="18">
        <f t="shared" si="18"/>
        <v>-1049.3516000000002</v>
      </c>
      <c r="CI27" s="20">
        <f t="shared" si="19"/>
        <v>-30.629891599999837</v>
      </c>
      <c r="CJ27" s="18">
        <f t="shared" si="10"/>
        <v>-1079.9814916</v>
      </c>
      <c r="CL27" s="13"/>
    </row>
    <row r="28" spans="1:90" x14ac:dyDescent="0.25">
      <c r="A28" s="51">
        <v>630203</v>
      </c>
      <c r="B28" s="14">
        <f t="shared" si="11"/>
        <v>23</v>
      </c>
      <c r="C28" s="17" t="str">
        <f t="shared" si="0"/>
        <v>630.203</v>
      </c>
      <c r="D28" s="13" t="s">
        <v>62</v>
      </c>
      <c r="E28" s="13"/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186.67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 t="shared" si="12"/>
        <v>186.67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f t="shared" si="13"/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-975</v>
      </c>
      <c r="AP28" s="18">
        <v>0</v>
      </c>
      <c r="AQ28" s="18">
        <v>0</v>
      </c>
      <c r="AR28" s="18">
        <f t="shared" si="14"/>
        <v>-975</v>
      </c>
      <c r="AS28" s="18">
        <v>0</v>
      </c>
      <c r="AT28" s="18">
        <v>0</v>
      </c>
      <c r="AU28" s="18">
        <v>0</v>
      </c>
      <c r="AV28" s="18">
        <v>-446.9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f>_xlfn.XLOOKUP($A28,'Water Forecast Calc'!$A:$A,'Water Forecast Calc'!F:F,0,0)</f>
        <v>-502.125</v>
      </c>
      <c r="BC28" s="18">
        <f>_xlfn.XLOOKUP($A28,'Water Forecast Calc'!$A:$A,'Water Forecast Calc'!G:G,0,0)</f>
        <v>0</v>
      </c>
      <c r="BD28" s="18">
        <f>_xlfn.XLOOKUP($A28,'Water Forecast Calc'!$A:$A,'Water Forecast Calc'!H:H,0,0)</f>
        <v>0</v>
      </c>
      <c r="BE28" s="18">
        <f t="shared" si="15"/>
        <v>-949.02499999999998</v>
      </c>
      <c r="BF28" s="18">
        <f>_xlfn.XLOOKUP($A28,'Water Forecast Calc'!$A:$A,'Water Forecast Calc'!J:J,0,0)</f>
        <v>0</v>
      </c>
      <c r="BG28" s="18">
        <f>_xlfn.XLOOKUP($A28,'Water Forecast Calc'!$A:$A,'Water Forecast Calc'!K:K,0,0)</f>
        <v>0</v>
      </c>
      <c r="BH28" s="18">
        <f>_xlfn.XLOOKUP($A28,'Water Forecast Calc'!$A:$A,'Water Forecast Calc'!L:L,0,0)</f>
        <v>0</v>
      </c>
      <c r="BI28" s="18">
        <f>_xlfn.XLOOKUP($A28,'Water Forecast Calc'!$A:$A,'Water Forecast Calc'!M:M,0,0)</f>
        <v>-230.15350000000001</v>
      </c>
      <c r="BJ28" s="18">
        <f>_xlfn.XLOOKUP($A28,'Water Forecast Calc'!$A:$A,'Water Forecast Calc'!N:N,0,0)</f>
        <v>0</v>
      </c>
      <c r="BK28" s="18">
        <f>_xlfn.XLOOKUP($A28,'Water Forecast Calc'!$A:$A,'Water Forecast Calc'!O:O,0,0)</f>
        <v>0</v>
      </c>
      <c r="BL28" s="18">
        <f>_xlfn.XLOOKUP($A28,'Water Forecast Calc'!$A:$A,'Water Forecast Calc'!P:P,0,0)</f>
        <v>0</v>
      </c>
      <c r="BM28" s="18">
        <f>_xlfn.XLOOKUP($A28,'Water Forecast Calc'!$A:$A,'Water Forecast Calc'!Q:Q,0,0)</f>
        <v>0</v>
      </c>
      <c r="BN28" s="18">
        <f>_xlfn.XLOOKUP($A28,'Water Forecast Calc'!$A:$A,'Water Forecast Calc'!R:R,0,0)</f>
        <v>0</v>
      </c>
      <c r="BO28" s="18">
        <f>_xlfn.XLOOKUP($A28,'Water Forecast Calc'!$A:$A,'Water Forecast Calc'!S:S,0,0)</f>
        <v>-515.18025</v>
      </c>
      <c r="BP28" s="18">
        <f>_xlfn.XLOOKUP($A28,'Water Forecast Calc'!$A:$A,'Water Forecast Calc'!T:T,0,0)</f>
        <v>0</v>
      </c>
      <c r="BQ28" s="18">
        <f>_xlfn.XLOOKUP($A28,'Water Forecast Calc'!$A:$A,'Water Forecast Calc'!U:U,0,0)</f>
        <v>0</v>
      </c>
      <c r="BR28" s="18">
        <f t="shared" si="16"/>
        <v>-745.33375000000001</v>
      </c>
      <c r="BS28" s="18">
        <f>_xlfn.XLOOKUP($A28,'Water Forecast Calc'!$A:$A,'Water Forecast Calc'!W:W,0,0)</f>
        <v>0</v>
      </c>
      <c r="BT28" s="18">
        <f>_xlfn.XLOOKUP($A28,'Water Forecast Calc'!$A:$A,'Water Forecast Calc'!X:X,0,0)</f>
        <v>0</v>
      </c>
      <c r="BU28" s="18">
        <f>_xlfn.XLOOKUP($A28,'Water Forecast Calc'!$A:$A,'Water Forecast Calc'!Y:Y,0,0)</f>
        <v>0</v>
      </c>
      <c r="BV28" s="18">
        <f>_xlfn.XLOOKUP($A28,'Water Forecast Calc'!$A:$A,'Water Forecast Calc'!Z:Z,0,0)</f>
        <v>-234.98672349999998</v>
      </c>
      <c r="BW28" s="18">
        <f>_xlfn.XLOOKUP($A28,'Water Forecast Calc'!$A:$A,'Water Forecast Calc'!AA:AA,0,0)</f>
        <v>0</v>
      </c>
      <c r="BX28" s="18">
        <f>_xlfn.XLOOKUP($A28,'Water Forecast Calc'!$A:$A,'Water Forecast Calc'!AB:AB,0,0)</f>
        <v>0</v>
      </c>
      <c r="BY28" s="18">
        <f>_xlfn.XLOOKUP($A28,'Water Forecast Calc'!$A:$A,'Water Forecast Calc'!AC:AC,0,0)</f>
        <v>0</v>
      </c>
      <c r="BZ28" s="18">
        <f>_xlfn.XLOOKUP($A28,'Water Forecast Calc'!$A:$A,'Water Forecast Calc'!AD:AD,0,0)</f>
        <v>0</v>
      </c>
      <c r="CA28" s="18">
        <f>_xlfn.XLOOKUP($A28,'Water Forecast Calc'!$A:$A,'Water Forecast Calc'!AE:AE,0,0)</f>
        <v>0</v>
      </c>
      <c r="CB28" s="18">
        <f>_xlfn.XLOOKUP($A28,'Water Forecast Calc'!$A:$A,'Water Forecast Calc'!AF:AF,0,0)</f>
        <v>-525.99903524999991</v>
      </c>
      <c r="CC28" s="18">
        <f>_xlfn.XLOOKUP($A28,'Water Forecast Calc'!$A:$A,'Water Forecast Calc'!AG:AG,0,0)</f>
        <v>0</v>
      </c>
      <c r="CD28" s="18">
        <f>_xlfn.XLOOKUP($A28,'Water Forecast Calc'!$A:$A,'Water Forecast Calc'!AH:AH,0,0)</f>
        <v>0</v>
      </c>
      <c r="CE28" s="18">
        <f t="shared" si="17"/>
        <v>-760.98575874999983</v>
      </c>
      <c r="CF28" s="19">
        <f t="shared" si="7"/>
        <v>-949.02499999999998</v>
      </c>
      <c r="CG28" s="18">
        <f>_xlfn.XLOOKUP($A28,'Water Forecast Calc'!$A:$A,'Water Forecast Calc'!AK:AK,0,0)</f>
        <v>223.45</v>
      </c>
      <c r="CH28" s="18">
        <f t="shared" si="18"/>
        <v>-725.57500000000005</v>
      </c>
      <c r="CI28" s="20">
        <f t="shared" si="19"/>
        <v>-24.591973499999995</v>
      </c>
      <c r="CJ28" s="18">
        <f t="shared" si="10"/>
        <v>-750.16697350000004</v>
      </c>
      <c r="CL28" s="13"/>
    </row>
    <row r="29" spans="1:90" x14ac:dyDescent="0.25">
      <c r="A29" s="51">
        <v>630204</v>
      </c>
      <c r="B29" s="14">
        <f t="shared" si="11"/>
        <v>24</v>
      </c>
      <c r="C29" s="17" t="str">
        <f t="shared" si="0"/>
        <v>630.204</v>
      </c>
      <c r="D29" s="13" t="s">
        <v>63</v>
      </c>
      <c r="E29" s="13"/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f t="shared" si="12"/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f t="shared" si="13"/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-591.6</v>
      </c>
      <c r="AR29" s="18">
        <f t="shared" si="14"/>
        <v>-591.6</v>
      </c>
      <c r="AS29" s="18">
        <v>591.6</v>
      </c>
      <c r="AT29" s="18">
        <v>-261.60000000000002</v>
      </c>
      <c r="AU29" s="18">
        <v>0</v>
      </c>
      <c r="AV29" s="18">
        <v>330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f>_xlfn.XLOOKUP($A29,'Water Forecast Calc'!$A:$A,'Water Forecast Calc'!F:F,0,0)</f>
        <v>0</v>
      </c>
      <c r="BC29" s="18">
        <f>_xlfn.XLOOKUP($A29,'Water Forecast Calc'!$A:$A,'Water Forecast Calc'!G:G,0,0)</f>
        <v>0</v>
      </c>
      <c r="BD29" s="18">
        <f>_xlfn.XLOOKUP($A29,'Water Forecast Calc'!$A:$A,'Water Forecast Calc'!H:H,0,0)</f>
        <v>-304.67400000000004</v>
      </c>
      <c r="BE29" s="18">
        <f t="shared" si="15"/>
        <v>355.32599999999996</v>
      </c>
      <c r="BF29" s="18">
        <f>_xlfn.XLOOKUP($A29,'Water Forecast Calc'!$A:$A,'Water Forecast Calc'!J:J,0,0)</f>
        <v>304.67400000000004</v>
      </c>
      <c r="BG29" s="18">
        <f>_xlfn.XLOOKUP($A29,'Water Forecast Calc'!$A:$A,'Water Forecast Calc'!K:K,0,0)</f>
        <v>-134.72400000000002</v>
      </c>
      <c r="BH29" s="18">
        <f>_xlfn.XLOOKUP($A29,'Water Forecast Calc'!$A:$A,'Water Forecast Calc'!L:L,0,0)</f>
        <v>0</v>
      </c>
      <c r="BI29" s="18">
        <f>_xlfn.XLOOKUP($A29,'Water Forecast Calc'!$A:$A,'Water Forecast Calc'!M:M,0,0)</f>
        <v>169.95000000000002</v>
      </c>
      <c r="BJ29" s="18">
        <f>_xlfn.XLOOKUP($A29,'Water Forecast Calc'!$A:$A,'Water Forecast Calc'!N:N,0,0)</f>
        <v>0</v>
      </c>
      <c r="BK29" s="18">
        <f>_xlfn.XLOOKUP($A29,'Water Forecast Calc'!$A:$A,'Water Forecast Calc'!O:O,0,0)</f>
        <v>0</v>
      </c>
      <c r="BL29" s="18">
        <f>_xlfn.XLOOKUP($A29,'Water Forecast Calc'!$A:$A,'Water Forecast Calc'!P:P,0,0)</f>
        <v>0</v>
      </c>
      <c r="BM29" s="18">
        <f>_xlfn.XLOOKUP($A29,'Water Forecast Calc'!$A:$A,'Water Forecast Calc'!Q:Q,0,0)</f>
        <v>0</v>
      </c>
      <c r="BN29" s="18">
        <f>_xlfn.XLOOKUP($A29,'Water Forecast Calc'!$A:$A,'Water Forecast Calc'!R:R,0,0)</f>
        <v>0</v>
      </c>
      <c r="BO29" s="18">
        <f>_xlfn.XLOOKUP($A29,'Water Forecast Calc'!$A:$A,'Water Forecast Calc'!S:S,0,0)</f>
        <v>0</v>
      </c>
      <c r="BP29" s="18">
        <f>_xlfn.XLOOKUP($A29,'Water Forecast Calc'!$A:$A,'Water Forecast Calc'!T:T,0,0)</f>
        <v>0</v>
      </c>
      <c r="BQ29" s="18">
        <f>_xlfn.XLOOKUP($A29,'Water Forecast Calc'!$A:$A,'Water Forecast Calc'!U:U,0,0)</f>
        <v>-312.59552400000007</v>
      </c>
      <c r="BR29" s="18">
        <f t="shared" si="16"/>
        <v>27.304475999999966</v>
      </c>
      <c r="BS29" s="18">
        <f>_xlfn.XLOOKUP($A29,'Water Forecast Calc'!$A:$A,'Water Forecast Calc'!W:W,0,0)</f>
        <v>311.07215400000001</v>
      </c>
      <c r="BT29" s="18">
        <f>_xlfn.XLOOKUP($A29,'Water Forecast Calc'!$A:$A,'Water Forecast Calc'!X:X,0,0)</f>
        <v>-137.55320399999999</v>
      </c>
      <c r="BU29" s="18">
        <f>_xlfn.XLOOKUP($A29,'Water Forecast Calc'!$A:$A,'Water Forecast Calc'!Y:Y,0,0)</f>
        <v>0</v>
      </c>
      <c r="BV29" s="18">
        <f>_xlfn.XLOOKUP($A29,'Water Forecast Calc'!$A:$A,'Water Forecast Calc'!Z:Z,0,0)</f>
        <v>173.51894999999999</v>
      </c>
      <c r="BW29" s="18">
        <f>_xlfn.XLOOKUP($A29,'Water Forecast Calc'!$A:$A,'Water Forecast Calc'!AA:AA,0,0)</f>
        <v>0</v>
      </c>
      <c r="BX29" s="18">
        <f>_xlfn.XLOOKUP($A29,'Water Forecast Calc'!$A:$A,'Water Forecast Calc'!AB:AB,0,0)</f>
        <v>0</v>
      </c>
      <c r="BY29" s="18">
        <f>_xlfn.XLOOKUP($A29,'Water Forecast Calc'!$A:$A,'Water Forecast Calc'!AC:AC,0,0)</f>
        <v>0</v>
      </c>
      <c r="BZ29" s="18">
        <f>_xlfn.XLOOKUP($A29,'Water Forecast Calc'!$A:$A,'Water Forecast Calc'!AD:AD,0,0)</f>
        <v>0</v>
      </c>
      <c r="CA29" s="18">
        <f>_xlfn.XLOOKUP($A29,'Water Forecast Calc'!$A:$A,'Water Forecast Calc'!AE:AE,0,0)</f>
        <v>0</v>
      </c>
      <c r="CB29" s="18">
        <f>_xlfn.XLOOKUP($A29,'Water Forecast Calc'!$A:$A,'Water Forecast Calc'!AF:AF,0,0)</f>
        <v>0</v>
      </c>
      <c r="CC29" s="18">
        <f>_xlfn.XLOOKUP($A29,'Water Forecast Calc'!$A:$A,'Water Forecast Calc'!AG:AG,0,0)</f>
        <v>0</v>
      </c>
      <c r="CD29" s="18">
        <f>_xlfn.XLOOKUP($A29,'Water Forecast Calc'!$A:$A,'Water Forecast Calc'!AH:AH,0,0)</f>
        <v>-319.16003000400002</v>
      </c>
      <c r="CE29" s="18">
        <f t="shared" si="17"/>
        <v>27.877869996000015</v>
      </c>
      <c r="CF29" s="19">
        <f t="shared" si="7"/>
        <v>195.27599999999998</v>
      </c>
      <c r="CG29" s="18">
        <f>_xlfn.XLOOKUP($A29,'Water Forecast Calc'!$A:$A,'Water Forecast Calc'!AK:AK,0,0)</f>
        <v>-165</v>
      </c>
      <c r="CH29" s="18">
        <f t="shared" si="18"/>
        <v>30.275999999999982</v>
      </c>
      <c r="CI29" s="20">
        <f t="shared" si="19"/>
        <v>4.166375999999957</v>
      </c>
      <c r="CJ29" s="18">
        <f t="shared" si="10"/>
        <v>34.442375999999939</v>
      </c>
      <c r="CL29" s="13"/>
    </row>
    <row r="30" spans="1:90" x14ac:dyDescent="0.25">
      <c r="A30" s="51">
        <v>630400</v>
      </c>
      <c r="B30" s="14">
        <f t="shared" si="11"/>
        <v>25</v>
      </c>
      <c r="C30" s="17" t="str">
        <f t="shared" si="0"/>
        <v>630.400</v>
      </c>
      <c r="D30" s="13" t="s">
        <v>64</v>
      </c>
      <c r="E30" s="13"/>
      <c r="F30" s="18">
        <v>100</v>
      </c>
      <c r="G30" s="18">
        <v>0</v>
      </c>
      <c r="H30" s="18">
        <v>0</v>
      </c>
      <c r="I30" s="18">
        <v>0</v>
      </c>
      <c r="J30" s="18">
        <v>0</v>
      </c>
      <c r="K30" s="18">
        <v>-93.33</v>
      </c>
      <c r="L30" s="18">
        <v>93.33</v>
      </c>
      <c r="M30" s="18">
        <v>-418.13</v>
      </c>
      <c r="N30" s="18">
        <v>-420</v>
      </c>
      <c r="O30" s="18">
        <v>0</v>
      </c>
      <c r="P30" s="18">
        <v>-104.77</v>
      </c>
      <c r="Q30" s="18">
        <v>104.3</v>
      </c>
      <c r="R30" s="18">
        <f t="shared" si="12"/>
        <v>-738.6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-1710.43</v>
      </c>
      <c r="Y30" s="18">
        <v>-1633.27</v>
      </c>
      <c r="Z30" s="18">
        <v>-236.51</v>
      </c>
      <c r="AA30" s="18">
        <v>0</v>
      </c>
      <c r="AB30" s="18">
        <v>-632.79</v>
      </c>
      <c r="AC30" s="18">
        <v>0</v>
      </c>
      <c r="AD30" s="18">
        <v>-210.93</v>
      </c>
      <c r="AE30" s="18">
        <f t="shared" si="13"/>
        <v>-4423.93</v>
      </c>
      <c r="AF30" s="18">
        <v>210.93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-82.5</v>
      </c>
      <c r="AO30" s="18">
        <v>82.5</v>
      </c>
      <c r="AP30" s="18">
        <v>0</v>
      </c>
      <c r="AQ30" s="18">
        <v>-101.65</v>
      </c>
      <c r="AR30" s="18">
        <f t="shared" si="14"/>
        <v>109.28</v>
      </c>
      <c r="AS30" s="18">
        <v>101.65</v>
      </c>
      <c r="AT30" s="18">
        <v>0</v>
      </c>
      <c r="AU30" s="18">
        <v>0</v>
      </c>
      <c r="AV30" s="18">
        <v>101.65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f>_xlfn.XLOOKUP($A30,'Water Forecast Calc'!$A:$A,'Water Forecast Calc'!F:F,0,0)</f>
        <v>42.487500000000004</v>
      </c>
      <c r="BC30" s="18">
        <f>_xlfn.XLOOKUP($A30,'Water Forecast Calc'!$A:$A,'Water Forecast Calc'!G:G,0,0)</f>
        <v>0</v>
      </c>
      <c r="BD30" s="18">
        <f>_xlfn.XLOOKUP($A30,'Water Forecast Calc'!$A:$A,'Water Forecast Calc'!H:H,0,0)</f>
        <v>-52.349750000000007</v>
      </c>
      <c r="BE30" s="18">
        <f t="shared" si="15"/>
        <v>193.43775000000002</v>
      </c>
      <c r="BF30" s="18">
        <f>_xlfn.XLOOKUP($A30,'Water Forecast Calc'!$A:$A,'Water Forecast Calc'!J:J,0,0)</f>
        <v>52.349750000000007</v>
      </c>
      <c r="BG30" s="18">
        <f>_xlfn.XLOOKUP($A30,'Water Forecast Calc'!$A:$A,'Water Forecast Calc'!K:K,0,0)</f>
        <v>0</v>
      </c>
      <c r="BH30" s="18">
        <f>_xlfn.XLOOKUP($A30,'Water Forecast Calc'!$A:$A,'Water Forecast Calc'!L:L,0,0)</f>
        <v>0</v>
      </c>
      <c r="BI30" s="18">
        <f>_xlfn.XLOOKUP($A30,'Water Forecast Calc'!$A:$A,'Water Forecast Calc'!M:M,0,0)</f>
        <v>52.349750000000007</v>
      </c>
      <c r="BJ30" s="18">
        <f>_xlfn.XLOOKUP($A30,'Water Forecast Calc'!$A:$A,'Water Forecast Calc'!N:N,0,0)</f>
        <v>0</v>
      </c>
      <c r="BK30" s="18">
        <f>_xlfn.XLOOKUP($A30,'Water Forecast Calc'!$A:$A,'Water Forecast Calc'!O:O,0,0)</f>
        <v>0</v>
      </c>
      <c r="BL30" s="18">
        <f>_xlfn.XLOOKUP($A30,'Water Forecast Calc'!$A:$A,'Water Forecast Calc'!P:P,0,0)</f>
        <v>0</v>
      </c>
      <c r="BM30" s="18">
        <f>_xlfn.XLOOKUP($A30,'Water Forecast Calc'!$A:$A,'Water Forecast Calc'!Q:Q,0,0)</f>
        <v>0</v>
      </c>
      <c r="BN30" s="18">
        <f>_xlfn.XLOOKUP($A30,'Water Forecast Calc'!$A:$A,'Water Forecast Calc'!R:R,0,0)</f>
        <v>0</v>
      </c>
      <c r="BO30" s="18">
        <f>_xlfn.XLOOKUP($A30,'Water Forecast Calc'!$A:$A,'Water Forecast Calc'!S:S,0,0)</f>
        <v>43.592175000000005</v>
      </c>
      <c r="BP30" s="18">
        <f>_xlfn.XLOOKUP($A30,'Water Forecast Calc'!$A:$A,'Water Forecast Calc'!T:T,0,0)</f>
        <v>0</v>
      </c>
      <c r="BQ30" s="18">
        <f>_xlfn.XLOOKUP($A30,'Water Forecast Calc'!$A:$A,'Water Forecast Calc'!U:U,0,0)</f>
        <v>-53.71084350000001</v>
      </c>
      <c r="BR30" s="18">
        <f t="shared" si="16"/>
        <v>94.580831500000016</v>
      </c>
      <c r="BS30" s="18">
        <f>_xlfn.XLOOKUP($A30,'Water Forecast Calc'!$A:$A,'Water Forecast Calc'!W:W,0,0)</f>
        <v>53.44909475</v>
      </c>
      <c r="BT30" s="18">
        <f>_xlfn.XLOOKUP($A30,'Water Forecast Calc'!$A:$A,'Water Forecast Calc'!X:X,0,0)</f>
        <v>0</v>
      </c>
      <c r="BU30" s="18">
        <f>_xlfn.XLOOKUP($A30,'Water Forecast Calc'!$A:$A,'Water Forecast Calc'!Y:Y,0,0)</f>
        <v>0</v>
      </c>
      <c r="BV30" s="18">
        <f>_xlfn.XLOOKUP($A30,'Water Forecast Calc'!$A:$A,'Water Forecast Calc'!Z:Z,0,0)</f>
        <v>53.44909475</v>
      </c>
      <c r="BW30" s="18">
        <f>_xlfn.XLOOKUP($A30,'Water Forecast Calc'!$A:$A,'Water Forecast Calc'!AA:AA,0,0)</f>
        <v>0</v>
      </c>
      <c r="BX30" s="18">
        <f>_xlfn.XLOOKUP($A30,'Water Forecast Calc'!$A:$A,'Water Forecast Calc'!AB:AB,0,0)</f>
        <v>0</v>
      </c>
      <c r="BY30" s="18">
        <f>_xlfn.XLOOKUP($A30,'Water Forecast Calc'!$A:$A,'Water Forecast Calc'!AC:AC,0,0)</f>
        <v>0</v>
      </c>
      <c r="BZ30" s="18">
        <f>_xlfn.XLOOKUP($A30,'Water Forecast Calc'!$A:$A,'Water Forecast Calc'!AD:AD,0,0)</f>
        <v>0</v>
      </c>
      <c r="CA30" s="18">
        <f>_xlfn.XLOOKUP($A30,'Water Forecast Calc'!$A:$A,'Water Forecast Calc'!AE:AE,0,0)</f>
        <v>0</v>
      </c>
      <c r="CB30" s="18">
        <f>_xlfn.XLOOKUP($A30,'Water Forecast Calc'!$A:$A,'Water Forecast Calc'!AF:AF,0,0)</f>
        <v>44.507610675000002</v>
      </c>
      <c r="CC30" s="18">
        <f>_xlfn.XLOOKUP($A30,'Water Forecast Calc'!$A:$A,'Water Forecast Calc'!AG:AG,0,0)</f>
        <v>0</v>
      </c>
      <c r="CD30" s="18">
        <f>_xlfn.XLOOKUP($A30,'Water Forecast Calc'!$A:$A,'Water Forecast Calc'!AH:AH,0,0)</f>
        <v>-54.838771213500003</v>
      </c>
      <c r="CE30" s="18">
        <f t="shared" si="17"/>
        <v>96.5670289615</v>
      </c>
      <c r="CF30" s="19">
        <f t="shared" si="7"/>
        <v>144.13750000000002</v>
      </c>
      <c r="CG30" s="18">
        <f>_xlfn.XLOOKUP($A30,'Water Forecast Calc'!$A:$A,'Water Forecast Calc'!AK:AK,0,0)</f>
        <v>-50.825000000000003</v>
      </c>
      <c r="CH30" s="18">
        <f t="shared" si="18"/>
        <v>93.312500000000014</v>
      </c>
      <c r="CI30" s="20">
        <f t="shared" si="19"/>
        <v>3.4670209999999742</v>
      </c>
      <c r="CJ30" s="18">
        <f t="shared" si="10"/>
        <v>96.779520999999988</v>
      </c>
      <c r="CL30" s="13"/>
    </row>
    <row r="31" spans="1:90" x14ac:dyDescent="0.25">
      <c r="A31" s="51">
        <v>630402</v>
      </c>
      <c r="B31" s="14">
        <f t="shared" si="11"/>
        <v>26</v>
      </c>
      <c r="C31" s="17" t="str">
        <f t="shared" si="0"/>
        <v>630.402</v>
      </c>
      <c r="D31" s="13" t="s">
        <v>65</v>
      </c>
      <c r="E31" s="13"/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2"/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f t="shared" si="13"/>
        <v>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-165</v>
      </c>
      <c r="AN31" s="18">
        <v>165</v>
      </c>
      <c r="AO31" s="18">
        <v>0</v>
      </c>
      <c r="AP31" s="18">
        <v>0</v>
      </c>
      <c r="AQ31" s="18">
        <v>0</v>
      </c>
      <c r="AR31" s="18">
        <f t="shared" si="14"/>
        <v>0</v>
      </c>
      <c r="AS31" s="18">
        <v>0</v>
      </c>
      <c r="AT31" s="18">
        <v>-101.65</v>
      </c>
      <c r="AU31" s="18">
        <v>0</v>
      </c>
      <c r="AV31" s="18">
        <v>0</v>
      </c>
      <c r="AW31" s="18">
        <v>0</v>
      </c>
      <c r="AX31" s="18">
        <v>0</v>
      </c>
      <c r="AY31" s="18">
        <v>0</v>
      </c>
      <c r="AZ31" s="18">
        <v>0</v>
      </c>
      <c r="BA31" s="18">
        <v>0</v>
      </c>
      <c r="BB31" s="18">
        <f>_xlfn.XLOOKUP($A31,'Water Forecast Calc'!$A:$A,'Water Forecast Calc'!F:F,0,0)</f>
        <v>0</v>
      </c>
      <c r="BC31" s="18">
        <f>_xlfn.XLOOKUP($A31,'Water Forecast Calc'!$A:$A,'Water Forecast Calc'!G:G,0,0)</f>
        <v>0</v>
      </c>
      <c r="BD31" s="18">
        <f>_xlfn.XLOOKUP($A31,'Water Forecast Calc'!$A:$A,'Water Forecast Calc'!H:H,0,0)</f>
        <v>0</v>
      </c>
      <c r="BE31" s="18">
        <f t="shared" si="15"/>
        <v>-101.65</v>
      </c>
      <c r="BF31" s="18">
        <f>_xlfn.XLOOKUP($A31,'Water Forecast Calc'!$A:$A,'Water Forecast Calc'!J:J,0,0)</f>
        <v>0</v>
      </c>
      <c r="BG31" s="18">
        <f>_xlfn.XLOOKUP($A31,'Water Forecast Calc'!$A:$A,'Water Forecast Calc'!K:K,0,0)</f>
        <v>-52.349750000000007</v>
      </c>
      <c r="BH31" s="18">
        <f>_xlfn.XLOOKUP($A31,'Water Forecast Calc'!$A:$A,'Water Forecast Calc'!L:L,0,0)</f>
        <v>0</v>
      </c>
      <c r="BI31" s="18">
        <f>_xlfn.XLOOKUP($A31,'Water Forecast Calc'!$A:$A,'Water Forecast Calc'!M:M,0,0)</f>
        <v>0</v>
      </c>
      <c r="BJ31" s="18">
        <f>_xlfn.XLOOKUP($A31,'Water Forecast Calc'!$A:$A,'Water Forecast Calc'!N:N,0,0)</f>
        <v>0</v>
      </c>
      <c r="BK31" s="18">
        <f>_xlfn.XLOOKUP($A31,'Water Forecast Calc'!$A:$A,'Water Forecast Calc'!O:O,0,0)</f>
        <v>0</v>
      </c>
      <c r="BL31" s="18">
        <f>_xlfn.XLOOKUP($A31,'Water Forecast Calc'!$A:$A,'Water Forecast Calc'!P:P,0,0)</f>
        <v>0</v>
      </c>
      <c r="BM31" s="18">
        <f>_xlfn.XLOOKUP($A31,'Water Forecast Calc'!$A:$A,'Water Forecast Calc'!Q:Q,0,0)</f>
        <v>0</v>
      </c>
      <c r="BN31" s="18">
        <f>_xlfn.XLOOKUP($A31,'Water Forecast Calc'!$A:$A,'Water Forecast Calc'!R:R,0,0)</f>
        <v>0</v>
      </c>
      <c r="BO31" s="18">
        <f>_xlfn.XLOOKUP($A31,'Water Forecast Calc'!$A:$A,'Water Forecast Calc'!S:S,0,0)</f>
        <v>0</v>
      </c>
      <c r="BP31" s="18">
        <f>_xlfn.XLOOKUP($A31,'Water Forecast Calc'!$A:$A,'Water Forecast Calc'!T:T,0,0)</f>
        <v>0</v>
      </c>
      <c r="BQ31" s="18">
        <f>_xlfn.XLOOKUP($A31,'Water Forecast Calc'!$A:$A,'Water Forecast Calc'!U:U,0,0)</f>
        <v>0</v>
      </c>
      <c r="BR31" s="18">
        <f t="shared" si="16"/>
        <v>-52.349750000000007</v>
      </c>
      <c r="BS31" s="18">
        <f>_xlfn.XLOOKUP($A31,'Water Forecast Calc'!$A:$A,'Water Forecast Calc'!W:W,0,0)</f>
        <v>0</v>
      </c>
      <c r="BT31" s="18">
        <f>_xlfn.XLOOKUP($A31,'Water Forecast Calc'!$A:$A,'Water Forecast Calc'!X:X,0,0)</f>
        <v>-53.44909475</v>
      </c>
      <c r="BU31" s="18">
        <f>_xlfn.XLOOKUP($A31,'Water Forecast Calc'!$A:$A,'Water Forecast Calc'!Y:Y,0,0)</f>
        <v>0</v>
      </c>
      <c r="BV31" s="18">
        <f>_xlfn.XLOOKUP($A31,'Water Forecast Calc'!$A:$A,'Water Forecast Calc'!Z:Z,0,0)</f>
        <v>0</v>
      </c>
      <c r="BW31" s="18">
        <f>_xlfn.XLOOKUP($A31,'Water Forecast Calc'!$A:$A,'Water Forecast Calc'!AA:AA,0,0)</f>
        <v>0</v>
      </c>
      <c r="BX31" s="18">
        <f>_xlfn.XLOOKUP($A31,'Water Forecast Calc'!$A:$A,'Water Forecast Calc'!AB:AB,0,0)</f>
        <v>0</v>
      </c>
      <c r="BY31" s="18">
        <f>_xlfn.XLOOKUP($A31,'Water Forecast Calc'!$A:$A,'Water Forecast Calc'!AC:AC,0,0)</f>
        <v>0</v>
      </c>
      <c r="BZ31" s="18">
        <f>_xlfn.XLOOKUP($A31,'Water Forecast Calc'!$A:$A,'Water Forecast Calc'!AD:AD,0,0)</f>
        <v>0</v>
      </c>
      <c r="CA31" s="18">
        <f>_xlfn.XLOOKUP($A31,'Water Forecast Calc'!$A:$A,'Water Forecast Calc'!AE:AE,0,0)</f>
        <v>0</v>
      </c>
      <c r="CB31" s="18">
        <f>_xlfn.XLOOKUP($A31,'Water Forecast Calc'!$A:$A,'Water Forecast Calc'!AF:AF,0,0)</f>
        <v>0</v>
      </c>
      <c r="CC31" s="18">
        <f>_xlfn.XLOOKUP($A31,'Water Forecast Calc'!$A:$A,'Water Forecast Calc'!AG:AG,0,0)</f>
        <v>0</v>
      </c>
      <c r="CD31" s="18">
        <f>_xlfn.XLOOKUP($A31,'Water Forecast Calc'!$A:$A,'Water Forecast Calc'!AH:AH,0,0)</f>
        <v>0</v>
      </c>
      <c r="CE31" s="18">
        <f t="shared" si="17"/>
        <v>-53.44909475</v>
      </c>
      <c r="CF31" s="19">
        <f t="shared" si="7"/>
        <v>-52.349750000000007</v>
      </c>
      <c r="CG31" s="18">
        <f>_xlfn.XLOOKUP($A31,'Water Forecast Calc'!$A:$A,'Water Forecast Calc'!AK:AK,0,0)</f>
        <v>0</v>
      </c>
      <c r="CH31" s="18">
        <f t="shared" si="18"/>
        <v>-52.349750000000007</v>
      </c>
      <c r="CI31" s="20">
        <f t="shared" si="19"/>
        <v>-1.0993447499999931</v>
      </c>
      <c r="CJ31" s="18">
        <f t="shared" si="10"/>
        <v>-53.44909475</v>
      </c>
      <c r="CL31" s="13"/>
    </row>
    <row r="32" spans="1:90" x14ac:dyDescent="0.25">
      <c r="A32" s="51">
        <v>630500</v>
      </c>
      <c r="B32" s="14">
        <f t="shared" si="11"/>
        <v>27</v>
      </c>
      <c r="C32" s="17" t="str">
        <f t="shared" si="0"/>
        <v>630.500</v>
      </c>
      <c r="D32" s="13" t="s">
        <v>66</v>
      </c>
      <c r="E32" s="13"/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-980</v>
      </c>
      <c r="M32" s="18">
        <v>-700</v>
      </c>
      <c r="N32" s="18">
        <v>-1403.56</v>
      </c>
      <c r="O32" s="18">
        <v>0</v>
      </c>
      <c r="P32" s="18">
        <v>-17.949999999999989</v>
      </c>
      <c r="Q32" s="18">
        <v>788.83999999999992</v>
      </c>
      <c r="R32" s="18">
        <f t="shared" si="12"/>
        <v>-2312.67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-52.5</v>
      </c>
      <c r="Z32" s="18">
        <v>0</v>
      </c>
      <c r="AA32" s="18">
        <v>0</v>
      </c>
      <c r="AB32" s="18">
        <v>-667.1</v>
      </c>
      <c r="AC32" s="18">
        <v>0</v>
      </c>
      <c r="AD32" s="18">
        <v>-60.86</v>
      </c>
      <c r="AE32" s="18">
        <f t="shared" si="13"/>
        <v>-780.46</v>
      </c>
      <c r="AF32" s="18">
        <v>60.86</v>
      </c>
      <c r="AG32" s="18">
        <v>0</v>
      </c>
      <c r="AH32" s="18">
        <v>0</v>
      </c>
      <c r="AI32" s="18">
        <v>0</v>
      </c>
      <c r="AJ32" s="18">
        <v>-85.31</v>
      </c>
      <c r="AK32" s="18">
        <v>-28.44</v>
      </c>
      <c r="AL32" s="18">
        <v>-136.56</v>
      </c>
      <c r="AM32" s="18">
        <v>-247.5</v>
      </c>
      <c r="AN32" s="18">
        <v>-634.72</v>
      </c>
      <c r="AO32" s="18">
        <v>23.47</v>
      </c>
      <c r="AP32" s="18">
        <v>-690.09</v>
      </c>
      <c r="AQ32" s="18">
        <v>-1494.1</v>
      </c>
      <c r="AR32" s="18">
        <f t="shared" si="14"/>
        <v>-3232.39</v>
      </c>
      <c r="AS32" s="18">
        <v>261.60000000000002</v>
      </c>
      <c r="AT32" s="18">
        <v>-1238.2</v>
      </c>
      <c r="AU32" s="18">
        <v>0</v>
      </c>
      <c r="AV32" s="18">
        <v>-247.73</v>
      </c>
      <c r="AW32" s="18">
        <v>-290.47000000000003</v>
      </c>
      <c r="AX32" s="18">
        <v>28.87</v>
      </c>
      <c r="AY32" s="18">
        <v>0</v>
      </c>
      <c r="AZ32" s="18">
        <v>-110</v>
      </c>
      <c r="BA32" s="18">
        <v>0</v>
      </c>
      <c r="BB32" s="18">
        <f>_xlfn.XLOOKUP($A32,'Water Forecast Calc'!$A:$A,'Water Forecast Calc'!F:F,0,0)</f>
        <v>12.08705</v>
      </c>
      <c r="BC32" s="18">
        <f>_xlfn.XLOOKUP($A32,'Water Forecast Calc'!$A:$A,'Water Forecast Calc'!G:G,0,0)</f>
        <v>-355.39635000000004</v>
      </c>
      <c r="BD32" s="18">
        <f>_xlfn.XLOOKUP($A32,'Water Forecast Calc'!$A:$A,'Water Forecast Calc'!H:H,0,0)</f>
        <v>-769.4615</v>
      </c>
      <c r="BE32" s="18">
        <f t="shared" si="15"/>
        <v>-2708.7008000000001</v>
      </c>
      <c r="BF32" s="18">
        <f>_xlfn.XLOOKUP($A32,'Water Forecast Calc'!$A:$A,'Water Forecast Calc'!J:J,0,0)</f>
        <v>134.72400000000002</v>
      </c>
      <c r="BG32" s="18">
        <f>_xlfn.XLOOKUP($A32,'Water Forecast Calc'!$A:$A,'Water Forecast Calc'!K:K,0,0)</f>
        <v>-637.673</v>
      </c>
      <c r="BH32" s="18">
        <f>_xlfn.XLOOKUP($A32,'Water Forecast Calc'!$A:$A,'Water Forecast Calc'!L:L,0,0)</f>
        <v>0</v>
      </c>
      <c r="BI32" s="18">
        <f>_xlfn.XLOOKUP($A32,'Water Forecast Calc'!$A:$A,'Water Forecast Calc'!M:M,0,0)</f>
        <v>-127.58095</v>
      </c>
      <c r="BJ32" s="18">
        <f>_xlfn.XLOOKUP($A32,'Water Forecast Calc'!$A:$A,'Water Forecast Calc'!N:N,0,0)</f>
        <v>-149.59205000000003</v>
      </c>
      <c r="BK32" s="18">
        <f>_xlfn.XLOOKUP($A32,'Water Forecast Calc'!$A:$A,'Water Forecast Calc'!O:O,0,0)</f>
        <v>14.86805</v>
      </c>
      <c r="BL32" s="18">
        <f>_xlfn.XLOOKUP($A32,'Water Forecast Calc'!$A:$A,'Water Forecast Calc'!P:P,0,0)</f>
        <v>0</v>
      </c>
      <c r="BM32" s="18">
        <f>_xlfn.XLOOKUP($A32,'Water Forecast Calc'!$A:$A,'Water Forecast Calc'!Q:Q,0,0)</f>
        <v>-56.65</v>
      </c>
      <c r="BN32" s="18">
        <f>_xlfn.XLOOKUP($A32,'Water Forecast Calc'!$A:$A,'Water Forecast Calc'!R:R,0,0)</f>
        <v>0</v>
      </c>
      <c r="BO32" s="18">
        <f>_xlfn.XLOOKUP($A32,'Water Forecast Calc'!$A:$A,'Water Forecast Calc'!S:S,0,0)</f>
        <v>12.4013133</v>
      </c>
      <c r="BP32" s="18">
        <f>_xlfn.XLOOKUP($A32,'Water Forecast Calc'!$A:$A,'Water Forecast Calc'!T:T,0,0)</f>
        <v>-364.63665510000004</v>
      </c>
      <c r="BQ32" s="18">
        <f>_xlfn.XLOOKUP($A32,'Water Forecast Calc'!$A:$A,'Water Forecast Calc'!U:U,0,0)</f>
        <v>-789.46749899999998</v>
      </c>
      <c r="BR32" s="18">
        <f t="shared" si="16"/>
        <v>-1963.6067908</v>
      </c>
      <c r="BS32" s="18">
        <f>_xlfn.XLOOKUP($A32,'Water Forecast Calc'!$A:$A,'Water Forecast Calc'!W:W,0,0)</f>
        <v>137.55320399999999</v>
      </c>
      <c r="BT32" s="18">
        <f>_xlfn.XLOOKUP($A32,'Water Forecast Calc'!$A:$A,'Water Forecast Calc'!X:X,0,0)</f>
        <v>-651.06413299999997</v>
      </c>
      <c r="BU32" s="18">
        <f>_xlfn.XLOOKUP($A32,'Water Forecast Calc'!$A:$A,'Water Forecast Calc'!Y:Y,0,0)</f>
        <v>0</v>
      </c>
      <c r="BV32" s="18">
        <f>_xlfn.XLOOKUP($A32,'Water Forecast Calc'!$A:$A,'Water Forecast Calc'!Z:Z,0,0)</f>
        <v>-130.26014995</v>
      </c>
      <c r="BW32" s="18">
        <f>_xlfn.XLOOKUP($A32,'Water Forecast Calc'!$A:$A,'Water Forecast Calc'!AA:AA,0,0)</f>
        <v>-152.73348305000002</v>
      </c>
      <c r="BX32" s="18">
        <f>_xlfn.XLOOKUP($A32,'Water Forecast Calc'!$A:$A,'Water Forecast Calc'!AB:AB,0,0)</f>
        <v>15.180279049999999</v>
      </c>
      <c r="BY32" s="18">
        <f>_xlfn.XLOOKUP($A32,'Water Forecast Calc'!$A:$A,'Water Forecast Calc'!AC:AC,0,0)</f>
        <v>0</v>
      </c>
      <c r="BZ32" s="18">
        <f>_xlfn.XLOOKUP($A32,'Water Forecast Calc'!$A:$A,'Water Forecast Calc'!AD:AD,0,0)</f>
        <v>-57.839649999999992</v>
      </c>
      <c r="CA32" s="18">
        <f>_xlfn.XLOOKUP($A32,'Water Forecast Calc'!$A:$A,'Water Forecast Calc'!AE:AE,0,0)</f>
        <v>0</v>
      </c>
      <c r="CB32" s="18">
        <f>_xlfn.XLOOKUP($A32,'Water Forecast Calc'!$A:$A,'Water Forecast Calc'!AF:AF,0,0)</f>
        <v>12.661740879299998</v>
      </c>
      <c r="CC32" s="18">
        <f>_xlfn.XLOOKUP($A32,'Water Forecast Calc'!$A:$A,'Water Forecast Calc'!AG:AG,0,0)</f>
        <v>-372.2940248571</v>
      </c>
      <c r="CD32" s="18">
        <f>_xlfn.XLOOKUP($A32,'Water Forecast Calc'!$A:$A,'Water Forecast Calc'!AH:AH,0,0)</f>
        <v>-806.04631647899987</v>
      </c>
      <c r="CE32" s="18">
        <f t="shared" si="17"/>
        <v>-2004.8425334068002</v>
      </c>
      <c r="CF32" s="19">
        <f t="shared" si="7"/>
        <v>-2235.0498000000002</v>
      </c>
      <c r="CG32" s="18">
        <f>_xlfn.XLOOKUP($A32,'Water Forecast Calc'!$A:$A,'Water Forecast Calc'!AK:AK,0,0)</f>
        <v>309.66500000000002</v>
      </c>
      <c r="CH32" s="18">
        <f t="shared" si="18"/>
        <v>-1925.3848000000003</v>
      </c>
      <c r="CI32" s="20">
        <f t="shared" si="19"/>
        <v>-54.292323749999468</v>
      </c>
      <c r="CJ32" s="18">
        <f t="shared" si="10"/>
        <v>-1979.6771237499997</v>
      </c>
      <c r="CL32" s="13"/>
    </row>
    <row r="33" spans="1:90" x14ac:dyDescent="0.25">
      <c r="A33" s="51">
        <v>630600</v>
      </c>
      <c r="B33" s="14">
        <f t="shared" si="11"/>
        <v>28</v>
      </c>
      <c r="C33" s="17" t="str">
        <f t="shared" si="0"/>
        <v>630.600</v>
      </c>
      <c r="D33" s="13" t="s">
        <v>67</v>
      </c>
      <c r="E33" s="13"/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2"/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-833.44</v>
      </c>
      <c r="AC33" s="18">
        <v>0</v>
      </c>
      <c r="AD33" s="18">
        <v>-142.53</v>
      </c>
      <c r="AE33" s="18">
        <f t="shared" si="13"/>
        <v>-975.97</v>
      </c>
      <c r="AF33" s="18">
        <v>142.53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0</v>
      </c>
      <c r="AQ33" s="18">
        <v>0</v>
      </c>
      <c r="AR33" s="18">
        <f t="shared" si="14"/>
        <v>142.53</v>
      </c>
      <c r="AS33" s="18">
        <v>0</v>
      </c>
      <c r="AT33" s="18">
        <v>-604.03000000000009</v>
      </c>
      <c r="AU33" s="18">
        <v>0</v>
      </c>
      <c r="AV33" s="18">
        <v>-174.4</v>
      </c>
      <c r="AW33" s="18">
        <v>-261.60000000000002</v>
      </c>
      <c r="AX33" s="18">
        <v>261.60000000000002</v>
      </c>
      <c r="AY33" s="18">
        <v>0</v>
      </c>
      <c r="AZ33" s="18">
        <v>0</v>
      </c>
      <c r="BA33" s="18">
        <v>0</v>
      </c>
      <c r="BB33" s="18">
        <f>_xlfn.XLOOKUP($A33,'Water Forecast Calc'!$A:$A,'Water Forecast Calc'!F:F,0,0)</f>
        <v>0</v>
      </c>
      <c r="BC33" s="18">
        <f>_xlfn.XLOOKUP($A33,'Water Forecast Calc'!$A:$A,'Water Forecast Calc'!G:G,0,0)</f>
        <v>0</v>
      </c>
      <c r="BD33" s="18">
        <f>_xlfn.XLOOKUP($A33,'Water Forecast Calc'!$A:$A,'Water Forecast Calc'!H:H,0,0)</f>
        <v>0</v>
      </c>
      <c r="BE33" s="18">
        <f t="shared" si="15"/>
        <v>-778.43000000000018</v>
      </c>
      <c r="BF33" s="18">
        <f>_xlfn.XLOOKUP($A33,'Water Forecast Calc'!$A:$A,'Water Forecast Calc'!J:J,0,0)</f>
        <v>0</v>
      </c>
      <c r="BG33" s="18">
        <f>_xlfn.XLOOKUP($A33,'Water Forecast Calc'!$A:$A,'Water Forecast Calc'!K:K,0,0)</f>
        <v>-311.07545000000005</v>
      </c>
      <c r="BH33" s="18">
        <f>_xlfn.XLOOKUP($A33,'Water Forecast Calc'!$A:$A,'Water Forecast Calc'!L:L,0,0)</f>
        <v>0</v>
      </c>
      <c r="BI33" s="18">
        <f>_xlfn.XLOOKUP($A33,'Water Forecast Calc'!$A:$A,'Water Forecast Calc'!M:M,0,0)</f>
        <v>-89.816000000000003</v>
      </c>
      <c r="BJ33" s="18">
        <f>_xlfn.XLOOKUP($A33,'Water Forecast Calc'!$A:$A,'Water Forecast Calc'!N:N,0,0)</f>
        <v>-134.72400000000002</v>
      </c>
      <c r="BK33" s="18">
        <f>_xlfn.XLOOKUP($A33,'Water Forecast Calc'!$A:$A,'Water Forecast Calc'!O:O,0,0)</f>
        <v>134.72400000000002</v>
      </c>
      <c r="BL33" s="18">
        <f>_xlfn.XLOOKUP($A33,'Water Forecast Calc'!$A:$A,'Water Forecast Calc'!P:P,0,0)</f>
        <v>0</v>
      </c>
      <c r="BM33" s="18">
        <f>_xlfn.XLOOKUP($A33,'Water Forecast Calc'!$A:$A,'Water Forecast Calc'!Q:Q,0,0)</f>
        <v>0</v>
      </c>
      <c r="BN33" s="18">
        <f>_xlfn.XLOOKUP($A33,'Water Forecast Calc'!$A:$A,'Water Forecast Calc'!R:R,0,0)</f>
        <v>0</v>
      </c>
      <c r="BO33" s="18">
        <f>_xlfn.XLOOKUP($A33,'Water Forecast Calc'!$A:$A,'Water Forecast Calc'!S:S,0,0)</f>
        <v>0</v>
      </c>
      <c r="BP33" s="18">
        <f>_xlfn.XLOOKUP($A33,'Water Forecast Calc'!$A:$A,'Water Forecast Calc'!T:T,0,0)</f>
        <v>0</v>
      </c>
      <c r="BQ33" s="18">
        <f>_xlfn.XLOOKUP($A33,'Water Forecast Calc'!$A:$A,'Water Forecast Calc'!U:U,0,0)</f>
        <v>0</v>
      </c>
      <c r="BR33" s="18">
        <f t="shared" si="16"/>
        <v>-400.89145000000008</v>
      </c>
      <c r="BS33" s="18">
        <f>_xlfn.XLOOKUP($A33,'Water Forecast Calc'!$A:$A,'Water Forecast Calc'!W:W,0,0)</f>
        <v>0</v>
      </c>
      <c r="BT33" s="18">
        <f>_xlfn.XLOOKUP($A33,'Water Forecast Calc'!$A:$A,'Water Forecast Calc'!X:X,0,0)</f>
        <v>-317.60803444999999</v>
      </c>
      <c r="BU33" s="18">
        <f>_xlfn.XLOOKUP($A33,'Water Forecast Calc'!$A:$A,'Water Forecast Calc'!Y:Y,0,0)</f>
        <v>0</v>
      </c>
      <c r="BV33" s="18">
        <f>_xlfn.XLOOKUP($A33,'Water Forecast Calc'!$A:$A,'Water Forecast Calc'!Z:Z,0,0)</f>
        <v>-91.702135999999996</v>
      </c>
      <c r="BW33" s="18">
        <f>_xlfn.XLOOKUP($A33,'Water Forecast Calc'!$A:$A,'Water Forecast Calc'!AA:AA,0,0)</f>
        <v>-137.55320399999999</v>
      </c>
      <c r="BX33" s="18">
        <f>_xlfn.XLOOKUP($A33,'Water Forecast Calc'!$A:$A,'Water Forecast Calc'!AB:AB,0,0)</f>
        <v>137.55320399999999</v>
      </c>
      <c r="BY33" s="18">
        <f>_xlfn.XLOOKUP($A33,'Water Forecast Calc'!$A:$A,'Water Forecast Calc'!AC:AC,0,0)</f>
        <v>0</v>
      </c>
      <c r="BZ33" s="18">
        <f>_xlfn.XLOOKUP($A33,'Water Forecast Calc'!$A:$A,'Water Forecast Calc'!AD:AD,0,0)</f>
        <v>0</v>
      </c>
      <c r="CA33" s="18">
        <f>_xlfn.XLOOKUP($A33,'Water Forecast Calc'!$A:$A,'Water Forecast Calc'!AE:AE,0,0)</f>
        <v>0</v>
      </c>
      <c r="CB33" s="18">
        <f>_xlfn.XLOOKUP($A33,'Water Forecast Calc'!$A:$A,'Water Forecast Calc'!AF:AF,0,0)</f>
        <v>0</v>
      </c>
      <c r="CC33" s="18">
        <f>_xlfn.XLOOKUP($A33,'Water Forecast Calc'!$A:$A,'Water Forecast Calc'!AG:AG,0,0)</f>
        <v>0</v>
      </c>
      <c r="CD33" s="18">
        <f>_xlfn.XLOOKUP($A33,'Water Forecast Calc'!$A:$A,'Water Forecast Calc'!AH:AH,0,0)</f>
        <v>0</v>
      </c>
      <c r="CE33" s="18">
        <f t="shared" si="17"/>
        <v>-409.31017045000004</v>
      </c>
      <c r="CF33" s="19">
        <f t="shared" si="7"/>
        <v>-485.47545000000002</v>
      </c>
      <c r="CG33" s="18">
        <f>_xlfn.XLOOKUP($A33,'Water Forecast Calc'!$A:$A,'Water Forecast Calc'!AK:AK,0,0)</f>
        <v>87.199999999999989</v>
      </c>
      <c r="CH33" s="18">
        <f t="shared" si="18"/>
        <v>-398.27545000000003</v>
      </c>
      <c r="CI33" s="20">
        <f t="shared" si="19"/>
        <v>-11.034720450000009</v>
      </c>
      <c r="CJ33" s="18">
        <f t="shared" si="10"/>
        <v>-409.31017045000004</v>
      </c>
      <c r="CL33" s="13"/>
    </row>
    <row r="34" spans="1:90" x14ac:dyDescent="0.25">
      <c r="A34" s="51">
        <v>630601</v>
      </c>
      <c r="B34" s="14">
        <f t="shared" si="11"/>
        <v>29</v>
      </c>
      <c r="C34" s="17" t="str">
        <f t="shared" si="0"/>
        <v>630.601</v>
      </c>
      <c r="D34" s="13" t="s">
        <v>68</v>
      </c>
      <c r="E34" s="13"/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2"/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-373.22</v>
      </c>
      <c r="AC34" s="18">
        <v>0</v>
      </c>
      <c r="AD34" s="18">
        <v>0</v>
      </c>
      <c r="AE34" s="18">
        <f t="shared" si="13"/>
        <v>-373.22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f t="shared" si="14"/>
        <v>0</v>
      </c>
      <c r="AS34" s="18">
        <v>0</v>
      </c>
      <c r="AT34" s="18">
        <v>-380.83</v>
      </c>
      <c r="AU34" s="18">
        <v>0</v>
      </c>
      <c r="AV34" s="18">
        <v>-126.94</v>
      </c>
      <c r="AW34" s="18">
        <v>-163.5</v>
      </c>
      <c r="AX34" s="18">
        <v>163.5</v>
      </c>
      <c r="AY34" s="18">
        <v>0</v>
      </c>
      <c r="AZ34" s="18">
        <v>0</v>
      </c>
      <c r="BA34" s="18">
        <v>0</v>
      </c>
      <c r="BB34" s="18">
        <f>_xlfn.XLOOKUP($A34,'Water Forecast Calc'!$A:$A,'Water Forecast Calc'!F:F,0,0)</f>
        <v>0</v>
      </c>
      <c r="BC34" s="18">
        <f>_xlfn.XLOOKUP($A34,'Water Forecast Calc'!$A:$A,'Water Forecast Calc'!G:G,0,0)</f>
        <v>0</v>
      </c>
      <c r="BD34" s="18">
        <f>_xlfn.XLOOKUP($A34,'Water Forecast Calc'!$A:$A,'Water Forecast Calc'!H:H,0,0)</f>
        <v>0</v>
      </c>
      <c r="BE34" s="18">
        <f t="shared" si="15"/>
        <v>-507.77</v>
      </c>
      <c r="BF34" s="18">
        <f>_xlfn.XLOOKUP($A34,'Water Forecast Calc'!$A:$A,'Water Forecast Calc'!J:J,0,0)</f>
        <v>0</v>
      </c>
      <c r="BG34" s="18">
        <f>_xlfn.XLOOKUP($A34,'Water Forecast Calc'!$A:$A,'Water Forecast Calc'!K:K,0,0)</f>
        <v>-196.12745000000001</v>
      </c>
      <c r="BH34" s="18">
        <f>_xlfn.XLOOKUP($A34,'Water Forecast Calc'!$A:$A,'Water Forecast Calc'!L:L,0,0)</f>
        <v>0</v>
      </c>
      <c r="BI34" s="18">
        <f>_xlfn.XLOOKUP($A34,'Water Forecast Calc'!$A:$A,'Water Forecast Calc'!M:M,0,0)</f>
        <v>-65.374099999999999</v>
      </c>
      <c r="BJ34" s="18">
        <f>_xlfn.XLOOKUP($A34,'Water Forecast Calc'!$A:$A,'Water Forecast Calc'!N:N,0,0)</f>
        <v>-84.202500000000001</v>
      </c>
      <c r="BK34" s="18">
        <f>_xlfn.XLOOKUP($A34,'Water Forecast Calc'!$A:$A,'Water Forecast Calc'!O:O,0,0)</f>
        <v>84.202500000000001</v>
      </c>
      <c r="BL34" s="18">
        <f>_xlfn.XLOOKUP($A34,'Water Forecast Calc'!$A:$A,'Water Forecast Calc'!P:P,0,0)</f>
        <v>0</v>
      </c>
      <c r="BM34" s="18">
        <f>_xlfn.XLOOKUP($A34,'Water Forecast Calc'!$A:$A,'Water Forecast Calc'!Q:Q,0,0)</f>
        <v>0</v>
      </c>
      <c r="BN34" s="18">
        <f>_xlfn.XLOOKUP($A34,'Water Forecast Calc'!$A:$A,'Water Forecast Calc'!R:R,0,0)</f>
        <v>0</v>
      </c>
      <c r="BO34" s="18">
        <f>_xlfn.XLOOKUP($A34,'Water Forecast Calc'!$A:$A,'Water Forecast Calc'!S:S,0,0)</f>
        <v>0</v>
      </c>
      <c r="BP34" s="18">
        <f>_xlfn.XLOOKUP($A34,'Water Forecast Calc'!$A:$A,'Water Forecast Calc'!T:T,0,0)</f>
        <v>0</v>
      </c>
      <c r="BQ34" s="18">
        <f>_xlfn.XLOOKUP($A34,'Water Forecast Calc'!$A:$A,'Water Forecast Calc'!U:U,0,0)</f>
        <v>0</v>
      </c>
      <c r="BR34" s="18">
        <f t="shared" si="16"/>
        <v>-261.50155000000001</v>
      </c>
      <c r="BS34" s="18">
        <f>_xlfn.XLOOKUP($A34,'Water Forecast Calc'!$A:$A,'Water Forecast Calc'!W:W,0,0)</f>
        <v>0</v>
      </c>
      <c r="BT34" s="18">
        <f>_xlfn.XLOOKUP($A34,'Water Forecast Calc'!$A:$A,'Water Forecast Calc'!X:X,0,0)</f>
        <v>-200.24612644999999</v>
      </c>
      <c r="BU34" s="18">
        <f>_xlfn.XLOOKUP($A34,'Water Forecast Calc'!$A:$A,'Water Forecast Calc'!Y:Y,0,0)</f>
        <v>0</v>
      </c>
      <c r="BV34" s="18">
        <f>_xlfn.XLOOKUP($A34,'Water Forecast Calc'!$A:$A,'Water Forecast Calc'!Z:Z,0,0)</f>
        <v>-66.746956099999991</v>
      </c>
      <c r="BW34" s="18">
        <f>_xlfn.XLOOKUP($A34,'Water Forecast Calc'!$A:$A,'Water Forecast Calc'!AA:AA,0,0)</f>
        <v>-85.970752499999989</v>
      </c>
      <c r="BX34" s="18">
        <f>_xlfn.XLOOKUP($A34,'Water Forecast Calc'!$A:$A,'Water Forecast Calc'!AB:AB,0,0)</f>
        <v>85.970752499999989</v>
      </c>
      <c r="BY34" s="18">
        <f>_xlfn.XLOOKUP($A34,'Water Forecast Calc'!$A:$A,'Water Forecast Calc'!AC:AC,0,0)</f>
        <v>0</v>
      </c>
      <c r="BZ34" s="18">
        <f>_xlfn.XLOOKUP($A34,'Water Forecast Calc'!$A:$A,'Water Forecast Calc'!AD:AD,0,0)</f>
        <v>0</v>
      </c>
      <c r="CA34" s="18">
        <f>_xlfn.XLOOKUP($A34,'Water Forecast Calc'!$A:$A,'Water Forecast Calc'!AE:AE,0,0)</f>
        <v>0</v>
      </c>
      <c r="CB34" s="18">
        <f>_xlfn.XLOOKUP($A34,'Water Forecast Calc'!$A:$A,'Water Forecast Calc'!AF:AF,0,0)</f>
        <v>0</v>
      </c>
      <c r="CC34" s="18">
        <f>_xlfn.XLOOKUP($A34,'Water Forecast Calc'!$A:$A,'Water Forecast Calc'!AG:AG,0,0)</f>
        <v>0</v>
      </c>
      <c r="CD34" s="18">
        <f>_xlfn.XLOOKUP($A34,'Water Forecast Calc'!$A:$A,'Water Forecast Calc'!AH:AH,0,0)</f>
        <v>0</v>
      </c>
      <c r="CE34" s="18">
        <f t="shared" si="17"/>
        <v>-266.99308255</v>
      </c>
      <c r="CF34" s="19">
        <f t="shared" si="7"/>
        <v>-323.06745000000001</v>
      </c>
      <c r="CG34" s="18">
        <f>_xlfn.XLOOKUP($A34,'Water Forecast Calc'!$A:$A,'Water Forecast Calc'!AK:AK,0,0)</f>
        <v>63.47</v>
      </c>
      <c r="CH34" s="18">
        <f t="shared" si="18"/>
        <v>-259.59744999999998</v>
      </c>
      <c r="CI34" s="20">
        <f t="shared" si="19"/>
        <v>-7.3956325500000162</v>
      </c>
      <c r="CJ34" s="18">
        <f t="shared" si="10"/>
        <v>-266.99308255</v>
      </c>
      <c r="CL34" s="13"/>
    </row>
    <row r="35" spans="1:90" x14ac:dyDescent="0.25">
      <c r="A35" s="51">
        <v>630605</v>
      </c>
      <c r="B35" s="14">
        <f t="shared" si="11"/>
        <v>30</v>
      </c>
      <c r="C35" s="17" t="str">
        <f t="shared" si="0"/>
        <v>630.605</v>
      </c>
      <c r="D35" s="13" t="s">
        <v>69</v>
      </c>
      <c r="E35" s="13"/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f t="shared" si="12"/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-379.85</v>
      </c>
      <c r="AB35" s="18">
        <v>-604.07000000000005</v>
      </c>
      <c r="AC35" s="18">
        <v>0</v>
      </c>
      <c r="AD35" s="18">
        <v>-812.28</v>
      </c>
      <c r="AE35" s="18">
        <f t="shared" si="13"/>
        <v>-1796.2</v>
      </c>
      <c r="AF35" s="18">
        <v>203.07</v>
      </c>
      <c r="AG35" s="18">
        <v>-262.5</v>
      </c>
      <c r="AH35" s="18">
        <v>0</v>
      </c>
      <c r="AI35" s="18">
        <v>0</v>
      </c>
      <c r="AJ35" s="18">
        <v>0</v>
      </c>
      <c r="AK35" s="18">
        <v>0</v>
      </c>
      <c r="AL35" s="18">
        <v>-220</v>
      </c>
      <c r="AM35" s="18">
        <v>0</v>
      </c>
      <c r="AN35" s="18">
        <v>-24.869999999999997</v>
      </c>
      <c r="AO35" s="18">
        <v>68.099999999999994</v>
      </c>
      <c r="AP35" s="18">
        <v>-44.590000000000025</v>
      </c>
      <c r="AQ35" s="18">
        <v>-110</v>
      </c>
      <c r="AR35" s="18">
        <f t="shared" si="14"/>
        <v>-390.79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f>_xlfn.XLOOKUP($A35,'Water Forecast Calc'!$A:$A,'Water Forecast Calc'!F:F,0,0)</f>
        <v>35.0715</v>
      </c>
      <c r="BC35" s="18">
        <f>_xlfn.XLOOKUP($A35,'Water Forecast Calc'!$A:$A,'Water Forecast Calc'!G:G,0,0)</f>
        <v>-22.963850000000015</v>
      </c>
      <c r="BD35" s="18">
        <f>_xlfn.XLOOKUP($A35,'Water Forecast Calc'!$A:$A,'Water Forecast Calc'!H:H,0,0)</f>
        <v>-56.65</v>
      </c>
      <c r="BE35" s="18">
        <f t="shared" si="15"/>
        <v>-44.542350000000013</v>
      </c>
      <c r="BF35" s="18">
        <f>_xlfn.XLOOKUP($A35,'Water Forecast Calc'!$A:$A,'Water Forecast Calc'!J:J,0,0)</f>
        <v>0</v>
      </c>
      <c r="BG35" s="18">
        <f>_xlfn.XLOOKUP($A35,'Water Forecast Calc'!$A:$A,'Water Forecast Calc'!K:K,0,0)</f>
        <v>0</v>
      </c>
      <c r="BH35" s="18">
        <f>_xlfn.XLOOKUP($A35,'Water Forecast Calc'!$A:$A,'Water Forecast Calc'!L:L,0,0)</f>
        <v>0</v>
      </c>
      <c r="BI35" s="18">
        <f>_xlfn.XLOOKUP($A35,'Water Forecast Calc'!$A:$A,'Water Forecast Calc'!M:M,0,0)</f>
        <v>0</v>
      </c>
      <c r="BJ35" s="18">
        <f>_xlfn.XLOOKUP($A35,'Water Forecast Calc'!$A:$A,'Water Forecast Calc'!N:N,0,0)</f>
        <v>0</v>
      </c>
      <c r="BK35" s="18">
        <f>_xlfn.XLOOKUP($A35,'Water Forecast Calc'!$A:$A,'Water Forecast Calc'!O:O,0,0)</f>
        <v>0</v>
      </c>
      <c r="BL35" s="18">
        <f>_xlfn.XLOOKUP($A35,'Water Forecast Calc'!$A:$A,'Water Forecast Calc'!P:P,0,0)</f>
        <v>0</v>
      </c>
      <c r="BM35" s="18">
        <f>_xlfn.XLOOKUP($A35,'Water Forecast Calc'!$A:$A,'Water Forecast Calc'!Q:Q,0,0)</f>
        <v>0</v>
      </c>
      <c r="BN35" s="18">
        <f>_xlfn.XLOOKUP($A35,'Water Forecast Calc'!$A:$A,'Water Forecast Calc'!R:R,0,0)</f>
        <v>0</v>
      </c>
      <c r="BO35" s="18">
        <f>_xlfn.XLOOKUP($A35,'Water Forecast Calc'!$A:$A,'Water Forecast Calc'!S:S,0,0)</f>
        <v>35.983359</v>
      </c>
      <c r="BP35" s="18">
        <f>_xlfn.XLOOKUP($A35,'Water Forecast Calc'!$A:$A,'Water Forecast Calc'!T:T,0,0)</f>
        <v>-23.560910100000015</v>
      </c>
      <c r="BQ35" s="18">
        <f>_xlfn.XLOOKUP($A35,'Water Forecast Calc'!$A:$A,'Water Forecast Calc'!U:U,0,0)</f>
        <v>-58.122900000000001</v>
      </c>
      <c r="BR35" s="18">
        <f t="shared" si="16"/>
        <v>-45.700451100000016</v>
      </c>
      <c r="BS35" s="18">
        <f>_xlfn.XLOOKUP($A35,'Water Forecast Calc'!$A:$A,'Water Forecast Calc'!W:W,0,0)</f>
        <v>0</v>
      </c>
      <c r="BT35" s="18">
        <f>_xlfn.XLOOKUP($A35,'Water Forecast Calc'!$A:$A,'Water Forecast Calc'!X:X,0,0)</f>
        <v>0</v>
      </c>
      <c r="BU35" s="18">
        <f>_xlfn.XLOOKUP($A35,'Water Forecast Calc'!$A:$A,'Water Forecast Calc'!Y:Y,0,0)</f>
        <v>0</v>
      </c>
      <c r="BV35" s="18">
        <f>_xlfn.XLOOKUP($A35,'Water Forecast Calc'!$A:$A,'Water Forecast Calc'!Z:Z,0,0)</f>
        <v>0</v>
      </c>
      <c r="BW35" s="18">
        <f>_xlfn.XLOOKUP($A35,'Water Forecast Calc'!$A:$A,'Water Forecast Calc'!AA:AA,0,0)</f>
        <v>0</v>
      </c>
      <c r="BX35" s="18">
        <f>_xlfn.XLOOKUP($A35,'Water Forecast Calc'!$A:$A,'Water Forecast Calc'!AB:AB,0,0)</f>
        <v>0</v>
      </c>
      <c r="BY35" s="18">
        <f>_xlfn.XLOOKUP($A35,'Water Forecast Calc'!$A:$A,'Water Forecast Calc'!AC:AC,0,0)</f>
        <v>0</v>
      </c>
      <c r="BZ35" s="18">
        <f>_xlfn.XLOOKUP($A35,'Water Forecast Calc'!$A:$A,'Water Forecast Calc'!AD:AD,0,0)</f>
        <v>0</v>
      </c>
      <c r="CA35" s="18">
        <f>_xlfn.XLOOKUP($A35,'Water Forecast Calc'!$A:$A,'Water Forecast Calc'!AE:AE,0,0)</f>
        <v>0</v>
      </c>
      <c r="CB35" s="18">
        <f>_xlfn.XLOOKUP($A35,'Water Forecast Calc'!$A:$A,'Water Forecast Calc'!AF:AF,0,0)</f>
        <v>36.739009538999994</v>
      </c>
      <c r="CC35" s="18">
        <f>_xlfn.XLOOKUP($A35,'Water Forecast Calc'!$A:$A,'Water Forecast Calc'!AG:AG,0,0)</f>
        <v>-24.055689212100013</v>
      </c>
      <c r="CD35" s="18">
        <f>_xlfn.XLOOKUP($A35,'Water Forecast Calc'!$A:$A,'Water Forecast Calc'!AH:AH,0,0)</f>
        <v>-59.343480899999996</v>
      </c>
      <c r="CE35" s="18">
        <f t="shared" si="17"/>
        <v>-46.660160573100015</v>
      </c>
      <c r="CF35" s="19">
        <f t="shared" si="7"/>
        <v>-44.542350000000013</v>
      </c>
      <c r="CG35" s="18">
        <f>_xlfn.XLOOKUP($A35,'Water Forecast Calc'!$A:$A,'Water Forecast Calc'!AK:AK,0,0)</f>
        <v>0</v>
      </c>
      <c r="CH35" s="18">
        <f t="shared" si="18"/>
        <v>-44.542350000000013</v>
      </c>
      <c r="CI35" s="20">
        <f t="shared" si="19"/>
        <v>-1.1581011000000032</v>
      </c>
      <c r="CJ35" s="18">
        <f t="shared" si="10"/>
        <v>-45.700451100000016</v>
      </c>
      <c r="CL35" s="13"/>
    </row>
    <row r="36" spans="1:90" x14ac:dyDescent="0.25">
      <c r="A36" s="51">
        <v>630606</v>
      </c>
      <c r="B36" s="14">
        <f t="shared" si="11"/>
        <v>31</v>
      </c>
      <c r="C36" s="17" t="str">
        <f t="shared" si="0"/>
        <v>630.606</v>
      </c>
      <c r="D36" s="13" t="s">
        <v>70</v>
      </c>
      <c r="E36" s="13"/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f t="shared" si="12"/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-553.42999999999995</v>
      </c>
      <c r="AB36" s="18">
        <v>-1352.7599999999998</v>
      </c>
      <c r="AC36" s="18">
        <v>0</v>
      </c>
      <c r="AD36" s="18">
        <v>-548.97</v>
      </c>
      <c r="AE36" s="18">
        <f t="shared" si="13"/>
        <v>-2455.16</v>
      </c>
      <c r="AF36" s="18">
        <v>443.97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-330</v>
      </c>
      <c r="AP36" s="18">
        <v>0</v>
      </c>
      <c r="AQ36" s="18">
        <v>-440</v>
      </c>
      <c r="AR36" s="18">
        <f t="shared" si="14"/>
        <v>-326.02999999999997</v>
      </c>
      <c r="AS36" s="18">
        <v>0</v>
      </c>
      <c r="AT36" s="18">
        <v>-220</v>
      </c>
      <c r="AU36" s="18">
        <v>0</v>
      </c>
      <c r="AV36" s="18">
        <v>0</v>
      </c>
      <c r="AW36" s="18">
        <v>0</v>
      </c>
      <c r="AX36" s="18">
        <v>0</v>
      </c>
      <c r="AY36" s="18">
        <v>0</v>
      </c>
      <c r="AZ36" s="18">
        <v>0</v>
      </c>
      <c r="BA36" s="18">
        <v>0</v>
      </c>
      <c r="BB36" s="18">
        <f>_xlfn.XLOOKUP($A36,'Water Forecast Calc'!$A:$A,'Water Forecast Calc'!F:F,0,0)</f>
        <v>-169.95000000000002</v>
      </c>
      <c r="BC36" s="18">
        <f>_xlfn.XLOOKUP($A36,'Water Forecast Calc'!$A:$A,'Water Forecast Calc'!G:G,0,0)</f>
        <v>0</v>
      </c>
      <c r="BD36" s="18">
        <f>_xlfn.XLOOKUP($A36,'Water Forecast Calc'!$A:$A,'Water Forecast Calc'!H:H,0,0)</f>
        <v>-226.6</v>
      </c>
      <c r="BE36" s="18">
        <f t="shared" si="15"/>
        <v>-616.55000000000007</v>
      </c>
      <c r="BF36" s="18">
        <f>_xlfn.XLOOKUP($A36,'Water Forecast Calc'!$A:$A,'Water Forecast Calc'!J:J,0,0)</f>
        <v>0</v>
      </c>
      <c r="BG36" s="18">
        <f>_xlfn.XLOOKUP($A36,'Water Forecast Calc'!$A:$A,'Water Forecast Calc'!K:K,0,0)</f>
        <v>-113.3</v>
      </c>
      <c r="BH36" s="18">
        <f>_xlfn.XLOOKUP($A36,'Water Forecast Calc'!$A:$A,'Water Forecast Calc'!L:L,0,0)</f>
        <v>0</v>
      </c>
      <c r="BI36" s="18">
        <f>_xlfn.XLOOKUP($A36,'Water Forecast Calc'!$A:$A,'Water Forecast Calc'!M:M,0,0)</f>
        <v>0</v>
      </c>
      <c r="BJ36" s="18">
        <f>_xlfn.XLOOKUP($A36,'Water Forecast Calc'!$A:$A,'Water Forecast Calc'!N:N,0,0)</f>
        <v>0</v>
      </c>
      <c r="BK36" s="18">
        <f>_xlfn.XLOOKUP($A36,'Water Forecast Calc'!$A:$A,'Water Forecast Calc'!O:O,0,0)</f>
        <v>0</v>
      </c>
      <c r="BL36" s="18">
        <f>_xlfn.XLOOKUP($A36,'Water Forecast Calc'!$A:$A,'Water Forecast Calc'!P:P,0,0)</f>
        <v>0</v>
      </c>
      <c r="BM36" s="18">
        <f>_xlfn.XLOOKUP($A36,'Water Forecast Calc'!$A:$A,'Water Forecast Calc'!Q:Q,0,0)</f>
        <v>0</v>
      </c>
      <c r="BN36" s="18">
        <f>_xlfn.XLOOKUP($A36,'Water Forecast Calc'!$A:$A,'Water Forecast Calc'!R:R,0,0)</f>
        <v>0</v>
      </c>
      <c r="BO36" s="18">
        <f>_xlfn.XLOOKUP($A36,'Water Forecast Calc'!$A:$A,'Water Forecast Calc'!S:S,0,0)</f>
        <v>-174.36870000000002</v>
      </c>
      <c r="BP36" s="18">
        <f>_xlfn.XLOOKUP($A36,'Water Forecast Calc'!$A:$A,'Water Forecast Calc'!T:T,0,0)</f>
        <v>0</v>
      </c>
      <c r="BQ36" s="18">
        <f>_xlfn.XLOOKUP($A36,'Water Forecast Calc'!$A:$A,'Water Forecast Calc'!U:U,0,0)</f>
        <v>-232.49160000000001</v>
      </c>
      <c r="BR36" s="18">
        <f t="shared" si="16"/>
        <v>-520.16030000000001</v>
      </c>
      <c r="BS36" s="18">
        <f>_xlfn.XLOOKUP($A36,'Water Forecast Calc'!$A:$A,'Water Forecast Calc'!W:W,0,0)</f>
        <v>0</v>
      </c>
      <c r="BT36" s="18">
        <f>_xlfn.XLOOKUP($A36,'Water Forecast Calc'!$A:$A,'Water Forecast Calc'!X:X,0,0)</f>
        <v>-115.67929999999998</v>
      </c>
      <c r="BU36" s="18">
        <f>_xlfn.XLOOKUP($A36,'Water Forecast Calc'!$A:$A,'Water Forecast Calc'!Y:Y,0,0)</f>
        <v>0</v>
      </c>
      <c r="BV36" s="18">
        <f>_xlfn.XLOOKUP($A36,'Water Forecast Calc'!$A:$A,'Water Forecast Calc'!Z:Z,0,0)</f>
        <v>0</v>
      </c>
      <c r="BW36" s="18">
        <f>_xlfn.XLOOKUP($A36,'Water Forecast Calc'!$A:$A,'Water Forecast Calc'!AA:AA,0,0)</f>
        <v>0</v>
      </c>
      <c r="BX36" s="18">
        <f>_xlfn.XLOOKUP($A36,'Water Forecast Calc'!$A:$A,'Water Forecast Calc'!AB:AB,0,0)</f>
        <v>0</v>
      </c>
      <c r="BY36" s="18">
        <f>_xlfn.XLOOKUP($A36,'Water Forecast Calc'!$A:$A,'Water Forecast Calc'!AC:AC,0,0)</f>
        <v>0</v>
      </c>
      <c r="BZ36" s="18">
        <f>_xlfn.XLOOKUP($A36,'Water Forecast Calc'!$A:$A,'Water Forecast Calc'!AD:AD,0,0)</f>
        <v>0</v>
      </c>
      <c r="CA36" s="18">
        <f>_xlfn.XLOOKUP($A36,'Water Forecast Calc'!$A:$A,'Water Forecast Calc'!AE:AE,0,0)</f>
        <v>0</v>
      </c>
      <c r="CB36" s="18">
        <f>_xlfn.XLOOKUP($A36,'Water Forecast Calc'!$A:$A,'Water Forecast Calc'!AF:AF,0,0)</f>
        <v>-178.03044270000001</v>
      </c>
      <c r="CC36" s="18">
        <f>_xlfn.XLOOKUP($A36,'Water Forecast Calc'!$A:$A,'Water Forecast Calc'!AG:AG,0,0)</f>
        <v>0</v>
      </c>
      <c r="CD36" s="18">
        <f>_xlfn.XLOOKUP($A36,'Water Forecast Calc'!$A:$A,'Water Forecast Calc'!AH:AH,0,0)</f>
        <v>-237.37392359999998</v>
      </c>
      <c r="CE36" s="18">
        <f t="shared" si="17"/>
        <v>-531.0836663</v>
      </c>
      <c r="CF36" s="19">
        <f t="shared" si="7"/>
        <v>-509.85</v>
      </c>
      <c r="CG36" s="18">
        <f>_xlfn.XLOOKUP($A36,'Water Forecast Calc'!$A:$A,'Water Forecast Calc'!AK:AK,0,0)</f>
        <v>0</v>
      </c>
      <c r="CH36" s="18">
        <f t="shared" si="18"/>
        <v>-509.85</v>
      </c>
      <c r="CI36" s="20">
        <f t="shared" si="19"/>
        <v>-12.689600000000041</v>
      </c>
      <c r="CJ36" s="18">
        <f t="shared" si="10"/>
        <v>-522.53960000000006</v>
      </c>
      <c r="CL36" s="13"/>
    </row>
    <row r="37" spans="1:90" x14ac:dyDescent="0.25">
      <c r="A37" s="51">
        <v>630607</v>
      </c>
      <c r="B37" s="14">
        <f t="shared" si="11"/>
        <v>32</v>
      </c>
      <c r="C37" s="17" t="str">
        <f t="shared" si="0"/>
        <v>630.607</v>
      </c>
      <c r="D37" s="13" t="s">
        <v>71</v>
      </c>
      <c r="E37" s="13"/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f t="shared" si="12"/>
        <v>0</v>
      </c>
      <c r="S37" s="18">
        <v>0</v>
      </c>
      <c r="T37" s="18">
        <v>-90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-630</v>
      </c>
      <c r="AA37" s="18">
        <v>0</v>
      </c>
      <c r="AB37" s="18">
        <v>0</v>
      </c>
      <c r="AC37" s="18">
        <v>0</v>
      </c>
      <c r="AD37" s="18">
        <v>0</v>
      </c>
      <c r="AE37" s="18">
        <f t="shared" si="13"/>
        <v>-720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-1072.5</v>
      </c>
      <c r="AN37" s="18">
        <v>-913.98</v>
      </c>
      <c r="AO37" s="18">
        <v>-1076.2300000000002</v>
      </c>
      <c r="AP37" s="18">
        <v>348.17999999999995</v>
      </c>
      <c r="AQ37" s="18">
        <v>-2431.5899999999997</v>
      </c>
      <c r="AR37" s="18">
        <f t="shared" si="14"/>
        <v>-5146.12</v>
      </c>
      <c r="AS37" s="18">
        <v>41.889999999999986</v>
      </c>
      <c r="AT37" s="18">
        <v>-1856.54</v>
      </c>
      <c r="AU37" s="18">
        <v>0</v>
      </c>
      <c r="AV37" s="18">
        <v>-423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f>_xlfn.XLOOKUP($A37,'Water Forecast Calc'!$A:$A,'Water Forecast Calc'!F:F,0,0)</f>
        <v>-554.25845000000015</v>
      </c>
      <c r="BC37" s="18">
        <f>_xlfn.XLOOKUP($A37,'Water Forecast Calc'!$A:$A,'Water Forecast Calc'!G:G,0,0)</f>
        <v>179.31269999999998</v>
      </c>
      <c r="BD37" s="18">
        <f>_xlfn.XLOOKUP($A37,'Water Forecast Calc'!$A:$A,'Water Forecast Calc'!H:H,0,0)</f>
        <v>-1252.2688499999999</v>
      </c>
      <c r="BE37" s="18">
        <f t="shared" si="15"/>
        <v>-3864.8646000000003</v>
      </c>
      <c r="BF37" s="18">
        <f>_xlfn.XLOOKUP($A37,'Water Forecast Calc'!$A:$A,'Water Forecast Calc'!J:J,0,0)</f>
        <v>21.573349999999994</v>
      </c>
      <c r="BG37" s="18">
        <f>_xlfn.XLOOKUP($A37,'Water Forecast Calc'!$A:$A,'Water Forecast Calc'!K:K,0,0)</f>
        <v>-956.11810000000003</v>
      </c>
      <c r="BH37" s="18">
        <f>_xlfn.XLOOKUP($A37,'Water Forecast Calc'!$A:$A,'Water Forecast Calc'!L:L,0,0)</f>
        <v>0</v>
      </c>
      <c r="BI37" s="18">
        <f>_xlfn.XLOOKUP($A37,'Water Forecast Calc'!$A:$A,'Water Forecast Calc'!M:M,0,0)</f>
        <v>-217.845</v>
      </c>
      <c r="BJ37" s="18">
        <f>_xlfn.XLOOKUP($A37,'Water Forecast Calc'!$A:$A,'Water Forecast Calc'!N:N,0,0)</f>
        <v>0</v>
      </c>
      <c r="BK37" s="18">
        <f>_xlfn.XLOOKUP($A37,'Water Forecast Calc'!$A:$A,'Water Forecast Calc'!O:O,0,0)</f>
        <v>0</v>
      </c>
      <c r="BL37" s="18">
        <f>_xlfn.XLOOKUP($A37,'Water Forecast Calc'!$A:$A,'Water Forecast Calc'!P:P,0,0)</f>
        <v>0</v>
      </c>
      <c r="BM37" s="18">
        <f>_xlfn.XLOOKUP($A37,'Water Forecast Calc'!$A:$A,'Water Forecast Calc'!Q:Q,0,0)</f>
        <v>0</v>
      </c>
      <c r="BN37" s="18">
        <f>_xlfn.XLOOKUP($A37,'Water Forecast Calc'!$A:$A,'Water Forecast Calc'!R:R,0,0)</f>
        <v>0</v>
      </c>
      <c r="BO37" s="18">
        <f>_xlfn.XLOOKUP($A37,'Water Forecast Calc'!$A:$A,'Water Forecast Calc'!S:S,0,0)</f>
        <v>-568.66916970000023</v>
      </c>
      <c r="BP37" s="18">
        <f>_xlfn.XLOOKUP($A37,'Water Forecast Calc'!$A:$A,'Water Forecast Calc'!T:T,0,0)</f>
        <v>183.97483019999999</v>
      </c>
      <c r="BQ37" s="18">
        <f>_xlfn.XLOOKUP($A37,'Water Forecast Calc'!$A:$A,'Water Forecast Calc'!U:U,0,0)</f>
        <v>-1284.8278401</v>
      </c>
      <c r="BR37" s="18">
        <f t="shared" si="16"/>
        <v>-2821.9119296000003</v>
      </c>
      <c r="BS37" s="18">
        <f>_xlfn.XLOOKUP($A37,'Water Forecast Calc'!$A:$A,'Water Forecast Calc'!W:W,0,0)</f>
        <v>22.026390349999993</v>
      </c>
      <c r="BT37" s="18">
        <f>_xlfn.XLOOKUP($A37,'Water Forecast Calc'!$A:$A,'Water Forecast Calc'!X:X,0,0)</f>
        <v>-976.19658009999989</v>
      </c>
      <c r="BU37" s="18">
        <f>_xlfn.XLOOKUP($A37,'Water Forecast Calc'!$A:$A,'Water Forecast Calc'!Y:Y,0,0)</f>
        <v>0</v>
      </c>
      <c r="BV37" s="18">
        <f>_xlfn.XLOOKUP($A37,'Water Forecast Calc'!$A:$A,'Water Forecast Calc'!Z:Z,0,0)</f>
        <v>-222.41974499999998</v>
      </c>
      <c r="BW37" s="18">
        <f>_xlfn.XLOOKUP($A37,'Water Forecast Calc'!$A:$A,'Water Forecast Calc'!AA:AA,0,0)</f>
        <v>0</v>
      </c>
      <c r="BX37" s="18">
        <f>_xlfn.XLOOKUP($A37,'Water Forecast Calc'!$A:$A,'Water Forecast Calc'!AB:AB,0,0)</f>
        <v>0</v>
      </c>
      <c r="BY37" s="18">
        <f>_xlfn.XLOOKUP($A37,'Water Forecast Calc'!$A:$A,'Water Forecast Calc'!AC:AC,0,0)</f>
        <v>0</v>
      </c>
      <c r="BZ37" s="18">
        <f>_xlfn.XLOOKUP($A37,'Water Forecast Calc'!$A:$A,'Water Forecast Calc'!AD:AD,0,0)</f>
        <v>0</v>
      </c>
      <c r="CA37" s="18">
        <f>_xlfn.XLOOKUP($A37,'Water Forecast Calc'!$A:$A,'Water Forecast Calc'!AE:AE,0,0)</f>
        <v>0</v>
      </c>
      <c r="CB37" s="18">
        <f>_xlfn.XLOOKUP($A37,'Water Forecast Calc'!$A:$A,'Water Forecast Calc'!AF:AF,0,0)</f>
        <v>-580.61122226370014</v>
      </c>
      <c r="CC37" s="18">
        <f>_xlfn.XLOOKUP($A37,'Water Forecast Calc'!$A:$A,'Water Forecast Calc'!AG:AG,0,0)</f>
        <v>187.83830163419998</v>
      </c>
      <c r="CD37" s="18">
        <f>_xlfn.XLOOKUP($A37,'Water Forecast Calc'!$A:$A,'Water Forecast Calc'!AH:AH,0,0)</f>
        <v>-1311.8092247420998</v>
      </c>
      <c r="CE37" s="18">
        <f t="shared" si="17"/>
        <v>-2881.1720801215997</v>
      </c>
      <c r="CF37" s="19">
        <f t="shared" si="7"/>
        <v>-2984.7593500000003</v>
      </c>
      <c r="CG37" s="18">
        <f>_xlfn.XLOOKUP($A37,'Water Forecast Calc'!$A:$A,'Water Forecast Calc'!AK:AK,0,0)</f>
        <v>211.5</v>
      </c>
      <c r="CH37" s="18">
        <f t="shared" si="18"/>
        <v>-2773.2593500000003</v>
      </c>
      <c r="CI37" s="20">
        <f t="shared" si="19"/>
        <v>-72.852764350000143</v>
      </c>
      <c r="CJ37" s="18">
        <f t="shared" si="10"/>
        <v>-2846.1121143500004</v>
      </c>
      <c r="CL37" s="13"/>
    </row>
    <row r="38" spans="1:90" x14ac:dyDescent="0.25">
      <c r="A38" s="51">
        <v>630608</v>
      </c>
      <c r="B38" s="14">
        <f t="shared" si="11"/>
        <v>33</v>
      </c>
      <c r="C38" s="17" t="str">
        <f t="shared" si="0"/>
        <v>630.608</v>
      </c>
      <c r="D38" s="13" t="s">
        <v>72</v>
      </c>
      <c r="E38" s="13"/>
      <c r="F38" s="18">
        <v>934.5</v>
      </c>
      <c r="G38" s="18">
        <v>0</v>
      </c>
      <c r="H38" s="18">
        <v>-363.66</v>
      </c>
      <c r="I38" s="18">
        <v>-121.22</v>
      </c>
      <c r="J38" s="18">
        <v>-830</v>
      </c>
      <c r="K38" s="18">
        <v>-674.55000000000007</v>
      </c>
      <c r="L38" s="18">
        <v>-320.89999999999998</v>
      </c>
      <c r="M38" s="18">
        <v>-143.32999999999998</v>
      </c>
      <c r="N38" s="18">
        <v>-420</v>
      </c>
      <c r="O38" s="18">
        <v>0</v>
      </c>
      <c r="P38" s="18">
        <v>105</v>
      </c>
      <c r="Q38" s="18">
        <v>-525</v>
      </c>
      <c r="R38" s="18">
        <f t="shared" si="12"/>
        <v>-2359.1600000000003</v>
      </c>
      <c r="S38" s="18">
        <v>-210</v>
      </c>
      <c r="T38" s="18">
        <v>0</v>
      </c>
      <c r="U38" s="18">
        <v>-1207.5</v>
      </c>
      <c r="V38" s="18">
        <v>0</v>
      </c>
      <c r="W38" s="18">
        <v>-665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f t="shared" si="13"/>
        <v>-2082.5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0</v>
      </c>
      <c r="AQ38" s="18">
        <v>-330</v>
      </c>
      <c r="AR38" s="18">
        <f t="shared" si="14"/>
        <v>-330</v>
      </c>
      <c r="AS38" s="18">
        <v>0</v>
      </c>
      <c r="AT38" s="18">
        <v>0</v>
      </c>
      <c r="AU38" s="18">
        <v>0</v>
      </c>
      <c r="AV38" s="18">
        <v>0</v>
      </c>
      <c r="AW38" s="18">
        <v>0</v>
      </c>
      <c r="AX38" s="18">
        <v>0</v>
      </c>
      <c r="AY38" s="18">
        <v>0</v>
      </c>
      <c r="AZ38" s="18">
        <v>0</v>
      </c>
      <c r="BA38" s="18">
        <v>0</v>
      </c>
      <c r="BB38" s="18">
        <f>_xlfn.XLOOKUP($A38,'Water Forecast Calc'!$A:$A,'Water Forecast Calc'!F:F,0,0)</f>
        <v>0</v>
      </c>
      <c r="BC38" s="18">
        <f>_xlfn.XLOOKUP($A38,'Water Forecast Calc'!$A:$A,'Water Forecast Calc'!G:G,0,0)</f>
        <v>0</v>
      </c>
      <c r="BD38" s="18">
        <f>_xlfn.XLOOKUP($A38,'Water Forecast Calc'!$A:$A,'Water Forecast Calc'!H:H,0,0)</f>
        <v>-169.95000000000002</v>
      </c>
      <c r="BE38" s="18">
        <f t="shared" si="15"/>
        <v>-169.95000000000002</v>
      </c>
      <c r="BF38" s="18">
        <f>_xlfn.XLOOKUP($A38,'Water Forecast Calc'!$A:$A,'Water Forecast Calc'!J:J,0,0)</f>
        <v>0</v>
      </c>
      <c r="BG38" s="18">
        <f>_xlfn.XLOOKUP($A38,'Water Forecast Calc'!$A:$A,'Water Forecast Calc'!K:K,0,0)</f>
        <v>0</v>
      </c>
      <c r="BH38" s="18">
        <f>_xlfn.XLOOKUP($A38,'Water Forecast Calc'!$A:$A,'Water Forecast Calc'!L:L,0,0)</f>
        <v>0</v>
      </c>
      <c r="BI38" s="18">
        <f>_xlfn.XLOOKUP($A38,'Water Forecast Calc'!$A:$A,'Water Forecast Calc'!M:M,0,0)</f>
        <v>0</v>
      </c>
      <c r="BJ38" s="18">
        <f>_xlfn.XLOOKUP($A38,'Water Forecast Calc'!$A:$A,'Water Forecast Calc'!N:N,0,0)</f>
        <v>0</v>
      </c>
      <c r="BK38" s="18">
        <f>_xlfn.XLOOKUP($A38,'Water Forecast Calc'!$A:$A,'Water Forecast Calc'!O:O,0,0)</f>
        <v>0</v>
      </c>
      <c r="BL38" s="18">
        <f>_xlfn.XLOOKUP($A38,'Water Forecast Calc'!$A:$A,'Water Forecast Calc'!P:P,0,0)</f>
        <v>0</v>
      </c>
      <c r="BM38" s="18">
        <f>_xlfn.XLOOKUP($A38,'Water Forecast Calc'!$A:$A,'Water Forecast Calc'!Q:Q,0,0)</f>
        <v>0</v>
      </c>
      <c r="BN38" s="18">
        <f>_xlfn.XLOOKUP($A38,'Water Forecast Calc'!$A:$A,'Water Forecast Calc'!R:R,0,0)</f>
        <v>0</v>
      </c>
      <c r="BO38" s="18">
        <f>_xlfn.XLOOKUP($A38,'Water Forecast Calc'!$A:$A,'Water Forecast Calc'!S:S,0,0)</f>
        <v>0</v>
      </c>
      <c r="BP38" s="18">
        <f>_xlfn.XLOOKUP($A38,'Water Forecast Calc'!$A:$A,'Water Forecast Calc'!T:T,0,0)</f>
        <v>0</v>
      </c>
      <c r="BQ38" s="18">
        <f>_xlfn.XLOOKUP($A38,'Water Forecast Calc'!$A:$A,'Water Forecast Calc'!U:U,0,0)</f>
        <v>-174.36870000000002</v>
      </c>
      <c r="BR38" s="18">
        <f t="shared" si="16"/>
        <v>-174.36870000000002</v>
      </c>
      <c r="BS38" s="18">
        <f>_xlfn.XLOOKUP($A38,'Water Forecast Calc'!$A:$A,'Water Forecast Calc'!W:W,0,0)</f>
        <v>0</v>
      </c>
      <c r="BT38" s="18">
        <f>_xlfn.XLOOKUP($A38,'Water Forecast Calc'!$A:$A,'Water Forecast Calc'!X:X,0,0)</f>
        <v>0</v>
      </c>
      <c r="BU38" s="18">
        <f>_xlfn.XLOOKUP($A38,'Water Forecast Calc'!$A:$A,'Water Forecast Calc'!Y:Y,0,0)</f>
        <v>0</v>
      </c>
      <c r="BV38" s="18">
        <f>_xlfn.XLOOKUP($A38,'Water Forecast Calc'!$A:$A,'Water Forecast Calc'!Z:Z,0,0)</f>
        <v>0</v>
      </c>
      <c r="BW38" s="18">
        <f>_xlfn.XLOOKUP($A38,'Water Forecast Calc'!$A:$A,'Water Forecast Calc'!AA:AA,0,0)</f>
        <v>0</v>
      </c>
      <c r="BX38" s="18">
        <f>_xlfn.XLOOKUP($A38,'Water Forecast Calc'!$A:$A,'Water Forecast Calc'!AB:AB,0,0)</f>
        <v>0</v>
      </c>
      <c r="BY38" s="18">
        <f>_xlfn.XLOOKUP($A38,'Water Forecast Calc'!$A:$A,'Water Forecast Calc'!AC:AC,0,0)</f>
        <v>0</v>
      </c>
      <c r="BZ38" s="18">
        <f>_xlfn.XLOOKUP($A38,'Water Forecast Calc'!$A:$A,'Water Forecast Calc'!AD:AD,0,0)</f>
        <v>0</v>
      </c>
      <c r="CA38" s="18">
        <f>_xlfn.XLOOKUP($A38,'Water Forecast Calc'!$A:$A,'Water Forecast Calc'!AE:AE,0,0)</f>
        <v>0</v>
      </c>
      <c r="CB38" s="18">
        <f>_xlfn.XLOOKUP($A38,'Water Forecast Calc'!$A:$A,'Water Forecast Calc'!AF:AF,0,0)</f>
        <v>0</v>
      </c>
      <c r="CC38" s="18">
        <f>_xlfn.XLOOKUP($A38,'Water Forecast Calc'!$A:$A,'Water Forecast Calc'!AG:AG,0,0)</f>
        <v>0</v>
      </c>
      <c r="CD38" s="18">
        <f>_xlfn.XLOOKUP($A38,'Water Forecast Calc'!$A:$A,'Water Forecast Calc'!AH:AH,0,0)</f>
        <v>-178.03044270000001</v>
      </c>
      <c r="CE38" s="18">
        <f t="shared" si="17"/>
        <v>-178.03044270000001</v>
      </c>
      <c r="CF38" s="19">
        <f t="shared" si="7"/>
        <v>-169.95000000000002</v>
      </c>
      <c r="CG38" s="18">
        <f>_xlfn.XLOOKUP($A38,'Water Forecast Calc'!$A:$A,'Water Forecast Calc'!AK:AK,0,0)</f>
        <v>0</v>
      </c>
      <c r="CH38" s="18">
        <f t="shared" si="18"/>
        <v>-169.95000000000002</v>
      </c>
      <c r="CI38" s="20">
        <f t="shared" si="19"/>
        <v>-4.4187000000000012</v>
      </c>
      <c r="CJ38" s="18">
        <f t="shared" si="10"/>
        <v>-174.36870000000002</v>
      </c>
      <c r="CL38" s="13"/>
    </row>
    <row r="39" spans="1:90" x14ac:dyDescent="0.25">
      <c r="B39" s="14">
        <f t="shared" si="11"/>
        <v>34</v>
      </c>
    </row>
    <row r="43" spans="1:90" x14ac:dyDescent="0.25">
      <c r="AV43" s="20"/>
      <c r="AW43" s="20"/>
      <c r="AX43" s="20"/>
      <c r="AY43" s="20"/>
      <c r="AZ43" s="20"/>
      <c r="BA43" s="20"/>
      <c r="BB43" s="20"/>
      <c r="BC43" s="20"/>
      <c r="BD43" s="20"/>
      <c r="BF43" s="20"/>
      <c r="BG43" s="20"/>
      <c r="BH43" s="20"/>
      <c r="CG43" s="20"/>
      <c r="CH43" s="20"/>
      <c r="CJ43" s="20"/>
    </row>
    <row r="44" spans="1:90" x14ac:dyDescent="0.25">
      <c r="AV44" s="20"/>
      <c r="AW44" s="20"/>
      <c r="AX44" s="20"/>
      <c r="AY44" s="20"/>
      <c r="AZ44" s="20"/>
      <c r="BA44" s="20"/>
      <c r="BB44" s="20"/>
      <c r="BC44" s="20"/>
      <c r="BD44" s="20"/>
      <c r="BF44" s="20"/>
      <c r="BG44" s="20"/>
      <c r="BH44" s="20"/>
      <c r="CG44" s="20"/>
      <c r="CH44" s="20"/>
      <c r="CJ44" s="20"/>
    </row>
    <row r="45" spans="1:90" x14ac:dyDescent="0.25">
      <c r="AV45" s="20"/>
      <c r="AW45" s="20"/>
      <c r="AX45" s="20"/>
      <c r="AY45" s="20"/>
      <c r="AZ45" s="20"/>
      <c r="BA45" s="20"/>
      <c r="BB45" s="20"/>
      <c r="BC45" s="20"/>
      <c r="BD45" s="20"/>
      <c r="BF45" s="20"/>
      <c r="BG45" s="20"/>
      <c r="BH45" s="20"/>
      <c r="CG45" s="20"/>
      <c r="CH45" s="20"/>
      <c r="CJ45" s="20"/>
    </row>
    <row r="46" spans="1:90" x14ac:dyDescent="0.25">
      <c r="AV46" s="20"/>
      <c r="AW46" s="20"/>
      <c r="AX46" s="20"/>
      <c r="AY46" s="20"/>
      <c r="AZ46" s="20"/>
      <c r="BA46" s="20"/>
      <c r="BB46" s="20"/>
      <c r="BC46" s="20"/>
      <c r="BD46" s="20"/>
      <c r="BF46" s="20"/>
      <c r="BG46" s="20"/>
      <c r="BH46" s="20"/>
      <c r="CG46" s="20"/>
      <c r="CH46" s="20"/>
      <c r="CJ46" s="20"/>
    </row>
    <row r="47" spans="1:90" x14ac:dyDescent="0.25">
      <c r="AV47" s="20"/>
      <c r="AW47" s="20"/>
      <c r="AX47" s="20"/>
      <c r="AY47" s="20"/>
      <c r="AZ47" s="20"/>
      <c r="BA47" s="20"/>
      <c r="BB47" s="20"/>
      <c r="BC47" s="20"/>
      <c r="BD47" s="20"/>
      <c r="BF47" s="20"/>
      <c r="BG47" s="20"/>
      <c r="BH47" s="20"/>
      <c r="CG47" s="20"/>
      <c r="CH47" s="20"/>
      <c r="CJ47" s="20"/>
    </row>
    <row r="48" spans="1:90" x14ac:dyDescent="0.25">
      <c r="AV48" s="20"/>
      <c r="AW48" s="20"/>
      <c r="AX48" s="20"/>
      <c r="AY48" s="20"/>
      <c r="AZ48" s="20"/>
      <c r="BA48" s="20"/>
      <c r="BB48" s="20"/>
      <c r="BC48" s="20"/>
      <c r="BD48" s="20"/>
      <c r="BF48" s="20"/>
      <c r="BG48" s="20"/>
      <c r="BH48" s="20"/>
      <c r="CG48" s="20"/>
      <c r="CH48" s="20"/>
      <c r="CJ48" s="20"/>
    </row>
    <row r="49" spans="48:88" x14ac:dyDescent="0.25">
      <c r="AV49" s="20"/>
      <c r="AW49" s="20"/>
      <c r="AX49" s="20"/>
      <c r="AY49" s="20"/>
      <c r="AZ49" s="20"/>
      <c r="BA49" s="20"/>
      <c r="BB49" s="20"/>
      <c r="BC49" s="20"/>
      <c r="BD49" s="20"/>
      <c r="BF49" s="20"/>
      <c r="BG49" s="20"/>
      <c r="BH49" s="20"/>
      <c r="CG49" s="20"/>
      <c r="CH49" s="20"/>
      <c r="CJ49" s="20"/>
    </row>
    <row r="50" spans="48:88" x14ac:dyDescent="0.25">
      <c r="AV50" s="20"/>
      <c r="AW50" s="20"/>
      <c r="AX50" s="20"/>
      <c r="AY50" s="20"/>
      <c r="AZ50" s="20"/>
      <c r="BA50" s="20"/>
      <c r="BB50" s="20"/>
      <c r="BC50" s="20"/>
      <c r="BD50" s="20"/>
      <c r="BF50" s="20"/>
      <c r="BG50" s="20"/>
      <c r="BH50" s="20"/>
      <c r="CG50" s="20"/>
      <c r="CH50" s="20"/>
      <c r="CJ50" s="20"/>
    </row>
    <row r="51" spans="48:88" x14ac:dyDescent="0.25">
      <c r="AV51" s="20"/>
      <c r="AW51" s="20"/>
      <c r="AX51" s="20"/>
      <c r="AY51" s="20"/>
      <c r="AZ51" s="20"/>
      <c r="BA51" s="20"/>
      <c r="BB51" s="20"/>
      <c r="BC51" s="20"/>
      <c r="BD51" s="20"/>
      <c r="BF51" s="20"/>
      <c r="BG51" s="20"/>
      <c r="BH51" s="20"/>
      <c r="CG51" s="20"/>
      <c r="CH51" s="20"/>
      <c r="CJ51" s="20"/>
    </row>
    <row r="52" spans="48:88" x14ac:dyDescent="0.25">
      <c r="AV52" s="20"/>
      <c r="AW52" s="20"/>
      <c r="AX52" s="20"/>
      <c r="AY52" s="20"/>
      <c r="AZ52" s="20"/>
      <c r="BA52" s="20"/>
      <c r="BB52" s="20"/>
      <c r="BC52" s="20"/>
      <c r="BD52" s="20"/>
      <c r="BF52" s="20"/>
      <c r="BG52" s="20"/>
      <c r="BH52" s="20"/>
      <c r="CG52" s="20"/>
      <c r="CH52" s="20"/>
      <c r="CJ52" s="20"/>
    </row>
  </sheetData>
  <mergeCells count="3">
    <mergeCell ref="B1:CJ1"/>
    <mergeCell ref="B2:CJ2"/>
    <mergeCell ref="B3:CJ3"/>
  </mergeCells>
  <pageMargins left="0.7" right="0.7" top="0.75" bottom="0.75" header="0.3" footer="0.3"/>
  <pageSetup scale="38" fitToHeight="0" orientation="landscape" r:id="rId1"/>
  <headerFoot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3357-B8A5-4CDB-BE06-FEB34F5BA95F}">
  <sheetPr>
    <tabColor rgb="FFFF99FF"/>
    <pageSetUpPr fitToPage="1"/>
  </sheetPr>
  <dimension ref="A1:AL41"/>
  <sheetViews>
    <sheetView showGridLines="0" zoomScale="90" zoomScaleNormal="90" zoomScaleSheetLayoutView="100" workbookViewId="0">
      <pane xSplit="5" ySplit="5" topLeftCell="F6" activePane="bottomRight" state="frozen"/>
      <selection pane="topRight" activeCell="BQ19" sqref="BQ19"/>
      <selection pane="bottomLeft" activeCell="BQ19" sqref="BQ19"/>
      <selection pane="bottomRight" activeCell="AO29" sqref="AO29"/>
    </sheetView>
  </sheetViews>
  <sheetFormatPr defaultColWidth="8.85546875" defaultRowHeight="15" outlineLevelCol="1" x14ac:dyDescent="0.25"/>
  <cols>
    <col min="1" max="1" width="7" bestFit="1" customWidth="1"/>
    <col min="2" max="2" width="7.42578125" bestFit="1" customWidth="1"/>
    <col min="3" max="3" width="8.42578125" bestFit="1" customWidth="1"/>
    <col min="4" max="4" width="44.42578125" bestFit="1" customWidth="1"/>
    <col min="5" max="5" width="8.42578125" bestFit="1" customWidth="1"/>
    <col min="6" max="8" width="9.42578125" customWidth="1" outlineLevel="1"/>
    <col min="9" max="9" width="11.42578125" customWidth="1"/>
    <col min="10" max="21" width="9.42578125" customWidth="1" outlineLevel="1"/>
    <col min="22" max="22" width="11.42578125" customWidth="1"/>
    <col min="23" max="34" width="9.42578125" customWidth="1" outlineLevel="1"/>
    <col min="35" max="35" width="11.42578125" customWidth="1"/>
    <col min="36" max="36" width="43.42578125" style="33" customWidth="1"/>
    <col min="37" max="37" width="11.42578125" customWidth="1"/>
    <col min="38" max="38" width="38" bestFit="1" customWidth="1"/>
  </cols>
  <sheetData>
    <row r="1" spans="1:38" ht="15.75" x14ac:dyDescent="0.25">
      <c r="C1" s="31" t="s">
        <v>0</v>
      </c>
      <c r="E1" s="32"/>
      <c r="AL1" s="34"/>
    </row>
    <row r="2" spans="1:38" ht="18.95" customHeight="1" x14ac:dyDescent="0.25">
      <c r="C2" s="31" t="s">
        <v>73</v>
      </c>
    </row>
    <row r="3" spans="1:38" ht="15.75" x14ac:dyDescent="0.25">
      <c r="C3" s="31" t="s">
        <v>1</v>
      </c>
    </row>
    <row r="4" spans="1:38" x14ac:dyDescent="0.25">
      <c r="E4" s="2"/>
    </row>
    <row r="5" spans="1:38" ht="38.25" x14ac:dyDescent="0.25">
      <c r="A5" s="4"/>
      <c r="B5" s="5" t="s">
        <v>2</v>
      </c>
      <c r="C5" s="5" t="s">
        <v>3</v>
      </c>
      <c r="D5" s="6" t="s">
        <v>4</v>
      </c>
      <c r="E5" s="7"/>
      <c r="F5" s="8">
        <v>45931</v>
      </c>
      <c r="G5" s="8">
        <v>45962</v>
      </c>
      <c r="H5" s="8">
        <v>45992</v>
      </c>
      <c r="I5" s="8" t="s">
        <v>8</v>
      </c>
      <c r="J5" s="8">
        <v>46023</v>
      </c>
      <c r="K5" s="8">
        <v>46054</v>
      </c>
      <c r="L5" s="8">
        <v>46082</v>
      </c>
      <c r="M5" s="8">
        <v>46113</v>
      </c>
      <c r="N5" s="8">
        <v>46143</v>
      </c>
      <c r="O5" s="8">
        <v>46174</v>
      </c>
      <c r="P5" s="8">
        <v>46204</v>
      </c>
      <c r="Q5" s="8">
        <v>46235</v>
      </c>
      <c r="R5" s="8">
        <v>46266</v>
      </c>
      <c r="S5" s="8">
        <v>46296</v>
      </c>
      <c r="T5" s="8">
        <v>46327</v>
      </c>
      <c r="U5" s="8">
        <v>46357</v>
      </c>
      <c r="V5" s="8" t="s">
        <v>9</v>
      </c>
      <c r="W5" s="8">
        <v>46388</v>
      </c>
      <c r="X5" s="8">
        <v>46419</v>
      </c>
      <c r="Y5" s="8">
        <v>46447</v>
      </c>
      <c r="Z5" s="8">
        <v>46478</v>
      </c>
      <c r="AA5" s="8">
        <v>46508</v>
      </c>
      <c r="AB5" s="8">
        <v>46539</v>
      </c>
      <c r="AC5" s="8">
        <v>46569</v>
      </c>
      <c r="AD5" s="8">
        <v>46600</v>
      </c>
      <c r="AE5" s="8">
        <v>46631</v>
      </c>
      <c r="AF5" s="8">
        <v>46661</v>
      </c>
      <c r="AG5" s="8">
        <v>46692</v>
      </c>
      <c r="AH5" s="8">
        <v>46722</v>
      </c>
      <c r="AI5" s="8" t="s">
        <v>10</v>
      </c>
      <c r="AJ5" s="35" t="s">
        <v>74</v>
      </c>
      <c r="AK5" s="36" t="s">
        <v>12</v>
      </c>
      <c r="AL5" s="52" t="s">
        <v>75</v>
      </c>
    </row>
    <row r="6" spans="1:38" x14ac:dyDescent="0.25">
      <c r="A6" s="4"/>
      <c r="B6" s="37">
        <v>1</v>
      </c>
      <c r="C6" s="38"/>
      <c r="D6" s="39"/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2"/>
      <c r="AK6" s="44"/>
      <c r="AL6" s="53"/>
    </row>
    <row r="7" spans="1:38" ht="23.25" x14ac:dyDescent="0.25">
      <c r="A7" s="13">
        <v>903100</v>
      </c>
      <c r="B7" s="14">
        <f>B6+1</f>
        <v>2</v>
      </c>
      <c r="C7" s="17" t="str">
        <f t="shared" ref="C7:C19" si="0">LEFT(A7,3)&amp;"."&amp;RIGHT(A7,3)</f>
        <v>903.100</v>
      </c>
      <c r="D7" s="13" t="s">
        <v>16</v>
      </c>
      <c r="E7" s="13"/>
      <c r="F7" s="18">
        <v>-5401.494792377358</v>
      </c>
      <c r="G7" s="18">
        <v>-8673.7107259343138</v>
      </c>
      <c r="H7" s="18">
        <v>-1428.4066135227267</v>
      </c>
      <c r="I7" s="18">
        <f t="shared" ref="I7:I19" si="1">SUM(F7:H7)</f>
        <v>-15503.612131834398</v>
      </c>
      <c r="J7" s="18">
        <v>-5707.1889004258555</v>
      </c>
      <c r="K7" s="18">
        <v>-5340.59897007994</v>
      </c>
      <c r="L7" s="18">
        <v>-5307.4626007908737</v>
      </c>
      <c r="M7" s="18">
        <v>-4005.0153848409086</v>
      </c>
      <c r="N7" s="18">
        <v>-6607.2905211978796</v>
      </c>
      <c r="O7" s="18">
        <v>-6463.2944336603769</v>
      </c>
      <c r="P7" s="18">
        <v>-4035.5606389795917</v>
      </c>
      <c r="Q7" s="18">
        <v>-5032.9187672354956</v>
      </c>
      <c r="R7" s="18">
        <v>-8975.23400682594</v>
      </c>
      <c r="S7" s="18">
        <v>-5541.9336569791694</v>
      </c>
      <c r="T7" s="18">
        <v>-8899.227204808607</v>
      </c>
      <c r="U7" s="18">
        <v>-1465.5451854743176</v>
      </c>
      <c r="V7" s="18">
        <f t="shared" ref="V7:V19" si="2">SUM(J7:U7)</f>
        <v>-67381.270271298956</v>
      </c>
      <c r="W7" s="18">
        <v>-5827.0398673347981</v>
      </c>
      <c r="X7" s="18">
        <v>-5452.751548451618</v>
      </c>
      <c r="Y7" s="18">
        <v>-5418.9193154074819</v>
      </c>
      <c r="Z7" s="18">
        <v>-4089.1207079225674</v>
      </c>
      <c r="AA7" s="18">
        <v>-6746.0436221430346</v>
      </c>
      <c r="AB7" s="18">
        <v>-6599.0236167672438</v>
      </c>
      <c r="AC7" s="18">
        <v>-4120.3074123981623</v>
      </c>
      <c r="AD7" s="18">
        <v>-5138.6100613474409</v>
      </c>
      <c r="AE7" s="18">
        <v>-9163.7139209692832</v>
      </c>
      <c r="AF7" s="18">
        <v>-5658.3142637757319</v>
      </c>
      <c r="AG7" s="18">
        <v>-9086.1109761095868</v>
      </c>
      <c r="AH7" s="18">
        <v>-1496.3216343692782</v>
      </c>
      <c r="AI7" s="18">
        <f t="shared" ref="AI7:AI19" si="3">SUM(W7:AH7)</f>
        <v>-68796.276946996237</v>
      </c>
      <c r="AJ7" s="45" t="s">
        <v>76</v>
      </c>
      <c r="AK7" s="46">
        <f>2615.65*2</f>
        <v>5231.3</v>
      </c>
      <c r="AL7" s="46" t="s">
        <v>77</v>
      </c>
    </row>
    <row r="8" spans="1:38" x14ac:dyDescent="0.25">
      <c r="A8" s="13">
        <v>903280</v>
      </c>
      <c r="B8" s="14">
        <f t="shared" ref="B8:B41" si="4">B7+1</f>
        <v>3</v>
      </c>
      <c r="C8" s="17" t="str">
        <f t="shared" si="0"/>
        <v>903.280</v>
      </c>
      <c r="D8" s="13" t="s">
        <v>17</v>
      </c>
      <c r="E8" s="13"/>
      <c r="F8" s="18">
        <v>-4648.9798829433958</v>
      </c>
      <c r="G8" s="18">
        <v>-7022.8360287655732</v>
      </c>
      <c r="H8" s="18">
        <v>-5152.9708048106058</v>
      </c>
      <c r="I8" s="18">
        <f t="shared" si="1"/>
        <v>-16824.786716519575</v>
      </c>
      <c r="J8" s="18">
        <v>-4882.5506932015214</v>
      </c>
      <c r="K8" s="18">
        <v>-6885.4185113056719</v>
      </c>
      <c r="L8" s="18">
        <v>-3961.8550107376427</v>
      </c>
      <c r="M8" s="18">
        <v>-3775.4537436818182</v>
      </c>
      <c r="N8" s="18">
        <v>-3412.5516665276723</v>
      </c>
      <c r="O8" s="18">
        <v>-3546.0816425660382</v>
      </c>
      <c r="P8" s="18">
        <v>-3609.00713367347</v>
      </c>
      <c r="Q8" s="18">
        <v>-3630.1713182252561</v>
      </c>
      <c r="R8" s="18">
        <v>-2935.603588259386</v>
      </c>
      <c r="S8" s="18">
        <v>-4769.8533598999238</v>
      </c>
      <c r="T8" s="18">
        <v>-7205.4297655134787</v>
      </c>
      <c r="U8" s="18">
        <v>-5286.9480457356813</v>
      </c>
      <c r="V8" s="18">
        <f t="shared" si="2"/>
        <v>-53900.924479327565</v>
      </c>
      <c r="W8" s="18">
        <v>-4985.0842577587528</v>
      </c>
      <c r="X8" s="18">
        <v>-7030.0123000430904</v>
      </c>
      <c r="Y8" s="18">
        <v>-4045.0539659631327</v>
      </c>
      <c r="Z8" s="18">
        <v>-3854.738272299136</v>
      </c>
      <c r="AA8" s="18">
        <v>-3484.2152515247531</v>
      </c>
      <c r="AB8" s="18">
        <v>-3620.5493570599247</v>
      </c>
      <c r="AC8" s="18">
        <v>-3684.7962834806126</v>
      </c>
      <c r="AD8" s="18">
        <v>-3706.4049159079859</v>
      </c>
      <c r="AE8" s="18">
        <v>-2997.2512636128326</v>
      </c>
      <c r="AF8" s="18">
        <v>-4870.0202804578221</v>
      </c>
      <c r="AG8" s="18">
        <v>-7356.7437905892612</v>
      </c>
      <c r="AH8" s="18">
        <v>-5397.97395469613</v>
      </c>
      <c r="AI8" s="18">
        <f t="shared" si="3"/>
        <v>-55032.84389339343</v>
      </c>
      <c r="AJ8" s="47" t="s">
        <v>78</v>
      </c>
      <c r="AK8" s="46"/>
      <c r="AL8" s="54"/>
    </row>
    <row r="9" spans="1:38" x14ac:dyDescent="0.25">
      <c r="A9" s="13">
        <v>921110</v>
      </c>
      <c r="B9" s="14">
        <f t="shared" si="4"/>
        <v>4</v>
      </c>
      <c r="C9" s="17" t="str">
        <f t="shared" si="0"/>
        <v>921.110</v>
      </c>
      <c r="D9" s="13" t="s">
        <v>18</v>
      </c>
      <c r="E9" s="13"/>
      <c r="F9" s="18">
        <v>0</v>
      </c>
      <c r="G9" s="18">
        <v>0</v>
      </c>
      <c r="H9" s="18">
        <v>0</v>
      </c>
      <c r="I9" s="18">
        <f t="shared" si="1"/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-1030.5964799999999</v>
      </c>
      <c r="Q9" s="18">
        <v>0</v>
      </c>
      <c r="R9" s="18">
        <v>-1431.8045549488054</v>
      </c>
      <c r="S9" s="18">
        <v>0</v>
      </c>
      <c r="T9" s="18">
        <v>0</v>
      </c>
      <c r="U9" s="18">
        <v>0</v>
      </c>
      <c r="V9" s="18">
        <f t="shared" si="2"/>
        <v>-2462.4010349488053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-1052.2390060799999</v>
      </c>
      <c r="AD9" s="18">
        <v>0</v>
      </c>
      <c r="AE9" s="18">
        <v>-1461.8724506027302</v>
      </c>
      <c r="AF9" s="18">
        <v>0</v>
      </c>
      <c r="AG9" s="18">
        <v>0</v>
      </c>
      <c r="AH9" s="18">
        <v>0</v>
      </c>
      <c r="AI9" s="18">
        <f t="shared" si="3"/>
        <v>-2514.11145668273</v>
      </c>
      <c r="AJ9" s="47" t="s">
        <v>78</v>
      </c>
      <c r="AK9" s="46"/>
      <c r="AL9" s="54"/>
    </row>
    <row r="10" spans="1:38" x14ac:dyDescent="0.25">
      <c r="A10" s="13">
        <v>921800</v>
      </c>
      <c r="B10" s="14">
        <f t="shared" si="4"/>
        <v>5</v>
      </c>
      <c r="C10" s="17" t="str">
        <f t="shared" si="0"/>
        <v>921.800</v>
      </c>
      <c r="D10" s="13" t="s">
        <v>19</v>
      </c>
      <c r="E10" s="13"/>
      <c r="F10" s="18">
        <v>0</v>
      </c>
      <c r="G10" s="18">
        <v>0</v>
      </c>
      <c r="H10" s="18">
        <v>0</v>
      </c>
      <c r="I10" s="18">
        <f t="shared" si="1"/>
        <v>0</v>
      </c>
      <c r="J10" s="18">
        <v>0</v>
      </c>
      <c r="K10" s="18">
        <v>-83.330962314427097</v>
      </c>
      <c r="L10" s="18">
        <v>0</v>
      </c>
      <c r="M10" s="18">
        <v>0</v>
      </c>
      <c r="N10" s="18">
        <v>0</v>
      </c>
      <c r="O10" s="18">
        <v>0</v>
      </c>
      <c r="P10" s="18">
        <v>-196.62478816326532</v>
      </c>
      <c r="Q10" s="18">
        <v>150.22520027303753</v>
      </c>
      <c r="R10" s="18">
        <v>0</v>
      </c>
      <c r="S10" s="18">
        <v>0</v>
      </c>
      <c r="T10" s="18">
        <v>0</v>
      </c>
      <c r="U10" s="18">
        <v>0</v>
      </c>
      <c r="V10" s="18">
        <f t="shared" si="2"/>
        <v>-129.73055020465486</v>
      </c>
      <c r="W10" s="18">
        <v>0</v>
      </c>
      <c r="X10" s="18">
        <v>-85.080912523030065</v>
      </c>
      <c r="Y10" s="18">
        <v>0</v>
      </c>
      <c r="Z10" s="18">
        <v>0</v>
      </c>
      <c r="AA10" s="18">
        <v>0</v>
      </c>
      <c r="AB10" s="18">
        <v>0</v>
      </c>
      <c r="AC10" s="18">
        <v>-200.75390871469386</v>
      </c>
      <c r="AD10" s="18">
        <v>153.37992947877132</v>
      </c>
      <c r="AE10" s="18">
        <v>0</v>
      </c>
      <c r="AF10" s="18">
        <v>0</v>
      </c>
      <c r="AG10" s="18">
        <v>0</v>
      </c>
      <c r="AH10" s="18">
        <v>0</v>
      </c>
      <c r="AI10" s="18">
        <f t="shared" si="3"/>
        <v>-132.45489175895261</v>
      </c>
      <c r="AJ10" s="47" t="s">
        <v>78</v>
      </c>
      <c r="AK10" s="46"/>
      <c r="AL10" s="54"/>
    </row>
    <row r="11" spans="1:38" x14ac:dyDescent="0.25">
      <c r="A11" s="13">
        <v>922000</v>
      </c>
      <c r="B11" s="14">
        <f t="shared" si="4"/>
        <v>6</v>
      </c>
      <c r="C11" s="17" t="str">
        <f t="shared" si="0"/>
        <v>922.000</v>
      </c>
      <c r="D11" s="13" t="s">
        <v>20</v>
      </c>
      <c r="E11" s="13"/>
      <c r="F11" s="18">
        <v>-37397.333286905661</v>
      </c>
      <c r="G11" s="18">
        <v>-19192.235380294453</v>
      </c>
      <c r="H11" s="18">
        <v>-115898.43399818183</v>
      </c>
      <c r="I11" s="18">
        <f>SUM(F11:H11)</f>
        <v>-172488.00266538194</v>
      </c>
      <c r="J11" s="18">
        <v>-40910.020195209123</v>
      </c>
      <c r="K11" s="18">
        <v>-13490.537786791017</v>
      </c>
      <c r="L11" s="18">
        <v>-23059.473354068443</v>
      </c>
      <c r="M11" s="18">
        <v>-27841.445746977271</v>
      </c>
      <c r="N11" s="18">
        <v>-6788.3120542835477</v>
      </c>
      <c r="O11" s="18">
        <v>-15312.93743037736</v>
      </c>
      <c r="P11" s="18">
        <v>-11411.293320816327</v>
      </c>
      <c r="Q11" s="18">
        <v>-7135.6787418430031</v>
      </c>
      <c r="R11" s="18">
        <v>-15509.582576109216</v>
      </c>
      <c r="S11" s="18">
        <v>-38369.663952365212</v>
      </c>
      <c r="T11" s="18">
        <v>-19691.233500182108</v>
      </c>
      <c r="U11" s="18">
        <v>-118911.79328213456</v>
      </c>
      <c r="V11" s="18">
        <f>SUM(J11:U11)</f>
        <v>-338431.97194115719</v>
      </c>
      <c r="W11" s="18">
        <v>-41769.130619308511</v>
      </c>
      <c r="X11" s="18">
        <v>-13773.839080313628</v>
      </c>
      <c r="Y11" s="18">
        <v>-23543.722294503877</v>
      </c>
      <c r="Z11" s="18">
        <v>-28426.116107663791</v>
      </c>
      <c r="AA11" s="18">
        <v>-6930.8666074235016</v>
      </c>
      <c r="AB11" s="18">
        <v>-15634.509116415284</v>
      </c>
      <c r="AC11" s="18">
        <v>-11650.930480553468</v>
      </c>
      <c r="AD11" s="18">
        <v>-7285.5279954217058</v>
      </c>
      <c r="AE11" s="18">
        <v>-15835.283810207509</v>
      </c>
      <c r="AF11" s="18">
        <v>-39175.426895364879</v>
      </c>
      <c r="AG11" s="18">
        <v>-20104.749403685932</v>
      </c>
      <c r="AH11" s="18">
        <v>-121408.94094105938</v>
      </c>
      <c r="AI11" s="18">
        <f>SUM(W11:AH11)</f>
        <v>-345539.04335192149</v>
      </c>
      <c r="AJ11" s="47" t="s">
        <v>78</v>
      </c>
      <c r="AK11" s="46"/>
      <c r="AL11" s="54"/>
    </row>
    <row r="12" spans="1:38" x14ac:dyDescent="0.25">
      <c r="A12" s="13">
        <v>922001</v>
      </c>
      <c r="B12" s="14">
        <f t="shared" si="4"/>
        <v>7</v>
      </c>
      <c r="C12" s="17" t="str">
        <f t="shared" si="0"/>
        <v>922.001</v>
      </c>
      <c r="D12" s="13" t="s">
        <v>21</v>
      </c>
      <c r="E12" s="13"/>
      <c r="F12" s="18">
        <v>0</v>
      </c>
      <c r="G12" s="18">
        <v>0</v>
      </c>
      <c r="H12" s="18">
        <v>0</v>
      </c>
      <c r="I12" s="18">
        <f>SUM(F12:H12)</f>
        <v>0</v>
      </c>
      <c r="J12" s="18">
        <v>0</v>
      </c>
      <c r="K12" s="18">
        <v>-11340.359819451845</v>
      </c>
      <c r="L12" s="18">
        <v>-12534.860214205322</v>
      </c>
      <c r="M12" s="18">
        <v>-15162.686598681817</v>
      </c>
      <c r="N12" s="18">
        <v>-11500.779421296436</v>
      </c>
      <c r="O12" s="18">
        <v>-11559.889925660378</v>
      </c>
      <c r="P12" s="18">
        <v>-16769.679804081632</v>
      </c>
      <c r="Q12" s="18">
        <v>-15323.089190170649</v>
      </c>
      <c r="R12" s="18">
        <v>-15902.119453105801</v>
      </c>
      <c r="S12" s="18">
        <v>0</v>
      </c>
      <c r="T12" s="18">
        <v>0</v>
      </c>
      <c r="U12" s="18">
        <v>0</v>
      </c>
      <c r="V12" s="18">
        <f>SUM(J12:U12)</f>
        <v>-110093.46442665388</v>
      </c>
      <c r="W12" s="18">
        <v>0</v>
      </c>
      <c r="X12" s="18">
        <v>-11578.507375660332</v>
      </c>
      <c r="Y12" s="18">
        <v>-12798.092278703632</v>
      </c>
      <c r="Z12" s="18">
        <v>-15481.103017254134</v>
      </c>
      <c r="AA12" s="18">
        <v>-11742.29578914366</v>
      </c>
      <c r="AB12" s="18">
        <v>-11802.647614099245</v>
      </c>
      <c r="AC12" s="18">
        <v>-17121.843079967344</v>
      </c>
      <c r="AD12" s="18">
        <v>-15644.874063164232</v>
      </c>
      <c r="AE12" s="18">
        <v>-16236.063961621021</v>
      </c>
      <c r="AF12" s="18">
        <v>0</v>
      </c>
      <c r="AG12" s="18">
        <v>0</v>
      </c>
      <c r="AH12" s="18">
        <v>0</v>
      </c>
      <c r="AI12" s="18">
        <f>SUM(W12:AH12)</f>
        <v>-112405.4271796136</v>
      </c>
      <c r="AJ12" s="47" t="s">
        <v>78</v>
      </c>
      <c r="AK12" s="46"/>
      <c r="AL12" s="54"/>
    </row>
    <row r="13" spans="1:38" x14ac:dyDescent="0.25">
      <c r="A13" s="13">
        <v>923100</v>
      </c>
      <c r="B13" s="14">
        <f t="shared" si="4"/>
        <v>8</v>
      </c>
      <c r="C13" s="17" t="str">
        <f t="shared" si="0"/>
        <v>923.100</v>
      </c>
      <c r="D13" s="13" t="s">
        <v>22</v>
      </c>
      <c r="E13" s="13"/>
      <c r="F13" s="18">
        <v>0</v>
      </c>
      <c r="G13" s="18">
        <v>0</v>
      </c>
      <c r="H13" s="18">
        <v>0</v>
      </c>
      <c r="I13" s="18">
        <f t="shared" ref="I13:I17" si="5">SUM(F13:H13)</f>
        <v>0</v>
      </c>
      <c r="J13" s="18">
        <v>0</v>
      </c>
      <c r="K13" s="18">
        <v>0</v>
      </c>
      <c r="L13" s="18">
        <v>-1262.9840911939166</v>
      </c>
      <c r="M13" s="18">
        <v>-1485.0602535681819</v>
      </c>
      <c r="N13" s="18">
        <v>-1382.2143963912054</v>
      </c>
      <c r="O13" s="18">
        <v>-1327.3999087924531</v>
      </c>
      <c r="P13" s="18">
        <v>-1251.2214051020408</v>
      </c>
      <c r="Q13" s="18">
        <v>-1438.4857720136522</v>
      </c>
      <c r="R13" s="18">
        <v>-1356.9782776791808</v>
      </c>
      <c r="S13" s="18">
        <v>0</v>
      </c>
      <c r="T13" s="18">
        <v>0</v>
      </c>
      <c r="U13" s="18">
        <v>0</v>
      </c>
      <c r="V13" s="18">
        <f t="shared" ref="V13:V17" si="6">SUM(J13:U13)</f>
        <v>-9504.3441047406304</v>
      </c>
      <c r="W13" s="18">
        <v>0</v>
      </c>
      <c r="X13" s="18">
        <v>0</v>
      </c>
      <c r="Y13" s="18">
        <v>-1289.5067571089887</v>
      </c>
      <c r="Z13" s="18">
        <v>-1516.2465188931135</v>
      </c>
      <c r="AA13" s="18">
        <v>-1411.2408987154206</v>
      </c>
      <c r="AB13" s="18">
        <v>-1355.2753068770944</v>
      </c>
      <c r="AC13" s="18">
        <v>-1277.4970546091836</v>
      </c>
      <c r="AD13" s="18">
        <v>-1468.6939732259389</v>
      </c>
      <c r="AE13" s="18">
        <v>-1385.4748215104435</v>
      </c>
      <c r="AF13" s="18">
        <v>0</v>
      </c>
      <c r="AG13" s="18">
        <v>0</v>
      </c>
      <c r="AH13" s="18">
        <v>0</v>
      </c>
      <c r="AI13" s="18">
        <f t="shared" ref="AI13:AI17" si="7">SUM(W13:AH13)</f>
        <v>-9703.9353309401831</v>
      </c>
      <c r="AJ13" s="47" t="s">
        <v>78</v>
      </c>
      <c r="AK13" s="46"/>
      <c r="AL13" s="54"/>
    </row>
    <row r="14" spans="1:38" x14ac:dyDescent="0.25">
      <c r="A14" s="13">
        <v>923400</v>
      </c>
      <c r="B14" s="14">
        <f t="shared" si="4"/>
        <v>9</v>
      </c>
      <c r="C14" s="17" t="str">
        <f t="shared" si="0"/>
        <v>923.400</v>
      </c>
      <c r="D14" s="13" t="s">
        <v>23</v>
      </c>
      <c r="E14" s="13"/>
      <c r="F14" s="18">
        <v>-351.33630377358492</v>
      </c>
      <c r="G14" s="18">
        <v>-421.75208199320502</v>
      </c>
      <c r="H14" s="18">
        <v>-117.05424465909091</v>
      </c>
      <c r="I14" s="18">
        <f t="shared" si="5"/>
        <v>-890.14263042588095</v>
      </c>
      <c r="J14" s="18">
        <v>-133.9072452471483</v>
      </c>
      <c r="K14" s="18">
        <v>-4931.3824999999997</v>
      </c>
      <c r="L14" s="18">
        <v>-25876.354760456274</v>
      </c>
      <c r="M14" s="18">
        <v>-1333.3613352272728</v>
      </c>
      <c r="N14" s="18">
        <v>-1636.5025957164519</v>
      </c>
      <c r="O14" s="18">
        <v>-2757.6792452830191</v>
      </c>
      <c r="P14" s="18">
        <v>-741.57090230536664</v>
      </c>
      <c r="Q14" s="18">
        <v>0</v>
      </c>
      <c r="R14" s="18">
        <v>-405.36612817595756</v>
      </c>
      <c r="S14" s="18">
        <v>-360.47104767169816</v>
      </c>
      <c r="T14" s="18">
        <v>-432.71763612502838</v>
      </c>
      <c r="U14" s="18">
        <v>-120.09765502022728</v>
      </c>
      <c r="V14" s="18">
        <f t="shared" si="6"/>
        <v>-38729.411051228446</v>
      </c>
      <c r="W14" s="18">
        <v>-136.71929739733841</v>
      </c>
      <c r="X14" s="18">
        <v>-5034.9415324999991</v>
      </c>
      <c r="Y14" s="18">
        <v>-26419.758210425854</v>
      </c>
      <c r="Z14" s="18">
        <v>-1361.3619232670453</v>
      </c>
      <c r="AA14" s="18">
        <v>-1670.8691502264971</v>
      </c>
      <c r="AB14" s="18">
        <v>-2815.5905094339623</v>
      </c>
      <c r="AC14" s="18">
        <v>-757.14389125377932</v>
      </c>
      <c r="AD14" s="18">
        <v>0</v>
      </c>
      <c r="AE14" s="18">
        <v>-413.87881686765263</v>
      </c>
      <c r="AF14" s="18">
        <v>-368.0409396728038</v>
      </c>
      <c r="AG14" s="18">
        <v>-441.80470648365394</v>
      </c>
      <c r="AH14" s="18">
        <v>-122.61970577565204</v>
      </c>
      <c r="AI14" s="18">
        <f t="shared" si="7"/>
        <v>-39542.728683304245</v>
      </c>
      <c r="AJ14" s="47" t="s">
        <v>78</v>
      </c>
      <c r="AK14" s="46">
        <f>-SUM('Inflationary Acct WW'!AV14:BA14)*0.5</f>
        <v>6674.2526278719106</v>
      </c>
      <c r="AL14" s="54" t="s">
        <v>79</v>
      </c>
    </row>
    <row r="15" spans="1:38" x14ac:dyDescent="0.25">
      <c r="A15" s="13">
        <v>923500</v>
      </c>
      <c r="B15" s="14">
        <f t="shared" si="4"/>
        <v>10</v>
      </c>
      <c r="C15" s="17" t="str">
        <f t="shared" si="0"/>
        <v>923.500</v>
      </c>
      <c r="D15" s="13" t="s">
        <v>24</v>
      </c>
      <c r="E15" s="13"/>
      <c r="F15" s="18">
        <v>-2905.3210660754712</v>
      </c>
      <c r="G15" s="18">
        <v>0</v>
      </c>
      <c r="H15" s="18">
        <v>0</v>
      </c>
      <c r="I15" s="18">
        <f t="shared" si="5"/>
        <v>-2905.3210660754712</v>
      </c>
      <c r="J15" s="18">
        <v>0</v>
      </c>
      <c r="K15" s="18">
        <v>0</v>
      </c>
      <c r="L15" s="18">
        <v>0</v>
      </c>
      <c r="M15" s="18">
        <v>-838.77867961363631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-2980.8594137934333</v>
      </c>
      <c r="T15" s="18">
        <v>0</v>
      </c>
      <c r="U15" s="18">
        <v>0</v>
      </c>
      <c r="V15" s="18">
        <f t="shared" si="6"/>
        <v>-3819.6380934070694</v>
      </c>
      <c r="W15" s="18">
        <v>0</v>
      </c>
      <c r="X15" s="18">
        <v>0</v>
      </c>
      <c r="Y15" s="18">
        <v>0</v>
      </c>
      <c r="Z15" s="18">
        <v>-856.39303188552265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-3043.4574614830949</v>
      </c>
      <c r="AG15" s="18">
        <v>0</v>
      </c>
      <c r="AH15" s="18">
        <v>0</v>
      </c>
      <c r="AI15" s="18">
        <f t="shared" si="7"/>
        <v>-3899.8504933686177</v>
      </c>
      <c r="AJ15" s="47" t="s">
        <v>78</v>
      </c>
      <c r="AK15" s="46"/>
      <c r="AL15" s="54"/>
    </row>
    <row r="16" spans="1:38" x14ac:dyDescent="0.25">
      <c r="A16" s="13">
        <v>923600</v>
      </c>
      <c r="B16" s="14">
        <f t="shared" si="4"/>
        <v>11</v>
      </c>
      <c r="C16" s="17" t="str">
        <f t="shared" si="0"/>
        <v>923.600</v>
      </c>
      <c r="D16" s="13" t="s">
        <v>25</v>
      </c>
      <c r="E16" s="13"/>
      <c r="F16" s="18">
        <v>0</v>
      </c>
      <c r="G16" s="18">
        <v>0</v>
      </c>
      <c r="H16" s="18">
        <v>0</v>
      </c>
      <c r="I16" s="18">
        <f t="shared" si="5"/>
        <v>0</v>
      </c>
      <c r="J16" s="18">
        <v>-550.99711026615978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f t="shared" si="6"/>
        <v>-550.99711026615978</v>
      </c>
      <c r="W16" s="18">
        <v>-562.56804958174905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f t="shared" si="7"/>
        <v>-562.56804958174905</v>
      </c>
      <c r="AJ16" s="47" t="s">
        <v>78</v>
      </c>
      <c r="AK16" s="46"/>
      <c r="AL16" s="54"/>
    </row>
    <row r="17" spans="1:38" x14ac:dyDescent="0.25">
      <c r="A17" s="13">
        <v>923900</v>
      </c>
      <c r="B17" s="14">
        <f t="shared" si="4"/>
        <v>12</v>
      </c>
      <c r="C17" s="17" t="str">
        <f t="shared" si="0"/>
        <v>923.900</v>
      </c>
      <c r="D17" s="13" t="s">
        <v>26</v>
      </c>
      <c r="E17" s="13"/>
      <c r="F17" s="18">
        <v>-1661.7710999999999</v>
      </c>
      <c r="G17" s="18">
        <v>-1661.8122999999996</v>
      </c>
      <c r="H17" s="18">
        <v>-578.03600000000006</v>
      </c>
      <c r="I17" s="18">
        <f t="shared" si="5"/>
        <v>-3901.6193999999996</v>
      </c>
      <c r="J17" s="18">
        <v>-1930.2240599999998</v>
      </c>
      <c r="K17" s="18">
        <v>-1930.4087399999999</v>
      </c>
      <c r="L17" s="18">
        <v>-1622.4240600000001</v>
      </c>
      <c r="M17" s="18">
        <v>-1930.2240599999998</v>
      </c>
      <c r="N17" s="18">
        <v>-1930.2240599999998</v>
      </c>
      <c r="O17" s="18">
        <v>-1622.4240600000001</v>
      </c>
      <c r="P17" s="18">
        <v>-1622.4240600000001</v>
      </c>
      <c r="Q17" s="18">
        <v>-1622.4240600000001</v>
      </c>
      <c r="R17" s="18">
        <v>-1622.4240600000001</v>
      </c>
      <c r="S17" s="18">
        <v>-1704.9771486</v>
      </c>
      <c r="T17" s="18">
        <v>-1705.0194197999997</v>
      </c>
      <c r="U17" s="18">
        <v>-593.0649360000001</v>
      </c>
      <c r="V17" s="18">
        <f t="shared" si="6"/>
        <v>-19836.262724399996</v>
      </c>
      <c r="W17" s="18">
        <v>-1970.7587652599996</v>
      </c>
      <c r="X17" s="18">
        <v>-1970.9473235399996</v>
      </c>
      <c r="Y17" s="18">
        <v>-1656.4949652599998</v>
      </c>
      <c r="Z17" s="18">
        <v>-1970.7587652599996</v>
      </c>
      <c r="AA17" s="18">
        <v>-1970.7587652599996</v>
      </c>
      <c r="AB17" s="18">
        <v>-1656.4949652599998</v>
      </c>
      <c r="AC17" s="18">
        <v>-1656.4949652599998</v>
      </c>
      <c r="AD17" s="18">
        <v>-1656.4949652599998</v>
      </c>
      <c r="AE17" s="18">
        <v>-1656.4949652599998</v>
      </c>
      <c r="AF17" s="18">
        <v>-1740.7816687205998</v>
      </c>
      <c r="AG17" s="18">
        <v>-1740.8248276157994</v>
      </c>
      <c r="AH17" s="18">
        <v>-605.51929965600004</v>
      </c>
      <c r="AI17" s="18">
        <f t="shared" si="7"/>
        <v>-20252.824241612401</v>
      </c>
      <c r="AJ17" s="47" t="s">
        <v>78</v>
      </c>
      <c r="AK17" s="46"/>
      <c r="AL17" s="54"/>
    </row>
    <row r="18" spans="1:38" x14ac:dyDescent="0.25">
      <c r="A18" s="13">
        <v>928100</v>
      </c>
      <c r="B18" s="14">
        <f t="shared" si="4"/>
        <v>13</v>
      </c>
      <c r="C18" s="17" t="str">
        <f t="shared" si="0"/>
        <v>928.100</v>
      </c>
      <c r="D18" s="13" t="s">
        <v>27</v>
      </c>
      <c r="E18" s="13"/>
      <c r="F18" s="18">
        <v>-2242.4596570566041</v>
      </c>
      <c r="G18" s="18">
        <v>-9864.6671872027146</v>
      </c>
      <c r="H18" s="18">
        <v>-3419.0158924621214</v>
      </c>
      <c r="I18" s="18">
        <f t="shared" ref="I18" si="8">SUM(F18:H18)</f>
        <v>-15526.14273672144</v>
      </c>
      <c r="J18" s="18">
        <v>-2205.5941115589358</v>
      </c>
      <c r="K18" s="18">
        <v>-2480.302407247812</v>
      </c>
      <c r="L18" s="18">
        <v>-2859.2611380684421</v>
      </c>
      <c r="M18" s="18">
        <v>-2858.3163660681826</v>
      </c>
      <c r="N18" s="18">
        <v>-2858.1735376876427</v>
      </c>
      <c r="O18" s="18">
        <v>-2354.0213163396234</v>
      </c>
      <c r="P18" s="18">
        <v>-2604.726157755103</v>
      </c>
      <c r="Q18" s="18">
        <v>-2604.2552813651882</v>
      </c>
      <c r="R18" s="18">
        <v>-1707.7233927645057</v>
      </c>
      <c r="S18" s="18">
        <v>-2300.763608140076</v>
      </c>
      <c r="T18" s="18">
        <v>-10121.148534069986</v>
      </c>
      <c r="U18" s="18">
        <v>-3507.9103056661365</v>
      </c>
      <c r="V18" s="18">
        <f t="shared" ref="V18" si="9">SUM(J18:U18)</f>
        <v>-38462.196156731632</v>
      </c>
      <c r="W18" s="18">
        <v>-2251.9115879016731</v>
      </c>
      <c r="X18" s="18">
        <v>-2532.3887578000158</v>
      </c>
      <c r="Y18" s="18">
        <v>-2919.3056219678792</v>
      </c>
      <c r="Z18" s="18">
        <v>-2918.3410097556143</v>
      </c>
      <c r="AA18" s="18">
        <v>-2918.1951819790829</v>
      </c>
      <c r="AB18" s="18">
        <v>-2403.4557639827553</v>
      </c>
      <c r="AC18" s="18">
        <v>-2659.4254070679599</v>
      </c>
      <c r="AD18" s="18">
        <v>-2658.944642273857</v>
      </c>
      <c r="AE18" s="18">
        <v>-1743.58558401256</v>
      </c>
      <c r="AF18" s="18">
        <v>-2349.0796439110172</v>
      </c>
      <c r="AG18" s="18">
        <v>-10333.692653285454</v>
      </c>
      <c r="AH18" s="18">
        <v>-3581.5764220851252</v>
      </c>
      <c r="AI18" s="18">
        <f t="shared" ref="AI18" si="10">SUM(W18:AH18)</f>
        <v>-39269.902276022993</v>
      </c>
      <c r="AJ18" s="47" t="s">
        <v>78</v>
      </c>
      <c r="AK18" s="55"/>
      <c r="AL18" s="56"/>
    </row>
    <row r="19" spans="1:38" x14ac:dyDescent="0.25">
      <c r="A19" s="13">
        <v>930200</v>
      </c>
      <c r="B19" s="14">
        <f t="shared" si="4"/>
        <v>14</v>
      </c>
      <c r="C19" s="17" t="str">
        <f t="shared" si="0"/>
        <v>930.200</v>
      </c>
      <c r="D19" s="13" t="s">
        <v>28</v>
      </c>
      <c r="E19" s="13"/>
      <c r="F19" s="18">
        <v>-1373.3916999999999</v>
      </c>
      <c r="G19" s="18">
        <v>-1373.3917000000001</v>
      </c>
      <c r="H19" s="18">
        <v>-1373.3916999999999</v>
      </c>
      <c r="I19" s="18">
        <f t="shared" si="1"/>
        <v>-4120.1751000000004</v>
      </c>
      <c r="J19" s="18">
        <v>-1367.97606</v>
      </c>
      <c r="K19" s="18">
        <v>-820.92312000000004</v>
      </c>
      <c r="L19" s="18">
        <v>-316.40814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-1409.0998841999999</v>
      </c>
      <c r="T19" s="18">
        <v>-1409.0998842000001</v>
      </c>
      <c r="U19" s="18">
        <v>-1409.0998841999999</v>
      </c>
      <c r="V19" s="18">
        <f t="shared" si="2"/>
        <v>-6732.6069725999996</v>
      </c>
      <c r="W19" s="18">
        <v>-1396.7035572599998</v>
      </c>
      <c r="X19" s="18">
        <v>-838.16250551999997</v>
      </c>
      <c r="Y19" s="18">
        <v>-323.05271094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-1438.6909817681997</v>
      </c>
      <c r="AG19" s="18">
        <v>-1438.6909817682001</v>
      </c>
      <c r="AH19" s="18">
        <v>-1438.6909817681997</v>
      </c>
      <c r="AI19" s="18">
        <f t="shared" si="3"/>
        <v>-6873.9917190245997</v>
      </c>
      <c r="AJ19" s="47" t="s">
        <v>78</v>
      </c>
      <c r="AK19" s="46"/>
      <c r="AL19" s="54"/>
    </row>
    <row r="20" spans="1:38" x14ac:dyDescent="0.25">
      <c r="A20" s="13">
        <v>716000</v>
      </c>
      <c r="B20" s="14">
        <f t="shared" si="4"/>
        <v>15</v>
      </c>
      <c r="C20" s="17" t="str">
        <f t="shared" ref="C20:C40" si="11">LEFT(A20,3)&amp;"."&amp;RIGHT(A20,3)</f>
        <v>716.000</v>
      </c>
      <c r="D20" s="13" t="s">
        <v>29</v>
      </c>
      <c r="E20" s="13"/>
      <c r="F20" s="18">
        <v>-1042.4114999999999</v>
      </c>
      <c r="G20" s="18">
        <v>-260.76509999999996</v>
      </c>
      <c r="H20" s="18">
        <v>-1715.8976</v>
      </c>
      <c r="I20" s="18">
        <f t="shared" ref="I20:I40" si="12">SUM(F20:H20)</f>
        <v>-3019.0742</v>
      </c>
      <c r="J20" s="18">
        <v>-1734.9044399999998</v>
      </c>
      <c r="K20" s="18">
        <v>-289.14731999999998</v>
      </c>
      <c r="L20" s="18">
        <v>-288.86004000000003</v>
      </c>
      <c r="M20" s="18">
        <v>-549.61794000000009</v>
      </c>
      <c r="N20" s="18">
        <v>-998.22618</v>
      </c>
      <c r="O20" s="18">
        <v>-2296.6086599999999</v>
      </c>
      <c r="P20" s="18">
        <v>-1041.8517000000002</v>
      </c>
      <c r="Q20" s="18">
        <v>-356.64785999999998</v>
      </c>
      <c r="R20" s="18">
        <v>-355.92965999999996</v>
      </c>
      <c r="S20" s="18">
        <v>-1069.514199</v>
      </c>
      <c r="T20" s="18">
        <v>-267.54499259999994</v>
      </c>
      <c r="U20" s="18">
        <v>-1760.5109376</v>
      </c>
      <c r="V20" s="18">
        <f t="shared" ref="V20:V40" si="13">SUM(J20:U20)</f>
        <v>-11009.363929199999</v>
      </c>
      <c r="W20" s="18">
        <v>-1771.3374332399997</v>
      </c>
      <c r="X20" s="18">
        <v>-295.21941371999998</v>
      </c>
      <c r="Y20" s="18">
        <v>-294.92610084</v>
      </c>
      <c r="Z20" s="18">
        <v>-561.15991674000009</v>
      </c>
      <c r="AA20" s="18">
        <v>-1019.1889297799999</v>
      </c>
      <c r="AB20" s="18">
        <v>-2344.8374418599997</v>
      </c>
      <c r="AC20" s="18">
        <v>-1063.7305857000001</v>
      </c>
      <c r="AD20" s="18">
        <v>-364.13746505999995</v>
      </c>
      <c r="AE20" s="18">
        <v>-363.40418285999993</v>
      </c>
      <c r="AF20" s="18">
        <v>-1091.9739971789998</v>
      </c>
      <c r="AG20" s="18">
        <v>-273.16343744459994</v>
      </c>
      <c r="AH20" s="18">
        <v>-1797.4816672896</v>
      </c>
      <c r="AI20" s="18">
        <f t="shared" ref="AI20:AI40" si="14">SUM(W20:AH20)</f>
        <v>-11240.5605717132</v>
      </c>
      <c r="AJ20" s="47" t="s">
        <v>78</v>
      </c>
      <c r="AK20" s="55"/>
      <c r="AL20" s="56"/>
    </row>
    <row r="21" spans="1:38" x14ac:dyDescent="0.25">
      <c r="A21" s="13">
        <v>720000</v>
      </c>
      <c r="B21" s="14">
        <f t="shared" si="4"/>
        <v>16</v>
      </c>
      <c r="C21" s="17" t="str">
        <f t="shared" si="11"/>
        <v>720.000</v>
      </c>
      <c r="D21" s="13" t="s">
        <v>30</v>
      </c>
      <c r="E21" s="13"/>
      <c r="F21" s="18">
        <v>618.13905</v>
      </c>
      <c r="G21" s="18">
        <v>306.48679999999996</v>
      </c>
      <c r="H21" s="18">
        <v>-539.4316</v>
      </c>
      <c r="I21" s="18">
        <f t="shared" si="12"/>
        <v>385.1942499999999</v>
      </c>
      <c r="J21" s="18">
        <v>0</v>
      </c>
      <c r="K21" s="18">
        <v>-486.72135000000003</v>
      </c>
      <c r="L21" s="18">
        <v>0</v>
      </c>
      <c r="M21" s="18">
        <v>-203.09025000000005</v>
      </c>
      <c r="N21" s="18">
        <v>-847.22649999999987</v>
      </c>
      <c r="O21" s="18">
        <v>58.025049999999951</v>
      </c>
      <c r="P21" s="18">
        <v>-568.99775000000011</v>
      </c>
      <c r="Q21" s="18">
        <v>-18.972600000000011</v>
      </c>
      <c r="R21" s="18">
        <v>-47.220350000000003</v>
      </c>
      <c r="S21" s="18">
        <v>634.21066529999996</v>
      </c>
      <c r="T21" s="18">
        <v>314.45545679999998</v>
      </c>
      <c r="U21" s="18">
        <v>-553.45682160000001</v>
      </c>
      <c r="V21" s="18">
        <f t="shared" si="13"/>
        <v>-1718.9944495000002</v>
      </c>
      <c r="W21" s="18">
        <v>0</v>
      </c>
      <c r="X21" s="18">
        <v>-496.94249834999999</v>
      </c>
      <c r="Y21" s="18">
        <v>0</v>
      </c>
      <c r="Z21" s="18">
        <v>-207.35514525000005</v>
      </c>
      <c r="AA21" s="18">
        <v>-865.01825649999978</v>
      </c>
      <c r="AB21" s="18">
        <v>59.243576049999945</v>
      </c>
      <c r="AC21" s="18">
        <v>-580.9467027500001</v>
      </c>
      <c r="AD21" s="18">
        <v>-19.371024600000009</v>
      </c>
      <c r="AE21" s="18">
        <v>-48.211977349999998</v>
      </c>
      <c r="AF21" s="18">
        <v>647.52908927129988</v>
      </c>
      <c r="AG21" s="18">
        <v>321.05902139279993</v>
      </c>
      <c r="AH21" s="18">
        <v>-565.07941485359993</v>
      </c>
      <c r="AI21" s="18">
        <f t="shared" si="14"/>
        <v>-1755.0933329395002</v>
      </c>
      <c r="AJ21" s="47" t="s">
        <v>78</v>
      </c>
      <c r="AK21" s="46">
        <f>-SUM('Inflationary Acct WW'!AV21:BA21)*0.5</f>
        <v>1580.0800000000002</v>
      </c>
      <c r="AL21" s="54" t="s">
        <v>80</v>
      </c>
    </row>
    <row r="22" spans="1:38" x14ac:dyDescent="0.25">
      <c r="A22" s="13">
        <v>720100</v>
      </c>
      <c r="B22" s="14">
        <f t="shared" si="4"/>
        <v>17</v>
      </c>
      <c r="C22" s="17" t="str">
        <f t="shared" si="11"/>
        <v>720.100</v>
      </c>
      <c r="D22" s="13" t="s">
        <v>31</v>
      </c>
      <c r="E22" s="13"/>
      <c r="F22" s="18">
        <v>0.61799999999999999</v>
      </c>
      <c r="G22" s="18">
        <v>0.97334999999999994</v>
      </c>
      <c r="H22" s="18">
        <v>-276.33355000000006</v>
      </c>
      <c r="I22" s="18">
        <f t="shared" si="12"/>
        <v>-274.74220000000008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0.63406799999999996</v>
      </c>
      <c r="T22" s="18">
        <v>0.99865709999999996</v>
      </c>
      <c r="U22" s="18">
        <v>-283.51822230000005</v>
      </c>
      <c r="V22" s="18">
        <f t="shared" si="13"/>
        <v>-281.88549720000003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0.64738342799999993</v>
      </c>
      <c r="AG22" s="18">
        <v>1.0196288990999998</v>
      </c>
      <c r="AH22" s="18">
        <v>-289.47210496830002</v>
      </c>
      <c r="AI22" s="18">
        <f t="shared" si="14"/>
        <v>-287.80509264120002</v>
      </c>
      <c r="AJ22" s="47" t="s">
        <v>78</v>
      </c>
      <c r="AK22" s="46">
        <f>-SUM('Inflationary Acct WW'!AV22:BA22)*0.5</f>
        <v>0</v>
      </c>
      <c r="AL22" s="54" t="s">
        <v>80</v>
      </c>
    </row>
    <row r="23" spans="1:38" x14ac:dyDescent="0.25">
      <c r="A23" s="13">
        <v>720200</v>
      </c>
      <c r="B23" s="14">
        <f t="shared" si="4"/>
        <v>18</v>
      </c>
      <c r="C23" s="17" t="str">
        <f t="shared" si="11"/>
        <v>720.200</v>
      </c>
      <c r="D23" s="13" t="s">
        <v>32</v>
      </c>
      <c r="E23" s="13"/>
      <c r="F23" s="18">
        <v>15.970149999999999</v>
      </c>
      <c r="G23" s="18">
        <v>25.095950000000002</v>
      </c>
      <c r="H23" s="18">
        <v>0</v>
      </c>
      <c r="I23" s="18">
        <f t="shared" si="12"/>
        <v>41.066099999999999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16.385373899999998</v>
      </c>
      <c r="T23" s="18">
        <v>25.748444700000004</v>
      </c>
      <c r="U23" s="18">
        <v>0</v>
      </c>
      <c r="V23" s="18">
        <f t="shared" si="13"/>
        <v>42.133818599999998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16.729466751899995</v>
      </c>
      <c r="AG23" s="18">
        <v>26.289162038700002</v>
      </c>
      <c r="AH23" s="18">
        <v>0</v>
      </c>
      <c r="AI23" s="18">
        <f t="shared" si="14"/>
        <v>43.018628790599998</v>
      </c>
      <c r="AJ23" s="47" t="s">
        <v>78</v>
      </c>
      <c r="AK23" s="46">
        <f>-SUM('Inflationary Acct WW'!AV23:BA23)*0.5</f>
        <v>0</v>
      </c>
      <c r="AL23" s="54" t="s">
        <v>80</v>
      </c>
    </row>
    <row r="24" spans="1:38" x14ac:dyDescent="0.25">
      <c r="A24" s="13">
        <v>720400</v>
      </c>
      <c r="B24" s="14">
        <f t="shared" si="4"/>
        <v>19</v>
      </c>
      <c r="C24" s="17" t="str">
        <f t="shared" si="11"/>
        <v>720.400</v>
      </c>
      <c r="D24" s="13" t="s">
        <v>33</v>
      </c>
      <c r="E24" s="13"/>
      <c r="F24" s="18">
        <v>16.716900000000003</v>
      </c>
      <c r="G24" s="18">
        <v>26.270150000000001</v>
      </c>
      <c r="H24" s="18">
        <v>0</v>
      </c>
      <c r="I24" s="18">
        <f t="shared" si="12"/>
        <v>42.987050000000004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17.151539400000004</v>
      </c>
      <c r="T24" s="18">
        <v>26.953173900000003</v>
      </c>
      <c r="U24" s="18">
        <v>0</v>
      </c>
      <c r="V24" s="18">
        <f t="shared" si="13"/>
        <v>44.104713300000007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17.511721727400001</v>
      </c>
      <c r="AG24" s="18">
        <v>27.5191905519</v>
      </c>
      <c r="AH24" s="18">
        <v>0</v>
      </c>
      <c r="AI24" s="18">
        <f t="shared" si="14"/>
        <v>45.030912279299997</v>
      </c>
      <c r="AJ24" s="47" t="s">
        <v>78</v>
      </c>
      <c r="AK24" s="46">
        <f>-SUM('Inflationary Acct WW'!AV24:BA24)*0.5</f>
        <v>0</v>
      </c>
      <c r="AL24" s="54" t="s">
        <v>80</v>
      </c>
    </row>
    <row r="25" spans="1:38" x14ac:dyDescent="0.25">
      <c r="A25" s="13">
        <v>720500</v>
      </c>
      <c r="B25" s="14">
        <f t="shared" si="4"/>
        <v>20</v>
      </c>
      <c r="C25" s="17" t="str">
        <f t="shared" si="11"/>
        <v>720.500</v>
      </c>
      <c r="D25" s="13" t="s">
        <v>34</v>
      </c>
      <c r="E25" s="13"/>
      <c r="F25" s="18">
        <v>134.52314999999999</v>
      </c>
      <c r="G25" s="18">
        <v>211.3869</v>
      </c>
      <c r="H25" s="18">
        <v>-226.6</v>
      </c>
      <c r="I25" s="18">
        <f t="shared" si="12"/>
        <v>119.31004999999996</v>
      </c>
      <c r="J25" s="18">
        <v>226.6</v>
      </c>
      <c r="K25" s="18">
        <v>0</v>
      </c>
      <c r="L25" s="18">
        <v>-226.6</v>
      </c>
      <c r="M25" s="18">
        <v>226.6</v>
      </c>
      <c r="N25" s="18">
        <v>0</v>
      </c>
      <c r="O25" s="18">
        <v>-255.80564999999999</v>
      </c>
      <c r="P25" s="18">
        <v>0</v>
      </c>
      <c r="Q25" s="18">
        <v>0</v>
      </c>
      <c r="R25" s="18">
        <v>0</v>
      </c>
      <c r="S25" s="18">
        <v>138.02075189999999</v>
      </c>
      <c r="T25" s="18">
        <v>216.8829594</v>
      </c>
      <c r="U25" s="18">
        <v>-232.49160000000001</v>
      </c>
      <c r="V25" s="18">
        <f t="shared" si="13"/>
        <v>93.206461300000001</v>
      </c>
      <c r="W25" s="18">
        <v>231.35859999999997</v>
      </c>
      <c r="X25" s="18">
        <v>0</v>
      </c>
      <c r="Y25" s="18">
        <v>-231.35859999999997</v>
      </c>
      <c r="Z25" s="18">
        <v>231.35859999999997</v>
      </c>
      <c r="AA25" s="18">
        <v>0</v>
      </c>
      <c r="AB25" s="18">
        <v>-261.17756864999996</v>
      </c>
      <c r="AC25" s="18">
        <v>0</v>
      </c>
      <c r="AD25" s="18">
        <v>0</v>
      </c>
      <c r="AE25" s="18">
        <v>0</v>
      </c>
      <c r="AF25" s="18">
        <v>140.91918768989999</v>
      </c>
      <c r="AG25" s="18">
        <v>221.43750154739999</v>
      </c>
      <c r="AH25" s="18">
        <v>-237.37392359999998</v>
      </c>
      <c r="AI25" s="18">
        <f t="shared" si="14"/>
        <v>95.163796987300003</v>
      </c>
      <c r="AJ25" s="47" t="s">
        <v>78</v>
      </c>
      <c r="AK25" s="46">
        <f>-SUM('Inflationary Acct WW'!AV25:BA25)*0.5</f>
        <v>28.35499999999999</v>
      </c>
      <c r="AL25" s="54" t="s">
        <v>80</v>
      </c>
    </row>
    <row r="26" spans="1:38" x14ac:dyDescent="0.25">
      <c r="A26" s="13">
        <v>720600</v>
      </c>
      <c r="B26" s="14">
        <f t="shared" si="4"/>
        <v>21</v>
      </c>
      <c r="C26" s="17" t="str">
        <f t="shared" si="11"/>
        <v>720.600</v>
      </c>
      <c r="D26" s="13" t="s">
        <v>35</v>
      </c>
      <c r="E26" s="13"/>
      <c r="F26" s="18">
        <v>-336.67094999999995</v>
      </c>
      <c r="G26" s="18">
        <v>127.23590000000002</v>
      </c>
      <c r="H26" s="18">
        <v>-226.38370000000003</v>
      </c>
      <c r="I26" s="18">
        <f t="shared" si="12"/>
        <v>-435.81874999999997</v>
      </c>
      <c r="J26" s="18">
        <v>59.791500000000006</v>
      </c>
      <c r="K26" s="18">
        <v>-110.76105</v>
      </c>
      <c r="L26" s="18">
        <v>-95.475850000000008</v>
      </c>
      <c r="M26" s="18">
        <v>22.871150000000014</v>
      </c>
      <c r="N26" s="18">
        <v>0</v>
      </c>
      <c r="O26" s="18">
        <v>0</v>
      </c>
      <c r="P26" s="18">
        <v>0</v>
      </c>
      <c r="Q26" s="18">
        <v>0</v>
      </c>
      <c r="R26" s="18">
        <v>-8.6159499999999998</v>
      </c>
      <c r="S26" s="18">
        <v>-345.42439469999994</v>
      </c>
      <c r="T26" s="18">
        <v>130.54403340000002</v>
      </c>
      <c r="U26" s="18">
        <v>-232.26967620000005</v>
      </c>
      <c r="V26" s="18">
        <f t="shared" si="13"/>
        <v>-579.34023749999994</v>
      </c>
      <c r="W26" s="18">
        <v>61.047121500000003</v>
      </c>
      <c r="X26" s="18">
        <v>-113.08703204999999</v>
      </c>
      <c r="Y26" s="18">
        <v>-97.480842850000002</v>
      </c>
      <c r="Z26" s="18">
        <v>23.351444150000013</v>
      </c>
      <c r="AA26" s="18">
        <v>0</v>
      </c>
      <c r="AB26" s="18">
        <v>0</v>
      </c>
      <c r="AC26" s="18">
        <v>0</v>
      </c>
      <c r="AD26" s="18">
        <v>0</v>
      </c>
      <c r="AE26" s="18">
        <v>-8.796884949999999</v>
      </c>
      <c r="AF26" s="18">
        <v>-352.67830698869989</v>
      </c>
      <c r="AG26" s="18">
        <v>133.2854581014</v>
      </c>
      <c r="AH26" s="18">
        <v>-237.14733940020002</v>
      </c>
      <c r="AI26" s="18">
        <f t="shared" si="14"/>
        <v>-591.50638248749988</v>
      </c>
      <c r="AJ26" s="47" t="s">
        <v>78</v>
      </c>
      <c r="AK26" s="46">
        <f>-SUM('Inflationary Acct WW'!AV26:BA26)*0.5</f>
        <v>-13.840000000000012</v>
      </c>
      <c r="AL26" s="54" t="s">
        <v>80</v>
      </c>
    </row>
    <row r="27" spans="1:38" x14ac:dyDescent="0.25">
      <c r="A27" s="13">
        <v>730200</v>
      </c>
      <c r="B27" s="14">
        <f t="shared" si="4"/>
        <v>22</v>
      </c>
      <c r="C27" s="17" t="str">
        <f t="shared" si="11"/>
        <v>730.200</v>
      </c>
      <c r="D27" s="13" t="s">
        <v>36</v>
      </c>
      <c r="E27" s="13"/>
      <c r="F27" s="18">
        <v>-307.41895000000011</v>
      </c>
      <c r="G27" s="18">
        <v>988.89785000000006</v>
      </c>
      <c r="H27" s="18">
        <v>-957.1069</v>
      </c>
      <c r="I27" s="18">
        <f t="shared" si="12"/>
        <v>-275.62800000000004</v>
      </c>
      <c r="J27" s="18">
        <v>0</v>
      </c>
      <c r="K27" s="18">
        <v>-254.92500000000001</v>
      </c>
      <c r="L27" s="18">
        <v>-623.15</v>
      </c>
      <c r="M27" s="18">
        <v>-207.71495000000002</v>
      </c>
      <c r="N27" s="18">
        <v>-84.975000000000009</v>
      </c>
      <c r="O27" s="18">
        <v>-339.90000000000003</v>
      </c>
      <c r="P27" s="18">
        <v>-224.02500000000001</v>
      </c>
      <c r="Q27" s="18">
        <v>-3037.1713</v>
      </c>
      <c r="R27" s="18">
        <v>-1494.3549</v>
      </c>
      <c r="S27" s="18">
        <v>-315.41184270000014</v>
      </c>
      <c r="T27" s="18">
        <v>1014.6091941000001</v>
      </c>
      <c r="U27" s="18">
        <v>-981.99167940000007</v>
      </c>
      <c r="V27" s="18">
        <f t="shared" si="13"/>
        <v>-6549.0104780000001</v>
      </c>
      <c r="W27" s="18">
        <v>0</v>
      </c>
      <c r="X27" s="18">
        <v>-260.27842499999997</v>
      </c>
      <c r="Y27" s="18">
        <v>-636.23614999999995</v>
      </c>
      <c r="Z27" s="18">
        <v>-212.07696394999999</v>
      </c>
      <c r="AA27" s="18">
        <v>-86.759474999999995</v>
      </c>
      <c r="AB27" s="18">
        <v>-347.03789999999998</v>
      </c>
      <c r="AC27" s="18">
        <v>-228.729525</v>
      </c>
      <c r="AD27" s="18">
        <v>-3100.9518972999995</v>
      </c>
      <c r="AE27" s="18">
        <v>-1525.7363528999999</v>
      </c>
      <c r="AF27" s="18">
        <v>-322.03549139670014</v>
      </c>
      <c r="AG27" s="18">
        <v>1035.9159871761001</v>
      </c>
      <c r="AH27" s="18">
        <v>-1002.6135046674</v>
      </c>
      <c r="AI27" s="18">
        <f t="shared" si="14"/>
        <v>-6686.5396980379983</v>
      </c>
      <c r="AJ27" s="47" t="s">
        <v>78</v>
      </c>
      <c r="AK27" s="46">
        <f>-SUM('Inflationary Acct WW'!AV27:BA27)*0.5</f>
        <v>5231.2049999999999</v>
      </c>
      <c r="AL27" s="54" t="s">
        <v>80</v>
      </c>
    </row>
    <row r="28" spans="1:38" x14ac:dyDescent="0.25">
      <c r="A28" s="13">
        <v>730201</v>
      </c>
      <c r="B28" s="14">
        <f t="shared" si="4"/>
        <v>23</v>
      </c>
      <c r="C28" s="17" t="str">
        <f t="shared" si="11"/>
        <v>730.201</v>
      </c>
      <c r="D28" s="13" t="s">
        <v>37</v>
      </c>
      <c r="E28" s="13"/>
      <c r="F28" s="18">
        <v>0</v>
      </c>
      <c r="G28" s="18">
        <v>0</v>
      </c>
      <c r="H28" s="18">
        <v>0</v>
      </c>
      <c r="I28" s="18">
        <f t="shared" si="12"/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-56.65</v>
      </c>
      <c r="P28" s="18">
        <v>-113.3</v>
      </c>
      <c r="Q28" s="18">
        <v>-445.9076</v>
      </c>
      <c r="R28" s="18">
        <v>0</v>
      </c>
      <c r="S28" s="18">
        <v>0</v>
      </c>
      <c r="T28" s="18">
        <v>0</v>
      </c>
      <c r="U28" s="18">
        <v>0</v>
      </c>
      <c r="V28" s="18">
        <f t="shared" si="13"/>
        <v>-615.85760000000005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-57.839649999999992</v>
      </c>
      <c r="AC28" s="18">
        <v>-115.67929999999998</v>
      </c>
      <c r="AD28" s="18">
        <v>-455.27165959999996</v>
      </c>
      <c r="AE28" s="18">
        <v>0</v>
      </c>
      <c r="AF28" s="18">
        <v>0</v>
      </c>
      <c r="AG28" s="18">
        <v>0</v>
      </c>
      <c r="AH28" s="18">
        <v>0</v>
      </c>
      <c r="AI28" s="18">
        <f t="shared" si="14"/>
        <v>-628.79060959999993</v>
      </c>
      <c r="AJ28" s="47" t="s">
        <v>78</v>
      </c>
      <c r="AK28" s="46">
        <f>-SUM('Inflationary Acct WW'!AV28:BA28)*0.5</f>
        <v>597.92000000000007</v>
      </c>
      <c r="AL28" s="54" t="s">
        <v>80</v>
      </c>
    </row>
    <row r="29" spans="1:38" x14ac:dyDescent="0.25">
      <c r="A29" s="13">
        <v>730202</v>
      </c>
      <c r="B29" s="14">
        <f t="shared" si="4"/>
        <v>24</v>
      </c>
      <c r="C29" s="17" t="str">
        <f t="shared" si="11"/>
        <v>730.202</v>
      </c>
      <c r="D29" s="13" t="s">
        <v>38</v>
      </c>
      <c r="E29" s="13"/>
      <c r="F29" s="18">
        <v>8.343</v>
      </c>
      <c r="G29" s="18">
        <v>-100.18809999999999</v>
      </c>
      <c r="H29" s="18">
        <v>-254.92500000000001</v>
      </c>
      <c r="I29" s="18">
        <f t="shared" si="12"/>
        <v>-346.77010000000001</v>
      </c>
      <c r="J29" s="18">
        <v>141.625</v>
      </c>
      <c r="K29" s="18">
        <v>-368.22500000000002</v>
      </c>
      <c r="L29" s="18">
        <v>-169.95000000000002</v>
      </c>
      <c r="M29" s="18">
        <v>-358.78505000000001</v>
      </c>
      <c r="N29" s="18">
        <v>-283.25</v>
      </c>
      <c r="O29" s="18">
        <v>56.65</v>
      </c>
      <c r="P29" s="18">
        <v>-113.3</v>
      </c>
      <c r="Q29" s="18">
        <v>-169.95000000000002</v>
      </c>
      <c r="R29" s="18">
        <v>0</v>
      </c>
      <c r="S29" s="18">
        <v>8.5599179999999997</v>
      </c>
      <c r="T29" s="18">
        <v>-102.7929906</v>
      </c>
      <c r="U29" s="18">
        <v>-261.55305000000004</v>
      </c>
      <c r="V29" s="18">
        <f t="shared" si="13"/>
        <v>-1620.9711726000003</v>
      </c>
      <c r="W29" s="18">
        <v>144.59912499999999</v>
      </c>
      <c r="X29" s="18">
        <v>-375.95772499999998</v>
      </c>
      <c r="Y29" s="18">
        <v>-173.51894999999999</v>
      </c>
      <c r="Z29" s="18">
        <v>-366.31953604999995</v>
      </c>
      <c r="AA29" s="18">
        <v>-289.19824999999997</v>
      </c>
      <c r="AB29" s="18">
        <v>57.839649999999992</v>
      </c>
      <c r="AC29" s="18">
        <v>-115.67929999999998</v>
      </c>
      <c r="AD29" s="18">
        <v>-173.51894999999999</v>
      </c>
      <c r="AE29" s="18">
        <v>0</v>
      </c>
      <c r="AF29" s="18">
        <v>8.7396762779999992</v>
      </c>
      <c r="AG29" s="18">
        <v>-104.95164340259998</v>
      </c>
      <c r="AH29" s="18">
        <v>-267.04566405000003</v>
      </c>
      <c r="AI29" s="18">
        <f t="shared" si="14"/>
        <v>-1655.0115672245997</v>
      </c>
      <c r="AJ29" s="47" t="s">
        <v>78</v>
      </c>
      <c r="AK29" s="46">
        <f>-SUM('Inflationary Acct WW'!AV29:BA29)*0.5</f>
        <v>843.33500000000004</v>
      </c>
      <c r="AL29" s="54" t="s">
        <v>80</v>
      </c>
    </row>
    <row r="30" spans="1:38" x14ac:dyDescent="0.25">
      <c r="A30" s="13">
        <v>730204</v>
      </c>
      <c r="B30" s="14">
        <f t="shared" si="4"/>
        <v>25</v>
      </c>
      <c r="C30" s="17" t="str">
        <f t="shared" si="11"/>
        <v>730.204</v>
      </c>
      <c r="D30" s="13" t="s">
        <v>39</v>
      </c>
      <c r="E30" s="13"/>
      <c r="F30" s="18">
        <v>95.017499999999998</v>
      </c>
      <c r="G30" s="18">
        <v>0</v>
      </c>
      <c r="H30" s="18">
        <v>0</v>
      </c>
      <c r="I30" s="18">
        <f t="shared" si="12"/>
        <v>95.017499999999998</v>
      </c>
      <c r="J30" s="18">
        <v>0</v>
      </c>
      <c r="K30" s="18">
        <v>-141.625</v>
      </c>
      <c r="L30" s="18">
        <v>0</v>
      </c>
      <c r="M30" s="18">
        <v>-92.118050000000011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97.487954999999999</v>
      </c>
      <c r="T30" s="18">
        <v>0</v>
      </c>
      <c r="U30" s="18">
        <v>0</v>
      </c>
      <c r="V30" s="18">
        <f t="shared" si="13"/>
        <v>-136.25509500000001</v>
      </c>
      <c r="W30" s="18">
        <v>0</v>
      </c>
      <c r="X30" s="18">
        <v>-144.59912499999999</v>
      </c>
      <c r="Y30" s="18">
        <v>0</v>
      </c>
      <c r="Z30" s="18">
        <v>-94.052529050000004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99.535202054999985</v>
      </c>
      <c r="AG30" s="18">
        <v>0</v>
      </c>
      <c r="AH30" s="18">
        <v>0</v>
      </c>
      <c r="AI30" s="18">
        <f t="shared" si="14"/>
        <v>-139.11645199500001</v>
      </c>
      <c r="AJ30" s="47" t="s">
        <v>78</v>
      </c>
      <c r="AK30" s="46">
        <f>-SUM('Inflationary Acct WW'!AV30:BA30)*0.5</f>
        <v>89.435000000000002</v>
      </c>
      <c r="AL30" s="54" t="s">
        <v>80</v>
      </c>
    </row>
    <row r="31" spans="1:38" x14ac:dyDescent="0.25">
      <c r="A31" s="13">
        <v>730205</v>
      </c>
      <c r="B31" s="14">
        <f t="shared" si="4"/>
        <v>26</v>
      </c>
      <c r="C31" s="17" t="str">
        <f t="shared" si="11"/>
        <v>730.205</v>
      </c>
      <c r="D31" s="13" t="s">
        <v>40</v>
      </c>
      <c r="E31" s="13"/>
      <c r="F31" s="18">
        <v>-14.548750000000007</v>
      </c>
      <c r="G31" s="18">
        <v>113.09915000000001</v>
      </c>
      <c r="H31" s="18">
        <v>-44.805</v>
      </c>
      <c r="I31" s="18">
        <f t="shared" si="12"/>
        <v>53.745399999999997</v>
      </c>
      <c r="J31" s="18">
        <v>-37.491999999999997</v>
      </c>
      <c r="K31" s="18">
        <v>-33.166000000000004</v>
      </c>
      <c r="L31" s="18">
        <v>-63.448</v>
      </c>
      <c r="M31" s="18">
        <v>-213.39024999999998</v>
      </c>
      <c r="N31" s="18">
        <v>-195.49400000000003</v>
      </c>
      <c r="O31" s="18">
        <v>-209.91400000000002</v>
      </c>
      <c r="P31" s="18">
        <v>-64.83850000000001</v>
      </c>
      <c r="Q31" s="18">
        <v>-94.451000000000008</v>
      </c>
      <c r="R31" s="18">
        <v>-73.542000000000002</v>
      </c>
      <c r="S31" s="18">
        <v>-14.927017500000007</v>
      </c>
      <c r="T31" s="18">
        <v>116.03972790000002</v>
      </c>
      <c r="U31" s="18">
        <v>-45.969929999999998</v>
      </c>
      <c r="V31" s="18">
        <f t="shared" si="13"/>
        <v>-930.59296960000017</v>
      </c>
      <c r="W31" s="18">
        <v>-38.279331999999997</v>
      </c>
      <c r="X31" s="18">
        <v>-33.862486000000004</v>
      </c>
      <c r="Y31" s="18">
        <v>-64.780407999999994</v>
      </c>
      <c r="Z31" s="18">
        <v>-217.87144524999997</v>
      </c>
      <c r="AA31" s="18">
        <v>-199.59937400000001</v>
      </c>
      <c r="AB31" s="18">
        <v>-214.322194</v>
      </c>
      <c r="AC31" s="18">
        <v>-66.200108499999999</v>
      </c>
      <c r="AD31" s="18">
        <v>-96.434471000000002</v>
      </c>
      <c r="AE31" s="18">
        <v>-75.086382</v>
      </c>
      <c r="AF31" s="18">
        <v>-15.240484867500006</v>
      </c>
      <c r="AG31" s="18">
        <v>118.47656218590001</v>
      </c>
      <c r="AH31" s="18">
        <v>-46.935298529999997</v>
      </c>
      <c r="AI31" s="18">
        <f t="shared" si="14"/>
        <v>-950.13542196159983</v>
      </c>
      <c r="AJ31" s="47" t="s">
        <v>78</v>
      </c>
      <c r="AK31" s="46">
        <f>-SUM('Inflationary Acct WW'!AV31:BA31)*0.5</f>
        <v>826.82500000000016</v>
      </c>
      <c r="AL31" s="54" t="s">
        <v>80</v>
      </c>
    </row>
    <row r="32" spans="1:38" x14ac:dyDescent="0.25">
      <c r="A32" s="13">
        <v>730206</v>
      </c>
      <c r="B32" s="14">
        <f t="shared" si="4"/>
        <v>27</v>
      </c>
      <c r="C32" s="17" t="str">
        <f t="shared" si="11"/>
        <v>730.206</v>
      </c>
      <c r="D32" s="13" t="s">
        <v>41</v>
      </c>
      <c r="E32" s="13"/>
      <c r="F32" s="18">
        <v>-393.41879999999998</v>
      </c>
      <c r="G32" s="18">
        <v>-76.00885000000001</v>
      </c>
      <c r="H32" s="18">
        <v>-821.42500000000007</v>
      </c>
      <c r="I32" s="18">
        <f t="shared" si="12"/>
        <v>-1290.85265</v>
      </c>
      <c r="J32" s="18">
        <v>821.42500000000007</v>
      </c>
      <c r="K32" s="18">
        <v>-1122.9884</v>
      </c>
      <c r="L32" s="18">
        <v>-226.6</v>
      </c>
      <c r="M32" s="18">
        <v>535.40429999999992</v>
      </c>
      <c r="N32" s="18">
        <v>-230.7509</v>
      </c>
      <c r="O32" s="18">
        <v>-113.3</v>
      </c>
      <c r="P32" s="18">
        <v>0</v>
      </c>
      <c r="Q32" s="18">
        <v>0</v>
      </c>
      <c r="R32" s="18">
        <v>0</v>
      </c>
      <c r="S32" s="18">
        <v>-403.64768879999997</v>
      </c>
      <c r="T32" s="18">
        <v>-77.985080100000005</v>
      </c>
      <c r="U32" s="18">
        <v>-842.78205000000014</v>
      </c>
      <c r="V32" s="18">
        <f t="shared" si="13"/>
        <v>-1661.2248189000002</v>
      </c>
      <c r="W32" s="18">
        <v>838.67492500000003</v>
      </c>
      <c r="X32" s="18">
        <v>-1146.5711563999998</v>
      </c>
      <c r="Y32" s="18">
        <v>-231.35859999999997</v>
      </c>
      <c r="Z32" s="18">
        <v>546.64779029999988</v>
      </c>
      <c r="AA32" s="18">
        <v>-235.59666889999997</v>
      </c>
      <c r="AB32" s="18">
        <v>-115.67929999999998</v>
      </c>
      <c r="AC32" s="18">
        <v>0</v>
      </c>
      <c r="AD32" s="18">
        <v>0</v>
      </c>
      <c r="AE32" s="18">
        <v>0</v>
      </c>
      <c r="AF32" s="18">
        <v>-412.12429026479992</v>
      </c>
      <c r="AG32" s="18">
        <v>-79.622766782100001</v>
      </c>
      <c r="AH32" s="18">
        <v>-860.48047305000011</v>
      </c>
      <c r="AI32" s="18">
        <f t="shared" si="14"/>
        <v>-1696.1105400969</v>
      </c>
      <c r="AJ32" s="47" t="s">
        <v>78</v>
      </c>
      <c r="AK32" s="46">
        <f>-SUM('Inflationary Acct WW'!AV32:BA32)*0.5</f>
        <v>-185.77999999999997</v>
      </c>
      <c r="AL32" s="54" t="s">
        <v>80</v>
      </c>
    </row>
    <row r="33" spans="1:38" x14ac:dyDescent="0.25">
      <c r="A33" s="13">
        <v>730400</v>
      </c>
      <c r="B33" s="14">
        <f t="shared" si="4"/>
        <v>28</v>
      </c>
      <c r="C33" s="17" t="str">
        <f t="shared" si="11"/>
        <v>730.400</v>
      </c>
      <c r="D33" s="13" t="s">
        <v>42</v>
      </c>
      <c r="E33" s="13"/>
      <c r="F33" s="18">
        <v>1346.0349000000001</v>
      </c>
      <c r="G33" s="18">
        <v>1008.1330999999999</v>
      </c>
      <c r="H33" s="18">
        <v>-325.73750000000001</v>
      </c>
      <c r="I33" s="18">
        <f t="shared" si="12"/>
        <v>2028.4305000000002</v>
      </c>
      <c r="J33" s="18">
        <v>99.137500000000003</v>
      </c>
      <c r="K33" s="18">
        <v>-99.137500000000003</v>
      </c>
      <c r="L33" s="18">
        <v>-169.95000000000002</v>
      </c>
      <c r="M33" s="18">
        <v>-194.41249999999999</v>
      </c>
      <c r="N33" s="18">
        <v>0</v>
      </c>
      <c r="O33" s="18">
        <v>-963.05000000000007</v>
      </c>
      <c r="P33" s="18">
        <v>736.45</v>
      </c>
      <c r="Q33" s="18">
        <v>0</v>
      </c>
      <c r="R33" s="18">
        <v>0</v>
      </c>
      <c r="S33" s="18">
        <v>1381.0318074000002</v>
      </c>
      <c r="T33" s="18">
        <v>1034.3445606</v>
      </c>
      <c r="U33" s="18">
        <v>-334.20667500000002</v>
      </c>
      <c r="V33" s="18">
        <f t="shared" si="13"/>
        <v>1490.2071930000002</v>
      </c>
      <c r="W33" s="18">
        <v>101.2193875</v>
      </c>
      <c r="X33" s="18">
        <v>-101.2193875</v>
      </c>
      <c r="Y33" s="18">
        <v>-173.51894999999999</v>
      </c>
      <c r="Z33" s="18">
        <v>-198.49516249999996</v>
      </c>
      <c r="AA33" s="18">
        <v>0</v>
      </c>
      <c r="AB33" s="18">
        <v>-983.27404999999999</v>
      </c>
      <c r="AC33" s="18">
        <v>751.91544999999996</v>
      </c>
      <c r="AD33" s="18">
        <v>0</v>
      </c>
      <c r="AE33" s="18">
        <v>0</v>
      </c>
      <c r="AF33" s="18">
        <v>1410.0334753554</v>
      </c>
      <c r="AG33" s="18">
        <v>1056.0657963725998</v>
      </c>
      <c r="AH33" s="18">
        <v>-341.22501517500001</v>
      </c>
      <c r="AI33" s="18">
        <f t="shared" si="14"/>
        <v>1521.5015440529999</v>
      </c>
      <c r="AJ33" s="47" t="s">
        <v>78</v>
      </c>
      <c r="AK33" s="46">
        <f>-SUM('Inflationary Acct WW'!AV33:BA33)*0.5</f>
        <v>408.75</v>
      </c>
      <c r="AL33" s="54" t="s">
        <v>80</v>
      </c>
    </row>
    <row r="34" spans="1:38" x14ac:dyDescent="0.25">
      <c r="A34" s="13">
        <v>730500</v>
      </c>
      <c r="B34" s="14">
        <f t="shared" si="4"/>
        <v>29</v>
      </c>
      <c r="C34" s="17" t="str">
        <f t="shared" si="11"/>
        <v>730.500</v>
      </c>
      <c r="D34" s="13" t="s">
        <v>43</v>
      </c>
      <c r="E34" s="13"/>
      <c r="F34" s="18">
        <v>-202.90484999999995</v>
      </c>
      <c r="G34" s="18">
        <v>1024.5719000000001</v>
      </c>
      <c r="H34" s="18">
        <v>-1553.3378500000001</v>
      </c>
      <c r="I34" s="18">
        <f t="shared" si="12"/>
        <v>-731.67079999999987</v>
      </c>
      <c r="J34" s="18">
        <v>590.28785000000005</v>
      </c>
      <c r="K34" s="18">
        <v>-533.63785000000007</v>
      </c>
      <c r="L34" s="18">
        <v>-169.95000000000002</v>
      </c>
      <c r="M34" s="18">
        <v>552.51774999999998</v>
      </c>
      <c r="N34" s="18">
        <v>-4419.6012499999997</v>
      </c>
      <c r="O34" s="18">
        <v>3541.5262499999999</v>
      </c>
      <c r="P34" s="18">
        <v>-385.24059999999997</v>
      </c>
      <c r="Q34" s="18">
        <v>-283.25</v>
      </c>
      <c r="R34" s="18">
        <v>0</v>
      </c>
      <c r="S34" s="18">
        <v>-208.18037609999996</v>
      </c>
      <c r="T34" s="18">
        <v>1051.2107694000001</v>
      </c>
      <c r="U34" s="18">
        <v>-1593.7246341000002</v>
      </c>
      <c r="V34" s="18">
        <f t="shared" si="13"/>
        <v>-1858.0420908000001</v>
      </c>
      <c r="W34" s="18">
        <v>602.68389485</v>
      </c>
      <c r="X34" s="18">
        <v>-544.84424485</v>
      </c>
      <c r="Y34" s="18">
        <v>-173.51894999999999</v>
      </c>
      <c r="Z34" s="18">
        <v>564.12062274999994</v>
      </c>
      <c r="AA34" s="18">
        <v>-4512.4128762499995</v>
      </c>
      <c r="AB34" s="18">
        <v>3615.8983012499993</v>
      </c>
      <c r="AC34" s="18">
        <v>-393.33065259999995</v>
      </c>
      <c r="AD34" s="18">
        <v>-289.19824999999997</v>
      </c>
      <c r="AE34" s="18">
        <v>0</v>
      </c>
      <c r="AF34" s="18">
        <v>-212.55216399809993</v>
      </c>
      <c r="AG34" s="18">
        <v>1073.2861955574001</v>
      </c>
      <c r="AH34" s="18">
        <v>-1627.1928514161</v>
      </c>
      <c r="AI34" s="18">
        <f t="shared" si="14"/>
        <v>-1897.0609747067999</v>
      </c>
      <c r="AJ34" s="47" t="s">
        <v>78</v>
      </c>
      <c r="AK34" s="46">
        <f>-SUM('Inflationary Acct WW'!AV34:BA34)*0.5</f>
        <v>965.0949999999998</v>
      </c>
      <c r="AL34" s="54" t="s">
        <v>80</v>
      </c>
    </row>
    <row r="35" spans="1:38" x14ac:dyDescent="0.25">
      <c r="A35" s="13">
        <v>730600</v>
      </c>
      <c r="B35" s="14">
        <f t="shared" si="4"/>
        <v>30</v>
      </c>
      <c r="C35" s="17" t="str">
        <f t="shared" si="11"/>
        <v>730.600</v>
      </c>
      <c r="D35" s="13" t="s">
        <v>44</v>
      </c>
      <c r="E35" s="13"/>
      <c r="F35" s="18">
        <v>3380.5733000000005</v>
      </c>
      <c r="G35" s="18">
        <v>2800.20435</v>
      </c>
      <c r="H35" s="18">
        <v>-5019.7204500000007</v>
      </c>
      <c r="I35" s="18">
        <f t="shared" si="12"/>
        <v>1161.0571999999993</v>
      </c>
      <c r="J35" s="18">
        <v>1819.51045</v>
      </c>
      <c r="K35" s="18">
        <v>-3462.3604500000001</v>
      </c>
      <c r="L35" s="18">
        <v>-1217.6351000000002</v>
      </c>
      <c r="M35" s="18">
        <v>400.40735000000001</v>
      </c>
      <c r="N35" s="18">
        <v>-2407.625</v>
      </c>
      <c r="O35" s="18">
        <v>1079.8159499999999</v>
      </c>
      <c r="P35" s="18">
        <v>-1726.9391999999998</v>
      </c>
      <c r="Q35" s="18">
        <v>-2520.9198499999998</v>
      </c>
      <c r="R35" s="18">
        <v>-1557.875</v>
      </c>
      <c r="S35" s="18">
        <v>3468.4682058000008</v>
      </c>
      <c r="T35" s="18">
        <v>2873.0096631000001</v>
      </c>
      <c r="U35" s="18">
        <v>-5150.2331817000013</v>
      </c>
      <c r="V35" s="18">
        <f t="shared" si="13"/>
        <v>-8402.3761627999993</v>
      </c>
      <c r="W35" s="18">
        <v>1857.7201694499997</v>
      </c>
      <c r="X35" s="18">
        <v>-3535.07001945</v>
      </c>
      <c r="Y35" s="18">
        <v>-1243.2054371000002</v>
      </c>
      <c r="Z35" s="18">
        <v>408.81590434999998</v>
      </c>
      <c r="AA35" s="18">
        <v>-2458.185125</v>
      </c>
      <c r="AB35" s="18">
        <v>1102.4920849499999</v>
      </c>
      <c r="AC35" s="18">
        <v>-1763.2049231999997</v>
      </c>
      <c r="AD35" s="18">
        <v>-2573.8591668499994</v>
      </c>
      <c r="AE35" s="18">
        <v>-1590.5903749999998</v>
      </c>
      <c r="AF35" s="18">
        <v>3541.3060381218006</v>
      </c>
      <c r="AG35" s="18">
        <v>2933.3428660250997</v>
      </c>
      <c r="AH35" s="18">
        <v>-5258.3880785157007</v>
      </c>
      <c r="AI35" s="18">
        <f t="shared" si="14"/>
        <v>-8578.8260622187991</v>
      </c>
      <c r="AJ35" s="47" t="s">
        <v>78</v>
      </c>
      <c r="AK35" s="46">
        <f>-SUM('Inflationary Acct WW'!AV35:BA35)*0.5</f>
        <v>6537.0249999999996</v>
      </c>
      <c r="AL35" s="54" t="s">
        <v>80</v>
      </c>
    </row>
    <row r="36" spans="1:38" x14ac:dyDescent="0.25">
      <c r="A36" s="13">
        <v>730601</v>
      </c>
      <c r="B36" s="14">
        <f t="shared" si="4"/>
        <v>31</v>
      </c>
      <c r="C36" s="17" t="str">
        <f t="shared" si="11"/>
        <v>730.601</v>
      </c>
      <c r="D36" s="13" t="s">
        <v>45</v>
      </c>
      <c r="E36" s="13"/>
      <c r="F36" s="18">
        <v>-47.405749999999998</v>
      </c>
      <c r="G36" s="18">
        <v>0</v>
      </c>
      <c r="H36" s="18">
        <v>0</v>
      </c>
      <c r="I36" s="18">
        <f t="shared" si="12"/>
        <v>-47.405749999999998</v>
      </c>
      <c r="J36" s="18">
        <v>0</v>
      </c>
      <c r="K36" s="18">
        <v>0</v>
      </c>
      <c r="L36" s="18">
        <v>0</v>
      </c>
      <c r="M36" s="18">
        <v>0</v>
      </c>
      <c r="N36" s="18">
        <v>-47.405749999999998</v>
      </c>
      <c r="O36" s="18">
        <v>-1960.5998499999998</v>
      </c>
      <c r="P36" s="18">
        <v>1790.64985</v>
      </c>
      <c r="Q36" s="18">
        <v>-226.6</v>
      </c>
      <c r="R36" s="18">
        <v>0</v>
      </c>
      <c r="S36" s="18">
        <v>-48.638299499999995</v>
      </c>
      <c r="T36" s="18">
        <v>0</v>
      </c>
      <c r="U36" s="18">
        <v>0</v>
      </c>
      <c r="V36" s="18">
        <f t="shared" si="13"/>
        <v>-492.59404949999976</v>
      </c>
      <c r="W36" s="18">
        <v>0</v>
      </c>
      <c r="X36" s="18">
        <v>0</v>
      </c>
      <c r="Y36" s="18">
        <v>0</v>
      </c>
      <c r="Z36" s="18">
        <v>0</v>
      </c>
      <c r="AA36" s="18">
        <v>-48.401270749999995</v>
      </c>
      <c r="AB36" s="18">
        <v>-2001.7724468499996</v>
      </c>
      <c r="AC36" s="18">
        <v>1828.2534968499999</v>
      </c>
      <c r="AD36" s="18">
        <v>-231.35859999999997</v>
      </c>
      <c r="AE36" s="18">
        <v>0</v>
      </c>
      <c r="AF36" s="18">
        <v>-49.659703789499993</v>
      </c>
      <c r="AG36" s="18">
        <v>0</v>
      </c>
      <c r="AH36" s="18">
        <v>0</v>
      </c>
      <c r="AI36" s="18">
        <f t="shared" si="14"/>
        <v>-502.93852453949972</v>
      </c>
      <c r="AJ36" s="47" t="s">
        <v>78</v>
      </c>
      <c r="AK36" s="46">
        <f>-SUM('Inflationary Acct WW'!AV36:BA36)*0.5</f>
        <v>431.02500000000009</v>
      </c>
      <c r="AL36" s="54" t="s">
        <v>80</v>
      </c>
    </row>
    <row r="37" spans="1:38" x14ac:dyDescent="0.25">
      <c r="A37" s="13">
        <v>730602</v>
      </c>
      <c r="B37" s="14">
        <f t="shared" si="4"/>
        <v>32</v>
      </c>
      <c r="C37" s="17" t="str">
        <f t="shared" si="11"/>
        <v>730.602</v>
      </c>
      <c r="D37" s="13" t="s">
        <v>46</v>
      </c>
      <c r="E37" s="13"/>
      <c r="F37" s="18">
        <v>0</v>
      </c>
      <c r="G37" s="18">
        <v>0</v>
      </c>
      <c r="H37" s="18">
        <v>0</v>
      </c>
      <c r="I37" s="18">
        <f t="shared" si="12"/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-339.90000000000003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f t="shared" si="13"/>
        <v>-339.90000000000003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-347.03789999999998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f t="shared" si="14"/>
        <v>-347.03789999999998</v>
      </c>
      <c r="AJ37" s="47" t="s">
        <v>78</v>
      </c>
      <c r="AK37" s="46">
        <f>-SUM('Inflationary Acct WW'!AV37:BA37)*0.5</f>
        <v>330</v>
      </c>
      <c r="AL37" s="54" t="s">
        <v>80</v>
      </c>
    </row>
    <row r="38" spans="1:38" x14ac:dyDescent="0.25">
      <c r="A38" s="13">
        <v>730603</v>
      </c>
      <c r="B38" s="14">
        <f t="shared" si="4"/>
        <v>33</v>
      </c>
      <c r="C38" s="17" t="str">
        <f t="shared" si="11"/>
        <v>730.603</v>
      </c>
      <c r="D38" s="13" t="s">
        <v>47</v>
      </c>
      <c r="E38" s="13"/>
      <c r="F38" s="18">
        <v>273.35685000000007</v>
      </c>
      <c r="G38" s="18">
        <v>480.46409999999997</v>
      </c>
      <c r="H38" s="18">
        <v>-16.361550000000001</v>
      </c>
      <c r="I38" s="18">
        <f t="shared" si="12"/>
        <v>737.45940000000007</v>
      </c>
      <c r="J38" s="18">
        <v>16.361550000000001</v>
      </c>
      <c r="K38" s="18">
        <v>-836.18490000000008</v>
      </c>
      <c r="L38" s="18">
        <v>-2054.83455</v>
      </c>
      <c r="M38" s="18">
        <v>-1765.0234500000001</v>
      </c>
      <c r="N38" s="18">
        <v>-292.85475000000002</v>
      </c>
      <c r="O38" s="18">
        <v>-1359.6000000000001</v>
      </c>
      <c r="P38" s="18">
        <v>-1035.1500000000001</v>
      </c>
      <c r="Q38" s="18">
        <v>-211.29419999999999</v>
      </c>
      <c r="R38" s="18">
        <v>-1076.3500000000001</v>
      </c>
      <c r="S38" s="18">
        <v>280.4641281000001</v>
      </c>
      <c r="T38" s="18">
        <v>492.95616659999996</v>
      </c>
      <c r="U38" s="18">
        <v>-16.786950300000001</v>
      </c>
      <c r="V38" s="18">
        <f t="shared" si="13"/>
        <v>-7858.2969556000016</v>
      </c>
      <c r="W38" s="18">
        <v>16.705142549999998</v>
      </c>
      <c r="X38" s="18">
        <v>-853.74478290000002</v>
      </c>
      <c r="Y38" s="18">
        <v>-2097.9860755499999</v>
      </c>
      <c r="Z38" s="18">
        <v>-1802.0889424499999</v>
      </c>
      <c r="AA38" s="18">
        <v>-299.00469974999999</v>
      </c>
      <c r="AB38" s="18">
        <v>-1388.1515999999999</v>
      </c>
      <c r="AC38" s="18">
        <v>-1056.88815</v>
      </c>
      <c r="AD38" s="18">
        <v>-215.73137819999997</v>
      </c>
      <c r="AE38" s="18">
        <v>-1098.95335</v>
      </c>
      <c r="AF38" s="18">
        <v>286.35387479010006</v>
      </c>
      <c r="AG38" s="18">
        <v>503.30824609859991</v>
      </c>
      <c r="AH38" s="18">
        <v>-17.1394762563</v>
      </c>
      <c r="AI38" s="18">
        <f t="shared" si="14"/>
        <v>-8023.3211916676009</v>
      </c>
      <c r="AJ38" s="47" t="s">
        <v>78</v>
      </c>
      <c r="AK38" s="46">
        <f>-SUM('Inflationary Acct WW'!AV38:BA38)*0.5</f>
        <v>5573.0800000000008</v>
      </c>
      <c r="AL38" s="54" t="s">
        <v>80</v>
      </c>
    </row>
    <row r="39" spans="1:38" x14ac:dyDescent="0.25">
      <c r="A39" s="13">
        <v>767000</v>
      </c>
      <c r="B39" s="14">
        <f t="shared" si="4"/>
        <v>34</v>
      </c>
      <c r="C39" s="17" t="str">
        <f t="shared" si="11"/>
        <v>767.000</v>
      </c>
      <c r="D39" s="13" t="s">
        <v>48</v>
      </c>
      <c r="E39" s="13"/>
      <c r="F39" s="18">
        <v>-1208.0149000000004</v>
      </c>
      <c r="G39" s="18">
        <v>-592.28089999999997</v>
      </c>
      <c r="H39" s="18">
        <v>-592.28089999999997</v>
      </c>
      <c r="I39" s="18">
        <f t="shared" si="12"/>
        <v>-2392.5767000000005</v>
      </c>
      <c r="J39" s="18">
        <v>-863.61498000000006</v>
      </c>
      <c r="K39" s="18">
        <v>-863.61498000000006</v>
      </c>
      <c r="L39" s="18">
        <v>-863.61498000000006</v>
      </c>
      <c r="M39" s="18">
        <v>-863.61498000000006</v>
      </c>
      <c r="N39" s="18">
        <v>-863.61498000000006</v>
      </c>
      <c r="O39" s="18">
        <v>-863.61498000000006</v>
      </c>
      <c r="P39" s="18">
        <v>-863.60471999999993</v>
      </c>
      <c r="Q39" s="18">
        <v>-273.63420000000002</v>
      </c>
      <c r="R39" s="18">
        <v>-383.13918000000001</v>
      </c>
      <c r="S39" s="18">
        <v>-1239.4232874000004</v>
      </c>
      <c r="T39" s="18">
        <v>-607.68020339999998</v>
      </c>
      <c r="U39" s="18">
        <v>-607.68020339999998</v>
      </c>
      <c r="V39" s="18">
        <f t="shared" si="13"/>
        <v>-9156.8516742000011</v>
      </c>
      <c r="W39" s="18">
        <v>-881.75089458000002</v>
      </c>
      <c r="X39" s="18">
        <v>-881.75089458000002</v>
      </c>
      <c r="Y39" s="18">
        <v>-881.75089458000002</v>
      </c>
      <c r="Z39" s="18">
        <v>-881.75089458000002</v>
      </c>
      <c r="AA39" s="18">
        <v>-881.75089458000002</v>
      </c>
      <c r="AB39" s="18">
        <v>-881.75089458000002</v>
      </c>
      <c r="AC39" s="18">
        <v>-881.74041911999984</v>
      </c>
      <c r="AD39" s="18">
        <v>-279.38051819999998</v>
      </c>
      <c r="AE39" s="18">
        <v>-391.18510277999997</v>
      </c>
      <c r="AF39" s="18">
        <v>-1265.4511764354004</v>
      </c>
      <c r="AG39" s="18">
        <v>-620.44148767139995</v>
      </c>
      <c r="AH39" s="18">
        <v>-620.44148767139995</v>
      </c>
      <c r="AI39" s="18">
        <f t="shared" si="14"/>
        <v>-9349.1455593581995</v>
      </c>
      <c r="AJ39" s="47" t="s">
        <v>78</v>
      </c>
      <c r="AK39" s="46"/>
      <c r="AL39" s="54"/>
    </row>
    <row r="40" spans="1:38" x14ac:dyDescent="0.25">
      <c r="A40" s="13">
        <v>775000</v>
      </c>
      <c r="B40" s="14">
        <f t="shared" si="4"/>
        <v>35</v>
      </c>
      <c r="C40" s="17" t="str">
        <f t="shared" si="11"/>
        <v>775.000</v>
      </c>
      <c r="D40" s="13" t="s">
        <v>49</v>
      </c>
      <c r="E40" s="13"/>
      <c r="F40" s="18">
        <v>-3362.1877999999997</v>
      </c>
      <c r="G40" s="18">
        <v>-4270.9773999999998</v>
      </c>
      <c r="H40" s="18">
        <v>-4043.9963000000002</v>
      </c>
      <c r="I40" s="18">
        <f t="shared" si="12"/>
        <v>-11677.1615</v>
      </c>
      <c r="J40" s="18">
        <v>-3679.3591200000005</v>
      </c>
      <c r="K40" s="18">
        <v>-5433.3882000000003</v>
      </c>
      <c r="L40" s="18">
        <v>-4233.0605399999995</v>
      </c>
      <c r="M40" s="18">
        <v>-3376.3608000000004</v>
      </c>
      <c r="N40" s="18">
        <v>-3972.8259000000003</v>
      </c>
      <c r="O40" s="18">
        <v>-4969.1745000000001</v>
      </c>
      <c r="P40" s="18">
        <v>-3796.6001399999996</v>
      </c>
      <c r="Q40" s="18">
        <v>-3611.8893599999997</v>
      </c>
      <c r="R40" s="18">
        <v>-4168.7508600000001</v>
      </c>
      <c r="S40" s="18">
        <v>-3449.6046827999999</v>
      </c>
      <c r="T40" s="18">
        <v>-4382.0228123999996</v>
      </c>
      <c r="U40" s="18">
        <v>-4149.1402038000006</v>
      </c>
      <c r="V40" s="18">
        <f t="shared" si="13"/>
        <v>-49222.177119000007</v>
      </c>
      <c r="W40" s="18">
        <v>-3756.62566152</v>
      </c>
      <c r="X40" s="18">
        <v>-5547.4893522000002</v>
      </c>
      <c r="Y40" s="18">
        <v>-4321.9548113399987</v>
      </c>
      <c r="Z40" s="18">
        <v>-3447.2643768000003</v>
      </c>
      <c r="AA40" s="18">
        <v>-4056.2552439000001</v>
      </c>
      <c r="AB40" s="18">
        <v>-5073.5271644999993</v>
      </c>
      <c r="AC40" s="18">
        <v>-3876.3287429399993</v>
      </c>
      <c r="AD40" s="18">
        <v>-3687.7390365599995</v>
      </c>
      <c r="AE40" s="18">
        <v>-4256.2946280599999</v>
      </c>
      <c r="AF40" s="18">
        <v>-3522.0463811387995</v>
      </c>
      <c r="AG40" s="18">
        <v>-4474.0452914603993</v>
      </c>
      <c r="AH40" s="18">
        <v>-4236.2721480798</v>
      </c>
      <c r="AI40" s="18">
        <f t="shared" si="14"/>
        <v>-50255.842838498989</v>
      </c>
      <c r="AJ40" s="47" t="s">
        <v>78</v>
      </c>
      <c r="AK40" s="46"/>
      <c r="AL40" s="54"/>
    </row>
    <row r="41" spans="1:38" x14ac:dyDescent="0.25">
      <c r="B41" s="14">
        <f t="shared" si="4"/>
        <v>36</v>
      </c>
      <c r="I41" s="20"/>
      <c r="V41" s="20"/>
      <c r="AI41" s="20"/>
    </row>
  </sheetData>
  <autoFilter ref="A5:AM40" xr:uid="{DC783357-B8A5-4CDB-BE06-FEB34F5BA95F}"/>
  <pageMargins left="0.45" right="0.45" top="0.75" bottom="0.75" header="0.3" footer="0.3"/>
  <pageSetup scale="25" fitToHeight="0" orientation="landscape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9814-E533-40AB-AD3B-507F3CC9FE76}">
  <sheetPr>
    <tabColor rgb="FFFF99FF"/>
    <pageSetUpPr fitToPage="1"/>
  </sheetPr>
  <dimension ref="A1:AN39"/>
  <sheetViews>
    <sheetView showGridLines="0" zoomScale="90" zoomScaleNormal="90" zoomScaleSheetLayoutView="85" workbookViewId="0">
      <pane xSplit="4" ySplit="5" topLeftCell="X6" activePane="bottomRight" state="frozen"/>
      <selection pane="topRight" activeCell="BQ19" sqref="BQ19"/>
      <selection pane="bottomLeft" activeCell="BQ19" sqref="BQ19"/>
      <selection pane="bottomRight" activeCell="AD24" sqref="AD24"/>
    </sheetView>
  </sheetViews>
  <sheetFormatPr defaultColWidth="8.85546875" defaultRowHeight="15" outlineLevelCol="1" x14ac:dyDescent="0.25"/>
  <cols>
    <col min="1" max="1" width="7" style="49" bestFit="1" customWidth="1"/>
    <col min="2" max="2" width="7.42578125" bestFit="1" customWidth="1"/>
    <col min="3" max="3" width="8.42578125" bestFit="1" customWidth="1"/>
    <col min="4" max="4" width="44.42578125" bestFit="1" customWidth="1"/>
    <col min="5" max="5" width="8.42578125" bestFit="1" customWidth="1"/>
    <col min="6" max="8" width="11.42578125" customWidth="1" outlineLevel="1"/>
    <col min="9" max="9" width="11.42578125" customWidth="1"/>
    <col min="10" max="21" width="11.42578125" customWidth="1" outlineLevel="1"/>
    <col min="22" max="22" width="11.42578125" customWidth="1"/>
    <col min="23" max="34" width="11.42578125" customWidth="1" outlineLevel="1"/>
    <col min="35" max="35" width="11.42578125" customWidth="1"/>
    <col min="36" max="36" width="53.42578125" style="33" customWidth="1"/>
    <col min="37" max="37" width="13.140625" customWidth="1"/>
    <col min="38" max="38" width="38.42578125" bestFit="1" customWidth="1"/>
  </cols>
  <sheetData>
    <row r="1" spans="1:40" ht="15.75" x14ac:dyDescent="0.25">
      <c r="C1" s="31" t="s">
        <v>0</v>
      </c>
      <c r="E1" s="32"/>
      <c r="AL1" s="34"/>
    </row>
    <row r="2" spans="1:40" ht="15.75" x14ac:dyDescent="0.25">
      <c r="C2" s="31" t="s">
        <v>81</v>
      </c>
    </row>
    <row r="3" spans="1:40" ht="15.75" x14ac:dyDescent="0.25">
      <c r="C3" s="31" t="s">
        <v>1</v>
      </c>
    </row>
    <row r="4" spans="1:40" x14ac:dyDescent="0.25">
      <c r="E4" s="2"/>
    </row>
    <row r="5" spans="1:40" ht="38.25" x14ac:dyDescent="0.25">
      <c r="A5" s="50"/>
      <c r="B5" s="5" t="s">
        <v>2</v>
      </c>
      <c r="C5" s="5" t="s">
        <v>3</v>
      </c>
      <c r="D5" s="6" t="s">
        <v>4</v>
      </c>
      <c r="E5" s="7"/>
      <c r="F5" s="8">
        <v>45931</v>
      </c>
      <c r="G5" s="8">
        <v>45962</v>
      </c>
      <c r="H5" s="8">
        <v>45992</v>
      </c>
      <c r="I5" s="8" t="s">
        <v>8</v>
      </c>
      <c r="J5" s="8">
        <v>46023</v>
      </c>
      <c r="K5" s="8">
        <v>46054</v>
      </c>
      <c r="L5" s="8">
        <v>46082</v>
      </c>
      <c r="M5" s="8">
        <v>46113</v>
      </c>
      <c r="N5" s="8">
        <v>46143</v>
      </c>
      <c r="O5" s="8">
        <v>46174</v>
      </c>
      <c r="P5" s="8">
        <v>46204</v>
      </c>
      <c r="Q5" s="8">
        <v>46235</v>
      </c>
      <c r="R5" s="8">
        <v>46266</v>
      </c>
      <c r="S5" s="8">
        <v>46296</v>
      </c>
      <c r="T5" s="8">
        <v>46327</v>
      </c>
      <c r="U5" s="8">
        <v>46357</v>
      </c>
      <c r="V5" s="8" t="s">
        <v>9</v>
      </c>
      <c r="W5" s="8">
        <v>46388</v>
      </c>
      <c r="X5" s="8">
        <v>46419</v>
      </c>
      <c r="Y5" s="8">
        <v>46447</v>
      </c>
      <c r="Z5" s="8">
        <v>46478</v>
      </c>
      <c r="AA5" s="8">
        <v>46508</v>
      </c>
      <c r="AB5" s="8">
        <v>46539</v>
      </c>
      <c r="AC5" s="8">
        <v>46569</v>
      </c>
      <c r="AD5" s="8">
        <v>46600</v>
      </c>
      <c r="AE5" s="8">
        <v>46631</v>
      </c>
      <c r="AF5" s="8">
        <v>46661</v>
      </c>
      <c r="AG5" s="8">
        <v>46692</v>
      </c>
      <c r="AH5" s="8">
        <v>46722</v>
      </c>
      <c r="AI5" s="8" t="s">
        <v>10</v>
      </c>
      <c r="AJ5" s="35" t="s">
        <v>74</v>
      </c>
      <c r="AK5" s="10" t="s">
        <v>12</v>
      </c>
      <c r="AL5" s="36" t="s">
        <v>75</v>
      </c>
    </row>
    <row r="6" spans="1:40" x14ac:dyDescent="0.25">
      <c r="A6" s="50"/>
      <c r="B6" s="37">
        <v>1</v>
      </c>
      <c r="C6" s="38"/>
      <c r="D6" s="39"/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2"/>
      <c r="AK6" s="43"/>
      <c r="AL6" s="44"/>
    </row>
    <row r="7" spans="1:40" ht="23.25" x14ac:dyDescent="0.25">
      <c r="A7" s="51">
        <v>903100</v>
      </c>
      <c r="B7" s="14">
        <f>B6+1</f>
        <v>2</v>
      </c>
      <c r="C7" s="17" t="str">
        <f t="shared" ref="C7:C18" si="0">LEFT(A7,3)&amp;"."&amp;RIGHT(A7,3)</f>
        <v>903.100</v>
      </c>
      <c r="D7" s="13" t="s">
        <v>16</v>
      </c>
      <c r="E7" s="13"/>
      <c r="F7" s="18">
        <v>171.6379923773585</v>
      </c>
      <c r="G7" s="18">
        <v>-230.55777406568524</v>
      </c>
      <c r="H7" s="18">
        <v>-164.43778647727271</v>
      </c>
      <c r="I7" s="18">
        <f t="shared" ref="I7:I10" si="1">SUM(F7:H7)</f>
        <v>-223.35756816559945</v>
      </c>
      <c r="J7" s="18">
        <v>-653.88987957414429</v>
      </c>
      <c r="K7" s="18">
        <v>-596.99830992006082</v>
      </c>
      <c r="L7" s="18">
        <v>-599.5085792091254</v>
      </c>
      <c r="M7" s="18">
        <v>-460.42579515909102</v>
      </c>
      <c r="N7" s="18">
        <v>-768.86135880212282</v>
      </c>
      <c r="O7" s="18">
        <v>-948.90918633962269</v>
      </c>
      <c r="P7" s="18">
        <v>-494.81418102040817</v>
      </c>
      <c r="Q7" s="18">
        <v>-619.46913276450516</v>
      </c>
      <c r="R7" s="18">
        <v>-1104.7029931740615</v>
      </c>
      <c r="S7" s="18">
        <v>176.10058017916984</v>
      </c>
      <c r="T7" s="18">
        <v>-236.55227619139305</v>
      </c>
      <c r="U7" s="18">
        <v>-168.7131689256818</v>
      </c>
      <c r="V7" s="18">
        <f t="shared" ref="V7:V10" si="2">SUM(J7:U7)</f>
        <v>-6476.7442809010463</v>
      </c>
      <c r="W7" s="18">
        <v>-667.62156704520123</v>
      </c>
      <c r="X7" s="18">
        <v>-609.53527442838208</v>
      </c>
      <c r="Y7" s="18">
        <v>-612.09825937251696</v>
      </c>
      <c r="Z7" s="18">
        <v>-470.09473685743188</v>
      </c>
      <c r="AA7" s="18">
        <v>-785.00744733696729</v>
      </c>
      <c r="AB7" s="18">
        <v>-968.83627925275471</v>
      </c>
      <c r="AC7" s="18">
        <v>-505.20527882183671</v>
      </c>
      <c r="AD7" s="18">
        <v>-632.47798455255975</v>
      </c>
      <c r="AE7" s="18">
        <v>-1127.9017560307166</v>
      </c>
      <c r="AF7" s="18">
        <v>179.7986923629324</v>
      </c>
      <c r="AG7" s="18">
        <v>-241.51987399141228</v>
      </c>
      <c r="AH7" s="18">
        <v>-172.25614547312111</v>
      </c>
      <c r="AI7" s="18">
        <f t="shared" ref="AI7:AI10" si="3">SUM(W7:AH7)</f>
        <v>-6612.7559107999696</v>
      </c>
      <c r="AJ7" s="45" t="s">
        <v>76</v>
      </c>
      <c r="AK7" s="19">
        <f>321.94*2</f>
        <v>643.88</v>
      </c>
      <c r="AL7" s="46" t="s">
        <v>77</v>
      </c>
    </row>
    <row r="8" spans="1:40" x14ac:dyDescent="0.25">
      <c r="A8" s="51">
        <v>903280</v>
      </c>
      <c r="B8" s="14">
        <f t="shared" ref="B8:B39" si="4">B7+1</f>
        <v>3</v>
      </c>
      <c r="C8" s="17" t="str">
        <f t="shared" si="0"/>
        <v>903.280</v>
      </c>
      <c r="D8" s="13" t="s">
        <v>17</v>
      </c>
      <c r="E8" s="13"/>
      <c r="F8" s="18">
        <v>-569.06191705660376</v>
      </c>
      <c r="G8" s="18">
        <v>-866.6858712344283</v>
      </c>
      <c r="H8" s="18">
        <v>-618.70629518939381</v>
      </c>
      <c r="I8" s="18">
        <f t="shared" si="1"/>
        <v>-2054.4540834804257</v>
      </c>
      <c r="J8" s="18">
        <v>-572.46558679847919</v>
      </c>
      <c r="K8" s="18">
        <v>-795.25852869432811</v>
      </c>
      <c r="L8" s="18">
        <v>-460.75902926235739</v>
      </c>
      <c r="M8" s="18">
        <v>-446.14637631818186</v>
      </c>
      <c r="N8" s="18">
        <v>-403.6040334723275</v>
      </c>
      <c r="O8" s="18">
        <v>-427.32907743396231</v>
      </c>
      <c r="P8" s="18">
        <v>-442.51296632653066</v>
      </c>
      <c r="Q8" s="18">
        <v>-446.81410177474407</v>
      </c>
      <c r="R8" s="18">
        <v>-361.3242917406144</v>
      </c>
      <c r="S8" s="18">
        <v>-583.85752690007553</v>
      </c>
      <c r="T8" s="18">
        <v>-889.21970388652346</v>
      </c>
      <c r="U8" s="18">
        <v>-634.79265886431801</v>
      </c>
      <c r="V8" s="18">
        <f t="shared" si="2"/>
        <v>-6464.083881472442</v>
      </c>
      <c r="W8" s="18">
        <v>-584.4873641212472</v>
      </c>
      <c r="X8" s="18">
        <v>-811.95895779690898</v>
      </c>
      <c r="Y8" s="18">
        <v>-470.43496887686683</v>
      </c>
      <c r="Z8" s="18">
        <v>-455.51545022086367</v>
      </c>
      <c r="AA8" s="18">
        <v>-412.07971817524634</v>
      </c>
      <c r="AB8" s="18">
        <v>-436.30298806007551</v>
      </c>
      <c r="AC8" s="18">
        <v>-451.80573861938774</v>
      </c>
      <c r="AD8" s="18">
        <v>-456.19719791201368</v>
      </c>
      <c r="AE8" s="18">
        <v>-368.91210186716728</v>
      </c>
      <c r="AF8" s="18">
        <v>-596.11853496497702</v>
      </c>
      <c r="AG8" s="18">
        <v>-907.89331766814041</v>
      </c>
      <c r="AH8" s="18">
        <v>-648.12330470046868</v>
      </c>
      <c r="AI8" s="18">
        <f t="shared" si="3"/>
        <v>-6599.8296429833636</v>
      </c>
      <c r="AJ8" s="47" t="s">
        <v>78</v>
      </c>
      <c r="AK8" s="19"/>
      <c r="AL8" s="46"/>
    </row>
    <row r="9" spans="1:40" x14ac:dyDescent="0.25">
      <c r="A9" s="51">
        <v>921110</v>
      </c>
      <c r="B9" s="14">
        <f t="shared" si="4"/>
        <v>4</v>
      </c>
      <c r="C9" s="17" t="str">
        <f t="shared" si="0"/>
        <v>921.110</v>
      </c>
      <c r="D9" s="13" t="s">
        <v>18</v>
      </c>
      <c r="E9" s="13"/>
      <c r="F9" s="18">
        <v>0</v>
      </c>
      <c r="G9" s="18">
        <v>0</v>
      </c>
      <c r="H9" s="18">
        <v>0</v>
      </c>
      <c r="I9" s="18">
        <f t="shared" si="1"/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-123.45754505119456</v>
      </c>
      <c r="S9" s="18">
        <v>0</v>
      </c>
      <c r="T9" s="18">
        <v>0</v>
      </c>
      <c r="U9" s="18">
        <v>0</v>
      </c>
      <c r="V9" s="18">
        <f t="shared" si="2"/>
        <v>-123.45754505119456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-126.05015349726963</v>
      </c>
      <c r="AF9" s="18">
        <v>0</v>
      </c>
      <c r="AG9" s="18">
        <v>0</v>
      </c>
      <c r="AH9" s="18">
        <v>0</v>
      </c>
      <c r="AI9" s="18">
        <f t="shared" si="3"/>
        <v>-126.05015349726963</v>
      </c>
      <c r="AJ9" s="47" t="s">
        <v>78</v>
      </c>
      <c r="AK9" s="19"/>
      <c r="AL9" s="46"/>
    </row>
    <row r="10" spans="1:40" x14ac:dyDescent="0.25">
      <c r="A10" s="51">
        <v>921800</v>
      </c>
      <c r="B10" s="14">
        <f t="shared" si="4"/>
        <v>5</v>
      </c>
      <c r="C10" s="17" t="str">
        <f t="shared" si="0"/>
        <v>921.800</v>
      </c>
      <c r="D10" s="13" t="s">
        <v>19</v>
      </c>
      <c r="E10" s="13"/>
      <c r="F10" s="18">
        <v>0</v>
      </c>
      <c r="G10" s="18">
        <v>0</v>
      </c>
      <c r="H10" s="18">
        <v>0</v>
      </c>
      <c r="I10" s="18">
        <f t="shared" si="1"/>
        <v>0</v>
      </c>
      <c r="J10" s="18">
        <v>0</v>
      </c>
      <c r="K10" s="18">
        <v>-9.6246376855728961</v>
      </c>
      <c r="L10" s="18">
        <v>0</v>
      </c>
      <c r="M10" s="18">
        <v>0</v>
      </c>
      <c r="N10" s="18">
        <v>0</v>
      </c>
      <c r="O10" s="18">
        <v>0</v>
      </c>
      <c r="P10" s="18">
        <v>-24.108851836734694</v>
      </c>
      <c r="Q10" s="18">
        <v>18.490239726962457</v>
      </c>
      <c r="R10" s="18">
        <v>0</v>
      </c>
      <c r="S10" s="18">
        <v>0</v>
      </c>
      <c r="T10" s="18">
        <v>0</v>
      </c>
      <c r="U10" s="18">
        <v>0</v>
      </c>
      <c r="V10" s="18">
        <f t="shared" si="2"/>
        <v>-15.243249795345136</v>
      </c>
      <c r="W10" s="18">
        <v>0</v>
      </c>
      <c r="X10" s="18">
        <v>-9.8267550769699259</v>
      </c>
      <c r="Y10" s="18">
        <v>0</v>
      </c>
      <c r="Z10" s="18">
        <v>0</v>
      </c>
      <c r="AA10" s="18">
        <v>0</v>
      </c>
      <c r="AB10" s="18">
        <v>0</v>
      </c>
      <c r="AC10" s="18">
        <v>-24.61513772530612</v>
      </c>
      <c r="AD10" s="18">
        <v>18.878534761228668</v>
      </c>
      <c r="AE10" s="18">
        <v>0</v>
      </c>
      <c r="AF10" s="18">
        <v>0</v>
      </c>
      <c r="AG10" s="18">
        <v>0</v>
      </c>
      <c r="AH10" s="18">
        <v>0</v>
      </c>
      <c r="AI10" s="18">
        <f t="shared" si="3"/>
        <v>-15.563358041047376</v>
      </c>
      <c r="AJ10" s="47" t="s">
        <v>78</v>
      </c>
      <c r="AK10" s="19"/>
      <c r="AL10" s="46"/>
      <c r="AN10" s="48"/>
    </row>
    <row r="11" spans="1:40" x14ac:dyDescent="0.25">
      <c r="A11" s="51">
        <v>922000</v>
      </c>
      <c r="B11" s="14">
        <f t="shared" si="4"/>
        <v>6</v>
      </c>
      <c r="C11" s="17" t="str">
        <f t="shared" si="0"/>
        <v>922.000</v>
      </c>
      <c r="D11" s="13" t="s">
        <v>20</v>
      </c>
      <c r="E11" s="13"/>
      <c r="F11" s="18">
        <v>-4577.6490130943403</v>
      </c>
      <c r="G11" s="18">
        <v>-2368.5074197055496</v>
      </c>
      <c r="H11" s="18">
        <v>-13915.679601818183</v>
      </c>
      <c r="I11" s="18">
        <f>SUM(F11:H11)</f>
        <v>-20861.836034618071</v>
      </c>
      <c r="J11" s="18">
        <v>-4796.5869047908745</v>
      </c>
      <c r="K11" s="18">
        <v>-1558.1427932089839</v>
      </c>
      <c r="L11" s="18">
        <v>-2681.7893459315592</v>
      </c>
      <c r="M11" s="18">
        <v>-3290.031073022727</v>
      </c>
      <c r="N11" s="18">
        <v>-802.85674571645177</v>
      </c>
      <c r="O11" s="18">
        <v>-1845.3222696226417</v>
      </c>
      <c r="P11" s="18">
        <v>-1399.1785191836736</v>
      </c>
      <c r="Q11" s="18">
        <v>-878.28413815699662</v>
      </c>
      <c r="R11" s="18">
        <v>-1908.9733238907854</v>
      </c>
      <c r="S11" s="18">
        <v>-4696.6678874347936</v>
      </c>
      <c r="T11" s="18">
        <v>-2430.0886126178939</v>
      </c>
      <c r="U11" s="18">
        <v>-14277.487271465456</v>
      </c>
      <c r="V11" s="18">
        <f>SUM(J11:U11)</f>
        <v>-40565.408885042838</v>
      </c>
      <c r="W11" s="18">
        <v>-4897.3152297914821</v>
      </c>
      <c r="X11" s="18">
        <v>-1590.8637918663724</v>
      </c>
      <c r="Y11" s="18">
        <v>-2738.1069221961216</v>
      </c>
      <c r="Z11" s="18">
        <v>-3359.1217255562042</v>
      </c>
      <c r="AA11" s="18">
        <v>-819.71673737649724</v>
      </c>
      <c r="AB11" s="18">
        <v>-1884.074037284717</v>
      </c>
      <c r="AC11" s="18">
        <v>-1428.5612680865306</v>
      </c>
      <c r="AD11" s="18">
        <v>-896.72810505829352</v>
      </c>
      <c r="AE11" s="18">
        <v>-1949.0617636924917</v>
      </c>
      <c r="AF11" s="18">
        <v>-4795.2979130709236</v>
      </c>
      <c r="AG11" s="18">
        <v>-2481.1204734828693</v>
      </c>
      <c r="AH11" s="18">
        <v>-14577.314504166228</v>
      </c>
      <c r="AI11" s="18">
        <f>SUM(W11:AH11)</f>
        <v>-41417.282471628729</v>
      </c>
      <c r="AJ11" s="47" t="s">
        <v>78</v>
      </c>
      <c r="AK11" s="19"/>
      <c r="AL11" s="46"/>
    </row>
    <row r="12" spans="1:40" x14ac:dyDescent="0.25">
      <c r="A12" s="51">
        <v>922001</v>
      </c>
      <c r="B12" s="14">
        <f t="shared" si="4"/>
        <v>7</v>
      </c>
      <c r="C12" s="17" t="str">
        <f t="shared" si="0"/>
        <v>922.001</v>
      </c>
      <c r="D12" s="13" t="s">
        <v>21</v>
      </c>
      <c r="E12" s="13"/>
      <c r="F12" s="18">
        <v>0</v>
      </c>
      <c r="G12" s="18">
        <v>0</v>
      </c>
      <c r="H12" s="18">
        <v>0</v>
      </c>
      <c r="I12" s="18">
        <f>SUM(F12:H12)</f>
        <v>0</v>
      </c>
      <c r="J12" s="18">
        <v>0</v>
      </c>
      <c r="K12" s="18">
        <v>-1309.7995205481539</v>
      </c>
      <c r="L12" s="18">
        <v>-1457.7893457946766</v>
      </c>
      <c r="M12" s="18">
        <v>-1791.7787213181819</v>
      </c>
      <c r="N12" s="18">
        <v>-1360.2023987035632</v>
      </c>
      <c r="O12" s="18">
        <v>-1393.0522743396227</v>
      </c>
      <c r="P12" s="18">
        <v>-2056.1889959183673</v>
      </c>
      <c r="Q12" s="18">
        <v>-1886.0190698293516</v>
      </c>
      <c r="R12" s="18">
        <v>-1957.2881268941978</v>
      </c>
      <c r="S12" s="18">
        <v>0</v>
      </c>
      <c r="T12" s="18">
        <v>0</v>
      </c>
      <c r="U12" s="18">
        <v>0</v>
      </c>
      <c r="V12" s="18">
        <f>SUM(J12:U12)</f>
        <v>-13212.118453346115</v>
      </c>
      <c r="W12" s="18">
        <v>0</v>
      </c>
      <c r="X12" s="18">
        <v>-1337.305310479665</v>
      </c>
      <c r="Y12" s="18">
        <v>-1488.4029220563646</v>
      </c>
      <c r="Z12" s="18">
        <v>-1829.4060744658634</v>
      </c>
      <c r="AA12" s="18">
        <v>-1388.7666490763379</v>
      </c>
      <c r="AB12" s="18">
        <v>-1422.3063721007547</v>
      </c>
      <c r="AC12" s="18">
        <v>-2099.3689648326526</v>
      </c>
      <c r="AD12" s="18">
        <v>-1925.6254702957679</v>
      </c>
      <c r="AE12" s="18">
        <v>-1998.3911775589759</v>
      </c>
      <c r="AF12" s="18">
        <v>0</v>
      </c>
      <c r="AG12" s="18">
        <v>0</v>
      </c>
      <c r="AH12" s="18">
        <v>0</v>
      </c>
      <c r="AI12" s="18">
        <f>SUM(W12:AH12)</f>
        <v>-13489.572940866383</v>
      </c>
      <c r="AJ12" s="47" t="s">
        <v>78</v>
      </c>
      <c r="AK12" s="19"/>
      <c r="AL12" s="46"/>
    </row>
    <row r="13" spans="1:40" x14ac:dyDescent="0.25">
      <c r="A13" s="51">
        <v>923100</v>
      </c>
      <c r="B13" s="14">
        <f t="shared" si="4"/>
        <v>8</v>
      </c>
      <c r="C13" s="17" t="str">
        <f t="shared" si="0"/>
        <v>923.100</v>
      </c>
      <c r="D13" s="13" t="s">
        <v>22</v>
      </c>
      <c r="E13" s="13"/>
      <c r="F13" s="18">
        <v>0</v>
      </c>
      <c r="G13" s="18">
        <v>0</v>
      </c>
      <c r="H13" s="18">
        <v>0</v>
      </c>
      <c r="I13" s="18">
        <f t="shared" ref="I13:I17" si="5">SUM(F13:H13)</f>
        <v>0</v>
      </c>
      <c r="J13" s="18">
        <v>0</v>
      </c>
      <c r="K13" s="18">
        <v>0</v>
      </c>
      <c r="L13" s="18">
        <v>-146.88354880608364</v>
      </c>
      <c r="M13" s="18">
        <v>-175.4899664318182</v>
      </c>
      <c r="N13" s="18">
        <v>-163.47512360879452</v>
      </c>
      <c r="O13" s="18">
        <v>-159.96151120754718</v>
      </c>
      <c r="P13" s="18">
        <v>-153.37259489795915</v>
      </c>
      <c r="Q13" s="18">
        <v>-177.05382798634815</v>
      </c>
      <c r="R13" s="18">
        <v>-167.02160232081911</v>
      </c>
      <c r="S13" s="18">
        <v>0</v>
      </c>
      <c r="T13" s="18">
        <v>0</v>
      </c>
      <c r="U13" s="18">
        <v>0</v>
      </c>
      <c r="V13" s="18">
        <f t="shared" ref="V13:V17" si="6">SUM(J13:U13)</f>
        <v>-1143.2581752593701</v>
      </c>
      <c r="W13" s="18">
        <v>0</v>
      </c>
      <c r="X13" s="18">
        <v>0</v>
      </c>
      <c r="Y13" s="18">
        <v>-149.96810333101138</v>
      </c>
      <c r="Z13" s="18">
        <v>-179.17525572688638</v>
      </c>
      <c r="AA13" s="18">
        <v>-166.9081012045792</v>
      </c>
      <c r="AB13" s="18">
        <v>-163.32070294290565</v>
      </c>
      <c r="AC13" s="18">
        <v>-156.59341939081628</v>
      </c>
      <c r="AD13" s="18">
        <v>-180.77195837406146</v>
      </c>
      <c r="AE13" s="18">
        <v>-170.52905596955631</v>
      </c>
      <c r="AF13" s="18">
        <v>0</v>
      </c>
      <c r="AG13" s="18">
        <v>0</v>
      </c>
      <c r="AH13" s="18">
        <v>0</v>
      </c>
      <c r="AI13" s="18">
        <f t="shared" ref="AI13:AI18" si="7">SUM(W13:AH13)</f>
        <v>-1167.2665969398167</v>
      </c>
      <c r="AJ13" s="47" t="s">
        <v>78</v>
      </c>
      <c r="AK13" s="19"/>
      <c r="AL13" s="46"/>
    </row>
    <row r="14" spans="1:40" x14ac:dyDescent="0.25">
      <c r="A14" s="51">
        <v>923400</v>
      </c>
      <c r="B14" s="14">
        <f t="shared" si="4"/>
        <v>9</v>
      </c>
      <c r="C14" s="17" t="str">
        <f t="shared" si="0"/>
        <v>923.400</v>
      </c>
      <c r="D14" s="13" t="s">
        <v>23</v>
      </c>
      <c r="E14" s="13"/>
      <c r="F14" s="18">
        <v>-25.386196226415095</v>
      </c>
      <c r="G14" s="18">
        <v>-39.687918006795023</v>
      </c>
      <c r="H14" s="18">
        <v>-14.05445534090909</v>
      </c>
      <c r="I14" s="18">
        <f t="shared" si="5"/>
        <v>-79.128569574119197</v>
      </c>
      <c r="J14" s="18">
        <v>-232.00025475285173</v>
      </c>
      <c r="K14" s="18">
        <v>0</v>
      </c>
      <c r="L14" s="18">
        <v>-2368.3052395437262</v>
      </c>
      <c r="M14" s="18">
        <v>-175.58866477272727</v>
      </c>
      <c r="N14" s="18">
        <v>-193.54990428354816</v>
      </c>
      <c r="O14" s="18">
        <v>-332.32075471698113</v>
      </c>
      <c r="P14" s="18">
        <v>-339.98059769463345</v>
      </c>
      <c r="Q14" s="18">
        <v>-219.596</v>
      </c>
      <c r="R14" s="18">
        <v>-2011.0138718240426</v>
      </c>
      <c r="S14" s="18">
        <v>-26.046237328301888</v>
      </c>
      <c r="T14" s="18">
        <v>-40.719803874971696</v>
      </c>
      <c r="U14" s="18">
        <v>-14.419871179772727</v>
      </c>
      <c r="V14" s="18">
        <f t="shared" si="6"/>
        <v>-5953.541199971557</v>
      </c>
      <c r="W14" s="18">
        <v>-236.87226010266158</v>
      </c>
      <c r="X14" s="18">
        <v>0</v>
      </c>
      <c r="Y14" s="18">
        <v>-2418.0396495741443</v>
      </c>
      <c r="Z14" s="18">
        <v>-179.27602673295453</v>
      </c>
      <c r="AA14" s="18">
        <v>-197.61445227350265</v>
      </c>
      <c r="AB14" s="18">
        <v>-339.29949056603772</v>
      </c>
      <c r="AC14" s="18">
        <v>-347.12019024622072</v>
      </c>
      <c r="AD14" s="18">
        <v>-224.20751599999997</v>
      </c>
      <c r="AE14" s="18">
        <v>-2053.2451631323474</v>
      </c>
      <c r="AF14" s="18">
        <v>-26.593208312196225</v>
      </c>
      <c r="AG14" s="18">
        <v>-41.574919756346098</v>
      </c>
      <c r="AH14" s="18">
        <v>-14.722688474547953</v>
      </c>
      <c r="AI14" s="18">
        <f t="shared" si="7"/>
        <v>-6078.5655651709594</v>
      </c>
      <c r="AJ14" s="47" t="s">
        <v>78</v>
      </c>
      <c r="AK14" s="19">
        <f>-SUM('Inflationary W'!AV14:BA14)*0.5</f>
        <v>3176.7473721280899</v>
      </c>
      <c r="AL14" s="46" t="s">
        <v>79</v>
      </c>
    </row>
    <row r="15" spans="1:40" x14ac:dyDescent="0.25">
      <c r="A15" s="51">
        <v>923500</v>
      </c>
      <c r="B15" s="14">
        <f t="shared" si="4"/>
        <v>10</v>
      </c>
      <c r="C15" s="17" t="str">
        <f t="shared" si="0"/>
        <v>923.500</v>
      </c>
      <c r="D15" s="13" t="s">
        <v>24</v>
      </c>
      <c r="E15" s="13"/>
      <c r="F15" s="18">
        <v>-355.62803392452832</v>
      </c>
      <c r="G15" s="18">
        <v>0</v>
      </c>
      <c r="H15" s="18">
        <v>0</v>
      </c>
      <c r="I15" s="18">
        <f t="shared" si="5"/>
        <v>-355.62803392452832</v>
      </c>
      <c r="J15" s="18">
        <v>0</v>
      </c>
      <c r="K15" s="18">
        <v>0</v>
      </c>
      <c r="L15" s="18">
        <v>0</v>
      </c>
      <c r="M15" s="18">
        <v>-99.118700386363642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-364.87436280656607</v>
      </c>
      <c r="T15" s="18">
        <v>0</v>
      </c>
      <c r="U15" s="18">
        <v>0</v>
      </c>
      <c r="V15" s="18">
        <f t="shared" si="6"/>
        <v>-463.9930631929297</v>
      </c>
      <c r="W15" s="18">
        <v>0</v>
      </c>
      <c r="X15" s="18">
        <v>0</v>
      </c>
      <c r="Y15" s="18">
        <v>0</v>
      </c>
      <c r="Z15" s="18">
        <v>-101.20019309447727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-372.53672442550391</v>
      </c>
      <c r="AG15" s="18">
        <v>0</v>
      </c>
      <c r="AH15" s="18">
        <v>0</v>
      </c>
      <c r="AI15" s="18">
        <f t="shared" si="7"/>
        <v>-473.73691751998115</v>
      </c>
      <c r="AJ15" s="47" t="s">
        <v>78</v>
      </c>
      <c r="AK15" s="19"/>
      <c r="AL15" s="46"/>
    </row>
    <row r="16" spans="1:40" x14ac:dyDescent="0.25">
      <c r="A16" s="51">
        <v>923600</v>
      </c>
      <c r="B16" s="14">
        <f t="shared" si="4"/>
        <v>11</v>
      </c>
      <c r="C16" s="17" t="str">
        <f t="shared" si="0"/>
        <v>923.600</v>
      </c>
      <c r="D16" s="13" t="s">
        <v>25</v>
      </c>
      <c r="E16" s="13"/>
      <c r="F16" s="18">
        <v>0</v>
      </c>
      <c r="G16" s="18">
        <v>0</v>
      </c>
      <c r="H16" s="18">
        <v>0</v>
      </c>
      <c r="I16" s="18">
        <f t="shared" si="5"/>
        <v>0</v>
      </c>
      <c r="J16" s="18">
        <v>-64.602889733840314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f t="shared" si="6"/>
        <v>-64.602889733840314</v>
      </c>
      <c r="W16" s="18">
        <v>-65.959550418250956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f t="shared" si="7"/>
        <v>-65.959550418250956</v>
      </c>
      <c r="AJ16" s="47" t="s">
        <v>78</v>
      </c>
      <c r="AK16" s="19"/>
      <c r="AL16" s="46"/>
    </row>
    <row r="17" spans="1:38" x14ac:dyDescent="0.25">
      <c r="A17" s="51">
        <v>923900</v>
      </c>
      <c r="B17" s="14">
        <f t="shared" si="4"/>
        <v>12</v>
      </c>
      <c r="C17" s="17" t="str">
        <f t="shared" si="0"/>
        <v>923.900</v>
      </c>
      <c r="D17" s="13" t="s">
        <v>26</v>
      </c>
      <c r="E17" s="13"/>
      <c r="F17" s="18">
        <v>-282.26119999999997</v>
      </c>
      <c r="G17" s="18">
        <v>-282.30239999999998</v>
      </c>
      <c r="H17" s="18">
        <v>0</v>
      </c>
      <c r="I17" s="18">
        <f t="shared" si="5"/>
        <v>-564.56359999999995</v>
      </c>
      <c r="J17" s="18">
        <v>-261.68129999999996</v>
      </c>
      <c r="K17" s="18">
        <v>-261.68129999999996</v>
      </c>
      <c r="L17" s="18">
        <v>-261.68129999999996</v>
      </c>
      <c r="M17" s="18">
        <v>-261.68129999999996</v>
      </c>
      <c r="N17" s="18">
        <v>-261.68129999999996</v>
      </c>
      <c r="O17" s="18">
        <v>-261.68129999999996</v>
      </c>
      <c r="P17" s="18">
        <v>-261.68129999999996</v>
      </c>
      <c r="Q17" s="18">
        <v>-261.68129999999996</v>
      </c>
      <c r="R17" s="18">
        <v>-261.68129999999996</v>
      </c>
      <c r="S17" s="18">
        <v>-289.59999119999998</v>
      </c>
      <c r="T17" s="18">
        <v>-289.64226239999999</v>
      </c>
      <c r="U17" s="18">
        <v>0</v>
      </c>
      <c r="V17" s="18">
        <f t="shared" si="6"/>
        <v>-2934.3739535999998</v>
      </c>
      <c r="W17" s="18">
        <v>-267.17660729999994</v>
      </c>
      <c r="X17" s="18">
        <v>-267.17660729999994</v>
      </c>
      <c r="Y17" s="18">
        <v>-267.17660729999994</v>
      </c>
      <c r="Z17" s="18">
        <v>-267.17660729999994</v>
      </c>
      <c r="AA17" s="18">
        <v>-267.17660729999994</v>
      </c>
      <c r="AB17" s="18">
        <v>-267.17660729999994</v>
      </c>
      <c r="AC17" s="18">
        <v>-267.17660729999994</v>
      </c>
      <c r="AD17" s="18">
        <v>-267.17660729999994</v>
      </c>
      <c r="AE17" s="18">
        <v>-267.17660729999994</v>
      </c>
      <c r="AF17" s="18">
        <v>-295.68159101519996</v>
      </c>
      <c r="AG17" s="18">
        <v>-295.72474991039996</v>
      </c>
      <c r="AH17" s="18">
        <v>0</v>
      </c>
      <c r="AI17" s="18">
        <f t="shared" si="7"/>
        <v>-2995.9958066255995</v>
      </c>
      <c r="AJ17" s="47" t="s">
        <v>78</v>
      </c>
      <c r="AK17" s="19"/>
      <c r="AL17" s="46"/>
    </row>
    <row r="18" spans="1:38" x14ac:dyDescent="0.25">
      <c r="A18" s="51">
        <v>928100</v>
      </c>
      <c r="B18" s="14">
        <f t="shared" si="4"/>
        <v>13</v>
      </c>
      <c r="C18" s="17" t="str">
        <f t="shared" si="0"/>
        <v>928.100</v>
      </c>
      <c r="D18" s="13" t="s">
        <v>27</v>
      </c>
      <c r="E18" s="13"/>
      <c r="F18" s="18">
        <v>-70.333242943396229</v>
      </c>
      <c r="G18" s="18">
        <v>-70.846712797282009</v>
      </c>
      <c r="H18" s="18">
        <v>-69.130607537878788</v>
      </c>
      <c r="I18" s="18">
        <f t="shared" ref="I18" si="8">SUM(F18:H18)</f>
        <v>-210.31056327855703</v>
      </c>
      <c r="J18" s="18">
        <v>-36.554468441064635</v>
      </c>
      <c r="K18" s="18">
        <v>-65.244632752188821</v>
      </c>
      <c r="L18" s="18">
        <v>-65.649401931558941</v>
      </c>
      <c r="M18" s="18">
        <v>-66.59417393181819</v>
      </c>
      <c r="N18" s="18">
        <v>-66.644662312357852</v>
      </c>
      <c r="O18" s="18">
        <v>-67.769603660377371</v>
      </c>
      <c r="P18" s="18">
        <v>-68.824642244897973</v>
      </c>
      <c r="Q18" s="18">
        <v>-69.059538634812299</v>
      </c>
      <c r="R18" s="18">
        <v>-30.884907235494886</v>
      </c>
      <c r="S18" s="18">
        <v>-72.161907259924533</v>
      </c>
      <c r="T18" s="18">
        <v>-72.688727330011346</v>
      </c>
      <c r="U18" s="18">
        <v>-70.928003333863643</v>
      </c>
      <c r="V18" s="18">
        <f t="shared" ref="V18" si="9">SUM(J18:U18)</f>
        <v>-753.0046690683705</v>
      </c>
      <c r="W18" s="18">
        <v>-37.322112278326991</v>
      </c>
      <c r="X18" s="18">
        <v>-66.614770039984776</v>
      </c>
      <c r="Y18" s="18">
        <v>-67.028039372121668</v>
      </c>
      <c r="Z18" s="18">
        <v>-67.992651584386365</v>
      </c>
      <c r="AA18" s="18">
        <v>-68.044200220917361</v>
      </c>
      <c r="AB18" s="18">
        <v>-69.192765337245291</v>
      </c>
      <c r="AC18" s="18">
        <v>-70.269959732040817</v>
      </c>
      <c r="AD18" s="18">
        <v>-70.509788946143345</v>
      </c>
      <c r="AE18" s="18">
        <v>-31.533490287440276</v>
      </c>
      <c r="AF18" s="18">
        <v>-73.677307312382936</v>
      </c>
      <c r="AG18" s="18">
        <v>-74.215190603941579</v>
      </c>
      <c r="AH18" s="18">
        <v>-72.417491403874777</v>
      </c>
      <c r="AI18" s="18">
        <f t="shared" si="7"/>
        <v>-768.81776711880627</v>
      </c>
      <c r="AJ18" s="47" t="s">
        <v>78</v>
      </c>
      <c r="AK18" s="19"/>
      <c r="AL18" s="46"/>
    </row>
    <row r="19" spans="1:38" x14ac:dyDescent="0.25">
      <c r="A19" s="51">
        <v>620000</v>
      </c>
      <c r="B19" s="14">
        <f t="shared" si="4"/>
        <v>14</v>
      </c>
      <c r="C19" s="17" t="str">
        <f t="shared" ref="C19:C38" si="10">LEFT(A19,3)&amp;"."&amp;RIGHT(A19,3)</f>
        <v>620.000</v>
      </c>
      <c r="D19" s="13" t="s">
        <v>53</v>
      </c>
      <c r="E19" s="13"/>
      <c r="F19" s="18">
        <v>85.917449999999988</v>
      </c>
      <c r="G19" s="18">
        <v>82.358800000000016</v>
      </c>
      <c r="H19" s="18">
        <v>-0.66434999999999955</v>
      </c>
      <c r="I19" s="18">
        <f t="shared" ref="I19:I38" si="11">SUM(F19:H19)</f>
        <v>167.61189999999999</v>
      </c>
      <c r="J19" s="18">
        <v>0</v>
      </c>
      <c r="K19" s="18">
        <v>-50.727499999999999</v>
      </c>
      <c r="L19" s="18">
        <v>-50.521499999999996</v>
      </c>
      <c r="M19" s="18">
        <v>-26.960250000000002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88.151303699999985</v>
      </c>
      <c r="T19" s="18">
        <v>84.500128800000013</v>
      </c>
      <c r="U19" s="18">
        <v>-0.68162309999999959</v>
      </c>
      <c r="V19" s="18">
        <f t="shared" ref="V19:V38" si="12">SUM(J19:U19)</f>
        <v>43.760559399999998</v>
      </c>
      <c r="W19" s="18">
        <v>0</v>
      </c>
      <c r="X19" s="18">
        <v>-51.792777499999993</v>
      </c>
      <c r="Y19" s="18">
        <v>-51.582451499999991</v>
      </c>
      <c r="Z19" s="18">
        <v>-27.526415249999999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90.002481077699983</v>
      </c>
      <c r="AG19" s="18">
        <v>86.274631504799999</v>
      </c>
      <c r="AH19" s="18">
        <v>-0.69593718509999947</v>
      </c>
      <c r="AI19" s="18">
        <f t="shared" ref="AI19:AI38" si="13">SUM(W19:AH19)</f>
        <v>44.679531147399977</v>
      </c>
      <c r="AJ19" s="47" t="s">
        <v>78</v>
      </c>
      <c r="AK19" s="19">
        <f>-SUM('Inflationary W'!AV19:BA19)*0.5</f>
        <v>26.175000000000001</v>
      </c>
      <c r="AL19" s="46" t="s">
        <v>80</v>
      </c>
    </row>
    <row r="20" spans="1:38" x14ac:dyDescent="0.25">
      <c r="A20" s="51">
        <v>620100</v>
      </c>
      <c r="B20" s="14">
        <f t="shared" si="4"/>
        <v>15</v>
      </c>
      <c r="C20" s="17" t="str">
        <f t="shared" si="10"/>
        <v>620.100</v>
      </c>
      <c r="D20" s="13" t="s">
        <v>54</v>
      </c>
      <c r="E20" s="13"/>
      <c r="F20" s="18">
        <v>0</v>
      </c>
      <c r="G20" s="18">
        <v>0</v>
      </c>
      <c r="H20" s="18">
        <v>0</v>
      </c>
      <c r="I20" s="18">
        <f t="shared" si="11"/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f t="shared" si="12"/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f t="shared" si="13"/>
        <v>0</v>
      </c>
      <c r="AJ20" s="47" t="s">
        <v>78</v>
      </c>
      <c r="AK20" s="19">
        <f>-SUM('Inflationary W'!AV20:BA20)*0.5</f>
        <v>0</v>
      </c>
      <c r="AL20" s="46" t="s">
        <v>80</v>
      </c>
    </row>
    <row r="21" spans="1:38" x14ac:dyDescent="0.25">
      <c r="A21" s="51">
        <v>620200</v>
      </c>
      <c r="B21" s="14">
        <f t="shared" si="4"/>
        <v>16</v>
      </c>
      <c r="C21" s="17" t="str">
        <f t="shared" si="10"/>
        <v>620.200</v>
      </c>
      <c r="D21" s="13" t="s">
        <v>55</v>
      </c>
      <c r="E21" s="13"/>
      <c r="F21" s="18">
        <v>0</v>
      </c>
      <c r="G21" s="18">
        <v>0</v>
      </c>
      <c r="H21" s="18">
        <v>-99.137500000000003</v>
      </c>
      <c r="I21" s="18">
        <f t="shared" si="11"/>
        <v>-99.137500000000003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-101.715075</v>
      </c>
      <c r="V21" s="18">
        <f t="shared" si="12"/>
        <v>-101.715075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-103.85109157499998</v>
      </c>
      <c r="AI21" s="18">
        <f t="shared" si="13"/>
        <v>-103.85109157499998</v>
      </c>
      <c r="AJ21" s="47" t="s">
        <v>78</v>
      </c>
      <c r="AK21" s="19">
        <f>-SUM('Inflationary W'!AV21:BA21)*0.5</f>
        <v>0</v>
      </c>
      <c r="AL21" s="46" t="s">
        <v>80</v>
      </c>
    </row>
    <row r="22" spans="1:38" x14ac:dyDescent="0.25">
      <c r="A22" s="51">
        <v>620500</v>
      </c>
      <c r="B22" s="14">
        <f t="shared" si="4"/>
        <v>17</v>
      </c>
      <c r="C22" s="17" t="str">
        <f t="shared" si="10"/>
        <v>620.500</v>
      </c>
      <c r="D22" s="13" t="s">
        <v>56</v>
      </c>
      <c r="E22" s="13"/>
      <c r="F22" s="18">
        <v>8.0236999999999998</v>
      </c>
      <c r="G22" s="18">
        <v>12.607200000000001</v>
      </c>
      <c r="H22" s="18">
        <v>0</v>
      </c>
      <c r="I22" s="18">
        <f t="shared" si="11"/>
        <v>20.6309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8.2323161999999996</v>
      </c>
      <c r="T22" s="18">
        <v>12.9349872</v>
      </c>
      <c r="U22" s="18">
        <v>0</v>
      </c>
      <c r="V22" s="18">
        <f t="shared" si="12"/>
        <v>21.167303400000002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8.4051948401999983</v>
      </c>
      <c r="AG22" s="18">
        <v>13.206621931199999</v>
      </c>
      <c r="AH22" s="18">
        <v>0</v>
      </c>
      <c r="AI22" s="18">
        <f t="shared" si="13"/>
        <v>21.611816771399997</v>
      </c>
      <c r="AJ22" s="47" t="s">
        <v>78</v>
      </c>
      <c r="AK22" s="19">
        <f>-SUM('Inflationary W'!AV22:BA22)*0.5</f>
        <v>0</v>
      </c>
      <c r="AL22" s="46" t="s">
        <v>80</v>
      </c>
    </row>
    <row r="23" spans="1:38" x14ac:dyDescent="0.25">
      <c r="A23" s="51">
        <v>620600</v>
      </c>
      <c r="B23" s="14">
        <f t="shared" si="4"/>
        <v>18</v>
      </c>
      <c r="C23" s="17" t="str">
        <f t="shared" si="10"/>
        <v>620.600</v>
      </c>
      <c r="D23" s="13" t="s">
        <v>57</v>
      </c>
      <c r="E23" s="13"/>
      <c r="F23" s="18">
        <v>15.825950000000001</v>
      </c>
      <c r="G23" s="18">
        <v>24.874499999999998</v>
      </c>
      <c r="H23" s="18">
        <v>-189.417</v>
      </c>
      <c r="I23" s="18">
        <f t="shared" si="11"/>
        <v>-148.71655000000001</v>
      </c>
      <c r="J23" s="18">
        <v>50.366999999999997</v>
      </c>
      <c r="K23" s="18">
        <v>0</v>
      </c>
      <c r="L23" s="18">
        <v>0</v>
      </c>
      <c r="M23" s="18">
        <v>41.627450000000003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16.237424700000002</v>
      </c>
      <c r="T23" s="18">
        <v>25.521236999999999</v>
      </c>
      <c r="U23" s="18">
        <v>-194.34184200000001</v>
      </c>
      <c r="V23" s="18">
        <f t="shared" si="12"/>
        <v>-60.588730300000009</v>
      </c>
      <c r="W23" s="18">
        <v>51.424706999999991</v>
      </c>
      <c r="X23" s="18">
        <v>0</v>
      </c>
      <c r="Y23" s="18">
        <v>0</v>
      </c>
      <c r="Z23" s="18">
        <v>42.501626449999996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16.578410618700001</v>
      </c>
      <c r="AG23" s="18">
        <v>26.057182976999997</v>
      </c>
      <c r="AH23" s="18">
        <v>-198.42302068199999</v>
      </c>
      <c r="AI23" s="18">
        <f t="shared" si="13"/>
        <v>-61.861093636300012</v>
      </c>
      <c r="AJ23" s="47" t="s">
        <v>78</v>
      </c>
      <c r="AK23" s="19">
        <f>-SUM('Inflationary W'!AV23:BA23)*0.5</f>
        <v>-40.414999999999999</v>
      </c>
      <c r="AL23" s="46" t="s">
        <v>80</v>
      </c>
    </row>
    <row r="24" spans="1:38" x14ac:dyDescent="0.25">
      <c r="A24" s="51">
        <v>630100</v>
      </c>
      <c r="B24" s="14">
        <f t="shared" si="4"/>
        <v>19</v>
      </c>
      <c r="C24" s="17" t="str">
        <f t="shared" si="10"/>
        <v>630.100</v>
      </c>
      <c r="D24" s="13" t="s">
        <v>58</v>
      </c>
      <c r="E24" s="13"/>
      <c r="F24" s="18">
        <v>-84.975000000000009</v>
      </c>
      <c r="G24" s="18">
        <v>0</v>
      </c>
      <c r="H24" s="18">
        <v>0</v>
      </c>
      <c r="I24" s="18">
        <f t="shared" si="11"/>
        <v>-84.975000000000009</v>
      </c>
      <c r="J24" s="18">
        <v>0</v>
      </c>
      <c r="K24" s="18">
        <v>0</v>
      </c>
      <c r="L24" s="18">
        <v>0</v>
      </c>
      <c r="M24" s="18">
        <v>0</v>
      </c>
      <c r="N24" s="18">
        <v>-134.72400000000002</v>
      </c>
      <c r="O24" s="18">
        <v>0</v>
      </c>
      <c r="P24" s="18">
        <v>0</v>
      </c>
      <c r="Q24" s="18">
        <v>0</v>
      </c>
      <c r="R24" s="18">
        <v>0</v>
      </c>
      <c r="S24" s="18">
        <v>-87.184350000000009</v>
      </c>
      <c r="T24" s="18">
        <v>0</v>
      </c>
      <c r="U24" s="18">
        <v>0</v>
      </c>
      <c r="V24" s="18">
        <f t="shared" si="12"/>
        <v>-221.90835000000004</v>
      </c>
      <c r="W24" s="18">
        <v>0</v>
      </c>
      <c r="X24" s="18">
        <v>0</v>
      </c>
      <c r="Y24" s="18">
        <v>0</v>
      </c>
      <c r="Z24" s="18">
        <v>0</v>
      </c>
      <c r="AA24" s="18">
        <v>-137.55320399999999</v>
      </c>
      <c r="AB24" s="18">
        <v>0</v>
      </c>
      <c r="AC24" s="18">
        <v>0</v>
      </c>
      <c r="AD24" s="18">
        <v>0</v>
      </c>
      <c r="AE24" s="18">
        <v>0</v>
      </c>
      <c r="AF24" s="18">
        <v>-89.015221350000004</v>
      </c>
      <c r="AG24" s="18">
        <v>0</v>
      </c>
      <c r="AH24" s="18">
        <v>0</v>
      </c>
      <c r="AI24" s="18">
        <f t="shared" si="13"/>
        <v>-226.56842534999998</v>
      </c>
      <c r="AJ24" s="47" t="s">
        <v>78</v>
      </c>
      <c r="AK24" s="19">
        <f>-SUM('Inflationary W'!AV24:BA24)*0.5</f>
        <v>130.80000000000001</v>
      </c>
      <c r="AL24" s="46" t="s">
        <v>80</v>
      </c>
    </row>
    <row r="25" spans="1:38" x14ac:dyDescent="0.25">
      <c r="A25" s="51">
        <v>630200</v>
      </c>
      <c r="B25" s="14">
        <f t="shared" si="4"/>
        <v>20</v>
      </c>
      <c r="C25" s="17" t="str">
        <f t="shared" si="10"/>
        <v>630.200</v>
      </c>
      <c r="D25" s="13" t="s">
        <v>59</v>
      </c>
      <c r="E25" s="13"/>
      <c r="F25" s="18">
        <v>-109.61775000000002</v>
      </c>
      <c r="G25" s="18">
        <v>73.948850000000007</v>
      </c>
      <c r="H25" s="18">
        <v>-116.15310000000001</v>
      </c>
      <c r="I25" s="18">
        <f t="shared" si="11"/>
        <v>-151.822</v>
      </c>
      <c r="J25" s="18">
        <v>59.503100000000003</v>
      </c>
      <c r="K25" s="18">
        <v>-59.503100000000003</v>
      </c>
      <c r="L25" s="18">
        <v>0</v>
      </c>
      <c r="M25" s="18">
        <v>59.503100000000003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-112.46781150000002</v>
      </c>
      <c r="T25" s="18">
        <v>75.871520100000012</v>
      </c>
      <c r="U25" s="18">
        <v>-119.17308060000001</v>
      </c>
      <c r="V25" s="18">
        <f t="shared" si="12"/>
        <v>-96.266272000000015</v>
      </c>
      <c r="W25" s="18">
        <v>60.752665100000002</v>
      </c>
      <c r="X25" s="18">
        <v>-60.752665100000002</v>
      </c>
      <c r="Y25" s="18">
        <v>0</v>
      </c>
      <c r="Z25" s="18">
        <v>60.752665100000002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-114.82963554150001</v>
      </c>
      <c r="AG25" s="18">
        <v>77.464822022100009</v>
      </c>
      <c r="AH25" s="18">
        <v>-121.67571529259999</v>
      </c>
      <c r="AI25" s="18">
        <f t="shared" si="13"/>
        <v>-98.287863711999989</v>
      </c>
      <c r="AJ25" s="47" t="s">
        <v>78</v>
      </c>
      <c r="AK25" s="19">
        <f>-SUM('Inflationary W'!AV25:BA25)*0.5</f>
        <v>-57.77</v>
      </c>
      <c r="AL25" s="46" t="s">
        <v>80</v>
      </c>
    </row>
    <row r="26" spans="1:38" x14ac:dyDescent="0.25">
      <c r="A26" s="51">
        <v>630201</v>
      </c>
      <c r="B26" s="14">
        <f t="shared" si="4"/>
        <v>21</v>
      </c>
      <c r="C26" s="17" t="str">
        <f t="shared" si="10"/>
        <v>630.201</v>
      </c>
      <c r="D26" s="13" t="s">
        <v>60</v>
      </c>
      <c r="E26" s="13"/>
      <c r="F26" s="18">
        <v>71.724050000000005</v>
      </c>
      <c r="G26" s="18">
        <v>112.70775000000002</v>
      </c>
      <c r="H26" s="18">
        <v>-529.16250000000002</v>
      </c>
      <c r="I26" s="18">
        <f t="shared" si="11"/>
        <v>-344.73070000000001</v>
      </c>
      <c r="J26" s="18">
        <v>-1125.2750000000001</v>
      </c>
      <c r="K26" s="18">
        <v>-190.7457</v>
      </c>
      <c r="L26" s="18">
        <v>-231.75</v>
      </c>
      <c r="M26" s="18">
        <v>-568.28190000000006</v>
      </c>
      <c r="N26" s="18">
        <v>0</v>
      </c>
      <c r="O26" s="18">
        <v>-218.9265</v>
      </c>
      <c r="P26" s="18">
        <v>0</v>
      </c>
      <c r="Q26" s="18">
        <v>0</v>
      </c>
      <c r="R26" s="18">
        <v>0</v>
      </c>
      <c r="S26" s="18">
        <v>73.588875300000012</v>
      </c>
      <c r="T26" s="18">
        <v>115.63815150000002</v>
      </c>
      <c r="U26" s="18">
        <v>-542.92072500000006</v>
      </c>
      <c r="V26" s="18">
        <f t="shared" si="12"/>
        <v>-2688.6727982000002</v>
      </c>
      <c r="W26" s="18">
        <v>-1148.9057749999999</v>
      </c>
      <c r="X26" s="18">
        <v>-194.75135969999999</v>
      </c>
      <c r="Y26" s="18">
        <v>-236.61674999999997</v>
      </c>
      <c r="Z26" s="18">
        <v>-580.21581990000004</v>
      </c>
      <c r="AA26" s="18">
        <v>0</v>
      </c>
      <c r="AB26" s="18">
        <v>-223.5239565</v>
      </c>
      <c r="AC26" s="18">
        <v>0</v>
      </c>
      <c r="AD26" s="18">
        <v>0</v>
      </c>
      <c r="AE26" s="18">
        <v>0</v>
      </c>
      <c r="AF26" s="18">
        <v>75.134241681300011</v>
      </c>
      <c r="AG26" s="18">
        <v>118.06655268150001</v>
      </c>
      <c r="AH26" s="18">
        <v>-554.32206022499997</v>
      </c>
      <c r="AI26" s="18">
        <f t="shared" si="13"/>
        <v>-2745.1349269621996</v>
      </c>
      <c r="AJ26" s="47" t="s">
        <v>78</v>
      </c>
      <c r="AK26" s="19">
        <f>-SUM('Inflationary W'!AV26:BA26)*0.5</f>
        <v>764.28</v>
      </c>
      <c r="AL26" s="46" t="s">
        <v>80</v>
      </c>
    </row>
    <row r="27" spans="1:38" x14ac:dyDescent="0.25">
      <c r="A27" s="51">
        <v>630202</v>
      </c>
      <c r="B27" s="14">
        <f t="shared" si="4"/>
        <v>22</v>
      </c>
      <c r="C27" s="17" t="str">
        <f t="shared" si="10"/>
        <v>630.202</v>
      </c>
      <c r="D27" s="13" t="s">
        <v>61</v>
      </c>
      <c r="E27" s="13"/>
      <c r="F27" s="18">
        <v>0</v>
      </c>
      <c r="G27" s="18">
        <v>0</v>
      </c>
      <c r="H27" s="18">
        <v>-85.201599999999999</v>
      </c>
      <c r="I27" s="18">
        <f t="shared" si="11"/>
        <v>-85.201599999999999</v>
      </c>
      <c r="J27" s="18">
        <v>0</v>
      </c>
      <c r="K27" s="18">
        <v>-56.65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-934.72500000000002</v>
      </c>
      <c r="R27" s="18">
        <v>0</v>
      </c>
      <c r="S27" s="18">
        <v>0</v>
      </c>
      <c r="T27" s="18">
        <v>0</v>
      </c>
      <c r="U27" s="18">
        <v>-87.416841599999998</v>
      </c>
      <c r="V27" s="18">
        <f t="shared" si="12"/>
        <v>-1078.7918416</v>
      </c>
      <c r="W27" s="18">
        <v>0</v>
      </c>
      <c r="X27" s="18">
        <v>-57.839649999999992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-954.35422499999993</v>
      </c>
      <c r="AE27" s="18">
        <v>0</v>
      </c>
      <c r="AF27" s="18">
        <v>0</v>
      </c>
      <c r="AG27" s="18">
        <v>0</v>
      </c>
      <c r="AH27" s="18">
        <v>-89.252595273599994</v>
      </c>
      <c r="AI27" s="18">
        <f t="shared" si="13"/>
        <v>-1101.4464702736</v>
      </c>
      <c r="AJ27" s="47" t="s">
        <v>78</v>
      </c>
      <c r="AK27" s="19">
        <f>-SUM('Inflationary W'!AV27:BA27)*0.5</f>
        <v>907.5</v>
      </c>
      <c r="AL27" s="46" t="s">
        <v>80</v>
      </c>
    </row>
    <row r="28" spans="1:38" x14ac:dyDescent="0.25">
      <c r="A28" s="51">
        <v>630203</v>
      </c>
      <c r="B28" s="14">
        <f t="shared" si="4"/>
        <v>23</v>
      </c>
      <c r="C28" s="17" t="str">
        <f t="shared" si="10"/>
        <v>630.203</v>
      </c>
      <c r="D28" s="13" t="s">
        <v>62</v>
      </c>
      <c r="E28" s="13"/>
      <c r="F28" s="18">
        <v>-502.125</v>
      </c>
      <c r="G28" s="18">
        <v>0</v>
      </c>
      <c r="H28" s="18">
        <v>0</v>
      </c>
      <c r="I28" s="18">
        <f t="shared" si="11"/>
        <v>-502.125</v>
      </c>
      <c r="J28" s="18">
        <v>0</v>
      </c>
      <c r="K28" s="18">
        <v>0</v>
      </c>
      <c r="L28" s="18">
        <v>0</v>
      </c>
      <c r="M28" s="18">
        <v>-230.15350000000001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-515.18025</v>
      </c>
      <c r="T28" s="18">
        <v>0</v>
      </c>
      <c r="U28" s="18">
        <v>0</v>
      </c>
      <c r="V28" s="18">
        <f t="shared" si="12"/>
        <v>-745.33375000000001</v>
      </c>
      <c r="W28" s="18">
        <v>0</v>
      </c>
      <c r="X28" s="18">
        <v>0</v>
      </c>
      <c r="Y28" s="18">
        <v>0</v>
      </c>
      <c r="Z28" s="18">
        <v>-234.98672349999998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-525.99903524999991</v>
      </c>
      <c r="AG28" s="18">
        <v>0</v>
      </c>
      <c r="AH28" s="18">
        <v>0</v>
      </c>
      <c r="AI28" s="18">
        <f t="shared" si="13"/>
        <v>-760.98575874999983</v>
      </c>
      <c r="AJ28" s="47" t="s">
        <v>78</v>
      </c>
      <c r="AK28" s="19">
        <f>-SUM('Inflationary W'!AV28:BA28)*0.5</f>
        <v>223.45</v>
      </c>
      <c r="AL28" s="46" t="s">
        <v>80</v>
      </c>
    </row>
    <row r="29" spans="1:38" x14ac:dyDescent="0.25">
      <c r="A29" s="51">
        <v>630204</v>
      </c>
      <c r="B29" s="14">
        <f t="shared" si="4"/>
        <v>24</v>
      </c>
      <c r="C29" s="17" t="str">
        <f t="shared" si="10"/>
        <v>630.204</v>
      </c>
      <c r="D29" s="13" t="s">
        <v>63</v>
      </c>
      <c r="E29" s="13"/>
      <c r="F29" s="18">
        <v>0</v>
      </c>
      <c r="G29" s="18">
        <v>0</v>
      </c>
      <c r="H29" s="18">
        <v>-304.67400000000004</v>
      </c>
      <c r="I29" s="18">
        <f t="shared" si="11"/>
        <v>-304.67400000000004</v>
      </c>
      <c r="J29" s="18">
        <v>304.67400000000004</v>
      </c>
      <c r="K29" s="18">
        <v>-134.72400000000002</v>
      </c>
      <c r="L29" s="18">
        <v>0</v>
      </c>
      <c r="M29" s="18">
        <v>169.95000000000002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-312.59552400000007</v>
      </c>
      <c r="V29" s="18">
        <f t="shared" si="12"/>
        <v>27.304475999999966</v>
      </c>
      <c r="W29" s="18">
        <v>311.07215400000001</v>
      </c>
      <c r="X29" s="18">
        <v>-137.55320399999999</v>
      </c>
      <c r="Y29" s="18">
        <v>0</v>
      </c>
      <c r="Z29" s="18">
        <v>173.51894999999999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-319.16003000400002</v>
      </c>
      <c r="AI29" s="18">
        <f t="shared" si="13"/>
        <v>27.877869996000015</v>
      </c>
      <c r="AJ29" s="47" t="s">
        <v>78</v>
      </c>
      <c r="AK29" s="19">
        <f>-SUM('Inflationary W'!AV29:BA29)*0.5</f>
        <v>-165</v>
      </c>
      <c r="AL29" s="46" t="s">
        <v>80</v>
      </c>
    </row>
    <row r="30" spans="1:38" x14ac:dyDescent="0.25">
      <c r="A30" s="51">
        <v>630400</v>
      </c>
      <c r="B30" s="14">
        <f t="shared" si="4"/>
        <v>25</v>
      </c>
      <c r="C30" s="17" t="str">
        <f t="shared" si="10"/>
        <v>630.400</v>
      </c>
      <c r="D30" s="13" t="s">
        <v>64</v>
      </c>
      <c r="E30" s="13"/>
      <c r="F30" s="18">
        <v>42.487500000000004</v>
      </c>
      <c r="G30" s="18">
        <v>0</v>
      </c>
      <c r="H30" s="18">
        <v>-52.349750000000007</v>
      </c>
      <c r="I30" s="18">
        <f t="shared" si="11"/>
        <v>-9.8622500000000031</v>
      </c>
      <c r="J30" s="18">
        <v>52.349750000000007</v>
      </c>
      <c r="K30" s="18">
        <v>0</v>
      </c>
      <c r="L30" s="18">
        <v>0</v>
      </c>
      <c r="M30" s="18">
        <v>52.349750000000007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43.592175000000005</v>
      </c>
      <c r="T30" s="18">
        <v>0</v>
      </c>
      <c r="U30" s="18">
        <v>-53.71084350000001</v>
      </c>
      <c r="V30" s="18">
        <f t="shared" si="12"/>
        <v>94.580831500000016</v>
      </c>
      <c r="W30" s="18">
        <v>53.44909475</v>
      </c>
      <c r="X30" s="18">
        <v>0</v>
      </c>
      <c r="Y30" s="18">
        <v>0</v>
      </c>
      <c r="Z30" s="18">
        <v>53.44909475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44.507610675000002</v>
      </c>
      <c r="AG30" s="18">
        <v>0</v>
      </c>
      <c r="AH30" s="18">
        <v>-54.838771213500003</v>
      </c>
      <c r="AI30" s="18">
        <f t="shared" si="13"/>
        <v>96.5670289615</v>
      </c>
      <c r="AJ30" s="47" t="s">
        <v>78</v>
      </c>
      <c r="AK30" s="19">
        <f>-SUM('Inflationary W'!AV30:BA30)*0.5</f>
        <v>-50.825000000000003</v>
      </c>
      <c r="AL30" s="46" t="s">
        <v>80</v>
      </c>
    </row>
    <row r="31" spans="1:38" x14ac:dyDescent="0.25">
      <c r="A31" s="51">
        <v>630402</v>
      </c>
      <c r="B31" s="14">
        <f t="shared" si="4"/>
        <v>26</v>
      </c>
      <c r="C31" s="17" t="str">
        <f t="shared" si="10"/>
        <v>630.402</v>
      </c>
      <c r="D31" s="13" t="s">
        <v>65</v>
      </c>
      <c r="E31" s="13"/>
      <c r="F31" s="18">
        <v>0</v>
      </c>
      <c r="G31" s="18">
        <v>0</v>
      </c>
      <c r="H31" s="18">
        <v>0</v>
      </c>
      <c r="I31" s="18">
        <f t="shared" si="11"/>
        <v>0</v>
      </c>
      <c r="J31" s="18">
        <v>0</v>
      </c>
      <c r="K31" s="18">
        <v>-52.349750000000007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f t="shared" si="12"/>
        <v>-52.349750000000007</v>
      </c>
      <c r="W31" s="18">
        <v>0</v>
      </c>
      <c r="X31" s="18">
        <v>-53.44909475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f t="shared" si="13"/>
        <v>-53.44909475</v>
      </c>
      <c r="AJ31" s="47" t="s">
        <v>78</v>
      </c>
      <c r="AK31" s="19">
        <f>-SUM('Inflationary W'!AV31:BA31)*0.5</f>
        <v>0</v>
      </c>
      <c r="AL31" s="46" t="s">
        <v>80</v>
      </c>
    </row>
    <row r="32" spans="1:38" x14ac:dyDescent="0.25">
      <c r="A32" s="51">
        <v>630500</v>
      </c>
      <c r="B32" s="14">
        <f t="shared" si="4"/>
        <v>27</v>
      </c>
      <c r="C32" s="17" t="str">
        <f t="shared" si="10"/>
        <v>630.500</v>
      </c>
      <c r="D32" s="13" t="s">
        <v>66</v>
      </c>
      <c r="E32" s="13"/>
      <c r="F32" s="18">
        <v>12.08705</v>
      </c>
      <c r="G32" s="18">
        <v>-355.39635000000004</v>
      </c>
      <c r="H32" s="18">
        <v>-769.4615</v>
      </c>
      <c r="I32" s="18">
        <f t="shared" si="11"/>
        <v>-1112.7708</v>
      </c>
      <c r="J32" s="18">
        <v>134.72400000000002</v>
      </c>
      <c r="K32" s="18">
        <v>-637.673</v>
      </c>
      <c r="L32" s="18">
        <v>0</v>
      </c>
      <c r="M32" s="18">
        <v>-127.58095</v>
      </c>
      <c r="N32" s="18">
        <v>-149.59205000000003</v>
      </c>
      <c r="O32" s="18">
        <v>14.86805</v>
      </c>
      <c r="P32" s="18">
        <v>0</v>
      </c>
      <c r="Q32" s="18">
        <v>-56.65</v>
      </c>
      <c r="R32" s="18">
        <v>0</v>
      </c>
      <c r="S32" s="18">
        <v>12.4013133</v>
      </c>
      <c r="T32" s="18">
        <v>-364.63665510000004</v>
      </c>
      <c r="U32" s="18">
        <v>-789.46749899999998</v>
      </c>
      <c r="V32" s="18">
        <f t="shared" si="12"/>
        <v>-1963.6067908</v>
      </c>
      <c r="W32" s="18">
        <v>137.55320399999999</v>
      </c>
      <c r="X32" s="18">
        <v>-651.06413299999997</v>
      </c>
      <c r="Y32" s="18">
        <v>0</v>
      </c>
      <c r="Z32" s="18">
        <v>-130.26014995</v>
      </c>
      <c r="AA32" s="18">
        <v>-152.73348305000002</v>
      </c>
      <c r="AB32" s="18">
        <v>15.180279049999999</v>
      </c>
      <c r="AC32" s="18">
        <v>0</v>
      </c>
      <c r="AD32" s="18">
        <v>-57.839649999999992</v>
      </c>
      <c r="AE32" s="18">
        <v>0</v>
      </c>
      <c r="AF32" s="18">
        <v>12.661740879299998</v>
      </c>
      <c r="AG32" s="18">
        <v>-372.2940248571</v>
      </c>
      <c r="AH32" s="18">
        <v>-806.04631647899987</v>
      </c>
      <c r="AI32" s="18">
        <f t="shared" si="13"/>
        <v>-2004.8425334068002</v>
      </c>
      <c r="AJ32" s="47" t="s">
        <v>78</v>
      </c>
      <c r="AK32" s="19">
        <f>-SUM('Inflationary W'!AV32:BA32)*0.5</f>
        <v>309.66500000000002</v>
      </c>
      <c r="AL32" s="46" t="s">
        <v>80</v>
      </c>
    </row>
    <row r="33" spans="1:38" x14ac:dyDescent="0.25">
      <c r="A33" s="51">
        <v>630600</v>
      </c>
      <c r="B33" s="14">
        <f t="shared" si="4"/>
        <v>28</v>
      </c>
      <c r="C33" s="17" t="str">
        <f t="shared" si="10"/>
        <v>630.600</v>
      </c>
      <c r="D33" s="13" t="s">
        <v>67</v>
      </c>
      <c r="E33" s="13"/>
      <c r="F33" s="18">
        <v>0</v>
      </c>
      <c r="G33" s="18">
        <v>0</v>
      </c>
      <c r="H33" s="18">
        <v>0</v>
      </c>
      <c r="I33" s="18">
        <f t="shared" si="11"/>
        <v>0</v>
      </c>
      <c r="J33" s="18">
        <v>0</v>
      </c>
      <c r="K33" s="18">
        <v>-311.07545000000005</v>
      </c>
      <c r="L33" s="18">
        <v>0</v>
      </c>
      <c r="M33" s="18">
        <v>-89.816000000000003</v>
      </c>
      <c r="N33" s="18">
        <v>-134.72400000000002</v>
      </c>
      <c r="O33" s="18">
        <v>134.72400000000002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f t="shared" si="12"/>
        <v>-400.89145000000008</v>
      </c>
      <c r="W33" s="18">
        <v>0</v>
      </c>
      <c r="X33" s="18">
        <v>-317.60803444999999</v>
      </c>
      <c r="Y33" s="18">
        <v>0</v>
      </c>
      <c r="Z33" s="18">
        <v>-91.702135999999996</v>
      </c>
      <c r="AA33" s="18">
        <v>-137.55320399999999</v>
      </c>
      <c r="AB33" s="18">
        <v>137.55320399999999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f t="shared" si="13"/>
        <v>-409.31017045000004</v>
      </c>
      <c r="AJ33" s="47" t="s">
        <v>78</v>
      </c>
      <c r="AK33" s="19">
        <f>-SUM('Inflationary W'!AV33:BA33)*0.5</f>
        <v>87.199999999999989</v>
      </c>
      <c r="AL33" s="46" t="s">
        <v>80</v>
      </c>
    </row>
    <row r="34" spans="1:38" x14ac:dyDescent="0.25">
      <c r="A34" s="51">
        <v>630601</v>
      </c>
      <c r="B34" s="14">
        <f t="shared" si="4"/>
        <v>29</v>
      </c>
      <c r="C34" s="17" t="str">
        <f t="shared" si="10"/>
        <v>630.601</v>
      </c>
      <c r="D34" s="13" t="s">
        <v>68</v>
      </c>
      <c r="E34" s="13"/>
      <c r="F34" s="18">
        <v>0</v>
      </c>
      <c r="G34" s="18">
        <v>0</v>
      </c>
      <c r="H34" s="18">
        <v>0</v>
      </c>
      <c r="I34" s="18">
        <f t="shared" si="11"/>
        <v>0</v>
      </c>
      <c r="J34" s="18">
        <v>0</v>
      </c>
      <c r="K34" s="18">
        <v>-196.12745000000001</v>
      </c>
      <c r="L34" s="18">
        <v>0</v>
      </c>
      <c r="M34" s="18">
        <v>-65.374099999999999</v>
      </c>
      <c r="N34" s="18">
        <v>-84.202500000000001</v>
      </c>
      <c r="O34" s="18">
        <v>84.202500000000001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f t="shared" si="12"/>
        <v>-261.50155000000001</v>
      </c>
      <c r="W34" s="18">
        <v>0</v>
      </c>
      <c r="X34" s="18">
        <v>-200.24612644999999</v>
      </c>
      <c r="Y34" s="18">
        <v>0</v>
      </c>
      <c r="Z34" s="18">
        <v>-66.746956099999991</v>
      </c>
      <c r="AA34" s="18">
        <v>-85.970752499999989</v>
      </c>
      <c r="AB34" s="18">
        <v>85.970752499999989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f t="shared" si="13"/>
        <v>-266.99308255</v>
      </c>
      <c r="AJ34" s="47" t="s">
        <v>78</v>
      </c>
      <c r="AK34" s="19">
        <f>-SUM('Inflationary W'!AV34:BA34)*0.5</f>
        <v>63.47</v>
      </c>
      <c r="AL34" s="46" t="s">
        <v>80</v>
      </c>
    </row>
    <row r="35" spans="1:38" x14ac:dyDescent="0.25">
      <c r="A35" s="51">
        <v>630605</v>
      </c>
      <c r="B35" s="14">
        <f t="shared" si="4"/>
        <v>30</v>
      </c>
      <c r="C35" s="17" t="str">
        <f t="shared" si="10"/>
        <v>630.605</v>
      </c>
      <c r="D35" s="13" t="s">
        <v>69</v>
      </c>
      <c r="E35" s="13"/>
      <c r="F35" s="18">
        <v>35.0715</v>
      </c>
      <c r="G35" s="18">
        <v>-22.963850000000015</v>
      </c>
      <c r="H35" s="18">
        <v>-56.65</v>
      </c>
      <c r="I35" s="18">
        <f t="shared" si="11"/>
        <v>-44.542350000000013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35.983359</v>
      </c>
      <c r="T35" s="18">
        <v>-23.560910100000015</v>
      </c>
      <c r="U35" s="18">
        <v>-58.122900000000001</v>
      </c>
      <c r="V35" s="18">
        <f t="shared" si="12"/>
        <v>-45.700451100000016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36.739009538999994</v>
      </c>
      <c r="AG35" s="18">
        <v>-24.055689212100013</v>
      </c>
      <c r="AH35" s="18">
        <v>-59.343480899999996</v>
      </c>
      <c r="AI35" s="18">
        <f t="shared" si="13"/>
        <v>-46.660160573100015</v>
      </c>
      <c r="AJ35" s="47" t="s">
        <v>78</v>
      </c>
      <c r="AK35" s="19">
        <f>-SUM('Inflationary W'!AV35:BA35)*0.5</f>
        <v>0</v>
      </c>
      <c r="AL35" s="46" t="s">
        <v>80</v>
      </c>
    </row>
    <row r="36" spans="1:38" x14ac:dyDescent="0.25">
      <c r="A36" s="51">
        <v>630606</v>
      </c>
      <c r="B36" s="14">
        <f t="shared" si="4"/>
        <v>31</v>
      </c>
      <c r="C36" s="17" t="str">
        <f t="shared" si="10"/>
        <v>630.606</v>
      </c>
      <c r="D36" s="13" t="s">
        <v>70</v>
      </c>
      <c r="E36" s="13"/>
      <c r="F36" s="18">
        <v>-169.95000000000002</v>
      </c>
      <c r="G36" s="18">
        <v>0</v>
      </c>
      <c r="H36" s="18">
        <v>-226.6</v>
      </c>
      <c r="I36" s="18">
        <f t="shared" si="11"/>
        <v>-396.55</v>
      </c>
      <c r="J36" s="18">
        <v>0</v>
      </c>
      <c r="K36" s="18">
        <v>-113.3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-174.36870000000002</v>
      </c>
      <c r="T36" s="18">
        <v>0</v>
      </c>
      <c r="U36" s="18">
        <v>-232.49160000000001</v>
      </c>
      <c r="V36" s="18">
        <f t="shared" si="12"/>
        <v>-520.16030000000001</v>
      </c>
      <c r="W36" s="18">
        <v>0</v>
      </c>
      <c r="X36" s="18">
        <v>-115.67929999999998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-178.03044270000001</v>
      </c>
      <c r="AG36" s="18">
        <v>0</v>
      </c>
      <c r="AH36" s="18">
        <v>-237.37392359999998</v>
      </c>
      <c r="AI36" s="18">
        <f t="shared" si="13"/>
        <v>-531.0836663</v>
      </c>
      <c r="AJ36" s="47" t="s">
        <v>78</v>
      </c>
      <c r="AK36" s="19">
        <f>-SUM('Inflationary W'!AV36:BA36)*0.5</f>
        <v>0</v>
      </c>
      <c r="AL36" s="46" t="s">
        <v>80</v>
      </c>
    </row>
    <row r="37" spans="1:38" x14ac:dyDescent="0.25">
      <c r="A37" s="51">
        <v>630607</v>
      </c>
      <c r="B37" s="14">
        <f t="shared" si="4"/>
        <v>32</v>
      </c>
      <c r="C37" s="17" t="str">
        <f t="shared" si="10"/>
        <v>630.607</v>
      </c>
      <c r="D37" s="13" t="s">
        <v>71</v>
      </c>
      <c r="E37" s="13"/>
      <c r="F37" s="18">
        <v>-554.25845000000015</v>
      </c>
      <c r="G37" s="18">
        <v>179.31269999999998</v>
      </c>
      <c r="H37" s="18">
        <v>-1252.2688499999999</v>
      </c>
      <c r="I37" s="18">
        <f t="shared" si="11"/>
        <v>-1627.2146000000002</v>
      </c>
      <c r="J37" s="18">
        <v>21.573349999999994</v>
      </c>
      <c r="K37" s="18">
        <v>-956.11810000000003</v>
      </c>
      <c r="L37" s="18">
        <v>0</v>
      </c>
      <c r="M37" s="18">
        <v>-217.845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-568.66916970000023</v>
      </c>
      <c r="T37" s="18">
        <v>183.97483019999999</v>
      </c>
      <c r="U37" s="18">
        <v>-1284.8278401</v>
      </c>
      <c r="V37" s="18">
        <f t="shared" si="12"/>
        <v>-2821.9119296000003</v>
      </c>
      <c r="W37" s="18">
        <v>22.026390349999993</v>
      </c>
      <c r="X37" s="18">
        <v>-976.19658009999989</v>
      </c>
      <c r="Y37" s="18">
        <v>0</v>
      </c>
      <c r="Z37" s="18">
        <v>-222.41974499999998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-580.61122226370014</v>
      </c>
      <c r="AG37" s="18">
        <v>187.83830163419998</v>
      </c>
      <c r="AH37" s="18">
        <v>-1311.8092247420998</v>
      </c>
      <c r="AI37" s="18">
        <f t="shared" si="13"/>
        <v>-2881.1720801215997</v>
      </c>
      <c r="AJ37" s="47" t="s">
        <v>78</v>
      </c>
      <c r="AK37" s="19">
        <f>-SUM('Inflationary W'!AV37:BA37)*0.5</f>
        <v>211.5</v>
      </c>
      <c r="AL37" s="46" t="s">
        <v>80</v>
      </c>
    </row>
    <row r="38" spans="1:38" x14ac:dyDescent="0.25">
      <c r="A38" s="51">
        <v>630608</v>
      </c>
      <c r="B38" s="14">
        <f t="shared" si="4"/>
        <v>33</v>
      </c>
      <c r="C38" s="17" t="str">
        <f t="shared" si="10"/>
        <v>630.608</v>
      </c>
      <c r="D38" s="13" t="s">
        <v>72</v>
      </c>
      <c r="E38" s="13"/>
      <c r="F38" s="18">
        <v>0</v>
      </c>
      <c r="G38" s="18">
        <v>0</v>
      </c>
      <c r="H38" s="18">
        <v>-169.95000000000002</v>
      </c>
      <c r="I38" s="18">
        <f t="shared" si="11"/>
        <v>-169.95000000000002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-174.36870000000002</v>
      </c>
      <c r="V38" s="18">
        <f t="shared" si="12"/>
        <v>-174.36870000000002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-178.03044270000001</v>
      </c>
      <c r="AI38" s="18">
        <f t="shared" si="13"/>
        <v>-178.03044270000001</v>
      </c>
      <c r="AJ38" s="47" t="s">
        <v>78</v>
      </c>
      <c r="AK38" s="19">
        <f>-SUM('Inflationary W'!AV38:BA38)*0.5</f>
        <v>0</v>
      </c>
      <c r="AL38" s="46" t="s">
        <v>80</v>
      </c>
    </row>
    <row r="39" spans="1:38" x14ac:dyDescent="0.25">
      <c r="B39" s="14">
        <f t="shared" si="4"/>
        <v>34</v>
      </c>
    </row>
  </sheetData>
  <autoFilter ref="A5:AN38" xr:uid="{98041A36-F540-42C7-9ACE-4FC6F4454161}"/>
  <pageMargins left="0.7" right="0.7" top="0.75" bottom="0.75" header="0.3" footer="0.3"/>
  <pageSetup scale="27" fitToHeight="0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4EPV5CSZ2ZPH-2104175878-283056</_dlc_DocId>
    <_dlc_DocIdUrl xmlns="219c5758-d311-4f49-8eb7-a0c37216249c">
      <Url>https://cswrgroup.sharepoint.com/_layouts/15/DocIdRedir.aspx?ID=4EPV5CSZ2ZPH-2104175878-283056</Url>
      <Description>4EPV5CSZ2ZPH-2104175878-283056</Description>
    </_dlc_DocIdUrl>
  </documentManagement>
</p:properties>
</file>

<file path=customXml/itemProps1.xml><?xml version="1.0" encoding="utf-8"?>
<ds:datastoreItem xmlns:ds="http://schemas.openxmlformats.org/officeDocument/2006/customXml" ds:itemID="{175BBC81-3440-4771-99BE-635734950E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0D748-6612-4449-9739-A3289FCDA65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FC3C1B-E135-416C-8D36-D71558B7C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3400992-BC71-4B65-91BF-A99D2C7F2891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Inflationary Acct WW</vt:lpstr>
      <vt:lpstr>Inflationary W</vt:lpstr>
      <vt:lpstr>WW Forecast Calc</vt:lpstr>
      <vt:lpstr>Water Forecast Calc</vt:lpstr>
      <vt:lpstr>'Inflationary Acct WW'!Print_Area</vt:lpstr>
      <vt:lpstr>'Inflationary W'!Print_Area</vt:lpstr>
      <vt:lpstr>'Water Forecast Calc'!Print_Area</vt:lpstr>
      <vt:lpstr>'WW Forecast Calc'!Print_Area</vt:lpstr>
      <vt:lpstr>'Inflationary Acct WW'!Print_Titles</vt:lpstr>
      <vt:lpstr>'Inflationary W'!Print_Titles</vt:lpstr>
      <vt:lpstr>'Water Forecast Calc'!Print_Titles</vt:lpstr>
      <vt:lpstr>'WW Forecast Calc'!Print_Titles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Thompson, Hannah</cp:lastModifiedBy>
  <cp:revision/>
  <dcterms:created xsi:type="dcterms:W3CDTF">2026-02-27T20:27:31Z</dcterms:created>
  <dcterms:modified xsi:type="dcterms:W3CDTF">2026-03-06T21:27:24Z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46d70d19-1493-4020-a884-45b09a51b834</vt:lpwstr>
  </property>
  <property fmtid="{D5CDD505-2E9C-101B-9397-08002B2CF9AE}" pid="4" name="MediaServiceImageTags">
    <vt:lpwstr/>
  </property>
</Properties>
</file>