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CDA47E12-D660-4171-88E0-D1423A16E30B}" xr6:coauthVersionLast="47" xr6:coauthVersionMax="47" xr10:uidLastSave="{00000000-0000-0000-0000-000000000000}"/>
  <bookViews>
    <workbookView xWindow="28680" yWindow="-120" windowWidth="29040" windowHeight="15720" xr2:uid="{B28A4E19-D72C-4055-8D82-2945D34A4FA3}"/>
  </bookViews>
  <sheets>
    <sheet name="Chemical Actuals" sheetId="1" r:id="rId1"/>
    <sheet name="Chemical Forecast" sheetId="3" r:id="rId2"/>
  </sheets>
  <definedNames>
    <definedName name="_xlnm._FilterDatabase" localSheetId="1" hidden="1">'Chemical Forecast'!$A$5:$BI$9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'Chemical Actuals'!$B$1:$CJ$11</definedName>
    <definedName name="_xlnm.Print_Area" localSheetId="1">'Chemical Forecast'!$B$1:$BG$9</definedName>
    <definedName name="_xlnm.Print_Titles" localSheetId="0">'Chemical Actuals'!$1:$5</definedName>
    <definedName name="_xlnm.Print_Titles" localSheetId="1">'Chemical Forecast'!$1:$5</definedName>
    <definedName name="VersionNumber" hidden="1">"4.11.8796"</definedName>
    <definedName name="xdif" hidden="1">"4.11.8796"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0" i="1" l="1"/>
  <c r="CG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D11" i="1"/>
  <c r="BC11" i="1"/>
  <c r="BD10" i="1"/>
  <c r="BC10" i="1"/>
  <c r="BB10" i="1"/>
  <c r="BB11" i="1"/>
  <c r="B12" i="3"/>
  <c r="B10" i="3"/>
  <c r="B11" i="3" s="1"/>
  <c r="B7" i="3"/>
  <c r="BD11" i="3"/>
  <c r="AV11" i="3"/>
  <c r="AI11" i="3"/>
  <c r="V11" i="3"/>
  <c r="I11" i="3"/>
  <c r="C11" i="3"/>
  <c r="BD10" i="3"/>
  <c r="AV10" i="3"/>
  <c r="AI10" i="3"/>
  <c r="V10" i="3"/>
  <c r="I10" i="3"/>
  <c r="C10" i="3"/>
  <c r="B7" i="1"/>
  <c r="CG9" i="1"/>
  <c r="CD9" i="1"/>
  <c r="CC9" i="1"/>
  <c r="CB9" i="1"/>
  <c r="CA9" i="1"/>
  <c r="BZ9" i="1"/>
  <c r="BY9" i="1"/>
  <c r="BX9" i="1"/>
  <c r="BW9" i="1"/>
  <c r="BV9" i="1"/>
  <c r="BU9" i="1"/>
  <c r="BT9" i="1"/>
  <c r="BS9" i="1"/>
  <c r="BQ9" i="1"/>
  <c r="BP9" i="1"/>
  <c r="BO9" i="1"/>
  <c r="BN9" i="1"/>
  <c r="BM9" i="1"/>
  <c r="BL9" i="1"/>
  <c r="BK9" i="1"/>
  <c r="BJ9" i="1"/>
  <c r="BI9" i="1"/>
  <c r="BH9" i="1"/>
  <c r="BG9" i="1"/>
  <c r="BF9" i="1"/>
  <c r="BD9" i="1"/>
  <c r="BC9" i="1"/>
  <c r="BB9" i="1"/>
  <c r="C9" i="1"/>
  <c r="CG8" i="1"/>
  <c r="CD8" i="1"/>
  <c r="CC8" i="1"/>
  <c r="CB8" i="1"/>
  <c r="CA8" i="1"/>
  <c r="BZ8" i="1"/>
  <c r="BY8" i="1"/>
  <c r="BX8" i="1"/>
  <c r="BW8" i="1"/>
  <c r="BV8" i="1"/>
  <c r="BU8" i="1"/>
  <c r="BT8" i="1"/>
  <c r="BS8" i="1"/>
  <c r="BQ8" i="1"/>
  <c r="BP8" i="1"/>
  <c r="BO8" i="1"/>
  <c r="BN8" i="1"/>
  <c r="BM8" i="1"/>
  <c r="BL8" i="1"/>
  <c r="BK8" i="1"/>
  <c r="BJ8" i="1"/>
  <c r="BI8" i="1"/>
  <c r="BH8" i="1"/>
  <c r="BG8" i="1"/>
  <c r="BF8" i="1"/>
  <c r="BD8" i="1"/>
  <c r="BC8" i="1"/>
  <c r="BB8" i="1"/>
  <c r="C8" i="1"/>
  <c r="CG7" i="1"/>
  <c r="CD7" i="1"/>
  <c r="CC7" i="1"/>
  <c r="CB7" i="1"/>
  <c r="CA7" i="1"/>
  <c r="BZ7" i="1"/>
  <c r="BY7" i="1"/>
  <c r="BX7" i="1"/>
  <c r="BW7" i="1"/>
  <c r="BV7" i="1"/>
  <c r="BU7" i="1"/>
  <c r="BT7" i="1"/>
  <c r="BS7" i="1"/>
  <c r="BQ7" i="1"/>
  <c r="BP7" i="1"/>
  <c r="BO7" i="1"/>
  <c r="BN7" i="1"/>
  <c r="BM7" i="1"/>
  <c r="BL7" i="1"/>
  <c r="BK7" i="1"/>
  <c r="BJ7" i="1"/>
  <c r="BI7" i="1"/>
  <c r="BH7" i="1"/>
  <c r="BG7" i="1"/>
  <c r="BF7" i="1"/>
  <c r="BD7" i="1"/>
  <c r="BC7" i="1"/>
  <c r="BB7" i="1"/>
  <c r="C7" i="1"/>
  <c r="BD9" i="3"/>
  <c r="AV9" i="3"/>
  <c r="AI9" i="3"/>
  <c r="V9" i="3"/>
  <c r="I9" i="3"/>
  <c r="C9" i="3"/>
  <c r="BD8" i="3"/>
  <c r="AV8" i="3"/>
  <c r="AI8" i="3"/>
  <c r="V8" i="3"/>
  <c r="C8" i="3"/>
  <c r="BD7" i="3"/>
  <c r="AV7" i="3"/>
  <c r="AI7" i="3"/>
  <c r="V7" i="3"/>
  <c r="C7" i="3"/>
  <c r="B8" i="3"/>
  <c r="B9" i="3" s="1"/>
  <c r="C11" i="1"/>
  <c r="C10" i="1"/>
  <c r="CJ7" i="1" l="1"/>
  <c r="CJ9" i="1"/>
  <c r="CE9" i="1"/>
  <c r="CJ8" i="1"/>
  <c r="CE7" i="1"/>
  <c r="BR9" i="1"/>
  <c r="BR7" i="1"/>
  <c r="BR8" i="1"/>
  <c r="CE8" i="1"/>
  <c r="BE8" i="1"/>
  <c r="R9" i="1"/>
  <c r="B8" i="1"/>
  <c r="B9" i="1" s="1"/>
  <c r="B10" i="1" s="1"/>
  <c r="B11" i="1" s="1"/>
  <c r="B12" i="1" s="1"/>
  <c r="BR11" i="1"/>
  <c r="BR10" i="1"/>
  <c r="AR9" i="1" l="1"/>
  <c r="AE7" i="1"/>
  <c r="CF8" i="1"/>
  <c r="CH8" i="1" s="1"/>
  <c r="CI8" i="1" s="1"/>
  <c r="R8" i="1"/>
  <c r="AR7" i="1"/>
  <c r="BE9" i="1"/>
  <c r="CF9" i="1"/>
  <c r="CH9" i="1" s="1"/>
  <c r="CI9" i="1" s="1"/>
  <c r="AE9" i="1"/>
  <c r="BE7" i="1"/>
  <c r="AR8" i="1"/>
  <c r="CF7" i="1"/>
  <c r="CH7" i="1" s="1"/>
  <c r="CI7" i="1" s="1"/>
  <c r="R7" i="1"/>
  <c r="AE8" i="1"/>
  <c r="BE11" i="1"/>
  <c r="CF11" i="1"/>
  <c r="CH11" i="1" s="1"/>
  <c r="R10" i="1"/>
  <c r="CF10" i="1"/>
  <c r="CH10" i="1" s="1"/>
  <c r="AR11" i="1"/>
  <c r="AR10" i="1"/>
  <c r="BE10" i="1"/>
  <c r="R11" i="1"/>
  <c r="AE11" i="1"/>
  <c r="AE10" i="1"/>
  <c r="CE10" i="1" l="1"/>
  <c r="CJ10" i="1"/>
  <c r="CE11" i="1"/>
  <c r="CJ11" i="1"/>
  <c r="CI11" i="1" s="1"/>
  <c r="CI10" i="1" l="1"/>
</calcChain>
</file>

<file path=xl/sharedStrings.xml><?xml version="1.0" encoding="utf-8"?>
<sst xmlns="http://schemas.openxmlformats.org/spreadsheetml/2006/main" count="48" uniqueCount="31">
  <si>
    <t>Bluegrass Operating Company, LLC</t>
  </si>
  <si>
    <t>Sewer</t>
  </si>
  <si>
    <t>2025-00354</t>
  </si>
  <si>
    <t>KY-Bluegrass Filing Systems</t>
  </si>
  <si>
    <t>Line Number</t>
  </si>
  <si>
    <t>NARUC Acct. No.</t>
  </si>
  <si>
    <t>Description</t>
  </si>
  <si>
    <t>Historical 2022</t>
  </si>
  <si>
    <t>Historical 2023</t>
  </si>
  <si>
    <t>Historical 2024</t>
  </si>
  <si>
    <t>Forecasted Present  Rates 2025</t>
  </si>
  <si>
    <t>Forecasted Present  Rates 2026</t>
  </si>
  <si>
    <t>Forecasted Present  Rates 2027</t>
  </si>
  <si>
    <t>Present Rates Base Year Ending March 2026</t>
  </si>
  <si>
    <t>Adjustments to Base Year</t>
  </si>
  <si>
    <t>Present Rates Pro Forma Base Year Ended March 2026</t>
  </si>
  <si>
    <t>Pro Forma Adjustments</t>
  </si>
  <si>
    <t>Present Rates Test Year Ending July  2027</t>
  </si>
  <si>
    <t>Water - Chemicals</t>
  </si>
  <si>
    <t>Water - Chemicals - Treatment/Purification</t>
  </si>
  <si>
    <t>Water - Chemicals - T&amp;D</t>
  </si>
  <si>
    <t>Sewer - Chemicals</t>
  </si>
  <si>
    <t>Sewer - Chemicals - Treatment and Disposal</t>
  </si>
  <si>
    <t>Exhibit BT-3B</t>
  </si>
  <si>
    <t>Water Forecast at Current Rates</t>
  </si>
  <si>
    <t>Forecasted Present  Rates 2028</t>
  </si>
  <si>
    <t>Forecasted Present  Rates 7/31/2029</t>
  </si>
  <si>
    <t>Forecast Workpaper Name</t>
  </si>
  <si>
    <t>Adjustment Workpaper</t>
  </si>
  <si>
    <t>included with Contract Ops 630.000</t>
  </si>
  <si>
    <t>Included with Contract Ops 730.000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</si>
</sst>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2" borderId="0" xfId="0" applyFill="1"/>
    <xf numFmtId="14" fontId="0" fillId="0" borderId="0" xfId="0" applyNumberFormat="1"/>
    <xf numFmtId="8" fontId="0" fillId="0" borderId="0" xfId="0" applyNumberForma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6" fontId="3" fillId="0" borderId="0" xfId="0" applyNumberFormat="1" applyFont="1"/>
    <xf numFmtId="6" fontId="3" fillId="0" borderId="3" xfId="0" applyNumberFormat="1" applyFont="1" applyBorder="1"/>
    <xf numFmtId="0" fontId="6" fillId="0" borderId="0" xfId="0" applyFont="1"/>
    <xf numFmtId="6" fontId="0" fillId="0" borderId="0" xfId="0" applyNumberFormat="1"/>
    <xf numFmtId="0" fontId="7" fillId="0" borderId="0" xfId="0" applyFont="1"/>
    <xf numFmtId="0" fontId="9" fillId="0" borderId="0" xfId="1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right"/>
    </xf>
    <xf numFmtId="14" fontId="11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6" fontId="12" fillId="0" borderId="5" xfId="0" applyNumberFormat="1" applyFont="1" applyBorder="1"/>
    <xf numFmtId="6" fontId="3" fillId="0" borderId="5" xfId="0" applyNumberFormat="1" applyFont="1" applyBorder="1"/>
    <xf numFmtId="6" fontId="10" fillId="0" borderId="0" xfId="0" applyNumberFormat="1" applyFont="1"/>
    <xf numFmtId="6" fontId="3" fillId="0" borderId="6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5" xfId="1" xr:uid="{671E07DE-C17E-47D0-933E-AEB7F6D25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6AAF-9BF4-4B06-8713-CF7B4BE800FF}">
  <sheetPr>
    <tabColor theme="4" tint="0.79998168889431442"/>
    <pageSetUpPr fitToPage="1"/>
  </sheetPr>
  <dimension ref="A1:CJ12"/>
  <sheetViews>
    <sheetView showGridLines="0" tabSelected="1" zoomScaleNormal="100" zoomScaleSheetLayoutView="90" workbookViewId="0">
      <pane xSplit="5" ySplit="5" topLeftCell="R6" activePane="bottomRight" state="frozen"/>
      <selection pane="topRight" activeCell="BE128" sqref="BE128"/>
      <selection pane="bottomLeft" activeCell="BE128" sqref="BE128"/>
      <selection pane="bottomRight" activeCell="CI19" sqref="CI19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8" width="8.42578125" hidden="1" customWidth="1" outlineLevel="1"/>
    <col min="9" max="11" width="9.140625" hidden="1" customWidth="1" outlineLevel="1"/>
    <col min="12" max="12" width="9.42578125" hidden="1" customWidth="1" outlineLevel="1"/>
    <col min="13" max="13" width="8.42578125" hidden="1" customWidth="1" outlineLevel="1"/>
    <col min="14" max="14" width="9.140625" hidden="1" customWidth="1" outlineLevel="1"/>
    <col min="15" max="17" width="9.42578125" hidden="1" customWidth="1" outlineLevel="1"/>
    <col min="18" max="18" width="11" customWidth="1" collapsed="1"/>
    <col min="19" max="30" width="9.42578125" hidden="1" customWidth="1" outlineLevel="1"/>
    <col min="31" max="31" width="11" customWidth="1" collapsed="1"/>
    <col min="32" max="32" width="13.85546875" hidden="1" customWidth="1" outlineLevel="1"/>
    <col min="33" max="33" width="9.42578125" hidden="1" customWidth="1" outlineLevel="1"/>
    <col min="34" max="34" width="8.42578125" hidden="1" customWidth="1" outlineLevel="1"/>
    <col min="35" max="37" width="9.85546875" hidden="1" customWidth="1" outlineLevel="1"/>
    <col min="38" max="40" width="10.42578125" hidden="1" customWidth="1" outlineLevel="1"/>
    <col min="41" max="43" width="11.42578125" hidden="1" customWidth="1" outlineLevel="1"/>
    <col min="44" max="44" width="12.42578125" bestFit="1" customWidth="1" collapsed="1"/>
    <col min="45" max="54" width="11.42578125" hidden="1" customWidth="1" outlineLevel="1"/>
    <col min="55" max="55" width="9.42578125" hidden="1" customWidth="1" outlineLevel="1"/>
    <col min="56" max="56" width="11.7109375" hidden="1" customWidth="1" outlineLevel="1"/>
    <col min="57" max="57" width="11.42578125" customWidth="1" collapsed="1"/>
    <col min="58" max="69" width="9.42578125" hidden="1" customWidth="1" outlineLevel="1"/>
    <col min="70" max="70" width="11.42578125" customWidth="1" collapsed="1"/>
    <col min="71" max="82" width="9.42578125" hidden="1" customWidth="1" outlineLevel="1"/>
    <col min="83" max="83" width="11.42578125" customWidth="1" collapsed="1"/>
    <col min="84" max="84" width="14.42578125" customWidth="1"/>
    <col min="85" max="85" width="11.42578125" customWidth="1"/>
    <col min="86" max="87" width="12.42578125" customWidth="1"/>
    <col min="88" max="88" width="12.140625" bestFit="1" customWidth="1"/>
  </cols>
  <sheetData>
    <row r="1" spans="1:88" x14ac:dyDescent="0.2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</row>
    <row r="2" spans="1:88" x14ac:dyDescent="0.25">
      <c r="A2" t="s">
        <v>1</v>
      </c>
      <c r="B2" s="37" t="s">
        <v>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x14ac:dyDescent="0.25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</row>
    <row r="4" spans="1:88" x14ac:dyDescent="0.25">
      <c r="E4" s="2"/>
      <c r="F4" s="2"/>
      <c r="AO4" s="3"/>
      <c r="AP4" s="3"/>
      <c r="AQ4" s="3"/>
      <c r="AS4" s="3"/>
      <c r="AT4" s="3"/>
      <c r="AU4" s="3"/>
      <c r="AV4" s="3"/>
      <c r="AW4" s="3"/>
      <c r="AX4" s="3"/>
      <c r="AY4" s="3"/>
      <c r="AZ4" s="3"/>
      <c r="BA4" s="3"/>
    </row>
    <row r="5" spans="1:88" ht="63.75" x14ac:dyDescent="0.25">
      <c r="A5" s="4"/>
      <c r="B5" s="5" t="s">
        <v>4</v>
      </c>
      <c r="C5" s="5" t="s">
        <v>5</v>
      </c>
      <c r="D5" s="6" t="s">
        <v>6</v>
      </c>
      <c r="E5" s="7"/>
      <c r="F5" s="8">
        <v>44562</v>
      </c>
      <c r="G5" s="8">
        <v>44593</v>
      </c>
      <c r="H5" s="8">
        <v>44621</v>
      </c>
      <c r="I5" s="8">
        <v>44652</v>
      </c>
      <c r="J5" s="8">
        <v>44682</v>
      </c>
      <c r="K5" s="8">
        <v>44713</v>
      </c>
      <c r="L5" s="8">
        <v>44743</v>
      </c>
      <c r="M5" s="8">
        <v>44774</v>
      </c>
      <c r="N5" s="8">
        <v>44805</v>
      </c>
      <c r="O5" s="8">
        <v>44835</v>
      </c>
      <c r="P5" s="8">
        <v>44866</v>
      </c>
      <c r="Q5" s="8">
        <v>44896</v>
      </c>
      <c r="R5" s="9" t="s">
        <v>7</v>
      </c>
      <c r="S5" s="8">
        <v>44927</v>
      </c>
      <c r="T5" s="8">
        <v>44958</v>
      </c>
      <c r="U5" s="8">
        <v>44986</v>
      </c>
      <c r="V5" s="8">
        <v>45017</v>
      </c>
      <c r="W5" s="8">
        <v>45047</v>
      </c>
      <c r="X5" s="8">
        <v>45078</v>
      </c>
      <c r="Y5" s="8">
        <v>45108</v>
      </c>
      <c r="Z5" s="8">
        <v>45139</v>
      </c>
      <c r="AA5" s="8">
        <v>45170</v>
      </c>
      <c r="AB5" s="8">
        <v>45200</v>
      </c>
      <c r="AC5" s="8">
        <v>45231</v>
      </c>
      <c r="AD5" s="8">
        <v>45261</v>
      </c>
      <c r="AE5" s="9" t="s">
        <v>8</v>
      </c>
      <c r="AF5" s="8">
        <v>45292</v>
      </c>
      <c r="AG5" s="8">
        <v>45323</v>
      </c>
      <c r="AH5" s="8">
        <v>45352</v>
      </c>
      <c r="AI5" s="8">
        <v>45383</v>
      </c>
      <c r="AJ5" s="8">
        <v>45413</v>
      </c>
      <c r="AK5" s="8">
        <v>45444</v>
      </c>
      <c r="AL5" s="8">
        <v>45474</v>
      </c>
      <c r="AM5" s="8">
        <v>45505</v>
      </c>
      <c r="AN5" s="8">
        <v>45536</v>
      </c>
      <c r="AO5" s="8">
        <v>45566</v>
      </c>
      <c r="AP5" s="8">
        <v>45597</v>
      </c>
      <c r="AQ5" s="8">
        <v>45627</v>
      </c>
      <c r="AR5" s="9" t="s">
        <v>9</v>
      </c>
      <c r="AS5" s="8">
        <v>45658</v>
      </c>
      <c r="AT5" s="8">
        <v>45689</v>
      </c>
      <c r="AU5" s="8">
        <v>45717</v>
      </c>
      <c r="AV5" s="8">
        <v>45748</v>
      </c>
      <c r="AW5" s="8">
        <v>45778</v>
      </c>
      <c r="AX5" s="8">
        <v>45809</v>
      </c>
      <c r="AY5" s="8">
        <v>45839</v>
      </c>
      <c r="AZ5" s="8">
        <v>45870</v>
      </c>
      <c r="BA5" s="8">
        <v>45901</v>
      </c>
      <c r="BB5" s="8">
        <v>45931</v>
      </c>
      <c r="BC5" s="8">
        <v>45962</v>
      </c>
      <c r="BD5" s="8">
        <v>45992</v>
      </c>
      <c r="BE5" s="8" t="s">
        <v>10</v>
      </c>
      <c r="BF5" s="8">
        <v>46023</v>
      </c>
      <c r="BG5" s="8">
        <v>46054</v>
      </c>
      <c r="BH5" s="8">
        <v>46082</v>
      </c>
      <c r="BI5" s="8">
        <v>46113</v>
      </c>
      <c r="BJ5" s="8">
        <v>46143</v>
      </c>
      <c r="BK5" s="8">
        <v>46174</v>
      </c>
      <c r="BL5" s="8">
        <v>46204</v>
      </c>
      <c r="BM5" s="8">
        <v>46235</v>
      </c>
      <c r="BN5" s="8">
        <v>46266</v>
      </c>
      <c r="BO5" s="8">
        <v>46296</v>
      </c>
      <c r="BP5" s="8">
        <v>46327</v>
      </c>
      <c r="BQ5" s="8">
        <v>46357</v>
      </c>
      <c r="BR5" s="8" t="s">
        <v>11</v>
      </c>
      <c r="BS5" s="8">
        <v>46388</v>
      </c>
      <c r="BT5" s="8">
        <v>46419</v>
      </c>
      <c r="BU5" s="8">
        <v>46447</v>
      </c>
      <c r="BV5" s="8">
        <v>46478</v>
      </c>
      <c r="BW5" s="8">
        <v>46508</v>
      </c>
      <c r="BX5" s="8">
        <v>46539</v>
      </c>
      <c r="BY5" s="8">
        <v>46569</v>
      </c>
      <c r="BZ5" s="8">
        <v>46600</v>
      </c>
      <c r="CA5" s="8">
        <v>46631</v>
      </c>
      <c r="CB5" s="8">
        <v>46661</v>
      </c>
      <c r="CC5" s="8">
        <v>46692</v>
      </c>
      <c r="CD5" s="8">
        <v>46722</v>
      </c>
      <c r="CE5" s="8" t="s">
        <v>12</v>
      </c>
      <c r="CF5" s="10" t="s">
        <v>13</v>
      </c>
      <c r="CG5" s="11" t="s">
        <v>14</v>
      </c>
      <c r="CH5" s="11" t="s">
        <v>15</v>
      </c>
      <c r="CI5" s="12" t="s">
        <v>16</v>
      </c>
      <c r="CJ5" s="8" t="s">
        <v>17</v>
      </c>
    </row>
    <row r="6" spans="1:88" x14ac:dyDescent="0.25">
      <c r="A6" s="13"/>
      <c r="B6" s="14">
        <v>1</v>
      </c>
      <c r="C6" s="13"/>
      <c r="D6" s="18"/>
      <c r="E6" s="13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E6" s="16"/>
      <c r="CF6" s="17"/>
      <c r="CG6" s="16"/>
      <c r="CH6" s="16"/>
      <c r="CI6" s="16"/>
      <c r="CJ6" s="16"/>
    </row>
    <row r="7" spans="1:88" x14ac:dyDescent="0.25">
      <c r="A7" s="13">
        <v>618000</v>
      </c>
      <c r="B7" s="14">
        <f>B6+1</f>
        <v>2</v>
      </c>
      <c r="C7" s="15" t="str">
        <f>LEFT(A7,3)&amp;"."&amp;RIGHT(A7,3)</f>
        <v>618.000</v>
      </c>
      <c r="D7" s="13" t="s">
        <v>18</v>
      </c>
      <c r="E7" s="13"/>
      <c r="F7" s="16">
        <v>-550.47</v>
      </c>
      <c r="G7" s="16">
        <v>-642.15</v>
      </c>
      <c r="H7" s="16">
        <v>-238.09</v>
      </c>
      <c r="I7" s="16">
        <v>0</v>
      </c>
      <c r="J7" s="16">
        <v>-333.9</v>
      </c>
      <c r="K7" s="16">
        <v>-1447.82</v>
      </c>
      <c r="L7" s="16">
        <v>-1999.32</v>
      </c>
      <c r="M7" s="16">
        <v>-320.68</v>
      </c>
      <c r="N7" s="16">
        <v>0</v>
      </c>
      <c r="O7" s="16">
        <v>0</v>
      </c>
      <c r="P7" s="16">
        <v>0</v>
      </c>
      <c r="Q7" s="16">
        <v>-336.52000000000004</v>
      </c>
      <c r="R7" s="16">
        <f>SUM(F7:Q7)</f>
        <v>-5868.95</v>
      </c>
      <c r="S7" s="16">
        <v>-330.14</v>
      </c>
      <c r="T7" s="16">
        <v>0</v>
      </c>
      <c r="U7" s="16">
        <v>-331.38</v>
      </c>
      <c r="V7" s="16">
        <v>0</v>
      </c>
      <c r="W7" s="16">
        <v>0</v>
      </c>
      <c r="X7" s="16">
        <v>-580.70000000000005</v>
      </c>
      <c r="Y7" s="16">
        <v>-463.28</v>
      </c>
      <c r="Z7" s="16">
        <v>-2539.5500000000002</v>
      </c>
      <c r="AA7" s="16">
        <v>0</v>
      </c>
      <c r="AB7" s="16">
        <v>0</v>
      </c>
      <c r="AC7" s="16">
        <v>0</v>
      </c>
      <c r="AD7" s="16">
        <v>0</v>
      </c>
      <c r="AE7" s="16">
        <f>SUM(S7:AD7)</f>
        <v>-4245.05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f>SUM(AF7:AQ7)</f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f>_xlfn.XLOOKUP($A7,'Chemical Forecast'!$A:$A,'Chemical Forecast'!F:F,0,0)</f>
        <v>0</v>
      </c>
      <c r="BC7" s="16">
        <f>_xlfn.XLOOKUP($A7,'Chemical Forecast'!$A:$A,'Chemical Forecast'!G:G,0,0)</f>
        <v>0</v>
      </c>
      <c r="BD7" s="16">
        <f>_xlfn.XLOOKUP($A7,'Chemical Forecast'!$A:$A,'Chemical Forecast'!H:H,0,0)</f>
        <v>0</v>
      </c>
      <c r="BE7" s="16">
        <f>SUM(AS7:BD7)</f>
        <v>0</v>
      </c>
      <c r="BF7" s="16">
        <f>_xlfn.XLOOKUP($A7,'Chemical Forecast'!$A:$A,'Chemical Forecast'!J:J,0,0)</f>
        <v>0</v>
      </c>
      <c r="BG7" s="16">
        <f>_xlfn.XLOOKUP($A7,'Chemical Forecast'!$A:$A,'Chemical Forecast'!K:K,0,0)</f>
        <v>0</v>
      </c>
      <c r="BH7" s="16">
        <f>_xlfn.XLOOKUP($A7,'Chemical Forecast'!$A:$A,'Chemical Forecast'!L:L,0,0)</f>
        <v>0</v>
      </c>
      <c r="BI7" s="16">
        <f>_xlfn.XLOOKUP($A7,'Chemical Forecast'!$A:$A,'Chemical Forecast'!M:M,0,0)</f>
        <v>0</v>
      </c>
      <c r="BJ7" s="16">
        <f>_xlfn.XLOOKUP($A7,'Chemical Forecast'!$A:$A,'Chemical Forecast'!N:N,0,0)</f>
        <v>0</v>
      </c>
      <c r="BK7" s="16">
        <f>_xlfn.XLOOKUP($A7,'Chemical Forecast'!$A:$A,'Chemical Forecast'!O:O,0,0)</f>
        <v>0</v>
      </c>
      <c r="BL7" s="16">
        <f>_xlfn.XLOOKUP($A7,'Chemical Forecast'!$A:$A,'Chemical Forecast'!P:P,0,0)</f>
        <v>0</v>
      </c>
      <c r="BM7" s="16">
        <f>_xlfn.XLOOKUP($A7,'Chemical Forecast'!$A:$A,'Chemical Forecast'!Q:Q,0,0)</f>
        <v>0</v>
      </c>
      <c r="BN7" s="16">
        <f>_xlfn.XLOOKUP($A7,'Chemical Forecast'!$A:$A,'Chemical Forecast'!R:R,0,0)</f>
        <v>0</v>
      </c>
      <c r="BO7" s="16">
        <f>_xlfn.XLOOKUP($A7,'Chemical Forecast'!$A:$A,'Chemical Forecast'!S:S,0,0)</f>
        <v>0</v>
      </c>
      <c r="BP7" s="16">
        <f>_xlfn.XLOOKUP($A7,'Chemical Forecast'!$A:$A,'Chemical Forecast'!T:T,0,0)</f>
        <v>0</v>
      </c>
      <c r="BQ7" s="16">
        <f>_xlfn.XLOOKUP($A7,'Chemical Forecast'!$A:$A,'Chemical Forecast'!U:U,0,0)</f>
        <v>0</v>
      </c>
      <c r="BR7" s="16">
        <f>SUM(BF7:BQ7)</f>
        <v>0</v>
      </c>
      <c r="BS7" s="16">
        <f>_xlfn.XLOOKUP($A7,'Chemical Forecast'!$A:$A,'Chemical Forecast'!W:W,0,0)</f>
        <v>0</v>
      </c>
      <c r="BT7" s="16">
        <f>_xlfn.XLOOKUP($A7,'Chemical Forecast'!$A:$A,'Chemical Forecast'!X:X,0,0)</f>
        <v>0</v>
      </c>
      <c r="BU7" s="16">
        <f>_xlfn.XLOOKUP($A7,'Chemical Forecast'!$A:$A,'Chemical Forecast'!Y:Y,0,0)</f>
        <v>0</v>
      </c>
      <c r="BV7" s="16">
        <f>_xlfn.XLOOKUP($A7,'Chemical Forecast'!$A:$A,'Chemical Forecast'!Z:Z,0,0)</f>
        <v>0</v>
      </c>
      <c r="BW7" s="16">
        <f>_xlfn.XLOOKUP($A7,'Chemical Forecast'!$A:$A,'Chemical Forecast'!AA:AA,0,0)</f>
        <v>0</v>
      </c>
      <c r="BX7" s="16">
        <f>_xlfn.XLOOKUP($A7,'Chemical Forecast'!$A:$A,'Chemical Forecast'!AB:AB,0,0)</f>
        <v>0</v>
      </c>
      <c r="BY7" s="16">
        <f>_xlfn.XLOOKUP($A7,'Chemical Forecast'!$A:$A,'Chemical Forecast'!AC:AC,0,0)</f>
        <v>0</v>
      </c>
      <c r="BZ7" s="16">
        <f>_xlfn.XLOOKUP($A7,'Chemical Forecast'!$A:$A,'Chemical Forecast'!AD:AD,0,0)</f>
        <v>0</v>
      </c>
      <c r="CA7" s="16">
        <f>_xlfn.XLOOKUP($A7,'Chemical Forecast'!$A:$A,'Chemical Forecast'!AE:AE,0,0)</f>
        <v>0</v>
      </c>
      <c r="CB7" s="16">
        <f>_xlfn.XLOOKUP($A7,'Chemical Forecast'!$A:$A,'Chemical Forecast'!AF:AF,0,0)</f>
        <v>0</v>
      </c>
      <c r="CC7" s="16">
        <f>_xlfn.XLOOKUP($A7,'Chemical Forecast'!$A:$A,'Chemical Forecast'!AG:AG,0,0)</f>
        <v>0</v>
      </c>
      <c r="CD7" s="16">
        <f>_xlfn.XLOOKUP($A7,'Chemical Forecast'!$A:$A,'Chemical Forecast'!AH:AH,0,0)</f>
        <v>0</v>
      </c>
      <c r="CE7" s="16">
        <f>SUM(BS7:CD7)</f>
        <v>0</v>
      </c>
      <c r="CF7" s="17">
        <f>SUM(AV7:BD7,BF7:BH7)</f>
        <v>0</v>
      </c>
      <c r="CG7" s="16">
        <f>_xlfn.XLOOKUP($A7,'Chemical Forecast'!$A:$A,'Chemical Forecast'!BF:BF,0,0)</f>
        <v>0</v>
      </c>
      <c r="CH7" s="16">
        <f>CF7+CG7</f>
        <v>0</v>
      </c>
      <c r="CI7" s="19">
        <f>CJ7-CH7</f>
        <v>0</v>
      </c>
      <c r="CJ7" s="16">
        <f>SUM(BM7:BQ7,BS7:BY7)</f>
        <v>0</v>
      </c>
    </row>
    <row r="8" spans="1:88" x14ac:dyDescent="0.25">
      <c r="A8" s="13">
        <v>618300</v>
      </c>
      <c r="B8" s="14">
        <f>+B7+1</f>
        <v>3</v>
      </c>
      <c r="C8" s="15" t="str">
        <f>LEFT(A8,3)&amp;"."&amp;RIGHT(A8,3)</f>
        <v>618.300</v>
      </c>
      <c r="D8" s="13" t="s">
        <v>19</v>
      </c>
      <c r="E8" s="13"/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f>SUM(F8:Q8)</f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f>SUM(S8:AD8)</f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f>SUM(AF8:AQ8)</f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f>_xlfn.XLOOKUP($A8,'Chemical Forecast'!$A:$A,'Chemical Forecast'!F:F,0,0)</f>
        <v>0</v>
      </c>
      <c r="BC8" s="16">
        <f>_xlfn.XLOOKUP($A8,'Chemical Forecast'!$A:$A,'Chemical Forecast'!G:G,0,0)</f>
        <v>0</v>
      </c>
      <c r="BD8" s="16">
        <f>_xlfn.XLOOKUP($A8,'Chemical Forecast'!$A:$A,'Chemical Forecast'!H:H,0,0)</f>
        <v>0</v>
      </c>
      <c r="BE8" s="16">
        <f>SUM(AS8:BD8)</f>
        <v>0</v>
      </c>
      <c r="BF8" s="16">
        <f>_xlfn.XLOOKUP($A8,'Chemical Forecast'!$A:$A,'Chemical Forecast'!J:J,0,0)</f>
        <v>0</v>
      </c>
      <c r="BG8" s="16">
        <f>_xlfn.XLOOKUP($A8,'Chemical Forecast'!$A:$A,'Chemical Forecast'!K:K,0,0)</f>
        <v>0</v>
      </c>
      <c r="BH8" s="16">
        <f>_xlfn.XLOOKUP($A8,'Chemical Forecast'!$A:$A,'Chemical Forecast'!L:L,0,0)</f>
        <v>0</v>
      </c>
      <c r="BI8" s="16">
        <f>_xlfn.XLOOKUP($A8,'Chemical Forecast'!$A:$A,'Chemical Forecast'!M:M,0,0)</f>
        <v>0</v>
      </c>
      <c r="BJ8" s="16">
        <f>_xlfn.XLOOKUP($A8,'Chemical Forecast'!$A:$A,'Chemical Forecast'!N:N,0,0)</f>
        <v>0</v>
      </c>
      <c r="BK8" s="16">
        <f>_xlfn.XLOOKUP($A8,'Chemical Forecast'!$A:$A,'Chemical Forecast'!O:O,0,0)</f>
        <v>0</v>
      </c>
      <c r="BL8" s="16">
        <f>_xlfn.XLOOKUP($A8,'Chemical Forecast'!$A:$A,'Chemical Forecast'!P:P,0,0)</f>
        <v>0</v>
      </c>
      <c r="BM8" s="16">
        <f>_xlfn.XLOOKUP($A8,'Chemical Forecast'!$A:$A,'Chemical Forecast'!Q:Q,0,0)</f>
        <v>0</v>
      </c>
      <c r="BN8" s="16">
        <f>_xlfn.XLOOKUP($A8,'Chemical Forecast'!$A:$A,'Chemical Forecast'!R:R,0,0)</f>
        <v>0</v>
      </c>
      <c r="BO8" s="16">
        <f>_xlfn.XLOOKUP($A8,'Chemical Forecast'!$A:$A,'Chemical Forecast'!S:S,0,0)</f>
        <v>0</v>
      </c>
      <c r="BP8" s="16">
        <f>_xlfn.XLOOKUP($A8,'Chemical Forecast'!$A:$A,'Chemical Forecast'!T:T,0,0)</f>
        <v>0</v>
      </c>
      <c r="BQ8" s="16">
        <f>_xlfn.XLOOKUP($A8,'Chemical Forecast'!$A:$A,'Chemical Forecast'!U:U,0,0)</f>
        <v>0</v>
      </c>
      <c r="BR8" s="16">
        <f>SUM(BF8:BQ8)</f>
        <v>0</v>
      </c>
      <c r="BS8" s="16">
        <f>_xlfn.XLOOKUP($A8,'Chemical Forecast'!$A:$A,'Chemical Forecast'!W:W,0,0)</f>
        <v>0</v>
      </c>
      <c r="BT8" s="16">
        <f>_xlfn.XLOOKUP($A8,'Chemical Forecast'!$A:$A,'Chemical Forecast'!X:X,0,0)</f>
        <v>0</v>
      </c>
      <c r="BU8" s="16">
        <f>_xlfn.XLOOKUP($A8,'Chemical Forecast'!$A:$A,'Chemical Forecast'!Y:Y,0,0)</f>
        <v>0</v>
      </c>
      <c r="BV8" s="16">
        <f>_xlfn.XLOOKUP($A8,'Chemical Forecast'!$A:$A,'Chemical Forecast'!Z:Z,0,0)</f>
        <v>0</v>
      </c>
      <c r="BW8" s="16">
        <f>_xlfn.XLOOKUP($A8,'Chemical Forecast'!$A:$A,'Chemical Forecast'!AA:AA,0,0)</f>
        <v>0</v>
      </c>
      <c r="BX8" s="16">
        <f>_xlfn.XLOOKUP($A8,'Chemical Forecast'!$A:$A,'Chemical Forecast'!AB:AB,0,0)</f>
        <v>0</v>
      </c>
      <c r="BY8" s="16">
        <f>_xlfn.XLOOKUP($A8,'Chemical Forecast'!$A:$A,'Chemical Forecast'!AC:AC,0,0)</f>
        <v>0</v>
      </c>
      <c r="BZ8" s="16">
        <f>_xlfn.XLOOKUP($A8,'Chemical Forecast'!$A:$A,'Chemical Forecast'!AD:AD,0,0)</f>
        <v>0</v>
      </c>
      <c r="CA8" s="16">
        <f>_xlfn.XLOOKUP($A8,'Chemical Forecast'!$A:$A,'Chemical Forecast'!AE:AE,0,0)</f>
        <v>0</v>
      </c>
      <c r="CB8" s="16">
        <f>_xlfn.XLOOKUP($A8,'Chemical Forecast'!$A:$A,'Chemical Forecast'!AF:AF,0,0)</f>
        <v>0</v>
      </c>
      <c r="CC8" s="16">
        <f>_xlfn.XLOOKUP($A8,'Chemical Forecast'!$A:$A,'Chemical Forecast'!AG:AG,0,0)</f>
        <v>0</v>
      </c>
      <c r="CD8" s="16">
        <f>_xlfn.XLOOKUP($A8,'Chemical Forecast'!$A:$A,'Chemical Forecast'!AH:AH,0,0)</f>
        <v>0</v>
      </c>
      <c r="CE8" s="16">
        <f>SUM(BS8:CD8)</f>
        <v>0</v>
      </c>
      <c r="CF8" s="17">
        <f>SUM(AV8:BD8,BF8:BH8)</f>
        <v>0</v>
      </c>
      <c r="CG8" s="16">
        <f>_xlfn.XLOOKUP($A8,'Chemical Forecast'!$A:$A,'Chemical Forecast'!BF:BF,0,0)</f>
        <v>0</v>
      </c>
      <c r="CH8" s="16">
        <f>CF8+CG8</f>
        <v>0</v>
      </c>
      <c r="CI8" s="19">
        <f>CJ8-CH8</f>
        <v>0</v>
      </c>
      <c r="CJ8" s="16">
        <f>SUM(BM8:BQ8,BS8:BY8)</f>
        <v>0</v>
      </c>
    </row>
    <row r="9" spans="1:88" x14ac:dyDescent="0.25">
      <c r="A9" s="13">
        <v>618500</v>
      </c>
      <c r="B9" s="14">
        <f>+B8+1</f>
        <v>4</v>
      </c>
      <c r="C9" s="15" t="str">
        <f>LEFT(A9,3)&amp;"."&amp;RIGHT(A9,3)</f>
        <v>618.500</v>
      </c>
      <c r="D9" s="13" t="s">
        <v>20</v>
      </c>
      <c r="E9" s="13"/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>SUM(F9:Q9)</f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-299.07</v>
      </c>
      <c r="AC9" s="16">
        <v>0</v>
      </c>
      <c r="AD9" s="16">
        <v>0</v>
      </c>
      <c r="AE9" s="16">
        <f>SUM(S9:AD9)</f>
        <v>-299.07</v>
      </c>
      <c r="AF9" s="16">
        <v>-2133.06</v>
      </c>
      <c r="AG9" s="16">
        <v>-4530.53</v>
      </c>
      <c r="AH9" s="16">
        <v>-641.23</v>
      </c>
      <c r="AI9" s="16">
        <v>-1845</v>
      </c>
      <c r="AJ9" s="16">
        <v>-4761.67</v>
      </c>
      <c r="AK9" s="16">
        <v>-2499</v>
      </c>
      <c r="AL9" s="16">
        <v>-2288</v>
      </c>
      <c r="AM9" s="16">
        <v>-2288</v>
      </c>
      <c r="AN9" s="16">
        <v>-315.70000000000005</v>
      </c>
      <c r="AO9" s="16">
        <v>-710.16999999999985</v>
      </c>
      <c r="AP9" s="16">
        <v>191.45000000000005</v>
      </c>
      <c r="AQ9" s="16">
        <v>-2288</v>
      </c>
      <c r="AR9" s="16">
        <f>SUM(AF9:AQ9)</f>
        <v>-24108.909999999996</v>
      </c>
      <c r="AS9" s="16">
        <v>-2288</v>
      </c>
      <c r="AT9" s="16">
        <v>-2288</v>
      </c>
      <c r="AU9" s="16">
        <v>-2285.5</v>
      </c>
      <c r="AV9" s="16">
        <v>-3655.08</v>
      </c>
      <c r="AW9" s="16">
        <v>-2356.64</v>
      </c>
      <c r="AX9" s="16">
        <v>-2356.64</v>
      </c>
      <c r="AY9" s="16">
        <v>-2356.64</v>
      </c>
      <c r="AZ9" s="16">
        <v>-2354.14</v>
      </c>
      <c r="BA9" s="16">
        <v>-2356.64</v>
      </c>
      <c r="BB9" s="16">
        <f>_xlfn.XLOOKUP($A9,'Chemical Forecast'!$A:$A,'Chemical Forecast'!F:F,0,0)</f>
        <v>0</v>
      </c>
      <c r="BC9" s="16">
        <f>_xlfn.XLOOKUP($A9,'Chemical Forecast'!$A:$A,'Chemical Forecast'!G:G,0,0)</f>
        <v>0</v>
      </c>
      <c r="BD9" s="16">
        <f>_xlfn.XLOOKUP($A9,'Chemical Forecast'!$A:$A,'Chemical Forecast'!H:H,0,0)</f>
        <v>0</v>
      </c>
      <c r="BE9" s="16">
        <f>SUM(AS9:BD9)</f>
        <v>-22297.279999999999</v>
      </c>
      <c r="BF9" s="16">
        <f>_xlfn.XLOOKUP($A9,'Chemical Forecast'!$A:$A,'Chemical Forecast'!J:J,0,0)</f>
        <v>0</v>
      </c>
      <c r="BG9" s="16">
        <f>_xlfn.XLOOKUP($A9,'Chemical Forecast'!$A:$A,'Chemical Forecast'!K:K,0,0)</f>
        <v>0</v>
      </c>
      <c r="BH9" s="16">
        <f>_xlfn.XLOOKUP($A9,'Chemical Forecast'!$A:$A,'Chemical Forecast'!L:L,0,0)</f>
        <v>0</v>
      </c>
      <c r="BI9" s="16">
        <f>_xlfn.XLOOKUP($A9,'Chemical Forecast'!$A:$A,'Chemical Forecast'!M:M,0,0)</f>
        <v>0</v>
      </c>
      <c r="BJ9" s="16">
        <f>_xlfn.XLOOKUP($A9,'Chemical Forecast'!$A:$A,'Chemical Forecast'!N:N,0,0)</f>
        <v>0</v>
      </c>
      <c r="BK9" s="16">
        <f>_xlfn.XLOOKUP($A9,'Chemical Forecast'!$A:$A,'Chemical Forecast'!O:O,0,0)</f>
        <v>0</v>
      </c>
      <c r="BL9" s="16">
        <f>_xlfn.XLOOKUP($A9,'Chemical Forecast'!$A:$A,'Chemical Forecast'!P:P,0,0)</f>
        <v>0</v>
      </c>
      <c r="BM9" s="16">
        <f>_xlfn.XLOOKUP($A9,'Chemical Forecast'!$A:$A,'Chemical Forecast'!Q:Q,0,0)</f>
        <v>0</v>
      </c>
      <c r="BN9" s="16">
        <f>_xlfn.XLOOKUP($A9,'Chemical Forecast'!$A:$A,'Chemical Forecast'!R:R,0,0)</f>
        <v>0</v>
      </c>
      <c r="BO9" s="16">
        <f>_xlfn.XLOOKUP($A9,'Chemical Forecast'!$A:$A,'Chemical Forecast'!S:S,0,0)</f>
        <v>0</v>
      </c>
      <c r="BP9" s="16">
        <f>_xlfn.XLOOKUP($A9,'Chemical Forecast'!$A:$A,'Chemical Forecast'!T:T,0,0)</f>
        <v>0</v>
      </c>
      <c r="BQ9" s="16">
        <f>_xlfn.XLOOKUP($A9,'Chemical Forecast'!$A:$A,'Chemical Forecast'!U:U,0,0)</f>
        <v>0</v>
      </c>
      <c r="BR9" s="16">
        <f>SUM(BF9:BQ9)</f>
        <v>0</v>
      </c>
      <c r="BS9" s="16">
        <f>_xlfn.XLOOKUP($A9,'Chemical Forecast'!$A:$A,'Chemical Forecast'!W:W,0,0)</f>
        <v>0</v>
      </c>
      <c r="BT9" s="16">
        <f>_xlfn.XLOOKUP($A9,'Chemical Forecast'!$A:$A,'Chemical Forecast'!X:X,0,0)</f>
        <v>0</v>
      </c>
      <c r="BU9" s="16">
        <f>_xlfn.XLOOKUP($A9,'Chemical Forecast'!$A:$A,'Chemical Forecast'!Y:Y,0,0)</f>
        <v>0</v>
      </c>
      <c r="BV9" s="16">
        <f>_xlfn.XLOOKUP($A9,'Chemical Forecast'!$A:$A,'Chemical Forecast'!Z:Z,0,0)</f>
        <v>0</v>
      </c>
      <c r="BW9" s="16">
        <f>_xlfn.XLOOKUP($A9,'Chemical Forecast'!$A:$A,'Chemical Forecast'!AA:AA,0,0)</f>
        <v>0</v>
      </c>
      <c r="BX9" s="16">
        <f>_xlfn.XLOOKUP($A9,'Chemical Forecast'!$A:$A,'Chemical Forecast'!AB:AB,0,0)</f>
        <v>0</v>
      </c>
      <c r="BY9" s="16">
        <f>_xlfn.XLOOKUP($A9,'Chemical Forecast'!$A:$A,'Chemical Forecast'!AC:AC,0,0)</f>
        <v>0</v>
      </c>
      <c r="BZ9" s="16">
        <f>_xlfn.XLOOKUP($A9,'Chemical Forecast'!$A:$A,'Chemical Forecast'!AD:AD,0,0)</f>
        <v>0</v>
      </c>
      <c r="CA9" s="16">
        <f>_xlfn.XLOOKUP($A9,'Chemical Forecast'!$A:$A,'Chemical Forecast'!AE:AE,0,0)</f>
        <v>0</v>
      </c>
      <c r="CB9" s="16">
        <f>_xlfn.XLOOKUP($A9,'Chemical Forecast'!$A:$A,'Chemical Forecast'!AF:AF,0,0)</f>
        <v>0</v>
      </c>
      <c r="CC9" s="16">
        <f>_xlfn.XLOOKUP($A9,'Chemical Forecast'!$A:$A,'Chemical Forecast'!AG:AG,0,0)</f>
        <v>0</v>
      </c>
      <c r="CD9" s="16">
        <f>_xlfn.XLOOKUP($A9,'Chemical Forecast'!$A:$A,'Chemical Forecast'!AH:AH,0,0)</f>
        <v>0</v>
      </c>
      <c r="CE9" s="16">
        <f>SUM(BS9:CD9)</f>
        <v>0</v>
      </c>
      <c r="CF9" s="17">
        <f>SUM(AV9:BD9,BF9:BH9)</f>
        <v>-15435.779999999997</v>
      </c>
      <c r="CG9" s="16">
        <f>_xlfn.XLOOKUP($A9,'Chemical Forecast'!$A:$A,'Chemical Forecast'!BF:BF,0,0)</f>
        <v>0</v>
      </c>
      <c r="CH9" s="16">
        <f>CF9+CG9</f>
        <v>-15435.779999999997</v>
      </c>
      <c r="CI9" s="19">
        <f>CJ9-CH9</f>
        <v>15435.779999999997</v>
      </c>
      <c r="CJ9" s="16">
        <f>SUM(BM9:BQ9,BS9:BY9)</f>
        <v>0</v>
      </c>
    </row>
    <row r="10" spans="1:88" x14ac:dyDescent="0.25">
      <c r="A10" s="13">
        <v>718000</v>
      </c>
      <c r="B10" s="14">
        <f t="shared" ref="B10:B12" si="0">+B9+1</f>
        <v>5</v>
      </c>
      <c r="C10" s="15" t="str">
        <f t="shared" ref="C10:C11" si="1">LEFT(A10,3)&amp;"."&amp;RIGHT(A10,3)</f>
        <v>718.000</v>
      </c>
      <c r="D10" s="13" t="s">
        <v>21</v>
      </c>
      <c r="E10" s="13"/>
      <c r="F10" s="16">
        <v>-14285.380000000001</v>
      </c>
      <c r="G10" s="16">
        <v>-4476.5199999999995</v>
      </c>
      <c r="H10" s="16">
        <v>-18227.550000000003</v>
      </c>
      <c r="I10" s="16">
        <v>-1307.18</v>
      </c>
      <c r="J10" s="16">
        <v>-15210.550000000003</v>
      </c>
      <c r="K10" s="16">
        <v>-1143.25</v>
      </c>
      <c r="L10" s="16">
        <v>-15230.959999999997</v>
      </c>
      <c r="M10" s="16">
        <v>-2157.46</v>
      </c>
      <c r="N10" s="16">
        <v>-24545.760000000002</v>
      </c>
      <c r="O10" s="16">
        <v>-4745.2699999999995</v>
      </c>
      <c r="P10" s="16">
        <v>-37636.640000000007</v>
      </c>
      <c r="Q10" s="16">
        <v>-6088.5199999999995</v>
      </c>
      <c r="R10" s="16">
        <f t="shared" ref="R10:R11" si="2">SUM(F10:Q10)</f>
        <v>-145055.04000000001</v>
      </c>
      <c r="S10" s="16">
        <v>-23467.019999999997</v>
      </c>
      <c r="T10" s="16">
        <v>-28153.070000000003</v>
      </c>
      <c r="U10" s="16">
        <v>-26742.650000000005</v>
      </c>
      <c r="V10" s="16">
        <v>-13836.62</v>
      </c>
      <c r="W10" s="16">
        <v>-4482.67</v>
      </c>
      <c r="X10" s="16">
        <v>-17303.769999999997</v>
      </c>
      <c r="Y10" s="16">
        <v>-2384.1</v>
      </c>
      <c r="Z10" s="16">
        <v>-6144.84</v>
      </c>
      <c r="AA10" s="16">
        <v>-21928.590000000004</v>
      </c>
      <c r="AB10" s="16">
        <v>0</v>
      </c>
      <c r="AC10" s="16">
        <v>-1400.13</v>
      </c>
      <c r="AD10" s="16">
        <v>-40</v>
      </c>
      <c r="AE10" s="16">
        <f t="shared" ref="AE10:AE11" si="3">SUM(S10:AD10)</f>
        <v>-145883.46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f t="shared" ref="AR10:AR11" si="4">SUM(AF10:AQ10)</f>
        <v>0</v>
      </c>
      <c r="AS10" s="16">
        <v>0</v>
      </c>
      <c r="AT10" s="16">
        <v>0</v>
      </c>
      <c r="AU10" s="16">
        <v>0</v>
      </c>
      <c r="AV10" s="16">
        <v>-220</v>
      </c>
      <c r="AW10" s="16">
        <v>0</v>
      </c>
      <c r="AX10" s="16">
        <v>0</v>
      </c>
      <c r="AY10" s="16">
        <v>-1804</v>
      </c>
      <c r="AZ10" s="16">
        <v>-1368.16</v>
      </c>
      <c r="BA10" s="16">
        <v>0</v>
      </c>
      <c r="BB10" s="16">
        <f>_xlfn.XLOOKUP($A10,'Chemical Forecast'!$A:$A,'Chemical Forecast'!F:F,0,0)</f>
        <v>0</v>
      </c>
      <c r="BC10" s="16">
        <f>_xlfn.XLOOKUP($A10,'Chemical Forecast'!$A:$A,'Chemical Forecast'!G:G,0,0)</f>
        <v>0</v>
      </c>
      <c r="BD10" s="16">
        <f>_xlfn.XLOOKUP($A10,'Chemical Forecast'!$A:$A,'Chemical Forecast'!H:H,0,0)</f>
        <v>0</v>
      </c>
      <c r="BE10" s="16">
        <f t="shared" ref="BE10:BE11" si="5">SUM(AS10:BD10)</f>
        <v>-3392.16</v>
      </c>
      <c r="BF10" s="16">
        <f>_xlfn.XLOOKUP($A10,'Chemical Forecast'!$A:$A,'Chemical Forecast'!J:J,0,0)</f>
        <v>0</v>
      </c>
      <c r="BG10" s="16">
        <f>_xlfn.XLOOKUP($A10,'Chemical Forecast'!$A:$A,'Chemical Forecast'!K:K,0,0)</f>
        <v>0</v>
      </c>
      <c r="BH10" s="16">
        <f>_xlfn.XLOOKUP($A10,'Chemical Forecast'!$A:$A,'Chemical Forecast'!L:L,0,0)</f>
        <v>0</v>
      </c>
      <c r="BI10" s="16">
        <f>_xlfn.XLOOKUP($A10,'Chemical Forecast'!$A:$A,'Chemical Forecast'!M:M,0,0)</f>
        <v>0</v>
      </c>
      <c r="BJ10" s="16">
        <f>_xlfn.XLOOKUP($A10,'Chemical Forecast'!$A:$A,'Chemical Forecast'!N:N,0,0)</f>
        <v>0</v>
      </c>
      <c r="BK10" s="16">
        <f>_xlfn.XLOOKUP($A10,'Chemical Forecast'!$A:$A,'Chemical Forecast'!O:O,0,0)</f>
        <v>0</v>
      </c>
      <c r="BL10" s="16">
        <f>_xlfn.XLOOKUP($A10,'Chemical Forecast'!$A:$A,'Chemical Forecast'!P:P,0,0)</f>
        <v>0</v>
      </c>
      <c r="BM10" s="16">
        <f>_xlfn.XLOOKUP($A10,'Chemical Forecast'!$A:$A,'Chemical Forecast'!Q:Q,0,0)</f>
        <v>0</v>
      </c>
      <c r="BN10" s="16">
        <f>_xlfn.XLOOKUP($A10,'Chemical Forecast'!$A:$A,'Chemical Forecast'!R:R,0,0)</f>
        <v>0</v>
      </c>
      <c r="BO10" s="16">
        <f>_xlfn.XLOOKUP($A10,'Chemical Forecast'!$A:$A,'Chemical Forecast'!S:S,0,0)</f>
        <v>0</v>
      </c>
      <c r="BP10" s="16">
        <f>_xlfn.XLOOKUP($A10,'Chemical Forecast'!$A:$A,'Chemical Forecast'!T:T,0,0)</f>
        <v>0</v>
      </c>
      <c r="BQ10" s="16">
        <f>_xlfn.XLOOKUP($A10,'Chemical Forecast'!$A:$A,'Chemical Forecast'!U:U,0,0)</f>
        <v>0</v>
      </c>
      <c r="BR10" s="16">
        <f t="shared" ref="BR10:BR11" si="6">SUM(BF10:BQ10)</f>
        <v>0</v>
      </c>
      <c r="BS10" s="16">
        <f>_xlfn.XLOOKUP($A10,'Chemical Forecast'!$A:$A,'Chemical Forecast'!W:W,0,0)</f>
        <v>0</v>
      </c>
      <c r="BT10" s="16">
        <f>_xlfn.XLOOKUP($A10,'Chemical Forecast'!$A:$A,'Chemical Forecast'!X:X,0,0)</f>
        <v>0</v>
      </c>
      <c r="BU10" s="16">
        <f>_xlfn.XLOOKUP($A10,'Chemical Forecast'!$A:$A,'Chemical Forecast'!Y:Y,0,0)</f>
        <v>0</v>
      </c>
      <c r="BV10" s="16">
        <f>_xlfn.XLOOKUP($A10,'Chemical Forecast'!$A:$A,'Chemical Forecast'!Z:Z,0,0)</f>
        <v>0</v>
      </c>
      <c r="BW10" s="16">
        <f>_xlfn.XLOOKUP($A10,'Chemical Forecast'!$A:$A,'Chemical Forecast'!AA:AA,0,0)</f>
        <v>0</v>
      </c>
      <c r="BX10" s="16">
        <f>_xlfn.XLOOKUP($A10,'Chemical Forecast'!$A:$A,'Chemical Forecast'!AB:AB,0,0)</f>
        <v>0</v>
      </c>
      <c r="BY10" s="16">
        <f>_xlfn.XLOOKUP($A10,'Chemical Forecast'!$A:$A,'Chemical Forecast'!AC:AC,0,0)</f>
        <v>0</v>
      </c>
      <c r="BZ10" s="16">
        <f>_xlfn.XLOOKUP($A10,'Chemical Forecast'!$A:$A,'Chemical Forecast'!AD:AD,0,0)</f>
        <v>0</v>
      </c>
      <c r="CA10" s="16">
        <f>_xlfn.XLOOKUP($A10,'Chemical Forecast'!$A:$A,'Chemical Forecast'!AE:AE,0,0)</f>
        <v>0</v>
      </c>
      <c r="CB10" s="16">
        <f>_xlfn.XLOOKUP($A10,'Chemical Forecast'!$A:$A,'Chemical Forecast'!AF:AF,0,0)</f>
        <v>0</v>
      </c>
      <c r="CC10" s="16">
        <f>_xlfn.XLOOKUP($A10,'Chemical Forecast'!$A:$A,'Chemical Forecast'!AG:AG,0,0)</f>
        <v>0</v>
      </c>
      <c r="CD10" s="16">
        <f>_xlfn.XLOOKUP($A10,'Chemical Forecast'!$A:$A,'Chemical Forecast'!AH:AH,0,0)</f>
        <v>0</v>
      </c>
      <c r="CE10" s="16">
        <f t="shared" ref="CE10:CE11" si="7">SUM(BS10:CD10)</f>
        <v>0</v>
      </c>
      <c r="CF10" s="17">
        <f>SUM(AV10:BD10,BF10:BH10)</f>
        <v>-3392.16</v>
      </c>
      <c r="CG10" s="16">
        <f>_xlfn.XLOOKUP($A10,'Chemical Forecast'!$A:$A,'Chemical Forecast'!BF:BF,0,0)</f>
        <v>0</v>
      </c>
      <c r="CH10" s="16">
        <f t="shared" ref="CH10:CH11" si="8">CF10+CG10</f>
        <v>-3392.16</v>
      </c>
      <c r="CI10" s="16">
        <f t="shared" ref="CI10:CI11" si="9">CJ10-CH10</f>
        <v>3392.16</v>
      </c>
      <c r="CJ10" s="16">
        <f t="shared" ref="CJ10:CJ11" si="10">SUM(BM10:BQ10,BS10:BY10)</f>
        <v>0</v>
      </c>
    </row>
    <row r="11" spans="1:88" x14ac:dyDescent="0.25">
      <c r="A11" s="13">
        <v>718500</v>
      </c>
      <c r="B11" s="14">
        <f t="shared" si="0"/>
        <v>6</v>
      </c>
      <c r="C11" s="15" t="str">
        <f t="shared" si="1"/>
        <v>718.500</v>
      </c>
      <c r="D11" s="13" t="s">
        <v>22</v>
      </c>
      <c r="E11" s="13"/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 t="shared" si="2"/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-3031.86</v>
      </c>
      <c r="AB11" s="16">
        <v>-9892.93</v>
      </c>
      <c r="AC11" s="16">
        <v>-8941.6900000000023</v>
      </c>
      <c r="AD11" s="16">
        <v>-7013</v>
      </c>
      <c r="AE11" s="16">
        <f t="shared" si="3"/>
        <v>-28879.480000000003</v>
      </c>
      <c r="AF11" s="16">
        <v>-2659.1900000000005</v>
      </c>
      <c r="AG11" s="16">
        <v>-4594.72</v>
      </c>
      <c r="AH11" s="16">
        <v>-4954.8599999999997</v>
      </c>
      <c r="AI11" s="16">
        <v>-17414.530000000002</v>
      </c>
      <c r="AJ11" s="16">
        <v>-20939.890000000003</v>
      </c>
      <c r="AK11" s="16">
        <v>-24336.47</v>
      </c>
      <c r="AL11" s="16">
        <v>-18161.66</v>
      </c>
      <c r="AM11" s="16">
        <v>16939.739999999998</v>
      </c>
      <c r="AN11" s="16">
        <v>-1021.9199999999997</v>
      </c>
      <c r="AO11" s="16">
        <v>-2298.7300000000018</v>
      </c>
      <c r="AP11" s="16">
        <v>619.7300000000007</v>
      </c>
      <c r="AQ11" s="16">
        <v>-7406</v>
      </c>
      <c r="AR11" s="16">
        <f t="shared" si="4"/>
        <v>-86228.500000000015</v>
      </c>
      <c r="AS11" s="16">
        <v>-7406</v>
      </c>
      <c r="AT11" s="16">
        <v>-7406</v>
      </c>
      <c r="AU11" s="16">
        <v>-7406</v>
      </c>
      <c r="AV11" s="16">
        <v>-12343.32</v>
      </c>
      <c r="AW11" s="16">
        <v>-7624.72</v>
      </c>
      <c r="AX11" s="16">
        <v>-7624.72</v>
      </c>
      <c r="AY11" s="16">
        <v>-7624.72</v>
      </c>
      <c r="AZ11" s="16">
        <v>-7624.72</v>
      </c>
      <c r="BA11" s="16">
        <v>-7624.72</v>
      </c>
      <c r="BB11" s="16">
        <f>_xlfn.XLOOKUP($A11,'Chemical Forecast'!$A:$A,'Chemical Forecast'!F:F,0,0)</f>
        <v>0</v>
      </c>
      <c r="BC11" s="16">
        <f>_xlfn.XLOOKUP($A11,'Chemical Forecast'!$A:$A,'Chemical Forecast'!G:G,0,0)</f>
        <v>0</v>
      </c>
      <c r="BD11" s="16">
        <f>_xlfn.XLOOKUP($A11,'Chemical Forecast'!$A:$A,'Chemical Forecast'!H:H,0,0)</f>
        <v>0</v>
      </c>
      <c r="BE11" s="16">
        <f t="shared" si="5"/>
        <v>-72684.92</v>
      </c>
      <c r="BF11" s="16">
        <f>_xlfn.XLOOKUP($A11,'Chemical Forecast'!$A:$A,'Chemical Forecast'!J:J,0,0)</f>
        <v>0</v>
      </c>
      <c r="BG11" s="16">
        <f>_xlfn.XLOOKUP($A11,'Chemical Forecast'!$A:$A,'Chemical Forecast'!K:K,0,0)</f>
        <v>0</v>
      </c>
      <c r="BH11" s="16">
        <f>_xlfn.XLOOKUP($A11,'Chemical Forecast'!$A:$A,'Chemical Forecast'!L:L,0,0)</f>
        <v>0</v>
      </c>
      <c r="BI11" s="16">
        <f>_xlfn.XLOOKUP($A11,'Chemical Forecast'!$A:$A,'Chemical Forecast'!M:M,0,0)</f>
        <v>0</v>
      </c>
      <c r="BJ11" s="16">
        <f>_xlfn.XLOOKUP($A11,'Chemical Forecast'!$A:$A,'Chemical Forecast'!N:N,0,0)</f>
        <v>0</v>
      </c>
      <c r="BK11" s="16">
        <f>_xlfn.XLOOKUP($A11,'Chemical Forecast'!$A:$A,'Chemical Forecast'!O:O,0,0)</f>
        <v>0</v>
      </c>
      <c r="BL11" s="16">
        <f>_xlfn.XLOOKUP($A11,'Chemical Forecast'!$A:$A,'Chemical Forecast'!P:P,0,0)</f>
        <v>0</v>
      </c>
      <c r="BM11" s="16">
        <f>_xlfn.XLOOKUP($A11,'Chemical Forecast'!$A:$A,'Chemical Forecast'!Q:Q,0,0)</f>
        <v>0</v>
      </c>
      <c r="BN11" s="16">
        <f>_xlfn.XLOOKUP($A11,'Chemical Forecast'!$A:$A,'Chemical Forecast'!R:R,0,0)</f>
        <v>0</v>
      </c>
      <c r="BO11" s="16">
        <f>_xlfn.XLOOKUP($A11,'Chemical Forecast'!$A:$A,'Chemical Forecast'!S:S,0,0)</f>
        <v>0</v>
      </c>
      <c r="BP11" s="16">
        <f>_xlfn.XLOOKUP($A11,'Chemical Forecast'!$A:$A,'Chemical Forecast'!T:T,0,0)</f>
        <v>0</v>
      </c>
      <c r="BQ11" s="16">
        <f>_xlfn.XLOOKUP($A11,'Chemical Forecast'!$A:$A,'Chemical Forecast'!U:U,0,0)</f>
        <v>0</v>
      </c>
      <c r="BR11" s="16">
        <f t="shared" si="6"/>
        <v>0</v>
      </c>
      <c r="BS11" s="16">
        <f>_xlfn.XLOOKUP($A11,'Chemical Forecast'!$A:$A,'Chemical Forecast'!W:W,0,0)</f>
        <v>0</v>
      </c>
      <c r="BT11" s="16">
        <f>_xlfn.XLOOKUP($A11,'Chemical Forecast'!$A:$A,'Chemical Forecast'!X:X,0,0)</f>
        <v>0</v>
      </c>
      <c r="BU11" s="16">
        <f>_xlfn.XLOOKUP($A11,'Chemical Forecast'!$A:$A,'Chemical Forecast'!Y:Y,0,0)</f>
        <v>0</v>
      </c>
      <c r="BV11" s="16">
        <f>_xlfn.XLOOKUP($A11,'Chemical Forecast'!$A:$A,'Chemical Forecast'!Z:Z,0,0)</f>
        <v>0</v>
      </c>
      <c r="BW11" s="16">
        <f>_xlfn.XLOOKUP($A11,'Chemical Forecast'!$A:$A,'Chemical Forecast'!AA:AA,0,0)</f>
        <v>0</v>
      </c>
      <c r="BX11" s="16">
        <f>_xlfn.XLOOKUP($A11,'Chemical Forecast'!$A:$A,'Chemical Forecast'!AB:AB,0,0)</f>
        <v>0</v>
      </c>
      <c r="BY11" s="16">
        <f>_xlfn.XLOOKUP($A11,'Chemical Forecast'!$A:$A,'Chemical Forecast'!AC:AC,0,0)</f>
        <v>0</v>
      </c>
      <c r="BZ11" s="16">
        <f>_xlfn.XLOOKUP($A11,'Chemical Forecast'!$A:$A,'Chemical Forecast'!AD:AD,0,0)</f>
        <v>0</v>
      </c>
      <c r="CA11" s="16">
        <f>_xlfn.XLOOKUP($A11,'Chemical Forecast'!$A:$A,'Chemical Forecast'!AE:AE,0,0)</f>
        <v>0</v>
      </c>
      <c r="CB11" s="16">
        <f>_xlfn.XLOOKUP($A11,'Chemical Forecast'!$A:$A,'Chemical Forecast'!AF:AF,0,0)</f>
        <v>0</v>
      </c>
      <c r="CC11" s="16">
        <f>_xlfn.XLOOKUP($A11,'Chemical Forecast'!$A:$A,'Chemical Forecast'!AG:AG,0,0)</f>
        <v>0</v>
      </c>
      <c r="CD11" s="16">
        <f>_xlfn.XLOOKUP($A11,'Chemical Forecast'!$A:$A,'Chemical Forecast'!AH:AH,0,0)</f>
        <v>0</v>
      </c>
      <c r="CE11" s="16">
        <f t="shared" si="7"/>
        <v>0</v>
      </c>
      <c r="CF11" s="17">
        <f>SUM(AV11:BD11,BF11:BH11)</f>
        <v>-50466.920000000006</v>
      </c>
      <c r="CG11" s="16">
        <f>_xlfn.XLOOKUP($A11,'Chemical Forecast'!$A:$A,'Chemical Forecast'!BF:BF,0,0)</f>
        <v>0</v>
      </c>
      <c r="CH11" s="16">
        <f t="shared" si="8"/>
        <v>-50466.920000000006</v>
      </c>
      <c r="CI11" s="16">
        <f t="shared" si="9"/>
        <v>50466.920000000006</v>
      </c>
      <c r="CJ11" s="16">
        <f t="shared" si="10"/>
        <v>0</v>
      </c>
    </row>
    <row r="12" spans="1:88" x14ac:dyDescent="0.25">
      <c r="B12" s="14">
        <f t="shared" si="0"/>
        <v>7</v>
      </c>
      <c r="AR12" s="19"/>
      <c r="BE12" s="19"/>
      <c r="BR12" s="19"/>
      <c r="CE12" s="19"/>
      <c r="CF12" s="19"/>
      <c r="CG12" s="19"/>
      <c r="CJ12" s="19"/>
    </row>
  </sheetData>
  <mergeCells count="3">
    <mergeCell ref="B1:CJ1"/>
    <mergeCell ref="B2:CJ2"/>
    <mergeCell ref="B3:CJ3"/>
  </mergeCells>
  <pageMargins left="0.7" right="0.7" top="0.75" bottom="0.75" header="0.3" footer="0.3"/>
  <pageSetup scale="22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6E16-C212-4700-8C2A-87FDFF2827A1}">
  <sheetPr>
    <tabColor rgb="FFFF99FF"/>
    <pageSetUpPr fitToPage="1"/>
  </sheetPr>
  <dimension ref="A1:BG12"/>
  <sheetViews>
    <sheetView showGridLines="0" zoomScale="90" zoomScaleNormal="90" zoomScaleSheetLayoutView="85" workbookViewId="0">
      <pane xSplit="4" ySplit="5" topLeftCell="E6" activePane="bottomRight" state="frozen"/>
      <selection pane="topRight" activeCell="BE128" sqref="BE128"/>
      <selection pane="bottomLeft" activeCell="BE128" sqref="BE128"/>
      <selection pane="bottomRight" activeCell="H24" sqref="H24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8" width="11.42578125" customWidth="1" outlineLevel="1"/>
    <col min="9" max="9" width="11.42578125" customWidth="1"/>
    <col min="10" max="21" width="11.42578125" customWidth="1" outlineLevel="1"/>
    <col min="22" max="22" width="11.42578125" customWidth="1"/>
    <col min="23" max="34" width="11.42578125" customWidth="1" outlineLevel="1"/>
    <col min="35" max="35" width="11.42578125" customWidth="1"/>
    <col min="36" max="47" width="11.42578125" hidden="1" customWidth="1" outlineLevel="1"/>
    <col min="48" max="48" width="11.42578125" customWidth="1" collapsed="1"/>
    <col min="49" max="55" width="11.42578125" hidden="1" customWidth="1" outlineLevel="1"/>
    <col min="56" max="56" width="11.42578125" customWidth="1" collapsed="1"/>
    <col min="57" max="57" width="53.42578125" style="22" customWidth="1"/>
    <col min="58" max="58" width="13.140625" customWidth="1"/>
    <col min="59" max="59" width="38.42578125" bestFit="1" customWidth="1"/>
  </cols>
  <sheetData>
    <row r="1" spans="1:59" ht="15.75" x14ac:dyDescent="0.25">
      <c r="C1" s="20" t="s">
        <v>0</v>
      </c>
      <c r="E1" s="21"/>
      <c r="BG1" s="23" t="s">
        <v>23</v>
      </c>
    </row>
    <row r="2" spans="1:59" ht="15.75" x14ac:dyDescent="0.25">
      <c r="C2" s="20" t="s">
        <v>24</v>
      </c>
    </row>
    <row r="3" spans="1:59" ht="15.75" x14ac:dyDescent="0.25">
      <c r="A3" s="1"/>
      <c r="C3" s="20" t="s">
        <v>2</v>
      </c>
    </row>
    <row r="4" spans="1:59" x14ac:dyDescent="0.25">
      <c r="E4" s="2"/>
    </row>
    <row r="5" spans="1:59" ht="51" x14ac:dyDescent="0.25">
      <c r="A5" s="4"/>
      <c r="B5" s="5" t="s">
        <v>4</v>
      </c>
      <c r="C5" s="5" t="s">
        <v>5</v>
      </c>
      <c r="D5" s="6" t="s">
        <v>6</v>
      </c>
      <c r="E5" s="7"/>
      <c r="F5" s="8">
        <v>45931</v>
      </c>
      <c r="G5" s="8">
        <v>45962</v>
      </c>
      <c r="H5" s="8">
        <v>45992</v>
      </c>
      <c r="I5" s="8" t="s">
        <v>10</v>
      </c>
      <c r="J5" s="8">
        <v>46023</v>
      </c>
      <c r="K5" s="8">
        <v>46054</v>
      </c>
      <c r="L5" s="8">
        <v>46082</v>
      </c>
      <c r="M5" s="8">
        <v>46113</v>
      </c>
      <c r="N5" s="8">
        <v>46143</v>
      </c>
      <c r="O5" s="8">
        <v>46174</v>
      </c>
      <c r="P5" s="8">
        <v>46204</v>
      </c>
      <c r="Q5" s="8">
        <v>46235</v>
      </c>
      <c r="R5" s="8">
        <v>46266</v>
      </c>
      <c r="S5" s="8">
        <v>46296</v>
      </c>
      <c r="T5" s="8">
        <v>46327</v>
      </c>
      <c r="U5" s="8">
        <v>46357</v>
      </c>
      <c r="V5" s="8" t="s">
        <v>11</v>
      </c>
      <c r="W5" s="8">
        <v>46388</v>
      </c>
      <c r="X5" s="8">
        <v>46419</v>
      </c>
      <c r="Y5" s="8">
        <v>46447</v>
      </c>
      <c r="Z5" s="8">
        <v>46478</v>
      </c>
      <c r="AA5" s="8">
        <v>46508</v>
      </c>
      <c r="AB5" s="8">
        <v>46539</v>
      </c>
      <c r="AC5" s="8">
        <v>46569</v>
      </c>
      <c r="AD5" s="8">
        <v>46600</v>
      </c>
      <c r="AE5" s="8">
        <v>46631</v>
      </c>
      <c r="AF5" s="8">
        <v>46661</v>
      </c>
      <c r="AG5" s="8">
        <v>46692</v>
      </c>
      <c r="AH5" s="8">
        <v>46722</v>
      </c>
      <c r="AI5" s="8" t="s">
        <v>12</v>
      </c>
      <c r="AJ5" s="8">
        <v>46753</v>
      </c>
      <c r="AK5" s="8">
        <v>46784</v>
      </c>
      <c r="AL5" s="8">
        <v>46813</v>
      </c>
      <c r="AM5" s="8">
        <v>46844</v>
      </c>
      <c r="AN5" s="8">
        <v>46874</v>
      </c>
      <c r="AO5" s="8">
        <v>46905</v>
      </c>
      <c r="AP5" s="8">
        <v>46935</v>
      </c>
      <c r="AQ5" s="8">
        <v>46966</v>
      </c>
      <c r="AR5" s="8">
        <v>46997</v>
      </c>
      <c r="AS5" s="8">
        <v>47027</v>
      </c>
      <c r="AT5" s="8">
        <v>47058</v>
      </c>
      <c r="AU5" s="8">
        <v>47088</v>
      </c>
      <c r="AV5" s="8" t="s">
        <v>25</v>
      </c>
      <c r="AW5" s="8">
        <v>47119</v>
      </c>
      <c r="AX5" s="8">
        <v>47150</v>
      </c>
      <c r="AY5" s="8">
        <v>47178</v>
      </c>
      <c r="AZ5" s="8">
        <v>47209</v>
      </c>
      <c r="BA5" s="8">
        <v>47239</v>
      </c>
      <c r="BB5" s="8">
        <v>47270</v>
      </c>
      <c r="BC5" s="8">
        <v>47300</v>
      </c>
      <c r="BD5" s="8" t="s">
        <v>26</v>
      </c>
      <c r="BE5" s="24" t="s">
        <v>27</v>
      </c>
      <c r="BF5" s="10" t="s">
        <v>14</v>
      </c>
      <c r="BG5" s="25" t="s">
        <v>28</v>
      </c>
    </row>
    <row r="6" spans="1:59" x14ac:dyDescent="0.25">
      <c r="A6" s="4"/>
      <c r="B6" s="30">
        <v>1</v>
      </c>
      <c r="C6" s="30"/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4"/>
      <c r="BF6" s="35"/>
      <c r="BG6" s="36"/>
    </row>
    <row r="7" spans="1:59" x14ac:dyDescent="0.25">
      <c r="A7" s="13">
        <v>618000</v>
      </c>
      <c r="B7" s="14">
        <f>B6+1</f>
        <v>2</v>
      </c>
      <c r="C7" s="15" t="str">
        <f t="shared" ref="C7:C9" si="0">LEFT(A7,3)&amp;"."&amp;RIGHT(A7,3)</f>
        <v>618.000</v>
      </c>
      <c r="D7" s="13" t="s">
        <v>18</v>
      </c>
      <c r="E7" s="13"/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f t="shared" ref="V7:V9" si="1">SUM(J7:U7)</f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f t="shared" ref="AI7:AI8" si="2">SUM(W7:AH7)</f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f t="shared" ref="AV7:AV8" si="3">SUM(AJ7:AU7)</f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0</v>
      </c>
      <c r="BD7" s="16">
        <f t="shared" ref="BD7:BD9" si="4">SUM(AW7:BC7)</f>
        <v>0</v>
      </c>
      <c r="BE7" s="26" t="s">
        <v>29</v>
      </c>
      <c r="BF7" s="17"/>
      <c r="BG7" s="27"/>
    </row>
    <row r="8" spans="1:59" x14ac:dyDescent="0.25">
      <c r="A8" s="13">
        <v>618300</v>
      </c>
      <c r="B8" s="14">
        <f t="shared" ref="B8:B12" si="5">+B7+1</f>
        <v>3</v>
      </c>
      <c r="C8" s="15" t="str">
        <f t="shared" si="0"/>
        <v>618.300</v>
      </c>
      <c r="D8" s="13" t="s">
        <v>19</v>
      </c>
      <c r="E8" s="13"/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f t="shared" si="1"/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f t="shared" si="2"/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f t="shared" si="3"/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f t="shared" si="4"/>
        <v>0</v>
      </c>
      <c r="BE8" s="26" t="s">
        <v>29</v>
      </c>
      <c r="BF8" s="17"/>
      <c r="BG8" s="27"/>
    </row>
    <row r="9" spans="1:59" x14ac:dyDescent="0.25">
      <c r="A9" s="13">
        <v>618500</v>
      </c>
      <c r="B9" s="14">
        <f t="shared" si="5"/>
        <v>4</v>
      </c>
      <c r="C9" s="15" t="str">
        <f t="shared" si="0"/>
        <v>618.500</v>
      </c>
      <c r="D9" s="13" t="s">
        <v>20</v>
      </c>
      <c r="E9" s="13"/>
      <c r="F9" s="16">
        <v>0</v>
      </c>
      <c r="G9" s="16">
        <v>0</v>
      </c>
      <c r="H9" s="16">
        <v>0</v>
      </c>
      <c r="I9" s="16">
        <f t="shared" ref="I9" si="6">SUM(F9:H9)</f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f t="shared" si="1"/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f t="shared" ref="AI9" si="7">SUM(W9:AH9)</f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f t="shared" ref="AV9" si="8">SUM(AJ9:AU9)</f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f t="shared" si="4"/>
        <v>0</v>
      </c>
      <c r="BE9" s="26" t="s">
        <v>29</v>
      </c>
      <c r="BF9" s="17"/>
      <c r="BG9" s="27"/>
    </row>
    <row r="10" spans="1:59" x14ac:dyDescent="0.25">
      <c r="A10" s="13">
        <v>718000</v>
      </c>
      <c r="B10" s="14">
        <f t="shared" si="5"/>
        <v>5</v>
      </c>
      <c r="C10" s="15" t="str">
        <f>LEFT(A10,3)&amp;"."&amp;RIGHT(A10,3)</f>
        <v>718.000</v>
      </c>
      <c r="D10" s="13" t="s">
        <v>21</v>
      </c>
      <c r="E10" s="13"/>
      <c r="F10" s="16">
        <v>0</v>
      </c>
      <c r="G10" s="16">
        <v>0</v>
      </c>
      <c r="H10" s="16">
        <v>0</v>
      </c>
      <c r="I10" s="16">
        <f>SUM(F10:H10)</f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f>SUM(J10:U10)</f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f>SUM(W10:AH10)</f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f>SUM(AJ10:AU10)</f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f>SUM(AW10:BC10)</f>
        <v>0</v>
      </c>
      <c r="BE10" s="26" t="s">
        <v>30</v>
      </c>
      <c r="BF10" s="27"/>
      <c r="BG10" s="29"/>
    </row>
    <row r="11" spans="1:59" x14ac:dyDescent="0.25">
      <c r="A11" s="13">
        <v>718500</v>
      </c>
      <c r="B11" s="14">
        <f t="shared" si="5"/>
        <v>6</v>
      </c>
      <c r="C11" s="15" t="str">
        <f>LEFT(A11,3)&amp;"."&amp;RIGHT(A11,3)</f>
        <v>718.500</v>
      </c>
      <c r="D11" s="13" t="s">
        <v>22</v>
      </c>
      <c r="E11" s="13"/>
      <c r="F11" s="16">
        <v>0</v>
      </c>
      <c r="G11" s="16">
        <v>0</v>
      </c>
      <c r="H11" s="16">
        <v>0</v>
      </c>
      <c r="I11" s="16">
        <f>SUM(F11:H11)</f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f>SUM(J11:U11)</f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f>SUM(W11:AH11)</f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f>SUM(AJ11:AU11)</f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f>SUM(AW11:BC11)</f>
        <v>0</v>
      </c>
      <c r="BE11" s="26" t="s">
        <v>30</v>
      </c>
      <c r="BF11" s="27"/>
      <c r="BG11" s="29"/>
    </row>
    <row r="12" spans="1:59" x14ac:dyDescent="0.25">
      <c r="B12" s="14">
        <f t="shared" si="5"/>
        <v>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8"/>
      <c r="BF12" s="19"/>
      <c r="BG12" s="19"/>
    </row>
  </sheetData>
  <autoFilter ref="A5:BI9" xr:uid="{98041A36-F540-42C7-9ACE-4FC6F4454161}"/>
  <pageMargins left="0.7" right="0.7" top="0.75" bottom="0.75" header="0.3" footer="0.3"/>
  <pageSetup scale="27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4EPV5CSZ2ZPH-2104175878-283062</_dlc_DocId>
    <_dlc_DocIdUrl xmlns="219c5758-d311-4f49-8eb7-a0c37216249c">
      <Url>https://cswrgroup.sharepoint.com/_layouts/15/DocIdRedir.aspx?ID=4EPV5CSZ2ZPH-2104175878-283062</Url>
      <Description>4EPV5CSZ2ZPH-2104175878-283062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72DC69-FAE6-4D19-B80B-B5A274C61B8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BAF4AD8-6296-4A0F-A4DF-E775C35DE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33AAD1-CF7D-4C94-90FC-89147E6F87BC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43F7835E-7049-45FE-8EC9-1894DD398E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Chemical Actuals</vt:lpstr>
      <vt:lpstr>Chemical Forecast</vt:lpstr>
      <vt:lpstr>'Chemical Actuals'!Print_Area</vt:lpstr>
      <vt:lpstr>'Chemical Forecast'!Print_Area</vt:lpstr>
      <vt:lpstr>'Chemical Actuals'!Print_Titles</vt:lpstr>
      <vt:lpstr>'Chemical Forecast'!Print_Titles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2026-03-02T16:14:58Z</dcterms:created>
  <dcterms:modified xsi:type="dcterms:W3CDTF">2026-03-06T22:37:22Z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3062adbd-2d11-4e79-b690-294a33bae87c</vt:lpwstr>
  </property>
  <property fmtid="{D5CDD505-2E9C-101B-9397-08002B2CF9AE}" pid="4" name="MediaServiceImageTags">
    <vt:lpwstr/>
  </property>
</Properties>
</file>