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1st OAG DRs Supplemental\OneDrive_1_5-7-2026\"/>
    </mc:Choice>
  </mc:AlternateContent>
  <xr:revisionPtr revIDLastSave="0" documentId="8_{C1F55C25-F5B3-439C-B906-DC9AC03C33E1}" xr6:coauthVersionLast="47" xr6:coauthVersionMax="47" xr10:uidLastSave="{00000000-0000-0000-0000-000000000000}"/>
  <bookViews>
    <workbookView xWindow="-120" yWindow="-120" windowWidth="29040" windowHeight="15720" xr2:uid="{D886D56F-6BB3-4A3B-B3D6-E8B823516CAB}"/>
  </bookViews>
  <sheets>
    <sheet name="DR 76 CIAC" sheetId="1" r:id="rId1"/>
  </sheets>
  <definedNames>
    <definedName name="AveBODperConn">#REF!</definedName>
    <definedName name="averageflow">#REF!</definedName>
    <definedName name="connection2yr">#REF!</definedName>
    <definedName name="Connections">#REF!</definedName>
    <definedName name="Const_cost_heads1">#REF!</definedName>
    <definedName name="Const_cost_heads2">#REF!</definedName>
    <definedName name="Const_cost_heads3">#REF!</definedName>
    <definedName name="CONSTRUCTION_PERCENTAGE">#REF!</definedName>
    <definedName name="Design_Flow__GPD">#REF!</definedName>
    <definedName name="dsd">#REF!</definedName>
    <definedName name="End_Bal">#REF!</definedName>
    <definedName name="ENGINEERING_PERCENTAGE">#REF!</definedName>
    <definedName name="er">#REF!</definedName>
    <definedName name="ExtraPayments">#REF!</definedName>
    <definedName name="Full_Print">#REF!</definedName>
    <definedName name="GPDperConn">#REF!</definedName>
    <definedName name="Header_Row">ROW(#REF!)</definedName>
    <definedName name="Interest_Rate">#REF!</definedName>
    <definedName name="Interest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st_Row">IF(Values_Entered,Header_Row+Number_of_Payments,Header_Row)</definedName>
    <definedName name="LastCol">MATCH(REPT("z",255),#REF!)</definedName>
    <definedName name="LastRow">MATCH(9.99E+307,#REF!)</definedName>
    <definedName name="Loan_Amount">#REF!</definedName>
    <definedName name="Loan_Start">#REF!</definedName>
    <definedName name="Loan_Years">#REF!</definedName>
    <definedName name="LoanAmount">#REF!</definedName>
    <definedName name="LoanAmt">#REF!</definedName>
    <definedName name="LoanGood">(#REF!*#REF!*#REF!*#REF!)&gt;0</definedName>
    <definedName name="LoanIsGood">(#REF!*#REF!*#REF!*#REF!)&gt;0</definedName>
    <definedName name="LoanPeriod">#REF!</definedName>
    <definedName name="LoanStartDate">#REF!</definedName>
    <definedName name="newdata">#REF!</definedName>
    <definedName name="Number_of_Payments">MATCH(0.01,End_Bal,-1)+1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sPerYear">#REF!</definedName>
    <definedName name="_xlnm.Print_Area">#REF!</definedName>
    <definedName name="Print_Area_MI">#REF!</definedName>
    <definedName name="Print_Area_Reset">OFFSET(Full_Print,0,0,Last_Row)</definedName>
    <definedName name="_xlnm.Print_Titles">#REF!</definedName>
    <definedName name="Print_Titles_MI">#REF!,#REF!</definedName>
    <definedName name="PrintArea_SET">OFFSET(#REF!,,,LastRow,LastCol)</definedName>
    <definedName name="SANPIPE">#REF!</definedName>
    <definedName name="ScheduledNumberOfPayments">#REF!</definedName>
    <definedName name="ScheduledPayment">#REF!</definedName>
    <definedName name="sevendayavg">#REF!</definedName>
    <definedName name="SURVEY_PERCENTAGE">#REF!</definedName>
    <definedName name="Total_Payment" localSheetId="0">Scheduled_Payment+Extra_Payment</definedName>
    <definedName name="Total_Payment">Scheduled_Payment+Extra_Payment</definedName>
    <definedName name="v" localSheetId="0">Scheduled_Payment+Extra_Payment</definedName>
    <definedName name="v">Scheduled_Payment+Extra_Payment</definedName>
    <definedName name="Values_Entered">IF(Loan_Amount*Interest_Rate*Loan_Years*Loan_Start&gt;0,1,0)</definedName>
    <definedName name="VersionNumber" hidden="1">"4.11.8796"</definedName>
    <definedName name="x">#REF!</definedName>
    <definedName name="xdif" hidden="1">"4.11.8796"</definedName>
    <definedName name="z">#REF!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C18" i="1" s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C26" i="1" s="1"/>
  <c r="D26" i="1" s="1"/>
  <c r="E26" i="1" s="1"/>
  <c r="F26" i="1" s="1"/>
  <c r="G5" i="1"/>
  <c r="H5" i="1" s="1"/>
  <c r="I5" i="1" s="1"/>
  <c r="J5" i="1" s="1"/>
  <c r="K5" i="1" s="1"/>
  <c r="L5" i="1" s="1"/>
  <c r="M5" i="1" s="1"/>
  <c r="N5" i="1" s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C25" i="1" s="1"/>
  <c r="D25" i="1" s="1"/>
  <c r="E25" i="1" s="1"/>
  <c r="F25" i="1" s="1"/>
  <c r="C30" i="1" l="1"/>
  <c r="G26" i="1"/>
  <c r="C29" i="1"/>
  <c r="G25" i="1"/>
  <c r="H25" i="1" l="1"/>
  <c r="D29" i="1"/>
  <c r="H26" i="1"/>
  <c r="D30" i="1"/>
  <c r="I26" i="1" l="1"/>
  <c r="E30" i="1"/>
  <c r="I25" i="1"/>
  <c r="E29" i="1"/>
  <c r="F29" i="1" l="1"/>
  <c r="J25" i="1"/>
  <c r="F30" i="1"/>
  <c r="J26" i="1"/>
  <c r="G30" i="1" l="1"/>
  <c r="K26" i="1"/>
  <c r="G29" i="1"/>
  <c r="K25" i="1"/>
  <c r="H29" i="1" l="1"/>
  <c r="I29" i="1" s="1"/>
  <c r="J29" i="1" s="1"/>
  <c r="K29" i="1" s="1"/>
  <c r="L29" i="1" s="1"/>
  <c r="M29" i="1" s="1"/>
  <c r="N29" i="1" s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L25" i="1"/>
  <c r="M25" i="1" s="1"/>
  <c r="N25" i="1" s="1"/>
  <c r="L26" i="1"/>
  <c r="M26" i="1" s="1"/>
  <c r="N26" i="1" s="1"/>
  <c r="H30" i="1"/>
  <c r="I30" i="1" s="1"/>
  <c r="J30" i="1" s="1"/>
  <c r="K30" i="1" s="1"/>
  <c r="L30" i="1" s="1"/>
  <c r="M30" i="1" s="1"/>
  <c r="N30" i="1" s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</calcChain>
</file>

<file path=xl/sharedStrings.xml><?xml version="1.0" encoding="utf-8"?>
<sst xmlns="http://schemas.openxmlformats.org/spreadsheetml/2006/main" count="21" uniqueCount="7">
  <si>
    <t>Water</t>
  </si>
  <si>
    <t>Sewer</t>
  </si>
  <si>
    <t>Base Year</t>
  </si>
  <si>
    <t>Forecast Year</t>
  </si>
  <si>
    <t>Bluegrass Water Utility Operating Company</t>
  </si>
  <si>
    <t>Case No. 2025-00354</t>
  </si>
  <si>
    <t>Amended Exhibit OAG 1-76 CIAC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</si>
</sst>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 applyFill="1" applyBorder="1"/>
    <xf numFmtId="0" fontId="2" fillId="0" borderId="0" xfId="0" applyFont="1"/>
    <xf numFmtId="14" fontId="3" fillId="0" borderId="0" xfId="0" applyNumberFormat="1" applyFont="1" applyAlignment="1">
      <alignment horizontal="center"/>
    </xf>
    <xf numFmtId="164" fontId="0" fillId="0" borderId="0" xfId="1" applyNumberFormat="1" applyFont="1" applyFill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FAD3-2DC1-4E82-AC03-1852C0CBEC7D}">
  <dimension ref="A1:P34"/>
  <sheetViews>
    <sheetView tabSelected="1" workbookViewId="0">
      <selection activeCell="C2" sqref="C2"/>
    </sheetView>
  </sheetViews>
  <sheetFormatPr defaultColWidth="8.85546875" defaultRowHeight="15" x14ac:dyDescent="0.25"/>
  <cols>
    <col min="2" max="2" width="13" customWidth="1"/>
    <col min="3" max="14" width="15" customWidth="1"/>
  </cols>
  <sheetData>
    <row r="1" spans="1:14" x14ac:dyDescent="0.25">
      <c r="A1" s="2" t="s">
        <v>4</v>
      </c>
    </row>
    <row r="2" spans="1:14" x14ac:dyDescent="0.25">
      <c r="A2" s="2" t="s">
        <v>5</v>
      </c>
    </row>
    <row r="3" spans="1:14" x14ac:dyDescent="0.25">
      <c r="A3" s="2" t="s">
        <v>6</v>
      </c>
    </row>
    <row r="4" spans="1:14" x14ac:dyDescent="0.25">
      <c r="C4" s="3">
        <v>43861</v>
      </c>
      <c r="D4" s="3">
        <v>43889</v>
      </c>
      <c r="E4" s="3">
        <v>43921</v>
      </c>
      <c r="F4" s="3">
        <v>43951</v>
      </c>
      <c r="G4" s="3">
        <v>43982</v>
      </c>
      <c r="H4" s="3">
        <v>44012</v>
      </c>
      <c r="I4" s="3">
        <v>44043</v>
      </c>
      <c r="J4" s="3">
        <v>44074</v>
      </c>
      <c r="K4" s="3">
        <v>44104</v>
      </c>
      <c r="L4" s="3">
        <v>44135</v>
      </c>
      <c r="M4" s="3">
        <v>44165</v>
      </c>
      <c r="N4" s="3">
        <v>44196</v>
      </c>
    </row>
    <row r="5" spans="1:14" x14ac:dyDescent="0.25">
      <c r="B5" t="s">
        <v>0</v>
      </c>
      <c r="C5" s="1">
        <v>0</v>
      </c>
      <c r="D5" s="1">
        <v>0</v>
      </c>
      <c r="E5" s="1">
        <v>0</v>
      </c>
      <c r="F5" s="1">
        <v>0</v>
      </c>
      <c r="G5" s="1">
        <f>F5+343080</f>
        <v>343080</v>
      </c>
      <c r="H5" s="1">
        <f>G5</f>
        <v>343080</v>
      </c>
      <c r="I5" s="1">
        <f t="shared" ref="I5:M6" si="0">H5</f>
        <v>343080</v>
      </c>
      <c r="J5" s="1">
        <f t="shared" si="0"/>
        <v>343080</v>
      </c>
      <c r="K5" s="1">
        <f t="shared" si="0"/>
        <v>343080</v>
      </c>
      <c r="L5" s="1">
        <f t="shared" si="0"/>
        <v>343080</v>
      </c>
      <c r="M5" s="1">
        <f t="shared" si="0"/>
        <v>343080</v>
      </c>
      <c r="N5" s="1">
        <f>M5</f>
        <v>343080</v>
      </c>
    </row>
    <row r="6" spans="1:14" x14ac:dyDescent="0.25">
      <c r="B6" t="s">
        <v>1</v>
      </c>
      <c r="C6" s="1">
        <v>0</v>
      </c>
      <c r="D6" s="1">
        <f>3000</f>
        <v>3000</v>
      </c>
      <c r="E6" s="1">
        <f>D6</f>
        <v>3000</v>
      </c>
      <c r="F6" s="1">
        <f>E6+3000</f>
        <v>6000</v>
      </c>
      <c r="G6" s="4">
        <f>F6+213693</f>
        <v>219693</v>
      </c>
      <c r="H6" s="4">
        <f>G6</f>
        <v>219693</v>
      </c>
      <c r="I6" s="4">
        <f>H6</f>
        <v>219693</v>
      </c>
      <c r="J6" s="4">
        <f>I6+1500</f>
        <v>221193</v>
      </c>
      <c r="K6" s="4">
        <f t="shared" si="0"/>
        <v>221193</v>
      </c>
      <c r="L6" s="4">
        <f>K6+3000</f>
        <v>224193</v>
      </c>
      <c r="M6" s="4">
        <f t="shared" si="0"/>
        <v>224193</v>
      </c>
      <c r="N6" s="4">
        <f>M6</f>
        <v>224193</v>
      </c>
    </row>
    <row r="7" spans="1:14" x14ac:dyDescent="0.25">
      <c r="C7" s="5">
        <f>SUM(C5:C6)</f>
        <v>0</v>
      </c>
    </row>
    <row r="8" spans="1:14" x14ac:dyDescent="0.25">
      <c r="C8" s="3">
        <v>44227</v>
      </c>
      <c r="D8" s="3">
        <v>44255</v>
      </c>
      <c r="E8" s="3">
        <v>44286</v>
      </c>
      <c r="F8" s="3">
        <v>44316</v>
      </c>
      <c r="G8" s="3">
        <v>44347</v>
      </c>
      <c r="H8" s="3">
        <v>44377</v>
      </c>
      <c r="I8" s="3">
        <v>44408</v>
      </c>
      <c r="J8" s="3">
        <v>44439</v>
      </c>
      <c r="K8" s="3">
        <v>44469</v>
      </c>
      <c r="L8" s="3">
        <v>44500</v>
      </c>
      <c r="M8" s="3">
        <v>44530</v>
      </c>
      <c r="N8" s="3">
        <v>44561</v>
      </c>
    </row>
    <row r="9" spans="1:14" x14ac:dyDescent="0.25">
      <c r="B9" t="s">
        <v>0</v>
      </c>
      <c r="C9" s="1">
        <f>N5+2112.39</f>
        <v>345192.39</v>
      </c>
      <c r="D9" s="1">
        <f>C9</f>
        <v>345192.39</v>
      </c>
      <c r="E9" s="1">
        <f t="shared" ref="E9:M10" si="1">D9</f>
        <v>345192.39</v>
      </c>
      <c r="F9" s="1">
        <f t="shared" si="1"/>
        <v>345192.39</v>
      </c>
      <c r="G9" s="1">
        <f t="shared" si="1"/>
        <v>345192.39</v>
      </c>
      <c r="H9" s="1">
        <f>G9</f>
        <v>345192.39</v>
      </c>
      <c r="I9" s="1">
        <f>H9+800</f>
        <v>345992.39</v>
      </c>
      <c r="J9" s="1">
        <f>I9</f>
        <v>345992.39</v>
      </c>
      <c r="K9" s="1">
        <f>J9+350</f>
        <v>346342.39</v>
      </c>
      <c r="L9" s="1">
        <f>K9</f>
        <v>346342.39</v>
      </c>
      <c r="M9" s="1">
        <f>L9+350</f>
        <v>346692.39</v>
      </c>
      <c r="N9" s="1">
        <f>M9</f>
        <v>346692.39</v>
      </c>
    </row>
    <row r="10" spans="1:14" x14ac:dyDescent="0.25">
      <c r="B10" t="s">
        <v>1</v>
      </c>
      <c r="C10" s="1">
        <f>N6</f>
        <v>224193</v>
      </c>
      <c r="D10" s="1">
        <f>C10</f>
        <v>224193</v>
      </c>
      <c r="E10" s="1">
        <f>D10+522566</f>
        <v>746759</v>
      </c>
      <c r="F10" s="1">
        <f>E10</f>
        <v>746759</v>
      </c>
      <c r="G10" s="1">
        <f>F10+1500</f>
        <v>748259</v>
      </c>
      <c r="H10" s="1">
        <f>G10</f>
        <v>748259</v>
      </c>
      <c r="I10" s="1">
        <f t="shared" si="1"/>
        <v>748259</v>
      </c>
      <c r="J10" s="1">
        <f>I10</f>
        <v>748259</v>
      </c>
      <c r="K10" s="1">
        <f t="shared" si="1"/>
        <v>748259</v>
      </c>
      <c r="L10" s="1">
        <f>K10</f>
        <v>748259</v>
      </c>
      <c r="M10" s="1">
        <f t="shared" si="1"/>
        <v>748259</v>
      </c>
      <c r="N10" s="1">
        <f>M10</f>
        <v>748259</v>
      </c>
    </row>
    <row r="12" spans="1:14" x14ac:dyDescent="0.25">
      <c r="C12" s="3">
        <v>44592</v>
      </c>
      <c r="D12" s="3">
        <v>44620</v>
      </c>
      <c r="E12" s="3">
        <v>44651</v>
      </c>
      <c r="F12" s="3">
        <v>44681</v>
      </c>
      <c r="G12" s="3">
        <v>44712</v>
      </c>
      <c r="H12" s="3">
        <v>44742</v>
      </c>
      <c r="I12" s="3">
        <v>44773</v>
      </c>
      <c r="J12" s="3">
        <v>44804</v>
      </c>
      <c r="K12" s="3">
        <v>44834</v>
      </c>
      <c r="L12" s="3">
        <v>44865</v>
      </c>
      <c r="M12" s="3">
        <v>44895</v>
      </c>
      <c r="N12" s="3">
        <v>44926</v>
      </c>
    </row>
    <row r="13" spans="1:14" x14ac:dyDescent="0.25">
      <c r="B13" t="s">
        <v>0</v>
      </c>
      <c r="C13" s="1">
        <f>N9+350</f>
        <v>347042.39</v>
      </c>
      <c r="D13" s="1">
        <f>C13</f>
        <v>347042.39</v>
      </c>
      <c r="E13" s="1">
        <f t="shared" ref="E13:N14" si="2">D13</f>
        <v>347042.39</v>
      </c>
      <c r="F13" s="1">
        <f t="shared" si="2"/>
        <v>347042.39</v>
      </c>
      <c r="G13" s="1">
        <f t="shared" si="2"/>
        <v>347042.39</v>
      </c>
      <c r="H13" s="1">
        <f>G13+500</f>
        <v>347542.39</v>
      </c>
      <c r="I13" s="1">
        <f t="shared" si="2"/>
        <v>347542.39</v>
      </c>
      <c r="J13" s="1">
        <f t="shared" si="2"/>
        <v>347542.39</v>
      </c>
      <c r="K13" s="1">
        <f>J13+350</f>
        <v>347892.39</v>
      </c>
      <c r="L13" s="1">
        <f t="shared" si="2"/>
        <v>347892.39</v>
      </c>
      <c r="M13" s="1">
        <f t="shared" si="2"/>
        <v>347892.39</v>
      </c>
      <c r="N13" s="1">
        <f t="shared" si="2"/>
        <v>347892.39</v>
      </c>
    </row>
    <row r="14" spans="1:14" x14ac:dyDescent="0.25">
      <c r="B14" t="s">
        <v>1</v>
      </c>
      <c r="C14" s="1">
        <f>N10+1000</f>
        <v>749259</v>
      </c>
      <c r="D14" s="1">
        <f>C14</f>
        <v>749259</v>
      </c>
      <c r="E14" s="1">
        <f t="shared" si="2"/>
        <v>749259</v>
      </c>
      <c r="F14" s="1">
        <f t="shared" si="2"/>
        <v>749259</v>
      </c>
      <c r="G14" s="1">
        <f t="shared" si="2"/>
        <v>749259</v>
      </c>
      <c r="H14" s="1">
        <f t="shared" si="2"/>
        <v>749259</v>
      </c>
      <c r="I14" s="1">
        <f t="shared" si="2"/>
        <v>749259</v>
      </c>
      <c r="J14" s="1">
        <f t="shared" si="2"/>
        <v>749259</v>
      </c>
      <c r="K14" s="1">
        <f>J14+500</f>
        <v>749759</v>
      </c>
      <c r="L14" s="1">
        <f t="shared" si="2"/>
        <v>749759</v>
      </c>
      <c r="M14" s="1">
        <f t="shared" si="2"/>
        <v>749759</v>
      </c>
      <c r="N14" s="1">
        <f t="shared" si="2"/>
        <v>749759</v>
      </c>
    </row>
    <row r="16" spans="1:14" x14ac:dyDescent="0.25">
      <c r="C16" s="3">
        <v>44957</v>
      </c>
      <c r="D16" s="3">
        <v>44985</v>
      </c>
      <c r="E16" s="3">
        <v>45016</v>
      </c>
      <c r="F16" s="3">
        <v>45046</v>
      </c>
      <c r="G16" s="3">
        <v>45077</v>
      </c>
      <c r="H16" s="3">
        <v>45107</v>
      </c>
      <c r="I16" s="3">
        <v>45138</v>
      </c>
      <c r="J16" s="3">
        <v>45169</v>
      </c>
      <c r="K16" s="3">
        <v>45199</v>
      </c>
      <c r="L16" s="3">
        <v>45230</v>
      </c>
      <c r="M16" s="3">
        <v>45260</v>
      </c>
      <c r="N16" s="3">
        <v>45291</v>
      </c>
    </row>
    <row r="17" spans="2:16" x14ac:dyDescent="0.25">
      <c r="B17" t="s">
        <v>0</v>
      </c>
      <c r="C17" s="1">
        <f>N13</f>
        <v>347892.39</v>
      </c>
      <c r="D17" s="1">
        <f>C17</f>
        <v>347892.39</v>
      </c>
      <c r="E17" s="1">
        <f t="shared" ref="E17:N18" si="3">D17</f>
        <v>347892.39</v>
      </c>
      <c r="F17" s="1">
        <f>E17</f>
        <v>347892.39</v>
      </c>
      <c r="G17" s="1">
        <f t="shared" si="3"/>
        <v>347892.39</v>
      </c>
      <c r="H17" s="1">
        <f t="shared" si="3"/>
        <v>347892.39</v>
      </c>
      <c r="I17" s="1">
        <f t="shared" si="3"/>
        <v>347892.39</v>
      </c>
      <c r="J17" s="1">
        <f t="shared" si="3"/>
        <v>347892.39</v>
      </c>
      <c r="K17" s="1">
        <f>J17+700</f>
        <v>348592.39</v>
      </c>
      <c r="L17" s="1">
        <f t="shared" si="3"/>
        <v>348592.39</v>
      </c>
      <c r="M17" s="1">
        <f t="shared" si="3"/>
        <v>348592.39</v>
      </c>
      <c r="N17" s="1">
        <f t="shared" si="3"/>
        <v>348592.39</v>
      </c>
      <c r="P17" s="5"/>
    </row>
    <row r="18" spans="2:16" x14ac:dyDescent="0.25">
      <c r="B18" t="s">
        <v>1</v>
      </c>
      <c r="C18" s="1">
        <f>N14</f>
        <v>749759</v>
      </c>
      <c r="D18" s="1">
        <f>C18</f>
        <v>749759</v>
      </c>
      <c r="E18" s="1">
        <f t="shared" si="3"/>
        <v>749759</v>
      </c>
      <c r="F18" s="1">
        <f>E18+500</f>
        <v>750259</v>
      </c>
      <c r="G18" s="1">
        <f t="shared" si="3"/>
        <v>750259</v>
      </c>
      <c r="H18" s="1">
        <f t="shared" si="3"/>
        <v>750259</v>
      </c>
      <c r="I18" s="1">
        <f t="shared" si="3"/>
        <v>750259</v>
      </c>
      <c r="J18" s="1">
        <f t="shared" si="3"/>
        <v>750259</v>
      </c>
      <c r="K18" s="1">
        <f>J18</f>
        <v>750259</v>
      </c>
      <c r="L18" s="1">
        <f t="shared" si="3"/>
        <v>750259</v>
      </c>
      <c r="M18" s="1">
        <f t="shared" si="3"/>
        <v>750259</v>
      </c>
      <c r="N18" s="1">
        <f t="shared" si="3"/>
        <v>750259</v>
      </c>
      <c r="P18" s="5"/>
    </row>
    <row r="20" spans="2:16" x14ac:dyDescent="0.25">
      <c r="C20" s="3">
        <v>45322</v>
      </c>
      <c r="D20" s="3">
        <v>45350</v>
      </c>
      <c r="E20" s="3">
        <v>45382</v>
      </c>
      <c r="F20" s="3">
        <v>45412</v>
      </c>
      <c r="G20" s="3">
        <v>45443</v>
      </c>
      <c r="H20" s="3">
        <v>45473</v>
      </c>
      <c r="I20" s="3">
        <v>45504</v>
      </c>
      <c r="J20" s="3">
        <v>45535</v>
      </c>
      <c r="K20" s="3">
        <v>45565</v>
      </c>
      <c r="L20" s="3">
        <v>45596</v>
      </c>
      <c r="M20" s="3">
        <v>45626</v>
      </c>
      <c r="N20" s="3">
        <v>45657</v>
      </c>
    </row>
    <row r="21" spans="2:16" x14ac:dyDescent="0.25">
      <c r="B21" t="s">
        <v>0</v>
      </c>
      <c r="C21" s="1">
        <f>N17+350</f>
        <v>348942.39</v>
      </c>
      <c r="D21" s="1">
        <f>C21+350</f>
        <v>349292.39</v>
      </c>
      <c r="E21" s="1">
        <f t="shared" ref="E21:K22" si="4">D21</f>
        <v>349292.39</v>
      </c>
      <c r="F21" s="1">
        <f t="shared" si="4"/>
        <v>349292.39</v>
      </c>
      <c r="G21" s="1">
        <f t="shared" si="4"/>
        <v>349292.39</v>
      </c>
      <c r="H21" s="1">
        <f t="shared" si="4"/>
        <v>349292.39</v>
      </c>
      <c r="I21" s="1">
        <f t="shared" si="4"/>
        <v>349292.39</v>
      </c>
      <c r="J21" s="1">
        <f t="shared" si="4"/>
        <v>349292.39</v>
      </c>
      <c r="K21" s="1">
        <f t="shared" si="4"/>
        <v>349292.39</v>
      </c>
      <c r="L21" s="1">
        <f>K21</f>
        <v>349292.39</v>
      </c>
      <c r="M21" s="1">
        <f t="shared" ref="M21:N22" si="5">L21</f>
        <v>349292.39</v>
      </c>
      <c r="N21" s="1">
        <f t="shared" si="5"/>
        <v>349292.39</v>
      </c>
    </row>
    <row r="22" spans="2:16" x14ac:dyDescent="0.25">
      <c r="B22" t="s">
        <v>1</v>
      </c>
      <c r="C22" s="1">
        <f>N18</f>
        <v>750259</v>
      </c>
      <c r="D22" s="1">
        <f>C22+61204.48</f>
        <v>811463.48</v>
      </c>
      <c r="E22" s="1">
        <f t="shared" si="4"/>
        <v>811463.48</v>
      </c>
      <c r="F22" s="1">
        <f t="shared" si="4"/>
        <v>811463.48</v>
      </c>
      <c r="G22" s="1">
        <f t="shared" si="4"/>
        <v>811463.48</v>
      </c>
      <c r="H22" s="1">
        <f t="shared" si="4"/>
        <v>811463.48</v>
      </c>
      <c r="I22" s="1">
        <f t="shared" si="4"/>
        <v>811463.48</v>
      </c>
      <c r="J22" s="1">
        <f t="shared" si="4"/>
        <v>811463.48</v>
      </c>
      <c r="K22" s="1">
        <f t="shared" si="4"/>
        <v>811463.48</v>
      </c>
      <c r="L22" s="1">
        <f>K22</f>
        <v>811463.48</v>
      </c>
      <c r="M22" s="1">
        <f t="shared" si="5"/>
        <v>811463.48</v>
      </c>
      <c r="N22" s="1">
        <f t="shared" si="5"/>
        <v>811463.48</v>
      </c>
    </row>
    <row r="24" spans="2:16" x14ac:dyDescent="0.25">
      <c r="C24" s="3">
        <v>45688</v>
      </c>
      <c r="D24" s="3">
        <v>45716</v>
      </c>
      <c r="E24" s="3">
        <v>45747</v>
      </c>
      <c r="F24" s="3">
        <v>45777</v>
      </c>
      <c r="G24" s="3">
        <v>45808</v>
      </c>
      <c r="H24" s="3">
        <v>45838</v>
      </c>
      <c r="I24" s="3">
        <v>45869</v>
      </c>
      <c r="J24" s="3">
        <v>45900</v>
      </c>
      <c r="K24" s="3">
        <v>45930</v>
      </c>
      <c r="L24" s="3">
        <v>45961</v>
      </c>
      <c r="M24" s="3">
        <v>45991</v>
      </c>
      <c r="N24" s="3">
        <v>46022</v>
      </c>
    </row>
    <row r="25" spans="2:16" x14ac:dyDescent="0.25">
      <c r="B25" t="s">
        <v>0</v>
      </c>
      <c r="C25" s="1">
        <f>N21</f>
        <v>349292.39</v>
      </c>
      <c r="D25" s="1">
        <f>C25</f>
        <v>349292.39</v>
      </c>
      <c r="E25" s="1">
        <f t="shared" ref="E25:K26" si="6">D25</f>
        <v>349292.39</v>
      </c>
      <c r="F25" s="1">
        <f t="shared" si="6"/>
        <v>349292.39</v>
      </c>
      <c r="G25" s="1">
        <f t="shared" si="6"/>
        <v>349292.39</v>
      </c>
      <c r="H25" s="1">
        <f t="shared" si="6"/>
        <v>349292.39</v>
      </c>
      <c r="I25" s="1">
        <f t="shared" si="6"/>
        <v>349292.39</v>
      </c>
      <c r="J25" s="1">
        <f>I25+700</f>
        <v>349992.39</v>
      </c>
      <c r="K25" s="1">
        <f>J25</f>
        <v>349992.39</v>
      </c>
      <c r="L25" s="1">
        <f>K25</f>
        <v>349992.39</v>
      </c>
      <c r="M25" s="1">
        <f t="shared" ref="M25:N26" si="7">L25</f>
        <v>349992.39</v>
      </c>
      <c r="N25" s="1">
        <f>M25</f>
        <v>349992.39</v>
      </c>
      <c r="P25" s="5"/>
    </row>
    <row r="26" spans="2:16" x14ac:dyDescent="0.25">
      <c r="B26" t="s">
        <v>1</v>
      </c>
      <c r="C26" s="1">
        <f>N22</f>
        <v>811463.48</v>
      </c>
      <c r="D26" s="1">
        <f>C26</f>
        <v>811463.48</v>
      </c>
      <c r="E26" s="1">
        <f t="shared" si="6"/>
        <v>811463.48</v>
      </c>
      <c r="F26" s="1">
        <f t="shared" si="6"/>
        <v>811463.48</v>
      </c>
      <c r="G26" s="1">
        <f t="shared" si="6"/>
        <v>811463.48</v>
      </c>
      <c r="H26" s="1">
        <f t="shared" si="6"/>
        <v>811463.48</v>
      </c>
      <c r="I26" s="1">
        <f t="shared" si="6"/>
        <v>811463.48</v>
      </c>
      <c r="J26" s="1">
        <f t="shared" si="6"/>
        <v>811463.48</v>
      </c>
      <c r="K26" s="1">
        <f t="shared" si="6"/>
        <v>811463.48</v>
      </c>
      <c r="L26" s="1">
        <f>K26</f>
        <v>811463.48</v>
      </c>
      <c r="M26" s="1">
        <f t="shared" si="7"/>
        <v>811463.48</v>
      </c>
      <c r="N26" s="1">
        <f t="shared" si="7"/>
        <v>811463.48</v>
      </c>
      <c r="P26" s="5"/>
    </row>
    <row r="28" spans="2:16" x14ac:dyDescent="0.25">
      <c r="B28" s="2" t="s">
        <v>2</v>
      </c>
      <c r="C28" s="3">
        <v>45777</v>
      </c>
      <c r="D28" s="3">
        <v>45808</v>
      </c>
      <c r="E28" s="3">
        <v>45838</v>
      </c>
      <c r="F28" s="3">
        <v>45869</v>
      </c>
      <c r="G28" s="3">
        <v>45900</v>
      </c>
      <c r="H28" s="3">
        <v>45930</v>
      </c>
      <c r="I28" s="3">
        <v>45961</v>
      </c>
      <c r="J28" s="3">
        <v>45991</v>
      </c>
      <c r="K28" s="3">
        <v>46022</v>
      </c>
      <c r="L28" s="3">
        <v>46053</v>
      </c>
      <c r="M28" s="3">
        <v>46081</v>
      </c>
      <c r="N28" s="3">
        <v>46112</v>
      </c>
    </row>
    <row r="29" spans="2:16" x14ac:dyDescent="0.25">
      <c r="B29" t="s">
        <v>0</v>
      </c>
      <c r="C29" s="1">
        <f>F25</f>
        <v>349292.39</v>
      </c>
      <c r="D29" s="1">
        <f t="shared" ref="D29:H30" si="8">G25</f>
        <v>349292.39</v>
      </c>
      <c r="E29" s="1">
        <f t="shared" si="8"/>
        <v>349292.39</v>
      </c>
      <c r="F29" s="1">
        <f t="shared" si="8"/>
        <v>349292.39</v>
      </c>
      <c r="G29" s="1">
        <f t="shared" si="8"/>
        <v>349992.39</v>
      </c>
      <c r="H29" s="1">
        <f t="shared" si="8"/>
        <v>349992.39</v>
      </c>
      <c r="I29" s="1">
        <f t="shared" ref="I29:N30" si="9">H29</f>
        <v>349992.39</v>
      </c>
      <c r="J29" s="1">
        <f t="shared" si="9"/>
        <v>349992.39</v>
      </c>
      <c r="K29" s="1">
        <f t="shared" si="9"/>
        <v>349992.39</v>
      </c>
      <c r="L29" s="1">
        <f t="shared" si="9"/>
        <v>349992.39</v>
      </c>
      <c r="M29" s="1">
        <f t="shared" si="9"/>
        <v>349992.39</v>
      </c>
      <c r="N29" s="1">
        <f t="shared" si="9"/>
        <v>349992.39</v>
      </c>
    </row>
    <row r="30" spans="2:16" x14ac:dyDescent="0.25">
      <c r="B30" t="s">
        <v>1</v>
      </c>
      <c r="C30" s="1">
        <f>F26</f>
        <v>811463.48</v>
      </c>
      <c r="D30" s="1">
        <f t="shared" si="8"/>
        <v>811463.48</v>
      </c>
      <c r="E30" s="1">
        <f t="shared" si="8"/>
        <v>811463.48</v>
      </c>
      <c r="F30" s="1">
        <f t="shared" si="8"/>
        <v>811463.48</v>
      </c>
      <c r="G30" s="1">
        <f t="shared" si="8"/>
        <v>811463.48</v>
      </c>
      <c r="H30" s="1">
        <f t="shared" si="8"/>
        <v>811463.48</v>
      </c>
      <c r="I30" s="1">
        <f t="shared" si="9"/>
        <v>811463.48</v>
      </c>
      <c r="J30" s="1">
        <f t="shared" si="9"/>
        <v>811463.48</v>
      </c>
      <c r="K30" s="1">
        <f t="shared" si="9"/>
        <v>811463.48</v>
      </c>
      <c r="L30" s="1">
        <f t="shared" si="9"/>
        <v>811463.48</v>
      </c>
      <c r="M30" s="1">
        <f t="shared" si="9"/>
        <v>811463.48</v>
      </c>
      <c r="N30" s="1">
        <f t="shared" si="9"/>
        <v>811463.48</v>
      </c>
    </row>
    <row r="32" spans="2:16" x14ac:dyDescent="0.25">
      <c r="B32" s="2" t="s">
        <v>3</v>
      </c>
      <c r="C32" s="3">
        <v>46265</v>
      </c>
      <c r="D32" s="3">
        <v>46295</v>
      </c>
      <c r="E32" s="3">
        <v>46326</v>
      </c>
      <c r="F32" s="3">
        <v>46356</v>
      </c>
      <c r="G32" s="3">
        <v>46387</v>
      </c>
      <c r="H32" s="3">
        <v>46418</v>
      </c>
      <c r="I32" s="3">
        <v>46446</v>
      </c>
      <c r="J32" s="3">
        <v>46477</v>
      </c>
      <c r="K32" s="3">
        <v>46507</v>
      </c>
      <c r="L32" s="3">
        <v>46538</v>
      </c>
      <c r="M32" s="3">
        <v>46568</v>
      </c>
      <c r="N32" s="3">
        <v>46599</v>
      </c>
    </row>
    <row r="33" spans="2:14" x14ac:dyDescent="0.25">
      <c r="B33" t="s">
        <v>0</v>
      </c>
      <c r="C33" s="1">
        <f>N29</f>
        <v>349992.39</v>
      </c>
      <c r="D33" s="1">
        <f>C33</f>
        <v>349992.39</v>
      </c>
      <c r="E33" s="1">
        <f t="shared" ref="E33:N34" si="10">D33</f>
        <v>349992.39</v>
      </c>
      <c r="F33" s="1">
        <f t="shared" si="10"/>
        <v>349992.39</v>
      </c>
      <c r="G33" s="1">
        <f t="shared" si="10"/>
        <v>349992.39</v>
      </c>
      <c r="H33" s="1">
        <f t="shared" si="10"/>
        <v>349992.39</v>
      </c>
      <c r="I33" s="1">
        <f t="shared" si="10"/>
        <v>349992.39</v>
      </c>
      <c r="J33" s="1">
        <f t="shared" si="10"/>
        <v>349992.39</v>
      </c>
      <c r="K33" s="1">
        <f t="shared" si="10"/>
        <v>349992.39</v>
      </c>
      <c r="L33" s="1">
        <f t="shared" si="10"/>
        <v>349992.39</v>
      </c>
      <c r="M33" s="1">
        <f t="shared" si="10"/>
        <v>349992.39</v>
      </c>
      <c r="N33" s="1">
        <f t="shared" si="10"/>
        <v>349992.39</v>
      </c>
    </row>
    <row r="34" spans="2:14" x14ac:dyDescent="0.25">
      <c r="B34" t="s">
        <v>1</v>
      </c>
      <c r="C34" s="1">
        <f>N30</f>
        <v>811463.48</v>
      </c>
      <c r="D34" s="1">
        <f>C34</f>
        <v>811463.48</v>
      </c>
      <c r="E34" s="1">
        <f t="shared" si="10"/>
        <v>811463.48</v>
      </c>
      <c r="F34" s="1">
        <f t="shared" si="10"/>
        <v>811463.48</v>
      </c>
      <c r="G34" s="1">
        <f t="shared" si="10"/>
        <v>811463.48</v>
      </c>
      <c r="H34" s="1">
        <f t="shared" si="10"/>
        <v>811463.48</v>
      </c>
      <c r="I34" s="1">
        <f t="shared" si="10"/>
        <v>811463.48</v>
      </c>
      <c r="J34" s="1">
        <f t="shared" si="10"/>
        <v>811463.48</v>
      </c>
      <c r="K34" s="1">
        <f t="shared" si="10"/>
        <v>811463.48</v>
      </c>
      <c r="L34" s="1">
        <f t="shared" si="10"/>
        <v>811463.48</v>
      </c>
      <c r="M34" s="1">
        <f t="shared" si="10"/>
        <v>811463.48</v>
      </c>
      <c r="N34" s="1">
        <f t="shared" si="10"/>
        <v>811463.48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4EPV5CSZ2ZPH-2104175878-294327</_dlc_DocId>
    <_dlc_DocIdUrl xmlns="219c5758-d311-4f49-8eb7-a0c37216249c">
      <Url>https://cswrgroup.sharepoint.com/_layouts/15/DocIdRedir.aspx?ID=4EPV5CSZ2ZPH-2104175878-294327</Url>
      <Description>4EPV5CSZ2ZPH-2104175878-294327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B277909-376C-4937-B94A-C67D2E08D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4C79B-CF73-4CE8-8E51-316E836438DD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3C7B687D-4398-4265-9306-AE4E1185E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2F018B-8034-4308-8F37-F10B2B4466C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 76 CIAC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Bella Axmacher</dc:creator>
  <cp:keywords/>
  <dc:description/>
  <cp:lastModifiedBy>Thompson, Hannah</cp:lastModifiedBy>
  <cp:revision/>
  <dcterms:created xsi:type="dcterms:W3CDTF">2026-04-20T19:22:03Z</dcterms:created>
  <dcterms:modified xsi:type="dcterms:W3CDTF">2026-05-07T23:20:15Z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4b73444c-2875-4703-beb3-60df263402ca</vt:lpwstr>
  </property>
</Properties>
</file>