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luegrass Water 2025 Rate Case\1st PSC DRs Supplemental\Exhibits\Exhibits\"/>
    </mc:Choice>
  </mc:AlternateContent>
  <xr:revisionPtr revIDLastSave="0" documentId="8_{B216DB23-24E2-44E1-8C21-62BAACE1A306}" xr6:coauthVersionLast="47" xr6:coauthVersionMax="47" xr10:uidLastSave="{00000000-0000-0000-0000-000000000000}"/>
  <bookViews>
    <workbookView xWindow="-120" yWindow="-120" windowWidth="29040" windowHeight="15720" activeTab="1" xr2:uid="{5050F929-0DE6-4298-8F76-C563950B77AC}"/>
  </bookViews>
  <sheets>
    <sheet name="Summary" sheetId="4" r:id="rId1"/>
    <sheet name="12month Balance Sheet" sheetId="9" r:id="rId2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G33" i="9"/>
  <c r="H33" i="9"/>
  <c r="I33" i="9"/>
  <c r="J33" i="9"/>
  <c r="K33" i="9"/>
  <c r="L33" i="9"/>
  <c r="M33" i="9"/>
  <c r="N33" i="9"/>
  <c r="O33" i="9"/>
  <c r="P33" i="9"/>
  <c r="E33" i="9"/>
  <c r="F25" i="9"/>
  <c r="G25" i="9"/>
  <c r="H25" i="9"/>
  <c r="I25" i="9"/>
  <c r="J25" i="9"/>
  <c r="K25" i="9"/>
  <c r="L25" i="9"/>
  <c r="M25" i="9"/>
  <c r="N25" i="9"/>
  <c r="O25" i="9"/>
  <c r="P25" i="9"/>
  <c r="E25" i="9"/>
  <c r="F18" i="9"/>
  <c r="G18" i="9"/>
  <c r="H18" i="9"/>
  <c r="I18" i="9"/>
  <c r="J18" i="9"/>
  <c r="K18" i="9"/>
  <c r="L18" i="9"/>
  <c r="M18" i="9"/>
  <c r="N18" i="9"/>
  <c r="O18" i="9"/>
  <c r="P18" i="9"/>
  <c r="E18" i="9"/>
  <c r="F13" i="9"/>
  <c r="G13" i="9"/>
  <c r="H13" i="9"/>
  <c r="I13" i="9"/>
  <c r="J13" i="9"/>
  <c r="K13" i="9"/>
  <c r="L13" i="9"/>
  <c r="M13" i="9"/>
  <c r="N13" i="9"/>
  <c r="O13" i="9"/>
  <c r="P13" i="9"/>
  <c r="E13" i="9"/>
  <c r="Q10" i="9"/>
  <c r="Q11" i="9"/>
  <c r="Q16" i="9"/>
  <c r="Q17" i="9"/>
  <c r="Q21" i="9"/>
  <c r="Q22" i="9"/>
  <c r="Q23" i="9"/>
  <c r="Q24" i="9"/>
  <c r="Q31" i="9"/>
  <c r="Q32" i="9"/>
  <c r="Q36" i="9"/>
  <c r="Q37" i="9"/>
  <c r="Q38" i="9"/>
  <c r="Q40" i="9"/>
  <c r="Q44" i="9"/>
  <c r="Q45" i="9"/>
  <c r="Q46" i="9"/>
  <c r="Q47" i="9"/>
  <c r="Q9" i="9"/>
  <c r="O41" i="9"/>
  <c r="N41" i="9"/>
  <c r="L41" i="9"/>
  <c r="M41" i="9"/>
  <c r="K41" i="9"/>
  <c r="F41" i="9"/>
  <c r="J41" i="9"/>
  <c r="P41" i="9"/>
  <c r="E41" i="9"/>
  <c r="E49" i="9"/>
  <c r="Q49" i="9" s="1"/>
  <c r="F27" i="9" l="1"/>
  <c r="J27" i="9"/>
  <c r="Q18" i="9"/>
  <c r="P27" i="9"/>
  <c r="H27" i="9"/>
  <c r="I27" i="9"/>
  <c r="N27" i="9"/>
  <c r="O27" i="9"/>
  <c r="Q33" i="9"/>
  <c r="G27" i="9"/>
  <c r="M27" i="9"/>
  <c r="L27" i="9"/>
  <c r="K27" i="9"/>
  <c r="E27" i="9"/>
  <c r="Q39" i="9"/>
  <c r="Q13" i="9"/>
  <c r="I41" i="9"/>
  <c r="I51" i="9" s="1"/>
  <c r="Q25" i="9"/>
  <c r="H41" i="9"/>
  <c r="H51" i="9" s="1"/>
  <c r="G41" i="9"/>
  <c r="O51" i="9"/>
  <c r="N51" i="9"/>
  <c r="L51" i="9"/>
  <c r="J51" i="9"/>
  <c r="M51" i="9"/>
  <c r="K51" i="9"/>
  <c r="E51" i="9"/>
  <c r="F51" i="9"/>
  <c r="P51" i="9"/>
  <c r="Q27" i="9" l="1"/>
  <c r="Q41" i="9"/>
  <c r="G51" i="9"/>
  <c r="Q51" i="9" s="1"/>
</calcChain>
</file>

<file path=xl/sharedStrings.xml><?xml version="1.0" encoding="utf-8"?>
<sst xmlns="http://schemas.openxmlformats.org/spreadsheetml/2006/main" count="123" uniqueCount="91">
  <si>
    <t>Bluegrass Water</t>
  </si>
  <si>
    <t>Case No. 2025-00354</t>
  </si>
  <si>
    <t>(A)</t>
  </si>
  <si>
    <t>Plant in Service</t>
  </si>
  <si>
    <t>(B)</t>
  </si>
  <si>
    <t>Plant Purchased or Sold</t>
  </si>
  <si>
    <t>(C)</t>
  </si>
  <si>
    <t>Property Held for Future Use</t>
  </si>
  <si>
    <t>n/a</t>
  </si>
  <si>
    <t>(D)</t>
  </si>
  <si>
    <t>Construction Work in Progress (CWIP)</t>
  </si>
  <si>
    <t>(E)</t>
  </si>
  <si>
    <t>Completed Construction Not Classified</t>
  </si>
  <si>
    <t>(F)</t>
  </si>
  <si>
    <t>Accumulated Depreciation &amp; Amortization</t>
  </si>
  <si>
    <t>(G)</t>
  </si>
  <si>
    <t>Plant Acquisition Adjustment</t>
  </si>
  <si>
    <t>(H)</t>
  </si>
  <si>
    <t>Amortization of Utility Plant Acq Adjustment</t>
  </si>
  <si>
    <t>(I)</t>
  </si>
  <si>
    <t>Materials and Supplies</t>
  </si>
  <si>
    <t>(J)</t>
  </si>
  <si>
    <t>Balance in AP to each account above</t>
  </si>
  <si>
    <t>(K)</t>
  </si>
  <si>
    <t>Unamortized Investment Tax Credit–Pre-Revenue Act of 1971</t>
  </si>
  <si>
    <t>(L)</t>
  </si>
  <si>
    <t>Unamortized Investment Tax Credit–Revenue Act of 1971</t>
  </si>
  <si>
    <t>(M)</t>
  </si>
  <si>
    <t>Accumulated Deferred Income Taxes</t>
  </si>
  <si>
    <t>(N)</t>
  </si>
  <si>
    <t>Summary of Customer Deposits</t>
  </si>
  <si>
    <t>(O)</t>
  </si>
  <si>
    <t>Computation and Development of Minimum Cash Requirements</t>
  </si>
  <si>
    <t>(P)</t>
  </si>
  <si>
    <t>Balance in Accounts Payable Applicable to amounts included in utility plant in service</t>
  </si>
  <si>
    <t>(Q)</t>
  </si>
  <si>
    <t>Balance in Accounts Payable Applicable to prepayments by major category or subaccount</t>
  </si>
  <si>
    <t>(R)</t>
  </si>
  <si>
    <t>Balance in Accounts Payable applicable to amounts included in plant under construction</t>
  </si>
  <si>
    <t>(S)</t>
  </si>
  <si>
    <t>All Current Assets and Current Liability accounts not included above</t>
  </si>
  <si>
    <t>Current Assets</t>
  </si>
  <si>
    <t>Current Liability</t>
  </si>
  <si>
    <t>Total Assets</t>
  </si>
  <si>
    <t>Total Equity</t>
  </si>
  <si>
    <t>201000 - Common Stock Issued</t>
  </si>
  <si>
    <t>216000 - Unappropriated Retained Earnings</t>
  </si>
  <si>
    <t>Assets</t>
  </si>
  <si>
    <t>Cash &amp; Equivalents</t>
  </si>
  <si>
    <t>Accounts Receivable</t>
  </si>
  <si>
    <t>Other Current Assets</t>
  </si>
  <si>
    <t>Total Current Assets</t>
  </si>
  <si>
    <t>Non-Current Assets</t>
  </si>
  <si>
    <t>Preliminary Survey &amp; Investigation</t>
  </si>
  <si>
    <t>Other Non-Current Assets</t>
  </si>
  <si>
    <t>Total Non-Current Assets</t>
  </si>
  <si>
    <t>Utility Plant in Service</t>
  </si>
  <si>
    <t>Total Plant in Service</t>
  </si>
  <si>
    <t>Construction Work in Progress</t>
  </si>
  <si>
    <t>Utility Plant Acquisition Adjustment</t>
  </si>
  <si>
    <t>Less: Depreciation Reserve</t>
  </si>
  <si>
    <t>Net Plant in Service</t>
  </si>
  <si>
    <t>Liabilities &amp; Equity</t>
  </si>
  <si>
    <t>Current Liabilities</t>
  </si>
  <si>
    <t>Accounts Payable</t>
  </si>
  <si>
    <t>Other Current Liabilities</t>
  </si>
  <si>
    <t>Total Current Liabilities</t>
  </si>
  <si>
    <t>Long-Term Liabilties</t>
  </si>
  <si>
    <t>Advances in Aid of Construction</t>
  </si>
  <si>
    <t>Contributions in Aid of Construction</t>
  </si>
  <si>
    <t>Notes Payable</t>
  </si>
  <si>
    <t>Payable to Associated Companies</t>
  </si>
  <si>
    <t>Accumulated Deferred Income Tax</t>
  </si>
  <si>
    <t>Total Long-Term Liabilities</t>
  </si>
  <si>
    <t>Equity</t>
  </si>
  <si>
    <t>Paid-in Capital</t>
  </si>
  <si>
    <t>Retained Earnings</t>
  </si>
  <si>
    <t>Total Liabilities &amp; Equity</t>
  </si>
  <si>
    <t>12 Month Average</t>
  </si>
  <si>
    <t>Excel Line from 12 Month Balance Sheet</t>
  </si>
  <si>
    <t>Line 20</t>
  </si>
  <si>
    <t>Line 19</t>
  </si>
  <si>
    <t>Line 22</t>
  </si>
  <si>
    <t>Line 21</t>
  </si>
  <si>
    <t>Line 29</t>
  </si>
  <si>
    <t>Line 38</t>
  </si>
  <si>
    <t>Line 30, 39</t>
  </si>
  <si>
    <t>Line 9, 16</t>
  </si>
  <si>
    <t>Amended Exhibit PSC 1-10 Monthly Account balances and a 12 month Average</t>
  </si>
  <si>
    <t>Bluegrass Water Utility Operating Company, LLC</t>
  </si>
  <si>
    <t>Amended Exhibit PSC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</si>
</sst>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quotePrefix="1" applyFont="1" applyBorder="1"/>
    <xf numFmtId="0" fontId="7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center"/>
    </xf>
    <xf numFmtId="6" fontId="5" fillId="0" borderId="1" xfId="0" applyNumberFormat="1" applyFont="1" applyBorder="1" applyAlignment="1">
      <alignment horizontal="center"/>
    </xf>
    <xf numFmtId="6" fontId="7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6" fontId="5" fillId="0" borderId="0" xfId="1" applyNumberFormat="1" applyFont="1" applyFill="1" applyBorder="1" applyAlignment="1">
      <alignment horizontal="right" vertical="top"/>
    </xf>
    <xf numFmtId="6" fontId="5" fillId="0" borderId="3" xfId="1" applyNumberFormat="1" applyFont="1" applyFill="1" applyBorder="1" applyAlignment="1">
      <alignment horizontal="right" vertical="top"/>
    </xf>
    <xf numFmtId="6" fontId="5" fillId="0" borderId="4" xfId="1" applyNumberFormat="1" applyFont="1" applyFill="1" applyBorder="1" applyAlignment="1">
      <alignment horizontal="right" vertical="top"/>
    </xf>
    <xf numFmtId="6" fontId="5" fillId="0" borderId="2" xfId="1" applyNumberFormat="1" applyFont="1" applyFill="1" applyBorder="1" applyAlignment="1">
      <alignment horizontal="right" vertical="top"/>
    </xf>
    <xf numFmtId="6" fontId="7" fillId="0" borderId="0" xfId="1" applyNumberFormat="1" applyFont="1" applyFill="1" applyAlignment="1">
      <alignment horizontal="right" vertical="top"/>
    </xf>
    <xf numFmtId="6" fontId="6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1B1F-223A-4FF9-93D6-F43D1C052626}">
  <dimension ref="A1:D36"/>
  <sheetViews>
    <sheetView workbookViewId="0">
      <selection activeCell="A6" sqref="A6"/>
    </sheetView>
  </sheetViews>
  <sheetFormatPr defaultRowHeight="15" x14ac:dyDescent="0.25"/>
  <cols>
    <col min="1" max="1" width="15.140625" customWidth="1"/>
    <col min="2" max="2" width="12.85546875" customWidth="1"/>
    <col min="3" max="3" width="80.140625" customWidth="1"/>
    <col min="4" max="4" width="25.140625" customWidth="1"/>
    <col min="5" max="5" width="27.140625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88</v>
      </c>
    </row>
    <row r="5" spans="1:4" x14ac:dyDescent="0.25">
      <c r="D5" s="21" t="s">
        <v>79</v>
      </c>
    </row>
    <row r="6" spans="1:4" x14ac:dyDescent="0.25">
      <c r="C6" s="2"/>
      <c r="D6" s="22"/>
    </row>
    <row r="7" spans="1:4" x14ac:dyDescent="0.25">
      <c r="B7" s="3" t="s">
        <v>2</v>
      </c>
      <c r="C7" s="1" t="s">
        <v>3</v>
      </c>
      <c r="D7" t="s">
        <v>81</v>
      </c>
    </row>
    <row r="8" spans="1:4" x14ac:dyDescent="0.25">
      <c r="B8" s="3" t="s">
        <v>4</v>
      </c>
      <c r="C8" s="1" t="s">
        <v>5</v>
      </c>
      <c r="D8" t="s">
        <v>8</v>
      </c>
    </row>
    <row r="9" spans="1:4" x14ac:dyDescent="0.25">
      <c r="B9" s="3" t="s">
        <v>6</v>
      </c>
      <c r="C9" s="1" t="s">
        <v>7</v>
      </c>
      <c r="D9" t="s">
        <v>8</v>
      </c>
    </row>
    <row r="10" spans="1:4" x14ac:dyDescent="0.25">
      <c r="B10" s="3" t="s">
        <v>9</v>
      </c>
      <c r="C10" s="1" t="s">
        <v>10</v>
      </c>
      <c r="D10" t="s">
        <v>80</v>
      </c>
    </row>
    <row r="11" spans="1:4" x14ac:dyDescent="0.25">
      <c r="B11" s="3" t="s">
        <v>11</v>
      </c>
      <c r="C11" s="1" t="s">
        <v>12</v>
      </c>
      <c r="D11" t="s">
        <v>8</v>
      </c>
    </row>
    <row r="12" spans="1:4" x14ac:dyDescent="0.25">
      <c r="B12" s="3" t="s">
        <v>13</v>
      </c>
      <c r="C12" s="1" t="s">
        <v>14</v>
      </c>
      <c r="D12" t="s">
        <v>82</v>
      </c>
    </row>
    <row r="13" spans="1:4" x14ac:dyDescent="0.25">
      <c r="B13" s="3" t="s">
        <v>15</v>
      </c>
      <c r="C13" s="1" t="s">
        <v>16</v>
      </c>
      <c r="D13" t="s">
        <v>83</v>
      </c>
    </row>
    <row r="14" spans="1:4" x14ac:dyDescent="0.25">
      <c r="B14" s="3" t="s">
        <v>17</v>
      </c>
      <c r="C14" s="1" t="s">
        <v>18</v>
      </c>
      <c r="D14" t="s">
        <v>83</v>
      </c>
    </row>
    <row r="15" spans="1:4" x14ac:dyDescent="0.25">
      <c r="B15" s="3" t="s">
        <v>19</v>
      </c>
      <c r="C15" s="1" t="s">
        <v>20</v>
      </c>
      <c r="D15" t="s">
        <v>8</v>
      </c>
    </row>
    <row r="16" spans="1:4" x14ac:dyDescent="0.25">
      <c r="B16" s="3" t="s">
        <v>21</v>
      </c>
      <c r="C16" s="1" t="s">
        <v>22</v>
      </c>
      <c r="D16" t="s">
        <v>84</v>
      </c>
    </row>
    <row r="17" spans="2:4" x14ac:dyDescent="0.25">
      <c r="B17" s="4">
        <v>1</v>
      </c>
      <c r="C17" s="5" t="s">
        <v>3</v>
      </c>
      <c r="D17" t="s">
        <v>8</v>
      </c>
    </row>
    <row r="18" spans="2:4" x14ac:dyDescent="0.25">
      <c r="B18" s="4">
        <v>2</v>
      </c>
      <c r="C18" s="5" t="s">
        <v>5</v>
      </c>
      <c r="D18" t="s">
        <v>8</v>
      </c>
    </row>
    <row r="19" spans="2:4" x14ac:dyDescent="0.25">
      <c r="B19" s="4">
        <v>3</v>
      </c>
      <c r="C19" s="5" t="s">
        <v>7</v>
      </c>
      <c r="D19" t="s">
        <v>8</v>
      </c>
    </row>
    <row r="20" spans="2:4" x14ac:dyDescent="0.25">
      <c r="B20" s="4">
        <v>4</v>
      </c>
      <c r="C20" s="5" t="s">
        <v>10</v>
      </c>
      <c r="D20" t="s">
        <v>8</v>
      </c>
    </row>
    <row r="21" spans="2:4" x14ac:dyDescent="0.25">
      <c r="B21" s="4">
        <v>5</v>
      </c>
      <c r="C21" s="5" t="s">
        <v>12</v>
      </c>
      <c r="D21" t="s">
        <v>8</v>
      </c>
    </row>
    <row r="22" spans="2:4" x14ac:dyDescent="0.25">
      <c r="B22" s="4">
        <v>6</v>
      </c>
      <c r="C22" s="5" t="s">
        <v>14</v>
      </c>
      <c r="D22" t="s">
        <v>8</v>
      </c>
    </row>
    <row r="23" spans="2:4" x14ac:dyDescent="0.25">
      <c r="B23" s="4">
        <v>7</v>
      </c>
      <c r="C23" s="5" t="s">
        <v>16</v>
      </c>
      <c r="D23" t="s">
        <v>8</v>
      </c>
    </row>
    <row r="24" spans="2:4" x14ac:dyDescent="0.25">
      <c r="B24" s="4">
        <v>8</v>
      </c>
      <c r="C24" s="5" t="s">
        <v>18</v>
      </c>
      <c r="D24" t="s">
        <v>8</v>
      </c>
    </row>
    <row r="25" spans="2:4" x14ac:dyDescent="0.25">
      <c r="B25" s="4">
        <v>9</v>
      </c>
      <c r="C25" s="5" t="s">
        <v>20</v>
      </c>
      <c r="D25" t="s">
        <v>8</v>
      </c>
    </row>
    <row r="26" spans="2:4" x14ac:dyDescent="0.25">
      <c r="B26" s="3" t="s">
        <v>23</v>
      </c>
      <c r="C26" s="1" t="s">
        <v>24</v>
      </c>
      <c r="D26" t="s">
        <v>8</v>
      </c>
    </row>
    <row r="27" spans="2:4" x14ac:dyDescent="0.25">
      <c r="B27" s="3" t="s">
        <v>25</v>
      </c>
      <c r="C27" s="1" t="s">
        <v>26</v>
      </c>
      <c r="D27" t="s">
        <v>8</v>
      </c>
    </row>
    <row r="28" spans="2:4" x14ac:dyDescent="0.25">
      <c r="B28" s="3" t="s">
        <v>27</v>
      </c>
      <c r="C28" s="1" t="s">
        <v>28</v>
      </c>
      <c r="D28" t="s">
        <v>85</v>
      </c>
    </row>
    <row r="29" spans="2:4" x14ac:dyDescent="0.25">
      <c r="B29" s="3" t="s">
        <v>29</v>
      </c>
      <c r="C29" s="1" t="s">
        <v>30</v>
      </c>
      <c r="D29" t="s">
        <v>8</v>
      </c>
    </row>
    <row r="30" spans="2:4" x14ac:dyDescent="0.25">
      <c r="B30" s="3" t="s">
        <v>31</v>
      </c>
      <c r="C30" s="1" t="s">
        <v>32</v>
      </c>
      <c r="D30" t="s">
        <v>8</v>
      </c>
    </row>
    <row r="31" spans="2:4" x14ac:dyDescent="0.25">
      <c r="B31" s="3" t="s">
        <v>33</v>
      </c>
      <c r="C31" s="1" t="s">
        <v>34</v>
      </c>
      <c r="D31" t="s">
        <v>8</v>
      </c>
    </row>
    <row r="32" spans="2:4" x14ac:dyDescent="0.25">
      <c r="B32" s="3" t="s">
        <v>35</v>
      </c>
      <c r="C32" s="1" t="s">
        <v>36</v>
      </c>
      <c r="D32" t="s">
        <v>8</v>
      </c>
    </row>
    <row r="33" spans="2:4" x14ac:dyDescent="0.25">
      <c r="B33" s="3" t="s">
        <v>37</v>
      </c>
      <c r="C33" s="1" t="s">
        <v>38</v>
      </c>
      <c r="D33" t="s">
        <v>8</v>
      </c>
    </row>
    <row r="34" spans="2:4" x14ac:dyDescent="0.25">
      <c r="B34" s="3" t="s">
        <v>39</v>
      </c>
      <c r="C34" s="1" t="s">
        <v>40</v>
      </c>
      <c r="D34" t="s">
        <v>8</v>
      </c>
    </row>
    <row r="35" spans="2:4" x14ac:dyDescent="0.25">
      <c r="C35" s="5" t="s">
        <v>41</v>
      </c>
      <c r="D35" t="s">
        <v>87</v>
      </c>
    </row>
    <row r="36" spans="2:4" x14ac:dyDescent="0.25">
      <c r="C36" s="5" t="s">
        <v>42</v>
      </c>
      <c r="D36" t="s">
        <v>86</v>
      </c>
    </row>
  </sheetData>
  <mergeCells count="1">
    <mergeCell ref="D5:D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D19F-3A26-4748-A5F1-551E7C205EC0}">
  <dimension ref="A1:Q60"/>
  <sheetViews>
    <sheetView tabSelected="1" workbookViewId="0">
      <selection activeCell="A3" sqref="A3"/>
    </sheetView>
  </sheetViews>
  <sheetFormatPr defaultRowHeight="15" x14ac:dyDescent="0.25"/>
  <cols>
    <col min="1" max="3" width="4.42578125" style="6" customWidth="1"/>
    <col min="4" max="4" width="29.7109375" style="8" customWidth="1"/>
    <col min="5" max="17" width="19.5703125" style="8" customWidth="1"/>
    <col min="18" max="16384" width="9.140625" style="8"/>
  </cols>
  <sheetData>
    <row r="1" spans="1:17" x14ac:dyDescent="0.25">
      <c r="A1" s="6" t="s">
        <v>89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6" t="s">
        <v>90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25">
      <c r="D5" s="10"/>
      <c r="E5" s="11">
        <v>45596</v>
      </c>
      <c r="F5" s="11">
        <v>45626</v>
      </c>
      <c r="G5" s="11">
        <v>45657</v>
      </c>
      <c r="H5" s="11">
        <v>45688</v>
      </c>
      <c r="I5" s="11">
        <v>45716</v>
      </c>
      <c r="J5" s="11">
        <v>45747</v>
      </c>
      <c r="K5" s="11">
        <v>45777</v>
      </c>
      <c r="L5" s="11">
        <v>45808</v>
      </c>
      <c r="M5" s="11">
        <v>45838</v>
      </c>
      <c r="N5" s="11">
        <v>45868</v>
      </c>
      <c r="O5" s="11">
        <v>45900</v>
      </c>
      <c r="P5" s="11">
        <v>45930</v>
      </c>
      <c r="Q5" s="11" t="s">
        <v>78</v>
      </c>
    </row>
    <row r="6" spans="1:17" x14ac:dyDescent="0.25">
      <c r="D6" s="1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6" t="s">
        <v>47</v>
      </c>
      <c r="D7" s="10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B8" s="6" t="s">
        <v>41</v>
      </c>
      <c r="D8" s="10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C9" s="6" t="s">
        <v>48</v>
      </c>
      <c r="D9" s="14"/>
      <c r="E9" s="15">
        <v>164125.7300000012</v>
      </c>
      <c r="F9" s="15">
        <v>80327.890000001062</v>
      </c>
      <c r="G9" s="15">
        <v>112845.86000000095</v>
      </c>
      <c r="H9" s="15">
        <v>124945.96000000092</v>
      </c>
      <c r="I9" s="15">
        <v>467138.71000000095</v>
      </c>
      <c r="J9" s="15">
        <v>81743.020000001023</v>
      </c>
      <c r="K9" s="15">
        <v>115907.16000000101</v>
      </c>
      <c r="L9" s="15">
        <v>85038.54000000091</v>
      </c>
      <c r="M9" s="15">
        <v>219272.31000000093</v>
      </c>
      <c r="N9" s="15">
        <v>84271.280000001032</v>
      </c>
      <c r="O9" s="15">
        <v>71521.420000001061</v>
      </c>
      <c r="P9" s="15">
        <v>152210.97000000093</v>
      </c>
      <c r="Q9" s="15">
        <f>AVERAGE(E9:P9)</f>
        <v>146612.40416666766</v>
      </c>
    </row>
    <row r="10" spans="1:17" x14ac:dyDescent="0.25">
      <c r="C10" s="6" t="s">
        <v>49</v>
      </c>
      <c r="D10" s="14"/>
      <c r="E10" s="15">
        <v>1011350.1699999999</v>
      </c>
      <c r="F10" s="15">
        <v>1046255.1699999998</v>
      </c>
      <c r="G10" s="15">
        <v>762720.2</v>
      </c>
      <c r="H10" s="15">
        <v>782655.23</v>
      </c>
      <c r="I10" s="15">
        <v>799048.0299999998</v>
      </c>
      <c r="J10" s="15">
        <v>783525.83</v>
      </c>
      <c r="K10" s="15">
        <v>814541.03999999992</v>
      </c>
      <c r="L10" s="15">
        <v>863247.65999999992</v>
      </c>
      <c r="M10" s="15">
        <v>898583.58999999973</v>
      </c>
      <c r="N10" s="15">
        <v>889366.40999999992</v>
      </c>
      <c r="O10" s="15">
        <v>935541.83999999985</v>
      </c>
      <c r="P10" s="15">
        <v>856435.37000000023</v>
      </c>
      <c r="Q10" s="15">
        <f t="shared" ref="Q10:Q21" si="0">AVERAGE(E10:P10)</f>
        <v>870272.54500000004</v>
      </c>
    </row>
    <row r="11" spans="1:17" x14ac:dyDescent="0.25">
      <c r="C11" s="6" t="s">
        <v>50</v>
      </c>
      <c r="D11" s="14"/>
      <c r="E11" s="15">
        <v>321211.3</v>
      </c>
      <c r="F11" s="15">
        <v>332655.61</v>
      </c>
      <c r="G11" s="15">
        <v>357994.77</v>
      </c>
      <c r="H11" s="15">
        <v>362896.78999999992</v>
      </c>
      <c r="I11" s="15">
        <v>352657.11</v>
      </c>
      <c r="J11" s="15">
        <v>352033.54999999993</v>
      </c>
      <c r="K11" s="15">
        <v>346003.86999999994</v>
      </c>
      <c r="L11" s="15">
        <v>329807.58999999997</v>
      </c>
      <c r="M11" s="15">
        <v>324620.43999999994</v>
      </c>
      <c r="N11" s="15">
        <v>340499.89</v>
      </c>
      <c r="O11" s="15">
        <v>331731.75999999995</v>
      </c>
      <c r="P11" s="15">
        <v>374123.07000000007</v>
      </c>
      <c r="Q11" s="15">
        <f t="shared" si="0"/>
        <v>343852.97916666657</v>
      </c>
    </row>
    <row r="12" spans="1:17" x14ac:dyDescent="0.25">
      <c r="D12" s="10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B13" s="6" t="s">
        <v>51</v>
      </c>
      <c r="D13" s="10"/>
      <c r="E13" s="16">
        <f t="shared" ref="E13:P13" si="1">E9+E10+E11</f>
        <v>1496687.2000000011</v>
      </c>
      <c r="F13" s="16">
        <f t="shared" si="1"/>
        <v>1459238.6700000009</v>
      </c>
      <c r="G13" s="16">
        <f t="shared" si="1"/>
        <v>1233560.830000001</v>
      </c>
      <c r="H13" s="16">
        <f t="shared" si="1"/>
        <v>1270497.9800000009</v>
      </c>
      <c r="I13" s="16">
        <f t="shared" si="1"/>
        <v>1618843.8500000006</v>
      </c>
      <c r="J13" s="16">
        <f t="shared" si="1"/>
        <v>1217302.4000000008</v>
      </c>
      <c r="K13" s="16">
        <f t="shared" si="1"/>
        <v>1276452.0700000008</v>
      </c>
      <c r="L13" s="16">
        <f t="shared" si="1"/>
        <v>1278093.790000001</v>
      </c>
      <c r="M13" s="16">
        <f t="shared" si="1"/>
        <v>1442476.3400000005</v>
      </c>
      <c r="N13" s="16">
        <f t="shared" si="1"/>
        <v>1314137.580000001</v>
      </c>
      <c r="O13" s="16">
        <f t="shared" si="1"/>
        <v>1338795.0200000009</v>
      </c>
      <c r="P13" s="16">
        <f t="shared" si="1"/>
        <v>1382769.4100000011</v>
      </c>
      <c r="Q13" s="16">
        <f t="shared" si="0"/>
        <v>1360737.9283333344</v>
      </c>
    </row>
    <row r="14" spans="1:17" x14ac:dyDescent="0.25"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B15" s="6" t="s">
        <v>52</v>
      </c>
      <c r="D15" s="10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C16" s="6" t="s">
        <v>53</v>
      </c>
      <c r="D16" s="14"/>
      <c r="E16" s="15">
        <v>299179.87</v>
      </c>
      <c r="F16" s="15">
        <v>299179.87</v>
      </c>
      <c r="G16" s="15">
        <v>299179.87</v>
      </c>
      <c r="H16" s="15">
        <v>299179.87</v>
      </c>
      <c r="I16" s="15">
        <v>299179.87</v>
      </c>
      <c r="J16" s="15">
        <v>299179.87</v>
      </c>
      <c r="K16" s="15">
        <v>299179.87</v>
      </c>
      <c r="L16" s="15">
        <v>299179.87</v>
      </c>
      <c r="M16" s="15">
        <v>299179.87</v>
      </c>
      <c r="N16" s="15">
        <v>299179.87</v>
      </c>
      <c r="O16" s="15">
        <v>299179.87</v>
      </c>
      <c r="P16" s="15">
        <v>299179.87</v>
      </c>
      <c r="Q16" s="15">
        <f t="shared" si="0"/>
        <v>299179.87000000005</v>
      </c>
    </row>
    <row r="17" spans="1:17" x14ac:dyDescent="0.25">
      <c r="C17" s="6" t="s">
        <v>54</v>
      </c>
      <c r="D17" s="14"/>
      <c r="E17" s="15">
        <v>1488156.0400000005</v>
      </c>
      <c r="F17" s="15">
        <v>1447731.4800000004</v>
      </c>
      <c r="G17" s="15">
        <v>1397536.4200000002</v>
      </c>
      <c r="H17" s="15">
        <v>1357111.8600000003</v>
      </c>
      <c r="I17" s="15">
        <v>1316687.3</v>
      </c>
      <c r="J17" s="15">
        <v>1276262.7400000002</v>
      </c>
      <c r="K17" s="15">
        <v>1235838.1800000002</v>
      </c>
      <c r="L17" s="15">
        <v>1195413.6200000001</v>
      </c>
      <c r="M17" s="15">
        <v>1154989.06</v>
      </c>
      <c r="N17" s="15">
        <v>1114708.6100000003</v>
      </c>
      <c r="O17" s="15">
        <v>1074284.0500000003</v>
      </c>
      <c r="P17" s="15">
        <v>1034955.3500000007</v>
      </c>
      <c r="Q17" s="15">
        <f t="shared" si="0"/>
        <v>1257806.2258333338</v>
      </c>
    </row>
    <row r="18" spans="1:17" x14ac:dyDescent="0.25">
      <c r="B18" s="6" t="s">
        <v>55</v>
      </c>
      <c r="D18" s="10"/>
      <c r="E18" s="16">
        <f t="shared" ref="E18:P18" si="2">E16+E17</f>
        <v>1787335.9100000006</v>
      </c>
      <c r="F18" s="16">
        <f t="shared" si="2"/>
        <v>1746911.3500000006</v>
      </c>
      <c r="G18" s="16">
        <f t="shared" si="2"/>
        <v>1696716.29</v>
      </c>
      <c r="H18" s="16">
        <f t="shared" si="2"/>
        <v>1656291.7300000004</v>
      </c>
      <c r="I18" s="16">
        <f t="shared" si="2"/>
        <v>1615867.17</v>
      </c>
      <c r="J18" s="16">
        <f t="shared" si="2"/>
        <v>1575442.6100000003</v>
      </c>
      <c r="K18" s="16">
        <f t="shared" si="2"/>
        <v>1535018.0500000003</v>
      </c>
      <c r="L18" s="16">
        <f t="shared" si="2"/>
        <v>1494593.4900000002</v>
      </c>
      <c r="M18" s="16">
        <f t="shared" si="2"/>
        <v>1454168.9300000002</v>
      </c>
      <c r="N18" s="16">
        <f t="shared" si="2"/>
        <v>1413888.4800000004</v>
      </c>
      <c r="O18" s="16">
        <f t="shared" si="2"/>
        <v>1373463.9200000004</v>
      </c>
      <c r="P18" s="16">
        <f t="shared" si="2"/>
        <v>1334135.2200000007</v>
      </c>
      <c r="Q18" s="16">
        <f t="shared" si="0"/>
        <v>1556986.0958333339</v>
      </c>
    </row>
    <row r="19" spans="1:17" x14ac:dyDescent="0.25">
      <c r="D19" s="10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B20" s="6" t="s">
        <v>56</v>
      </c>
      <c r="D20" s="10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5">
      <c r="C21" s="6" t="s">
        <v>57</v>
      </c>
      <c r="D21" s="14"/>
      <c r="E21" s="15">
        <v>14210508.65</v>
      </c>
      <c r="F21" s="15">
        <v>14210508.65</v>
      </c>
      <c r="G21" s="15">
        <v>14210508.65</v>
      </c>
      <c r="H21" s="15">
        <v>14210508.65</v>
      </c>
      <c r="I21" s="15">
        <v>14210508.65</v>
      </c>
      <c r="J21" s="15">
        <v>14210508.65</v>
      </c>
      <c r="K21" s="15">
        <v>14210508.65</v>
      </c>
      <c r="L21" s="15">
        <v>14210508.65</v>
      </c>
      <c r="M21" s="15">
        <v>14210508.65</v>
      </c>
      <c r="N21" s="15">
        <v>14210508.65</v>
      </c>
      <c r="O21" s="15">
        <v>14210508.65</v>
      </c>
      <c r="P21" s="15">
        <v>14210508.65</v>
      </c>
      <c r="Q21" s="15">
        <f t="shared" si="0"/>
        <v>14210508.650000004</v>
      </c>
    </row>
    <row r="22" spans="1:17" x14ac:dyDescent="0.25">
      <c r="C22" s="6" t="s">
        <v>58</v>
      </c>
      <c r="D22" s="14"/>
      <c r="E22" s="15">
        <v>6782496.0299999993</v>
      </c>
      <c r="F22" s="15">
        <v>6878061.1999999993</v>
      </c>
      <c r="G22" s="15">
        <v>6770601.5800000001</v>
      </c>
      <c r="H22" s="15">
        <v>7056388.4099999992</v>
      </c>
      <c r="I22" s="15">
        <v>7419706.4499999983</v>
      </c>
      <c r="J22" s="15">
        <v>7634934.7599999961</v>
      </c>
      <c r="K22" s="15">
        <v>7835185.9499999946</v>
      </c>
      <c r="L22" s="15">
        <v>8265211.2299999939</v>
      </c>
      <c r="M22" s="15">
        <v>8511743.1599999946</v>
      </c>
      <c r="N22" s="15">
        <v>4570843.1699999925</v>
      </c>
      <c r="O22" s="15">
        <v>4792657.2799999928</v>
      </c>
      <c r="P22" s="15">
        <v>4205591.5299999928</v>
      </c>
      <c r="Q22" s="15">
        <f t="shared" ref="Q22:Q49" si="3">AVERAGE(E22:P22)</f>
        <v>6726951.7291666614</v>
      </c>
    </row>
    <row r="23" spans="1:17" x14ac:dyDescent="0.25">
      <c r="C23" s="6" t="s">
        <v>59</v>
      </c>
      <c r="D23" s="14"/>
      <c r="E23" s="15">
        <v>112926.47</v>
      </c>
      <c r="F23" s="15">
        <v>112926.47</v>
      </c>
      <c r="G23" s="15">
        <v>112926.47</v>
      </c>
      <c r="H23" s="15">
        <v>112926.47</v>
      </c>
      <c r="I23" s="15">
        <v>112926.47</v>
      </c>
      <c r="J23" s="15">
        <v>112926.47</v>
      </c>
      <c r="K23" s="15">
        <v>112926.47</v>
      </c>
      <c r="L23" s="15">
        <v>112926.47</v>
      </c>
      <c r="M23" s="15">
        <v>112926.47</v>
      </c>
      <c r="N23" s="15">
        <v>112926.47</v>
      </c>
      <c r="O23" s="15">
        <v>112926.47</v>
      </c>
      <c r="P23" s="15">
        <v>112926.47</v>
      </c>
      <c r="Q23" s="15">
        <f t="shared" si="3"/>
        <v>112926.46999999999</v>
      </c>
    </row>
    <row r="24" spans="1:17" x14ac:dyDescent="0.25">
      <c r="C24" s="6" t="s">
        <v>60</v>
      </c>
      <c r="D24" s="14"/>
      <c r="E24" s="15">
        <v>-3352915.3170733913</v>
      </c>
      <c r="F24" s="15">
        <v>-3352915.3170733913</v>
      </c>
      <c r="G24" s="15">
        <v>-3352915.3170733913</v>
      </c>
      <c r="H24" s="15">
        <v>-3352915.3170733913</v>
      </c>
      <c r="I24" s="15">
        <v>-3352915.3170733913</v>
      </c>
      <c r="J24" s="15">
        <v>-3352915.3170733913</v>
      </c>
      <c r="K24" s="15">
        <v>-3352915.3170733913</v>
      </c>
      <c r="L24" s="15">
        <v>-3352915.3170733913</v>
      </c>
      <c r="M24" s="15">
        <v>-3352915.3170733913</v>
      </c>
      <c r="N24" s="15">
        <v>-3352915.3170733913</v>
      </c>
      <c r="O24" s="15">
        <v>-3352915.3170733913</v>
      </c>
      <c r="P24" s="15">
        <v>-3352915.3170733913</v>
      </c>
      <c r="Q24" s="15">
        <f t="shared" si="3"/>
        <v>-3352915.3170733904</v>
      </c>
    </row>
    <row r="25" spans="1:17" x14ac:dyDescent="0.25">
      <c r="B25" s="6" t="s">
        <v>61</v>
      </c>
      <c r="D25" s="10"/>
      <c r="E25" s="17">
        <f t="shared" ref="E25:P25" si="4">E21+E22+E23+E24</f>
        <v>17753015.832926609</v>
      </c>
      <c r="F25" s="17">
        <f t="shared" si="4"/>
        <v>17848581.00292661</v>
      </c>
      <c r="G25" s="17">
        <f t="shared" si="4"/>
        <v>17741121.382926609</v>
      </c>
      <c r="H25" s="17">
        <f t="shared" si="4"/>
        <v>18026908.212926608</v>
      </c>
      <c r="I25" s="17">
        <f t="shared" si="4"/>
        <v>18390226.252926607</v>
      </c>
      <c r="J25" s="17">
        <f t="shared" si="4"/>
        <v>18605454.562926605</v>
      </c>
      <c r="K25" s="17">
        <f t="shared" si="4"/>
        <v>18805705.752926603</v>
      </c>
      <c r="L25" s="17">
        <f t="shared" si="4"/>
        <v>19235731.032926604</v>
      </c>
      <c r="M25" s="17">
        <f t="shared" si="4"/>
        <v>19482262.962926604</v>
      </c>
      <c r="N25" s="17">
        <f t="shared" si="4"/>
        <v>15541362.9729266</v>
      </c>
      <c r="O25" s="17">
        <f t="shared" si="4"/>
        <v>15763177.082926599</v>
      </c>
      <c r="P25" s="17">
        <f t="shared" si="4"/>
        <v>15176111.332926599</v>
      </c>
      <c r="Q25" s="17">
        <f t="shared" si="3"/>
        <v>17697471.532093272</v>
      </c>
    </row>
    <row r="26" spans="1:17" x14ac:dyDescent="0.25">
      <c r="D26" s="10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5.75" thickBot="1" x14ac:dyDescent="0.3">
      <c r="A27" s="6" t="s">
        <v>43</v>
      </c>
      <c r="D27" s="14"/>
      <c r="E27" s="18">
        <f t="shared" ref="E27:P27" si="5">E13+E18+E25</f>
        <v>21037038.942926612</v>
      </c>
      <c r="F27" s="18">
        <f t="shared" si="5"/>
        <v>21054731.022926614</v>
      </c>
      <c r="G27" s="18">
        <f t="shared" si="5"/>
        <v>20671398.50292661</v>
      </c>
      <c r="H27" s="18">
        <f t="shared" si="5"/>
        <v>20953697.922926608</v>
      </c>
      <c r="I27" s="18">
        <f t="shared" si="5"/>
        <v>21624937.272926606</v>
      </c>
      <c r="J27" s="18">
        <f t="shared" si="5"/>
        <v>21398199.572926607</v>
      </c>
      <c r="K27" s="18">
        <f t="shared" si="5"/>
        <v>21617175.872926604</v>
      </c>
      <c r="L27" s="18">
        <f t="shared" si="5"/>
        <v>22008418.312926605</v>
      </c>
      <c r="M27" s="18">
        <f t="shared" si="5"/>
        <v>22378908.232926603</v>
      </c>
      <c r="N27" s="18">
        <f t="shared" si="5"/>
        <v>18269389.0329266</v>
      </c>
      <c r="O27" s="18">
        <f t="shared" si="5"/>
        <v>18475436.022926599</v>
      </c>
      <c r="P27" s="18">
        <f t="shared" si="5"/>
        <v>17893015.9629266</v>
      </c>
      <c r="Q27" s="18">
        <f t="shared" si="3"/>
        <v>20615195.556259938</v>
      </c>
    </row>
    <row r="28" spans="1:17" ht="15.75" thickTop="1" x14ac:dyDescent="0.25">
      <c r="D28" s="10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6" t="s">
        <v>62</v>
      </c>
      <c r="D29" s="10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B30" s="6" t="s">
        <v>63</v>
      </c>
      <c r="D30" s="10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C31" s="6" t="s">
        <v>64</v>
      </c>
      <c r="D31" s="14"/>
      <c r="E31" s="15">
        <v>321947.55000000005</v>
      </c>
      <c r="F31" s="15">
        <v>219019.17000000004</v>
      </c>
      <c r="G31" s="15">
        <v>469322.14</v>
      </c>
      <c r="H31" s="15">
        <v>469322.14</v>
      </c>
      <c r="I31" s="15">
        <v>469322.14</v>
      </c>
      <c r="J31" s="15">
        <v>469322.14</v>
      </c>
      <c r="K31" s="15">
        <v>469322.14</v>
      </c>
      <c r="L31" s="15">
        <v>469322.14</v>
      </c>
      <c r="M31" s="15">
        <v>469322.14</v>
      </c>
      <c r="N31" s="15">
        <v>469322.14</v>
      </c>
      <c r="O31" s="15">
        <v>469322.14</v>
      </c>
      <c r="P31" s="15">
        <v>469322.14</v>
      </c>
      <c r="Q31" s="15">
        <f t="shared" si="3"/>
        <v>436182.34333333332</v>
      </c>
    </row>
    <row r="32" spans="1:17" x14ac:dyDescent="0.25">
      <c r="C32" s="6" t="s">
        <v>65</v>
      </c>
      <c r="D32" s="14"/>
      <c r="E32" s="15">
        <v>163463.81000000006</v>
      </c>
      <c r="F32" s="15">
        <v>137527.87000000005</v>
      </c>
      <c r="G32" s="15">
        <v>240238.73000000004</v>
      </c>
      <c r="H32" s="15">
        <v>170243.93000000005</v>
      </c>
      <c r="I32" s="15">
        <v>187290.36000000007</v>
      </c>
      <c r="J32" s="15">
        <v>234893.0500000001</v>
      </c>
      <c r="K32" s="15">
        <v>297404.70000000007</v>
      </c>
      <c r="L32" s="15">
        <v>319386.1100000001</v>
      </c>
      <c r="M32" s="15">
        <v>265161.48000000004</v>
      </c>
      <c r="N32" s="15">
        <v>247401.04000000004</v>
      </c>
      <c r="O32" s="15">
        <v>246734.06000000006</v>
      </c>
      <c r="P32" s="15">
        <v>497101.4200000001</v>
      </c>
      <c r="Q32" s="15">
        <f t="shared" si="3"/>
        <v>250570.54666666675</v>
      </c>
    </row>
    <row r="33" spans="2:17" x14ac:dyDescent="0.25">
      <c r="B33" s="6" t="s">
        <v>66</v>
      </c>
      <c r="D33" s="10"/>
      <c r="E33" s="16">
        <f t="shared" ref="E33:P33" si="6">E31+E32</f>
        <v>485411.3600000001</v>
      </c>
      <c r="F33" s="16">
        <f t="shared" si="6"/>
        <v>356547.0400000001</v>
      </c>
      <c r="G33" s="16">
        <f t="shared" si="6"/>
        <v>709560.87000000011</v>
      </c>
      <c r="H33" s="16">
        <f t="shared" si="6"/>
        <v>639566.07000000007</v>
      </c>
      <c r="I33" s="16">
        <f t="shared" si="6"/>
        <v>656612.50000000012</v>
      </c>
      <c r="J33" s="16">
        <f t="shared" si="6"/>
        <v>704215.19000000018</v>
      </c>
      <c r="K33" s="16">
        <f t="shared" si="6"/>
        <v>766726.84000000008</v>
      </c>
      <c r="L33" s="16">
        <f t="shared" si="6"/>
        <v>788708.25000000012</v>
      </c>
      <c r="M33" s="16">
        <f t="shared" si="6"/>
        <v>734483.62000000011</v>
      </c>
      <c r="N33" s="16">
        <f t="shared" si="6"/>
        <v>716723.18</v>
      </c>
      <c r="O33" s="16">
        <f t="shared" si="6"/>
        <v>716056.20000000007</v>
      </c>
      <c r="P33" s="16">
        <f t="shared" si="6"/>
        <v>966423.56</v>
      </c>
      <c r="Q33" s="16">
        <f t="shared" si="3"/>
        <v>686752.89</v>
      </c>
    </row>
    <row r="34" spans="2:17" x14ac:dyDescent="0.25">
      <c r="D34" s="10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5">
      <c r="B35" s="6" t="s">
        <v>67</v>
      </c>
      <c r="D35" s="10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5">
      <c r="C36" s="6" t="s">
        <v>68</v>
      </c>
      <c r="D36" s="10"/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f t="shared" si="3"/>
        <v>0</v>
      </c>
    </row>
    <row r="37" spans="2:17" x14ac:dyDescent="0.25">
      <c r="C37" s="6" t="s">
        <v>69</v>
      </c>
      <c r="D37" s="14"/>
      <c r="E37" s="15">
        <v>145578.53000000032</v>
      </c>
      <c r="F37" s="15">
        <v>145578.53000000032</v>
      </c>
      <c r="G37" s="15">
        <v>145578.53000000032</v>
      </c>
      <c r="H37" s="15">
        <v>145578.53000000032</v>
      </c>
      <c r="I37" s="15">
        <v>145578.53000000032</v>
      </c>
      <c r="J37" s="15">
        <v>145578.53000000032</v>
      </c>
      <c r="K37" s="15">
        <v>145578.53000000032</v>
      </c>
      <c r="L37" s="15">
        <v>145578.53000000032</v>
      </c>
      <c r="M37" s="15">
        <v>145578.53000000032</v>
      </c>
      <c r="N37" s="15">
        <v>145578.53000000032</v>
      </c>
      <c r="O37" s="15">
        <v>145578.53000000032</v>
      </c>
      <c r="P37" s="15">
        <v>145578.53000000032</v>
      </c>
      <c r="Q37" s="15">
        <f t="shared" si="3"/>
        <v>145578.53000000029</v>
      </c>
    </row>
    <row r="38" spans="2:17" x14ac:dyDescent="0.25">
      <c r="C38" s="6" t="s">
        <v>70</v>
      </c>
      <c r="D38" s="14"/>
      <c r="E38" s="15">
        <v>2757954.1100000003</v>
      </c>
      <c r="F38" s="15">
        <v>2745417.9300000006</v>
      </c>
      <c r="G38" s="15">
        <v>2732498.14</v>
      </c>
      <c r="H38" s="15">
        <v>2726212.25</v>
      </c>
      <c r="I38" s="15">
        <v>2719737.19</v>
      </c>
      <c r="J38" s="15">
        <v>2713262.13</v>
      </c>
      <c r="K38" s="15">
        <v>2706703.11</v>
      </c>
      <c r="L38" s="15">
        <v>2697832.83</v>
      </c>
      <c r="M38" s="15">
        <v>2691194.91</v>
      </c>
      <c r="N38" s="15">
        <v>2684002.29</v>
      </c>
      <c r="O38" s="15">
        <v>2677284.58</v>
      </c>
      <c r="P38" s="15">
        <v>2670528.11</v>
      </c>
      <c r="Q38" s="15">
        <f t="shared" si="3"/>
        <v>2710218.9649999999</v>
      </c>
    </row>
    <row r="39" spans="2:17" x14ac:dyDescent="0.25">
      <c r="C39" s="6" t="s">
        <v>71</v>
      </c>
      <c r="D39" s="14"/>
      <c r="E39" s="15">
        <v>13414495.93</v>
      </c>
      <c r="F39" s="15">
        <v>13573588.969999999</v>
      </c>
      <c r="G39" s="15">
        <v>12850161.809999999</v>
      </c>
      <c r="H39" s="15">
        <v>13208742.24</v>
      </c>
      <c r="I39" s="15">
        <v>13869410.59</v>
      </c>
      <c r="J39" s="15">
        <v>13601544.9</v>
      </c>
      <c r="K39" s="15">
        <v>13764568.82</v>
      </c>
      <c r="L39" s="15">
        <v>14142699.485462381</v>
      </c>
      <c r="M39" s="15">
        <v>14574052.710000001</v>
      </c>
      <c r="N39" s="15">
        <v>10489485.850000011</v>
      </c>
      <c r="O39" s="15">
        <v>10702917.600000011</v>
      </c>
      <c r="P39" s="15">
        <v>9876886.9900000058</v>
      </c>
      <c r="Q39" s="15">
        <f t="shared" si="3"/>
        <v>12839046.324621866</v>
      </c>
    </row>
    <row r="40" spans="2:17" x14ac:dyDescent="0.25">
      <c r="C40" s="6" t="s">
        <v>72</v>
      </c>
      <c r="D40" s="10"/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f t="shared" si="3"/>
        <v>0</v>
      </c>
    </row>
    <row r="41" spans="2:17" x14ac:dyDescent="0.25">
      <c r="B41" s="6" t="s">
        <v>73</v>
      </c>
      <c r="D41" s="14"/>
      <c r="E41" s="16">
        <f t="shared" ref="E41:P41" si="7">E37+E38+E39</f>
        <v>16318028.57</v>
      </c>
      <c r="F41" s="16">
        <f t="shared" si="7"/>
        <v>16464585.43</v>
      </c>
      <c r="G41" s="16">
        <f t="shared" si="7"/>
        <v>15728238.479999999</v>
      </c>
      <c r="H41" s="16">
        <f t="shared" si="7"/>
        <v>16080533.02</v>
      </c>
      <c r="I41" s="16">
        <f t="shared" si="7"/>
        <v>16734726.310000001</v>
      </c>
      <c r="J41" s="16">
        <f t="shared" si="7"/>
        <v>16460385.560000001</v>
      </c>
      <c r="K41" s="16">
        <f t="shared" si="7"/>
        <v>16616850.460000001</v>
      </c>
      <c r="L41" s="16">
        <f t="shared" si="7"/>
        <v>16986110.845462382</v>
      </c>
      <c r="M41" s="16">
        <f t="shared" si="7"/>
        <v>17410826.150000002</v>
      </c>
      <c r="N41" s="16">
        <f t="shared" si="7"/>
        <v>13319066.670000011</v>
      </c>
      <c r="O41" s="16">
        <f t="shared" si="7"/>
        <v>13525780.710000012</v>
      </c>
      <c r="P41" s="16">
        <f t="shared" si="7"/>
        <v>12692993.630000006</v>
      </c>
      <c r="Q41" s="16">
        <f t="shared" si="3"/>
        <v>15694843.819621868</v>
      </c>
    </row>
    <row r="42" spans="2:17" x14ac:dyDescent="0.25">
      <c r="D42" s="10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5">
      <c r="B43" s="6" t="s">
        <v>74</v>
      </c>
      <c r="D43" s="10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5">
      <c r="C44" s="6" t="s">
        <v>75</v>
      </c>
      <c r="D44" s="14"/>
      <c r="E44" s="15">
        <v>10755948.439999999</v>
      </c>
      <c r="F44" s="15">
        <v>10755948.439999999</v>
      </c>
      <c r="G44" s="15">
        <v>10755948.439999999</v>
      </c>
      <c r="H44" s="15">
        <v>10755948.439999999</v>
      </c>
      <c r="I44" s="15">
        <v>10755948.439999999</v>
      </c>
      <c r="J44" s="15">
        <v>10755948.439999999</v>
      </c>
      <c r="K44" s="15">
        <v>10755948.439999999</v>
      </c>
      <c r="L44" s="15">
        <v>10755948.439999999</v>
      </c>
      <c r="M44" s="15">
        <v>10755948.439999999</v>
      </c>
      <c r="N44" s="15">
        <v>10755948.439999999</v>
      </c>
      <c r="O44" s="15">
        <v>10755948.439999999</v>
      </c>
      <c r="P44" s="15">
        <v>10755948.439999999</v>
      </c>
      <c r="Q44" s="15">
        <f t="shared" si="3"/>
        <v>10755948.439999999</v>
      </c>
    </row>
    <row r="45" spans="2:17" x14ac:dyDescent="0.25">
      <c r="D45" s="10" t="s">
        <v>45</v>
      </c>
      <c r="E45" s="19">
        <v>10755948.439999999</v>
      </c>
      <c r="F45" s="19">
        <v>10755948.439999999</v>
      </c>
      <c r="G45" s="19">
        <v>10755948.439999999</v>
      </c>
      <c r="H45" s="19">
        <v>10755948.439999999</v>
      </c>
      <c r="I45" s="19">
        <v>10755948.439999999</v>
      </c>
      <c r="J45" s="19">
        <v>10755948.439999999</v>
      </c>
      <c r="K45" s="19">
        <v>10755948.439999999</v>
      </c>
      <c r="L45" s="19">
        <v>10755948.439999999</v>
      </c>
      <c r="M45" s="19">
        <v>10755948.439999999</v>
      </c>
      <c r="N45" s="19">
        <v>10755948.439999999</v>
      </c>
      <c r="O45" s="19">
        <v>10755948.439999999</v>
      </c>
      <c r="P45" s="19">
        <v>10755948.439999999</v>
      </c>
      <c r="Q45" s="19">
        <f t="shared" si="3"/>
        <v>10755948.439999999</v>
      </c>
    </row>
    <row r="46" spans="2:17" x14ac:dyDescent="0.25">
      <c r="D46" s="10" t="s">
        <v>46</v>
      </c>
      <c r="E46" s="13">
        <v>-917319.31</v>
      </c>
      <c r="F46" s="13">
        <v>-917319.31</v>
      </c>
      <c r="G46" s="13">
        <v>-917319.31</v>
      </c>
      <c r="H46" s="13">
        <v>-917319.31</v>
      </c>
      <c r="I46" s="13">
        <v>-917319.31</v>
      </c>
      <c r="J46" s="13">
        <v>-917319.31</v>
      </c>
      <c r="K46" s="13">
        <v>-917319.31</v>
      </c>
      <c r="L46" s="13">
        <v>-917319.31</v>
      </c>
      <c r="M46" s="13">
        <v>-917319.31</v>
      </c>
      <c r="N46" s="13">
        <v>-917319.31</v>
      </c>
      <c r="O46" s="13">
        <v>-917319.31</v>
      </c>
      <c r="P46" s="13">
        <v>-917319.31</v>
      </c>
      <c r="Q46" s="13">
        <f t="shared" si="3"/>
        <v>-917319.31000000041</v>
      </c>
    </row>
    <row r="47" spans="2:17" x14ac:dyDescent="0.25">
      <c r="C47" s="6" t="s">
        <v>76</v>
      </c>
      <c r="D47" s="14"/>
      <c r="E47" s="15">
        <v>-5605030.2116719158</v>
      </c>
      <c r="F47" s="15">
        <v>-5605030.2116719158</v>
      </c>
      <c r="G47" s="15">
        <v>-5605030.2116719158</v>
      </c>
      <c r="H47" s="15">
        <v>-5605030.2116719158</v>
      </c>
      <c r="I47" s="15">
        <v>-5605030.2116719158</v>
      </c>
      <c r="J47" s="15">
        <v>-5605030.2116719158</v>
      </c>
      <c r="K47" s="15">
        <v>-5605030.2116719158</v>
      </c>
      <c r="L47" s="15">
        <v>-5605030.2116719158</v>
      </c>
      <c r="M47" s="15">
        <v>-5605030.2116719158</v>
      </c>
      <c r="N47" s="15">
        <v>-5605030.2116719158</v>
      </c>
      <c r="O47" s="15">
        <v>-5605030.2116719158</v>
      </c>
      <c r="P47" s="15">
        <v>-5605030.2116719158</v>
      </c>
      <c r="Q47" s="15">
        <f t="shared" si="3"/>
        <v>-5605030.2116719177</v>
      </c>
    </row>
    <row r="48" spans="2:17" x14ac:dyDescent="0.25">
      <c r="D48" s="1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B49" s="6" t="s">
        <v>44</v>
      </c>
      <c r="D49" s="14"/>
      <c r="E49" s="16">
        <f>E44+E46+E47</f>
        <v>4233598.9183280831</v>
      </c>
      <c r="F49" s="16">
        <v>4233598.9183280841</v>
      </c>
      <c r="G49" s="16">
        <v>4233598.9183280841</v>
      </c>
      <c r="H49" s="16">
        <v>4233598.9183280841</v>
      </c>
      <c r="I49" s="16">
        <v>4233598.9183280841</v>
      </c>
      <c r="J49" s="16">
        <v>4233598.9183280841</v>
      </c>
      <c r="K49" s="16">
        <v>4233598.9183280841</v>
      </c>
      <c r="L49" s="16">
        <v>4233598.9183280841</v>
      </c>
      <c r="M49" s="16">
        <v>4233598.9183280841</v>
      </c>
      <c r="N49" s="16">
        <v>4233598.9183280841</v>
      </c>
      <c r="O49" s="16">
        <v>4233598.9183280841</v>
      </c>
      <c r="P49" s="16">
        <v>4233598.9183280841</v>
      </c>
      <c r="Q49" s="16">
        <f t="shared" si="3"/>
        <v>4233598.9183280841</v>
      </c>
    </row>
    <row r="50" spans="1:17" x14ac:dyDescent="0.25">
      <c r="D50" s="1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15.75" thickBot="1" x14ac:dyDescent="0.3">
      <c r="A51" s="6" t="s">
        <v>77</v>
      </c>
      <c r="D51" s="14"/>
      <c r="E51" s="18">
        <f t="shared" ref="E51:P51" si="8">E33+E41+E49</f>
        <v>21037038.848328084</v>
      </c>
      <c r="F51" s="18">
        <f t="shared" si="8"/>
        <v>21054731.388328083</v>
      </c>
      <c r="G51" s="18">
        <f t="shared" si="8"/>
        <v>20671398.268328082</v>
      </c>
      <c r="H51" s="18">
        <f t="shared" si="8"/>
        <v>20953698.008328084</v>
      </c>
      <c r="I51" s="18">
        <f t="shared" si="8"/>
        <v>21624937.728328086</v>
      </c>
      <c r="J51" s="18">
        <f t="shared" si="8"/>
        <v>21398199.668328084</v>
      </c>
      <c r="K51" s="18">
        <f t="shared" si="8"/>
        <v>21617176.218328085</v>
      </c>
      <c r="L51" s="18">
        <f t="shared" si="8"/>
        <v>22008418.013790466</v>
      </c>
      <c r="M51" s="18">
        <f t="shared" si="8"/>
        <v>22378908.688328087</v>
      </c>
      <c r="N51" s="18">
        <f t="shared" si="8"/>
        <v>18269388.768328093</v>
      </c>
      <c r="O51" s="18">
        <f t="shared" si="8"/>
        <v>18475435.828328095</v>
      </c>
      <c r="P51" s="18">
        <f t="shared" si="8"/>
        <v>17893016.108328089</v>
      </c>
      <c r="Q51" s="18">
        <f t="shared" ref="Q51" si="9">AVERAGE(E51:P51)</f>
        <v>20615195.627949953</v>
      </c>
    </row>
    <row r="52" spans="1:17" ht="15.75" thickTop="1" x14ac:dyDescent="0.25"/>
    <row r="53" spans="1:17" x14ac:dyDescent="0.2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x14ac:dyDescent="0.25"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x14ac:dyDescent="0.25"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9" spans="1:17" x14ac:dyDescent="0.25"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x14ac:dyDescent="0.25"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4EPV5CSZ2ZPH-2104175878-294322</_dlc_DocId>
    <_dlc_DocIdUrl xmlns="219c5758-d311-4f49-8eb7-a0c37216249c">
      <Url>https://cswrgroup.sharepoint.com/_layouts/15/DocIdRedir.aspx?ID=4EPV5CSZ2ZPH-2104175878-294322</Url>
      <Description>4EPV5CSZ2ZPH-2104175878-294322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AA87A4E-DB79-467D-85C6-DA652E9F7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C680A-8AAB-4D66-AFD4-DCDC7ED8D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1F7A9-3F47-4AAE-8832-64734B7ECBC5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  <ds:schemaRef ds:uri="ce426531-eb52-4602-919d-027a2a672310"/>
  </ds:schemaRefs>
</ds:datastoreItem>
</file>

<file path=customXml/itemProps4.xml><?xml version="1.0" encoding="utf-8"?>
<ds:datastoreItem xmlns:ds="http://schemas.openxmlformats.org/officeDocument/2006/customXml" ds:itemID="{B6352AC0-131A-4F97-B975-218230E7662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12month Balance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2023-04-20T12:15:30Z</dcterms:created>
  <dcterms:modified xsi:type="dcterms:W3CDTF">2026-05-08T15:10:41Z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c71c9536-c682-414f-a080-0d73a635cec7</vt:lpwstr>
  </property>
</Properties>
</file>