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Bluegrass Water 2025 Rate Case\PHDRs - Staff\"/>
    </mc:Choice>
  </mc:AlternateContent>
  <xr:revisionPtr revIDLastSave="0" documentId="13_ncr:1_{1D5403C9-F267-44D6-A8A0-37724C46D47B}" xr6:coauthVersionLast="47" xr6:coauthVersionMax="47" xr10:uidLastSave="{00000000-0000-0000-0000-000000000000}"/>
  <bookViews>
    <workbookView xWindow="28680" yWindow="-120" windowWidth="29040" windowHeight="15720" xr2:uid="{7652F759-DBB0-46F2-B4CB-42CCBB7C8CF2}"/>
  </bookViews>
  <sheets>
    <sheet name="Combined" sheetId="1" r:id="rId1"/>
    <sheet name="Water" sheetId="3" r:id="rId2"/>
    <sheet name="Wastewater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3" l="1"/>
  <c r="H20" i="2"/>
  <c r="H27" i="2" s="1"/>
  <c r="H31" i="2" s="1"/>
  <c r="H22" i="2"/>
  <c r="H16" i="2"/>
  <c r="H28" i="3"/>
  <c r="H21" i="3"/>
  <c r="H17" i="3"/>
  <c r="H22" i="1" l="1"/>
  <c r="H16" i="1"/>
  <c r="H20" i="1" s="1"/>
  <c r="H27" i="1" s="1"/>
  <c r="F22" i="1"/>
  <c r="F16" i="1"/>
  <c r="F20" i="1" s="1"/>
  <c r="F27" i="1" l="1"/>
  <c r="F31" i="1" s="1"/>
  <c r="H31" i="1"/>
</calcChain>
</file>

<file path=xl/sharedStrings.xml><?xml version="1.0" encoding="utf-8"?>
<sst xmlns="http://schemas.openxmlformats.org/spreadsheetml/2006/main" count="57" uniqueCount="20">
  <si>
    <t>Bluegrass Water Utility Operating Company</t>
  </si>
  <si>
    <t>Revenue Requirement Comparison</t>
  </si>
  <si>
    <t>Description</t>
  </si>
  <si>
    <t>Origional Filed Test Year</t>
  </si>
  <si>
    <t>Test Year with Removed Inflaction Factors</t>
  </si>
  <si>
    <t>Total Original Cost Rate Base</t>
  </si>
  <si>
    <t>Net Income at Present Rates</t>
  </si>
  <si>
    <t xml:space="preserve">Earned Rate of Return </t>
  </si>
  <si>
    <t>Requested Rate of Return</t>
  </si>
  <si>
    <t>Required Return on Rate Base</t>
  </si>
  <si>
    <t>Weighted Return on Equity</t>
  </si>
  <si>
    <t xml:space="preserve">Operating Income Deficiency </t>
  </si>
  <si>
    <t xml:space="preserve">Net Income Required for Return on Equity </t>
  </si>
  <si>
    <t>Gross Revenue Conversion Factor</t>
  </si>
  <si>
    <t>Gross Income Conversion Factor</t>
  </si>
  <si>
    <t xml:space="preserve">Revenue Deficiency </t>
  </si>
  <si>
    <t>Pro Forma Revenue at Present Rates</t>
  </si>
  <si>
    <t>Total Revenue Requirement</t>
  </si>
  <si>
    <t>PSC PHDR 18</t>
  </si>
  <si>
    <t>PSC PHDR 8-18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</si>
</sst>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.00"/>
    <numFmt numFmtId="167" formatCode="&quot;$&quot;#,##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rgb="FFC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2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3" fillId="0" borderId="0" xfId="1" applyNumberFormat="1" applyFont="1"/>
    <xf numFmtId="165" fontId="3" fillId="0" borderId="0" xfId="0" applyNumberFormat="1" applyFont="1"/>
    <xf numFmtId="43" fontId="3" fillId="0" borderId="0" xfId="0" applyNumberFormat="1" applyFont="1"/>
    <xf numFmtId="165" fontId="0" fillId="0" borderId="0" xfId="0" applyNumberForma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43" fontId="0" fillId="0" borderId="0" xfId="0" applyNumberFormat="1"/>
    <xf numFmtId="6" fontId="0" fillId="0" borderId="0" xfId="0" applyNumberFormat="1"/>
    <xf numFmtId="0" fontId="4" fillId="0" borderId="0" xfId="0" applyFont="1"/>
    <xf numFmtId="165" fontId="4" fillId="0" borderId="0" xfId="1" applyNumberFormat="1" applyFont="1"/>
    <xf numFmtId="165" fontId="4" fillId="0" borderId="0" xfId="0" applyNumberFormat="1" applyFont="1"/>
    <xf numFmtId="164" fontId="4" fillId="0" borderId="0" xfId="2" applyNumberFormat="1" applyFont="1"/>
    <xf numFmtId="43" fontId="4" fillId="0" borderId="0" xfId="0" applyNumberFormat="1" applyFont="1"/>
    <xf numFmtId="165" fontId="4" fillId="0" borderId="0" xfId="1" applyNumberFormat="1" applyFont="1" applyFill="1" applyAlignment="1">
      <alignment horizontal="right"/>
    </xf>
    <xf numFmtId="14" fontId="5" fillId="0" borderId="0" xfId="0" applyNumberFormat="1" applyFont="1" applyAlignment="1">
      <alignment horizontal="center" vertical="center" wrapText="1"/>
    </xf>
    <xf numFmtId="43" fontId="4" fillId="0" borderId="0" xfId="1" applyFont="1"/>
    <xf numFmtId="10" fontId="4" fillId="0" borderId="0" xfId="2" applyNumberFormat="1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6" fontId="5" fillId="0" borderId="0" xfId="1" applyNumberFormat="1" applyFont="1" applyAlignment="1">
      <alignment horizontal="right"/>
    </xf>
    <xf numFmtId="6" fontId="4" fillId="0" borderId="0" xfId="1" applyNumberFormat="1" applyFont="1" applyFill="1" applyAlignment="1">
      <alignment horizontal="right"/>
    </xf>
    <xf numFmtId="6" fontId="4" fillId="0" borderId="0" xfId="1" applyNumberFormat="1" applyFont="1" applyAlignment="1">
      <alignment horizontal="right"/>
    </xf>
    <xf numFmtId="44" fontId="6" fillId="0" borderId="0" xfId="3" applyFont="1" applyAlignment="1">
      <alignment horizontal="right"/>
    </xf>
    <xf numFmtId="164" fontId="4" fillId="0" borderId="0" xfId="2" applyNumberFormat="1" applyFont="1" applyFill="1" applyAlignment="1">
      <alignment horizontal="right"/>
    </xf>
    <xf numFmtId="44" fontId="4" fillId="0" borderId="0" xfId="3" applyFont="1" applyAlignment="1">
      <alignment horizontal="right"/>
    </xf>
    <xf numFmtId="164" fontId="4" fillId="0" borderId="0" xfId="3" applyNumberFormat="1" applyFont="1" applyFill="1" applyAlignment="1">
      <alignment horizontal="right"/>
    </xf>
    <xf numFmtId="44" fontId="4" fillId="0" borderId="0" xfId="3" applyFont="1" applyFill="1" applyAlignment="1">
      <alignment horizontal="right"/>
    </xf>
    <xf numFmtId="6" fontId="4" fillId="0" borderId="0" xfId="3" applyNumberFormat="1" applyFont="1" applyFill="1" applyAlignment="1">
      <alignment horizontal="right"/>
    </xf>
    <xf numFmtId="2" fontId="4" fillId="0" borderId="0" xfId="3" applyNumberFormat="1" applyFont="1" applyFill="1" applyAlignment="1">
      <alignment horizontal="right"/>
    </xf>
    <xf numFmtId="166" fontId="4" fillId="0" borderId="0" xfId="1" applyNumberFormat="1" applyFont="1"/>
    <xf numFmtId="166" fontId="4" fillId="0" borderId="0" xfId="1" applyNumberFormat="1" applyFont="1" applyFill="1" applyAlignment="1">
      <alignment horizontal="right"/>
    </xf>
    <xf numFmtId="167" fontId="4" fillId="0" borderId="0" xfId="1" applyNumberFormat="1" applyFont="1"/>
    <xf numFmtId="44" fontId="6" fillId="0" borderId="0" xfId="3" applyFont="1" applyFill="1" applyAlignment="1">
      <alignment horizontal="right"/>
    </xf>
    <xf numFmtId="167" fontId="4" fillId="0" borderId="0" xfId="1" applyNumberFormat="1" applyFont="1" applyFill="1"/>
    <xf numFmtId="166" fontId="4" fillId="0" borderId="0" xfId="1" applyNumberFormat="1" applyFont="1" applyFill="1"/>
    <xf numFmtId="164" fontId="4" fillId="0" borderId="0" xfId="2" applyNumberFormat="1" applyFont="1" applyFill="1"/>
    <xf numFmtId="43" fontId="4" fillId="0" borderId="0" xfId="1" applyFont="1" applyFill="1"/>
    <xf numFmtId="167" fontId="0" fillId="0" borderId="0" xfId="0" applyNumberFormat="1"/>
    <xf numFmtId="165" fontId="0" fillId="0" borderId="0" xfId="1" applyNumberFormat="1" applyFont="1"/>
    <xf numFmtId="166" fontId="5" fillId="0" borderId="0" xfId="1" applyNumberFormat="1" applyFont="1"/>
    <xf numFmtId="167" fontId="5" fillId="0" borderId="0" xfId="1" applyNumberFormat="1" applyFont="1"/>
    <xf numFmtId="167" fontId="4" fillId="0" borderId="0" xfId="1" applyNumberFormat="1" applyFont="1" applyFill="1" applyAlignment="1">
      <alignment horizontal="right"/>
    </xf>
    <xf numFmtId="167" fontId="4" fillId="0" borderId="0" xfId="0" applyNumberFormat="1" applyFont="1"/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4EA96-0C4C-4D8F-9880-5C0709F72784}">
  <dimension ref="A1:Q36"/>
  <sheetViews>
    <sheetView tabSelected="1" zoomScale="90" zoomScaleNormal="90" workbookViewId="0">
      <selection activeCell="A2" sqref="A2"/>
    </sheetView>
  </sheetViews>
  <sheetFormatPr defaultRowHeight="15" x14ac:dyDescent="0.25"/>
  <cols>
    <col min="4" max="4" width="28.28515625" customWidth="1"/>
    <col min="5" max="5" width="4.7109375" customWidth="1"/>
    <col min="6" max="6" width="18.5703125" customWidth="1"/>
    <col min="7" max="7" width="4.28515625" customWidth="1"/>
    <col min="8" max="8" width="23" customWidth="1"/>
    <col min="9" max="9" width="4.140625" customWidth="1"/>
    <col min="12" max="12" width="16.28515625" customWidth="1"/>
    <col min="14" max="14" width="13.85546875" bestFit="1" customWidth="1"/>
    <col min="15" max="15" width="11.5703125" bestFit="1" customWidth="1"/>
    <col min="17" max="17" width="10.5703125" bestFit="1" customWidth="1"/>
  </cols>
  <sheetData>
    <row r="1" spans="1:17" x14ac:dyDescent="0.25">
      <c r="A1" s="1" t="s">
        <v>0</v>
      </c>
    </row>
    <row r="2" spans="1:17" x14ac:dyDescent="0.25">
      <c r="A2" s="1" t="s">
        <v>18</v>
      </c>
    </row>
    <row r="3" spans="1:17" x14ac:dyDescent="0.25">
      <c r="A3" s="1" t="s">
        <v>1</v>
      </c>
    </row>
    <row r="4" spans="1:17" x14ac:dyDescent="0.25">
      <c r="F4" s="1"/>
      <c r="G4" s="1"/>
      <c r="H4" s="1"/>
    </row>
    <row r="5" spans="1:17" x14ac:dyDescent="0.25">
      <c r="D5" s="5"/>
      <c r="E5" s="5"/>
      <c r="F5" s="6">
        <v>46599</v>
      </c>
      <c r="G5" s="6"/>
      <c r="H5" s="6">
        <v>46599</v>
      </c>
      <c r="I5" s="6"/>
    </row>
    <row r="6" spans="1:17" ht="30" x14ac:dyDescent="0.25">
      <c r="D6" s="7" t="s">
        <v>2</v>
      </c>
      <c r="E6" s="8"/>
      <c r="F6" s="7" t="s">
        <v>3</v>
      </c>
      <c r="G6" s="8"/>
      <c r="H6" s="7" t="s">
        <v>4</v>
      </c>
      <c r="I6" s="8"/>
    </row>
    <row r="7" spans="1:17" x14ac:dyDescent="0.25">
      <c r="F7" s="18"/>
      <c r="G7" s="18"/>
      <c r="H7" s="18"/>
      <c r="I7" s="2"/>
    </row>
    <row r="8" spans="1:17" x14ac:dyDescent="0.25">
      <c r="D8" s="4" t="s">
        <v>5</v>
      </c>
      <c r="F8" s="41">
        <v>11807818.361729456</v>
      </c>
      <c r="G8" s="19"/>
      <c r="H8" s="41">
        <v>11807354.758993318</v>
      </c>
      <c r="I8" s="10"/>
      <c r="L8" s="12"/>
    </row>
    <row r="9" spans="1:17" x14ac:dyDescent="0.25">
      <c r="D9" s="4"/>
      <c r="F9" s="41"/>
      <c r="G9" s="20"/>
      <c r="H9" s="41"/>
      <c r="I9" s="10"/>
      <c r="L9" s="12"/>
    </row>
    <row r="10" spans="1:17" x14ac:dyDescent="0.25">
      <c r="D10" s="4" t="s">
        <v>6</v>
      </c>
      <c r="F10" s="31">
        <v>-1319423.0793884927</v>
      </c>
      <c r="H10" s="30">
        <v>-1288430.7117969899</v>
      </c>
      <c r="I10" s="10"/>
      <c r="L10" s="12"/>
    </row>
    <row r="11" spans="1:17" x14ac:dyDescent="0.25">
      <c r="D11" s="4"/>
      <c r="F11" s="39"/>
      <c r="G11" s="20"/>
      <c r="H11" s="39"/>
      <c r="I11" s="10"/>
      <c r="L11" s="12"/>
    </row>
    <row r="12" spans="1:17" x14ac:dyDescent="0.25">
      <c r="D12" s="4" t="s">
        <v>7</v>
      </c>
      <c r="F12" s="26">
        <v>-0.11174147831278468</v>
      </c>
      <c r="G12" s="21"/>
      <c r="H12" s="26">
        <v>-0.10912102990855164</v>
      </c>
      <c r="I12" s="3"/>
      <c r="L12" s="12"/>
    </row>
    <row r="13" spans="1:17" x14ac:dyDescent="0.25">
      <c r="D13" s="4"/>
      <c r="F13" s="21"/>
      <c r="G13" s="21"/>
      <c r="H13" s="21"/>
      <c r="I13" s="3"/>
      <c r="L13" s="12"/>
    </row>
    <row r="14" spans="1:17" x14ac:dyDescent="0.25">
      <c r="D14" s="4" t="s">
        <v>8</v>
      </c>
      <c r="F14" s="21">
        <v>9.7700243122913116E-2</v>
      </c>
      <c r="G14" s="21"/>
      <c r="H14" s="21">
        <v>9.7700243122913116E-2</v>
      </c>
      <c r="I14" s="3"/>
      <c r="L14" s="12"/>
    </row>
    <row r="15" spans="1:17" x14ac:dyDescent="0.25">
      <c r="D15" s="4"/>
      <c r="F15" s="25"/>
      <c r="G15" s="20"/>
      <c r="H15" s="25"/>
      <c r="I15" s="10"/>
      <c r="L15" s="12"/>
    </row>
    <row r="16" spans="1:17" x14ac:dyDescent="0.25">
      <c r="D16" s="4" t="s">
        <v>9</v>
      </c>
      <c r="F16" s="39">
        <f>F8*F14</f>
        <v>1153626.7246921656</v>
      </c>
      <c r="G16" s="19"/>
      <c r="H16" s="39">
        <f>H8*H14</f>
        <v>1153581.4305921325</v>
      </c>
      <c r="I16" s="10"/>
      <c r="L16" s="12"/>
      <c r="N16" s="16"/>
      <c r="O16" s="17"/>
      <c r="Q16" s="16"/>
    </row>
    <row r="17" spans="4:14" x14ac:dyDescent="0.25">
      <c r="D17" s="4"/>
      <c r="F17" s="41"/>
      <c r="G17" s="20"/>
      <c r="H17" s="41"/>
      <c r="I17" s="10"/>
      <c r="L17" s="12"/>
    </row>
    <row r="18" spans="4:14" x14ac:dyDescent="0.25">
      <c r="D18" s="4" t="s">
        <v>10</v>
      </c>
      <c r="F18" s="21">
        <v>5.8372877920055855E-2</v>
      </c>
      <c r="G18" s="21"/>
      <c r="H18" s="21">
        <v>5.8757806558335721E-2</v>
      </c>
      <c r="I18" s="3"/>
      <c r="L18" s="12"/>
    </row>
    <row r="19" spans="4:14" x14ac:dyDescent="0.25">
      <c r="D19" s="4"/>
      <c r="F19" s="25"/>
      <c r="G19" s="20"/>
      <c r="H19" s="25"/>
      <c r="I19" s="10"/>
      <c r="L19" s="12"/>
    </row>
    <row r="20" spans="4:14" x14ac:dyDescent="0.25">
      <c r="D20" s="4" t="s">
        <v>11</v>
      </c>
      <c r="F20" s="41">
        <f>F16-F10</f>
        <v>2473049.8040806586</v>
      </c>
      <c r="G20" s="19"/>
      <c r="H20" s="41">
        <f>H16-H10</f>
        <v>2442012.1423891224</v>
      </c>
      <c r="I20" s="9"/>
      <c r="L20" s="12"/>
    </row>
    <row r="21" spans="4:14" x14ac:dyDescent="0.25">
      <c r="D21" s="4"/>
      <c r="F21" s="41"/>
      <c r="G21" s="20"/>
      <c r="H21" s="41"/>
      <c r="I21" s="10"/>
      <c r="L21" s="12"/>
    </row>
    <row r="22" spans="4:14" x14ac:dyDescent="0.25">
      <c r="D22" s="4" t="s">
        <v>12</v>
      </c>
      <c r="F22" s="41">
        <f>F8*F18</f>
        <v>689256.33973142749</v>
      </c>
      <c r="G22" s="19"/>
      <c r="H22" s="41">
        <f>H8*H18</f>
        <v>693774.26689457404</v>
      </c>
      <c r="I22" s="10"/>
      <c r="L22" s="12"/>
    </row>
    <row r="23" spans="4:14" x14ac:dyDescent="0.25">
      <c r="D23" s="4"/>
      <c r="F23" s="25"/>
      <c r="G23" s="20"/>
      <c r="H23" s="25"/>
      <c r="I23" s="10"/>
      <c r="L23" s="12"/>
    </row>
    <row r="24" spans="4:14" x14ac:dyDescent="0.25">
      <c r="D24" s="4" t="s">
        <v>13</v>
      </c>
      <c r="F24" s="25">
        <v>1.0117361392148929</v>
      </c>
      <c r="G24" s="22"/>
      <c r="H24" s="25">
        <v>1.0117361392148929</v>
      </c>
      <c r="I24" s="11"/>
      <c r="L24" s="12"/>
    </row>
    <row r="25" spans="4:14" x14ac:dyDescent="0.25">
      <c r="D25" s="4" t="s">
        <v>14</v>
      </c>
      <c r="F25" s="25">
        <v>1.3481976619556149</v>
      </c>
      <c r="G25" s="22"/>
      <c r="H25" s="25">
        <v>1.3481976619556149</v>
      </c>
      <c r="I25" s="11"/>
      <c r="L25" s="12"/>
    </row>
    <row r="26" spans="4:14" x14ac:dyDescent="0.25">
      <c r="D26" s="4"/>
      <c r="F26" s="25"/>
      <c r="G26" s="20"/>
      <c r="H26" s="25"/>
      <c r="I26" s="10"/>
      <c r="L26" s="12"/>
    </row>
    <row r="27" spans="4:14" x14ac:dyDescent="0.25">
      <c r="D27" s="4" t="s">
        <v>15</v>
      </c>
      <c r="F27" s="41">
        <f>(F22*F25)+((F20-F22)*F24)</f>
        <v>2733982.0984914452</v>
      </c>
      <c r="G27" s="19"/>
      <c r="H27" s="41">
        <f>(H22*H25)+((H20-H22)*H24)</f>
        <v>2704100.2831343366</v>
      </c>
      <c r="I27" s="10"/>
      <c r="L27" s="12"/>
      <c r="N27" s="48"/>
    </row>
    <row r="28" spans="4:14" x14ac:dyDescent="0.25">
      <c r="D28" s="4"/>
      <c r="F28" s="51"/>
      <c r="G28" s="19"/>
      <c r="H28" s="51"/>
      <c r="I28" s="10"/>
      <c r="L28" s="12"/>
    </row>
    <row r="29" spans="4:14" x14ac:dyDescent="0.25">
      <c r="D29" s="4" t="s">
        <v>16</v>
      </c>
      <c r="F29" s="41">
        <v>2973539.5797699573</v>
      </c>
      <c r="G29" s="19"/>
      <c r="H29" s="41">
        <v>2973539.5797699573</v>
      </c>
      <c r="I29" s="10"/>
      <c r="L29" s="12"/>
    </row>
    <row r="30" spans="4:14" x14ac:dyDescent="0.25">
      <c r="D30" s="4"/>
      <c r="F30" s="41"/>
      <c r="G30" s="19"/>
      <c r="H30" s="41"/>
      <c r="I30" s="10"/>
      <c r="L30" s="12"/>
    </row>
    <row r="31" spans="4:14" x14ac:dyDescent="0.25">
      <c r="D31" s="4" t="s">
        <v>17</v>
      </c>
      <c r="F31" s="50">
        <f>F27+F29</f>
        <v>5707521.678261403</v>
      </c>
      <c r="G31" s="19"/>
      <c r="H31" s="50">
        <f>H27+H29</f>
        <v>5677639.8629042935</v>
      </c>
      <c r="I31" s="10"/>
      <c r="L31" s="12"/>
    </row>
    <row r="34" spans="6:8" x14ac:dyDescent="0.25">
      <c r="F34" s="12"/>
      <c r="H34" s="12"/>
    </row>
    <row r="36" spans="6:8" x14ac:dyDescent="0.25">
      <c r="F36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EF237-A5EA-4ED3-A39A-5097E7EC94C6}">
  <dimension ref="A1:J32"/>
  <sheetViews>
    <sheetView zoomScale="90" zoomScaleNormal="90" workbookViewId="0">
      <selection activeCell="B4" sqref="B4"/>
    </sheetView>
  </sheetViews>
  <sheetFormatPr defaultRowHeight="15" x14ac:dyDescent="0.25"/>
  <cols>
    <col min="4" max="4" width="33.7109375" customWidth="1"/>
    <col min="6" max="6" width="22" customWidth="1"/>
    <col min="7" max="7" width="5.28515625" customWidth="1"/>
    <col min="8" max="8" width="25" customWidth="1"/>
    <col min="9" max="9" width="11" bestFit="1" customWidth="1"/>
    <col min="10" max="10" width="13.140625" customWidth="1"/>
  </cols>
  <sheetData>
    <row r="1" spans="1:8" x14ac:dyDescent="0.25">
      <c r="A1" s="1" t="s">
        <v>0</v>
      </c>
    </row>
    <row r="2" spans="1:8" x14ac:dyDescent="0.25">
      <c r="A2" s="1" t="s">
        <v>18</v>
      </c>
    </row>
    <row r="3" spans="1:8" x14ac:dyDescent="0.25">
      <c r="A3" s="1" t="s">
        <v>1</v>
      </c>
    </row>
    <row r="5" spans="1:8" x14ac:dyDescent="0.25">
      <c r="H5" s="24"/>
    </row>
    <row r="6" spans="1:8" x14ac:dyDescent="0.25">
      <c r="F6" s="6">
        <v>46599</v>
      </c>
      <c r="G6" s="6"/>
      <c r="H6" s="6">
        <v>46599</v>
      </c>
    </row>
    <row r="7" spans="1:8" ht="30" x14ac:dyDescent="0.25">
      <c r="D7" s="13" t="s">
        <v>2</v>
      </c>
      <c r="E7" s="5"/>
      <c r="F7" s="14" t="s">
        <v>3</v>
      </c>
      <c r="G7" s="6"/>
      <c r="H7" s="15" t="s">
        <v>4</v>
      </c>
    </row>
    <row r="8" spans="1:8" x14ac:dyDescent="0.25">
      <c r="D8" s="8"/>
      <c r="E8" s="8"/>
      <c r="F8" s="8"/>
      <c r="G8" s="8"/>
      <c r="H8" s="8"/>
    </row>
    <row r="9" spans="1:8" x14ac:dyDescent="0.25">
      <c r="D9" s="4" t="s">
        <v>5</v>
      </c>
      <c r="F9" s="41">
        <v>945861.69135294226</v>
      </c>
      <c r="G9" s="39"/>
      <c r="H9" s="43">
        <v>945807.18776433088</v>
      </c>
    </row>
    <row r="10" spans="1:8" x14ac:dyDescent="0.25">
      <c r="D10" s="4"/>
      <c r="F10" s="41"/>
      <c r="G10" s="39"/>
      <c r="H10" s="44"/>
    </row>
    <row r="11" spans="1:8" x14ac:dyDescent="0.25">
      <c r="D11" s="4" t="s">
        <v>6</v>
      </c>
      <c r="F11" s="41">
        <v>11931.15059583511</v>
      </c>
      <c r="G11" s="39"/>
      <c r="H11" s="43">
        <v>15073.819558405816</v>
      </c>
    </row>
    <row r="12" spans="1:8" x14ac:dyDescent="0.25">
      <c r="D12" s="4"/>
      <c r="F12" s="39"/>
      <c r="G12" s="39"/>
      <c r="H12" s="44"/>
    </row>
    <row r="13" spans="1:8" x14ac:dyDescent="0.25">
      <c r="D13" s="4" t="s">
        <v>7</v>
      </c>
      <c r="F13" s="26">
        <v>1.2614054152852964E-2</v>
      </c>
      <c r="G13" s="21"/>
      <c r="H13" s="45">
        <v>1.5937518506321392E-2</v>
      </c>
    </row>
    <row r="14" spans="1:8" x14ac:dyDescent="0.25">
      <c r="D14" s="4"/>
      <c r="F14" s="21"/>
      <c r="G14" s="21"/>
      <c r="H14" s="45"/>
    </row>
    <row r="15" spans="1:8" x14ac:dyDescent="0.25">
      <c r="D15" s="4" t="s">
        <v>8</v>
      </c>
      <c r="F15" s="21">
        <v>9.7700243122913116E-2</v>
      </c>
      <c r="G15" s="21"/>
      <c r="H15" s="45">
        <v>9.7800659289420902E-2</v>
      </c>
    </row>
    <row r="16" spans="1:8" x14ac:dyDescent="0.25">
      <c r="D16" s="4"/>
      <c r="F16" s="25"/>
      <c r="G16" s="25"/>
      <c r="H16" s="46"/>
    </row>
    <row r="17" spans="4:10" x14ac:dyDescent="0.25">
      <c r="D17" s="4" t="s">
        <v>9</v>
      </c>
      <c r="F17" s="39">
        <v>92410.917205832273</v>
      </c>
      <c r="G17" s="39"/>
      <c r="H17" s="52">
        <f>H9*H15</f>
        <v>92500.56652402466</v>
      </c>
      <c r="J17" s="47"/>
    </row>
    <row r="18" spans="4:10" x14ac:dyDescent="0.25">
      <c r="D18" s="4"/>
      <c r="F18" s="41"/>
      <c r="G18" s="25"/>
      <c r="H18" s="46"/>
    </row>
    <row r="19" spans="4:10" x14ac:dyDescent="0.25">
      <c r="D19" s="4" t="s">
        <v>10</v>
      </c>
      <c r="F19" s="21">
        <v>5.8372877920055855E-2</v>
      </c>
      <c r="G19" s="21"/>
      <c r="H19" s="45">
        <v>5.8757806558335721E-2</v>
      </c>
    </row>
    <row r="20" spans="4:10" x14ac:dyDescent="0.25">
      <c r="D20" s="4"/>
      <c r="F20" s="25"/>
      <c r="G20" s="25"/>
      <c r="H20" s="46"/>
    </row>
    <row r="21" spans="4:10" x14ac:dyDescent="0.25">
      <c r="D21" s="4" t="s">
        <v>11</v>
      </c>
      <c r="F21" s="41">
        <v>80479.766609997168</v>
      </c>
      <c r="G21" s="39"/>
      <c r="H21" s="43">
        <f>H17-H11</f>
        <v>77426.746965618848</v>
      </c>
      <c r="J21" s="47"/>
    </row>
    <row r="22" spans="4:10" x14ac:dyDescent="0.25">
      <c r="D22" s="4"/>
      <c r="F22" s="41"/>
      <c r="G22" s="39"/>
      <c r="H22" s="44"/>
    </row>
    <row r="23" spans="4:10" x14ac:dyDescent="0.25">
      <c r="D23" s="4" t="s">
        <v>12</v>
      </c>
      <c r="F23" s="41">
        <v>55212.669038602849</v>
      </c>
      <c r="G23" s="39"/>
      <c r="H23" s="43">
        <v>55573.555780140065</v>
      </c>
      <c r="J23" s="47"/>
    </row>
    <row r="24" spans="4:10" x14ac:dyDescent="0.25">
      <c r="D24" s="4"/>
      <c r="F24" s="25"/>
      <c r="G24" s="25"/>
      <c r="H24" s="46"/>
    </row>
    <row r="25" spans="4:10" x14ac:dyDescent="0.25">
      <c r="D25" s="4" t="s">
        <v>13</v>
      </c>
      <c r="F25" s="25">
        <v>1.0117361392148929</v>
      </c>
      <c r="G25" s="25"/>
      <c r="H25" s="46">
        <v>1.0117361392148929</v>
      </c>
    </row>
    <row r="26" spans="4:10" x14ac:dyDescent="0.25">
      <c r="D26" s="4" t="s">
        <v>14</v>
      </c>
      <c r="F26" s="25">
        <v>1.3481976619556149</v>
      </c>
      <c r="G26" s="25"/>
      <c r="H26" s="46">
        <v>1.3481976619556149</v>
      </c>
    </row>
    <row r="27" spans="4:10" x14ac:dyDescent="0.25">
      <c r="D27" s="4"/>
      <c r="F27" s="25"/>
      <c r="G27" s="25"/>
      <c r="H27" s="46"/>
    </row>
    <row r="28" spans="4:10" x14ac:dyDescent="0.25">
      <c r="D28" s="4" t="s">
        <v>15</v>
      </c>
      <c r="F28" s="41">
        <v>100001.22705422202</v>
      </c>
      <c r="G28" s="39"/>
      <c r="H28" s="41">
        <f>(H23*H26)+((H21-H23)*H25)</f>
        <v>97033.801248866017</v>
      </c>
      <c r="J28" s="23"/>
    </row>
    <row r="29" spans="4:10" x14ac:dyDescent="0.25">
      <c r="D29" s="4"/>
      <c r="F29" s="51"/>
      <c r="G29" s="39"/>
      <c r="H29" s="40"/>
    </row>
    <row r="30" spans="4:10" x14ac:dyDescent="0.25">
      <c r="D30" s="4" t="s">
        <v>16</v>
      </c>
      <c r="F30" s="41">
        <v>261376.78999999995</v>
      </c>
      <c r="G30" s="39"/>
      <c r="H30" s="41">
        <v>261376.78999999995</v>
      </c>
    </row>
    <row r="31" spans="4:10" x14ac:dyDescent="0.25">
      <c r="D31" s="4"/>
      <c r="F31" s="41"/>
      <c r="G31" s="39"/>
      <c r="H31" s="41"/>
    </row>
    <row r="32" spans="4:10" x14ac:dyDescent="0.25">
      <c r="D32" s="4" t="s">
        <v>17</v>
      </c>
      <c r="F32" s="50">
        <v>361378.01705422194</v>
      </c>
      <c r="G32" s="49"/>
      <c r="H32" s="50">
        <f>H28+H30</f>
        <v>358410.59124886594</v>
      </c>
      <c r="J32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28A54-0D0A-4D79-8223-B12E6C25D431}">
  <dimension ref="A1:J31"/>
  <sheetViews>
    <sheetView zoomScale="90" zoomScaleNormal="90" workbookViewId="0">
      <selection activeCell="B5" sqref="B5"/>
    </sheetView>
  </sheetViews>
  <sheetFormatPr defaultRowHeight="15" x14ac:dyDescent="0.25"/>
  <cols>
    <col min="3" max="3" width="21.5703125" customWidth="1"/>
    <col min="4" max="4" width="26.7109375" customWidth="1"/>
    <col min="6" max="6" width="18" customWidth="1"/>
    <col min="7" max="7" width="4.7109375" customWidth="1"/>
    <col min="8" max="8" width="27.28515625" customWidth="1"/>
    <col min="9" max="9" width="14.28515625" bestFit="1" customWidth="1"/>
    <col min="10" max="10" width="11.7109375" customWidth="1"/>
  </cols>
  <sheetData>
    <row r="1" spans="1:10" x14ac:dyDescent="0.25">
      <c r="A1" s="1" t="s">
        <v>0</v>
      </c>
    </row>
    <row r="2" spans="1:10" x14ac:dyDescent="0.25">
      <c r="A2" s="1" t="s">
        <v>19</v>
      </c>
    </row>
    <row r="3" spans="1:10" x14ac:dyDescent="0.25">
      <c r="A3" s="1" t="s">
        <v>1</v>
      </c>
    </row>
    <row r="5" spans="1:10" x14ac:dyDescent="0.25">
      <c r="F5" s="24">
        <v>46599</v>
      </c>
      <c r="H5" s="24">
        <v>46599</v>
      </c>
    </row>
    <row r="6" spans="1:10" ht="30" x14ac:dyDescent="0.25">
      <c r="D6" s="27" t="s">
        <v>2</v>
      </c>
      <c r="F6" s="15" t="s">
        <v>3</v>
      </c>
      <c r="G6" s="6"/>
      <c r="H6" s="15" t="s">
        <v>4</v>
      </c>
    </row>
    <row r="7" spans="1:10" x14ac:dyDescent="0.25">
      <c r="D7" s="18"/>
      <c r="H7" s="18"/>
    </row>
    <row r="8" spans="1:10" x14ac:dyDescent="0.25">
      <c r="D8" s="28" t="s">
        <v>5</v>
      </c>
      <c r="F8" s="30">
        <v>10861956.670376511</v>
      </c>
      <c r="H8" s="30">
        <v>10861547.571228988</v>
      </c>
    </row>
    <row r="9" spans="1:10" x14ac:dyDescent="0.25">
      <c r="D9" s="28"/>
      <c r="F9" s="31"/>
      <c r="H9" s="30"/>
    </row>
    <row r="10" spans="1:10" x14ac:dyDescent="0.25">
      <c r="D10" s="28" t="s">
        <v>6</v>
      </c>
      <c r="F10" s="31">
        <v>-1331354.2299843277</v>
      </c>
      <c r="H10" s="30">
        <v>-1302319.5313553901</v>
      </c>
    </row>
    <row r="11" spans="1:10" x14ac:dyDescent="0.25">
      <c r="D11" s="28"/>
      <c r="F11" s="32"/>
      <c r="H11" s="42"/>
    </row>
    <row r="12" spans="1:10" x14ac:dyDescent="0.25">
      <c r="D12" s="28" t="s">
        <v>7</v>
      </c>
      <c r="F12" s="33">
        <v>-0.12257038675317958</v>
      </c>
      <c r="H12" s="33">
        <v>-0.12001093976775751</v>
      </c>
    </row>
    <row r="13" spans="1:10" x14ac:dyDescent="0.25">
      <c r="D13" s="28"/>
      <c r="F13" s="34"/>
      <c r="H13" s="36"/>
    </row>
    <row r="14" spans="1:10" x14ac:dyDescent="0.25">
      <c r="D14" s="28" t="s">
        <v>8</v>
      </c>
      <c r="F14" s="35">
        <v>9.7700243122913116E-2</v>
      </c>
      <c r="H14" s="35">
        <v>9.7800659289420902E-2</v>
      </c>
    </row>
    <row r="15" spans="1:10" x14ac:dyDescent="0.25">
      <c r="D15" s="28"/>
      <c r="F15" s="36"/>
      <c r="H15" s="36"/>
    </row>
    <row r="16" spans="1:10" x14ac:dyDescent="0.25">
      <c r="D16" s="28" t="s">
        <v>9</v>
      </c>
      <c r="F16" s="30">
        <v>1061215.807486333</v>
      </c>
      <c r="H16" s="30">
        <f>H8*H14</f>
        <v>1062266.5133696033</v>
      </c>
      <c r="J16" s="47"/>
    </row>
    <row r="17" spans="4:10" x14ac:dyDescent="0.25">
      <c r="D17" s="28"/>
      <c r="F17" s="37"/>
      <c r="H17" s="37"/>
    </row>
    <row r="18" spans="4:10" x14ac:dyDescent="0.25">
      <c r="D18" s="28" t="s">
        <v>10</v>
      </c>
      <c r="F18" s="33">
        <v>5.8372877920055855E-2</v>
      </c>
      <c r="H18" s="33">
        <v>5.8757806558335721E-2</v>
      </c>
    </row>
    <row r="19" spans="4:10" x14ac:dyDescent="0.25">
      <c r="D19" s="28"/>
      <c r="F19" s="37"/>
      <c r="H19" s="37"/>
    </row>
    <row r="20" spans="4:10" x14ac:dyDescent="0.25">
      <c r="D20" s="28" t="s">
        <v>11</v>
      </c>
      <c r="F20" s="30">
        <v>2392570.0374706606</v>
      </c>
      <c r="H20" s="30">
        <f>-H10+H16</f>
        <v>2364586.0447249934</v>
      </c>
      <c r="J20" s="47"/>
    </row>
    <row r="21" spans="4:10" x14ac:dyDescent="0.25">
      <c r="D21" s="28"/>
      <c r="F21" s="30"/>
      <c r="H21" s="30"/>
    </row>
    <row r="22" spans="4:10" x14ac:dyDescent="0.25">
      <c r="D22" s="28" t="s">
        <v>12</v>
      </c>
      <c r="F22" s="30">
        <v>634043.67069282441</v>
      </c>
      <c r="H22" s="30">
        <f>H8*H18</f>
        <v>638200.71111443406</v>
      </c>
      <c r="J22" s="47"/>
    </row>
    <row r="23" spans="4:10" x14ac:dyDescent="0.25">
      <c r="D23" s="28"/>
      <c r="F23" s="36"/>
      <c r="H23" s="36"/>
    </row>
    <row r="24" spans="4:10" x14ac:dyDescent="0.25">
      <c r="D24" s="28" t="s">
        <v>13</v>
      </c>
      <c r="F24" s="38">
        <v>1.0117361392148929</v>
      </c>
      <c r="H24" s="38">
        <v>1.0117361392148929</v>
      </c>
    </row>
    <row r="25" spans="4:10" x14ac:dyDescent="0.25">
      <c r="D25" s="28" t="s">
        <v>14</v>
      </c>
      <c r="F25" s="38">
        <v>1.3481976619556149</v>
      </c>
      <c r="H25" s="38">
        <v>1.3481976619556149</v>
      </c>
    </row>
    <row r="26" spans="4:10" x14ac:dyDescent="0.25">
      <c r="D26" s="28"/>
      <c r="F26" s="34"/>
      <c r="H26" s="36"/>
    </row>
    <row r="27" spans="4:10" x14ac:dyDescent="0.25">
      <c r="D27" s="28" t="s">
        <v>15</v>
      </c>
      <c r="F27" s="31">
        <v>2633980.8714372227</v>
      </c>
      <c r="H27" s="31">
        <f>(H22*H25)+((H20-H22)*H24)</f>
        <v>2607067.138807253</v>
      </c>
      <c r="J27" s="23"/>
    </row>
    <row r="28" spans="4:10" x14ac:dyDescent="0.25">
      <c r="D28" s="28"/>
      <c r="F28" s="31"/>
      <c r="H28" s="30"/>
    </row>
    <row r="29" spans="4:10" x14ac:dyDescent="0.25">
      <c r="D29" s="28" t="s">
        <v>16</v>
      </c>
      <c r="F29" s="31">
        <v>2712162.7897699573</v>
      </c>
      <c r="H29" s="31">
        <v>2712162.7897699573</v>
      </c>
    </row>
    <row r="30" spans="4:10" x14ac:dyDescent="0.25">
      <c r="D30" s="28"/>
      <c r="F30" s="31"/>
      <c r="H30" s="31"/>
    </row>
    <row r="31" spans="4:10" x14ac:dyDescent="0.25">
      <c r="D31" s="28" t="s">
        <v>17</v>
      </c>
      <c r="F31" s="29">
        <v>5346143.6612071805</v>
      </c>
      <c r="G31" s="1"/>
      <c r="H31" s="29">
        <f>H27+H29</f>
        <v>5319229.9285772108</v>
      </c>
      <c r="J31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19c5758-d311-4f49-8eb7-a0c37216249c">4EPV5CSZ2ZPH-2104175878-331398</_dlc_DocId>
    <_dlc_DocIdUrl xmlns="219c5758-d311-4f49-8eb7-a0c37216249c">
      <Url>https://cswrgroup.sharepoint.com/_layouts/15/DocIdRedir.aspx?ID=4EPV5CSZ2ZPH-2104175878-331398</Url>
      <Description>4EPV5CSZ2ZPH-2104175878-331398</Description>
    </_dlc_DocIdUrl>
    <TaxCatchAll xmlns="219c5758-d311-4f49-8eb7-a0c37216249c" xsi:nil="true"/>
    <lcf76f155ced4ddcb4097134ff3c332f xmlns="cc29f954-72e5-4988-94c8-6074c4013ef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955E8F06CBD48B7814246FB9E203E" ma:contentTypeVersion="19" ma:contentTypeDescription="Create a new document." ma:contentTypeScope="" ma:versionID="e1a17be135a8c574eeea1b6fd5991699">
  <xsd:schema xmlns:xsd="http://www.w3.org/2001/XMLSchema" xmlns:xs="http://www.w3.org/2001/XMLSchema" xmlns:p="http://schemas.microsoft.com/office/2006/metadata/properties" xmlns:ns2="cc29f954-72e5-4988-94c8-6074c4013efb" xmlns:ns3="219c5758-d311-4f49-8eb7-a0c37216249c" targetNamespace="http://schemas.microsoft.com/office/2006/metadata/properties" ma:root="true" ma:fieldsID="b0a942a83c4045d740979212bcb68bdc" ns2:_="" ns3:_="">
    <xsd:import namespace="cc29f954-72e5-4988-94c8-6074c4013efb"/>
    <xsd:import namespace="219c5758-d311-4f49-8eb7-a0c3721624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9f954-72e5-4988-94c8-6074c4013e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2767db-9004-4066-9da7-4de23b754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c5758-d311-4f49-8eb7-a0c3721624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9e4543-e545-4fed-93c0-f904398e43be}" ma:internalName="TaxCatchAll" ma:showField="CatchAllData" ma:web="219c5758-d311-4f49-8eb7-a0c372162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FDF8C0-2485-498E-8A1A-1EE3C0246EDD}">
  <ds:schemaRefs>
    <ds:schemaRef ds:uri="http://schemas.microsoft.com/office/2006/metadata/properties"/>
    <ds:schemaRef ds:uri="http://schemas.microsoft.com/office/infopath/2007/PartnerControls"/>
    <ds:schemaRef ds:uri="219c5758-d311-4f49-8eb7-a0c37216249c"/>
    <ds:schemaRef ds:uri="cc29f954-72e5-4988-94c8-6074c4013efb"/>
  </ds:schemaRefs>
</ds:datastoreItem>
</file>

<file path=customXml/itemProps2.xml><?xml version="1.0" encoding="utf-8"?>
<ds:datastoreItem xmlns:ds="http://schemas.openxmlformats.org/officeDocument/2006/customXml" ds:itemID="{B3107E44-D75A-4AAF-AA03-2ED8EA69A7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29f954-72e5-4988-94c8-6074c4013efb"/>
    <ds:schemaRef ds:uri="219c5758-d311-4f49-8eb7-a0c3721624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C2E6D6-7A66-4852-94CA-C3F44B700DD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BE5AE89-5F08-4933-BA3B-3DE6B0E101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Combined</vt:lpstr>
      <vt:lpstr>Water</vt:lpstr>
      <vt:lpstr>Wastewater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Caitlin O’Reilly</dc:creator>
  <cp:keywords/>
  <dc:description/>
  <cp:lastModifiedBy>Thompson, Hannah</cp:lastModifiedBy>
  <cp:revision/>
  <dcterms:created xsi:type="dcterms:W3CDTF">2026-08-20T13:29:33Z</dcterms:created>
  <dcterms:modified xsi:type="dcterms:W3CDTF">2026-10-12T16:09:39Z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0x01010035F955E8F06CBD48B7814246FB9E203E</vt:lpwstr>
  </property>
  <property fmtid="{D5CDD505-2E9C-101B-9397-08002B2CF9AE}" pid="4" name="_dlc_DocIdItemGuid">
    <vt:lpwstr>2a11e242-1757-4a8d-a07a-84f29d1011ad</vt:lpwstr>
  </property>
</Properties>
</file>