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342 Fuel Adjustment Clause 112222103124/Discovery/STAFF's 1st Set Data Requests/"/>
    </mc:Choice>
  </mc:AlternateContent>
  <xr:revisionPtr revIDLastSave="0" documentId="13_ncr:20000001_{CB8625F2-D6B2-4CCD-AB78-9020083970FF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Rates(2026)" sheetId="1" r:id="rId1"/>
    <sheet name="60 (2026)" sheetId="2" r:id="rId2"/>
    <sheet name="66 (2026)" sheetId="4" r:id="rId3"/>
    <sheet name="68 (2026)" sheetId="6" r:id="rId4"/>
    <sheet name="69 (2026)" sheetId="7" r:id="rId5"/>
  </sheets>
  <definedNames>
    <definedName name="CurrentBaseFuel">'Rates(2026)'!$E$8</definedName>
    <definedName name="_xlnm.Print_Area" localSheetId="1">'60 (2026)'!$A$1:$M$54</definedName>
    <definedName name="_xlnm.Print_Area" localSheetId="0">'Rates(2026)'!$A$1:$H$33</definedName>
    <definedName name="_xlnm.Print_Titles" localSheetId="1">'60 (2026)'!$3:$4</definedName>
    <definedName name="ProposedBaseFuel">'Rates(2026)'!$G$8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8" i="1"/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" i="2"/>
  <c r="J42" i="2"/>
  <c r="F42" i="2"/>
  <c r="J33" i="2"/>
  <c r="F33" i="2"/>
  <c r="H33" i="2" s="1"/>
  <c r="H42" i="2" l="1"/>
  <c r="K42" i="2" s="1"/>
  <c r="M42" i="2" s="1"/>
  <c r="K33" i="2"/>
  <c r="M33" i="2" s="1"/>
  <c r="G28" i="1"/>
  <c r="E28" i="1"/>
  <c r="F28" i="1" s="1"/>
  <c r="G24" i="1"/>
  <c r="E24" i="1"/>
  <c r="F24" i="1" s="1"/>
  <c r="G23" i="1"/>
  <c r="E23" i="1"/>
  <c r="F23" i="1" s="1"/>
  <c r="G22" i="1"/>
  <c r="E22" i="1"/>
  <c r="F22" i="1" s="1"/>
  <c r="H22" i="1" l="1"/>
  <c r="H23" i="1"/>
  <c r="H24" i="1"/>
  <c r="H28" i="1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F7" i="7"/>
  <c r="E7" i="7"/>
  <c r="F6" i="7"/>
  <c r="E6" i="7"/>
  <c r="F5" i="7"/>
  <c r="E5" i="7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F5" i="6"/>
  <c r="E5" i="6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4" i="2"/>
  <c r="F35" i="2"/>
  <c r="F36" i="2"/>
  <c r="F37" i="2"/>
  <c r="F38" i="2"/>
  <c r="F39" i="2"/>
  <c r="F40" i="2"/>
  <c r="F41" i="2"/>
  <c r="F43" i="2"/>
  <c r="F44" i="2"/>
  <c r="F45" i="2"/>
  <c r="F46" i="2"/>
  <c r="F47" i="2"/>
  <c r="F48" i="2"/>
  <c r="F49" i="2"/>
  <c r="F50" i="2"/>
  <c r="F51" i="2"/>
  <c r="F52" i="2"/>
  <c r="F53" i="2"/>
  <c r="F5" i="2"/>
  <c r="G10" i="1"/>
  <c r="G11" i="1"/>
  <c r="G12" i="1"/>
  <c r="G13" i="1"/>
  <c r="G14" i="1"/>
  <c r="G15" i="1"/>
  <c r="G16" i="1"/>
  <c r="G17" i="1"/>
  <c r="G18" i="1"/>
  <c r="G19" i="1"/>
  <c r="G20" i="1"/>
  <c r="G21" i="1"/>
  <c r="G25" i="1"/>
  <c r="G26" i="1"/>
  <c r="G27" i="1"/>
  <c r="G29" i="1"/>
  <c r="G30" i="1"/>
  <c r="G31" i="1"/>
  <c r="G32" i="1"/>
  <c r="E10" i="1"/>
  <c r="E11" i="1"/>
  <c r="E12" i="1"/>
  <c r="E13" i="1"/>
  <c r="E14" i="1"/>
  <c r="E15" i="1"/>
  <c r="E16" i="1"/>
  <c r="E17" i="1"/>
  <c r="E18" i="1"/>
  <c r="E19" i="1"/>
  <c r="E20" i="1"/>
  <c r="E21" i="1"/>
  <c r="E25" i="1"/>
  <c r="E26" i="1"/>
  <c r="E27" i="1"/>
  <c r="E29" i="1"/>
  <c r="E30" i="1"/>
  <c r="E31" i="1"/>
  <c r="E32" i="1"/>
  <c r="G9" i="1"/>
  <c r="E9" i="1"/>
  <c r="G6" i="7" l="1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5" i="7"/>
  <c r="G6" i="6"/>
  <c r="G7" i="6"/>
  <c r="G8" i="6"/>
  <c r="G9" i="6"/>
  <c r="G10" i="6"/>
  <c r="G11" i="6"/>
  <c r="J11" i="6" s="1"/>
  <c r="L11" i="6" s="1"/>
  <c r="G12" i="6"/>
  <c r="G13" i="6"/>
  <c r="J13" i="6" s="1"/>
  <c r="L13" i="6" s="1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J27" i="6" s="1"/>
  <c r="L27" i="6" s="1"/>
  <c r="G28" i="6"/>
  <c r="G29" i="6"/>
  <c r="G30" i="6"/>
  <c r="G31" i="6"/>
  <c r="G5" i="6"/>
  <c r="H6" i="4"/>
  <c r="H7" i="4"/>
  <c r="K7" i="4" s="1"/>
  <c r="M7" i="4" s="1"/>
  <c r="H8" i="4"/>
  <c r="H9" i="4"/>
  <c r="H10" i="4"/>
  <c r="H11" i="4"/>
  <c r="H12" i="4"/>
  <c r="H5" i="4"/>
  <c r="H6" i="2"/>
  <c r="H7" i="2"/>
  <c r="K7" i="2" s="1"/>
  <c r="M7" i="2" s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K24" i="2" s="1"/>
  <c r="M24" i="2" s="1"/>
  <c r="H25" i="2"/>
  <c r="H26" i="2"/>
  <c r="H27" i="2"/>
  <c r="H28" i="2"/>
  <c r="H29" i="2"/>
  <c r="H30" i="2"/>
  <c r="H31" i="2"/>
  <c r="K31" i="2" s="1"/>
  <c r="M31" i="2" s="1"/>
  <c r="H32" i="2"/>
  <c r="H34" i="2"/>
  <c r="H35" i="2"/>
  <c r="H36" i="2"/>
  <c r="H37" i="2"/>
  <c r="H38" i="2"/>
  <c r="H39" i="2"/>
  <c r="H40" i="2"/>
  <c r="K40" i="2" s="1"/>
  <c r="M40" i="2" s="1"/>
  <c r="H41" i="2"/>
  <c r="K41" i="2" s="1"/>
  <c r="M41" i="2" s="1"/>
  <c r="H43" i="2"/>
  <c r="H44" i="2"/>
  <c r="H45" i="2"/>
  <c r="H46" i="2"/>
  <c r="H47" i="2"/>
  <c r="H48" i="2"/>
  <c r="H49" i="2"/>
  <c r="K49" i="2" s="1"/>
  <c r="M49" i="2" s="1"/>
  <c r="H50" i="2"/>
  <c r="H51" i="2"/>
  <c r="H52" i="2"/>
  <c r="H53" i="2"/>
  <c r="H5" i="2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J12" i="4"/>
  <c r="J11" i="4"/>
  <c r="J10" i="4"/>
  <c r="J9" i="4"/>
  <c r="J8" i="4"/>
  <c r="J7" i="4"/>
  <c r="J6" i="4"/>
  <c r="J5" i="4"/>
  <c r="J53" i="2"/>
  <c r="J52" i="2"/>
  <c r="J51" i="2"/>
  <c r="J50" i="2"/>
  <c r="J49" i="2"/>
  <c r="J48" i="2"/>
  <c r="J47" i="2"/>
  <c r="J46" i="2"/>
  <c r="J45" i="2"/>
  <c r="J44" i="2"/>
  <c r="J43" i="2"/>
  <c r="J41" i="2"/>
  <c r="J40" i="2"/>
  <c r="J39" i="2"/>
  <c r="J38" i="2"/>
  <c r="J37" i="2"/>
  <c r="J36" i="2"/>
  <c r="J35" i="2"/>
  <c r="J34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H32" i="1"/>
  <c r="H31" i="1"/>
  <c r="F30" i="1"/>
  <c r="H29" i="1"/>
  <c r="F27" i="1"/>
  <c r="F26" i="1"/>
  <c r="H25" i="1"/>
  <c r="F21" i="1"/>
  <c r="F20" i="1"/>
  <c r="F19" i="1"/>
  <c r="F18" i="1"/>
  <c r="H18" i="1" s="1"/>
  <c r="F17" i="1"/>
  <c r="F16" i="1"/>
  <c r="F15" i="1"/>
  <c r="F14" i="1"/>
  <c r="H14" i="1" s="1"/>
  <c r="F13" i="1"/>
  <c r="H13" i="1" s="1"/>
  <c r="F12" i="1"/>
  <c r="F11" i="1"/>
  <c r="F10" i="1"/>
  <c r="F9" i="1"/>
  <c r="K8" i="4" l="1"/>
  <c r="M8" i="4" s="1"/>
  <c r="J21" i="6"/>
  <c r="L21" i="6" s="1"/>
  <c r="J29" i="6"/>
  <c r="L29" i="6" s="1"/>
  <c r="J6" i="7"/>
  <c r="L6" i="7" s="1"/>
  <c r="K12" i="2"/>
  <c r="M12" i="2" s="1"/>
  <c r="K28" i="2"/>
  <c r="M28" i="2" s="1"/>
  <c r="J30" i="6"/>
  <c r="L30" i="6" s="1"/>
  <c r="K9" i="4"/>
  <c r="M9" i="4" s="1"/>
  <c r="J28" i="6"/>
  <c r="L28" i="6" s="1"/>
  <c r="J20" i="6"/>
  <c r="L20" i="6" s="1"/>
  <c r="K48" i="2"/>
  <c r="M48" i="2" s="1"/>
  <c r="K22" i="2"/>
  <c r="M22" i="2" s="1"/>
  <c r="K14" i="2"/>
  <c r="M14" i="2" s="1"/>
  <c r="K6" i="2"/>
  <c r="M6" i="2" s="1"/>
  <c r="J17" i="6"/>
  <c r="L17" i="6" s="1"/>
  <c r="K5" i="4"/>
  <c r="M5" i="4" s="1"/>
  <c r="K52" i="2"/>
  <c r="M52" i="2" s="1"/>
  <c r="K8" i="2"/>
  <c r="M8" i="2" s="1"/>
  <c r="J12" i="7"/>
  <c r="L12" i="7" s="1"/>
  <c r="J20" i="7"/>
  <c r="L20" i="7" s="1"/>
  <c r="J9" i="6"/>
  <c r="L9" i="6" s="1"/>
  <c r="K47" i="2"/>
  <c r="M47" i="2" s="1"/>
  <c r="K38" i="2"/>
  <c r="M38" i="2" s="1"/>
  <c r="K29" i="2"/>
  <c r="M29" i="2" s="1"/>
  <c r="K21" i="2"/>
  <c r="M21" i="2" s="1"/>
  <c r="K13" i="2"/>
  <c r="M13" i="2" s="1"/>
  <c r="K6" i="4"/>
  <c r="M6" i="4" s="1"/>
  <c r="J26" i="6"/>
  <c r="L26" i="6" s="1"/>
  <c r="J18" i="6"/>
  <c r="L18" i="6" s="1"/>
  <c r="J10" i="6"/>
  <c r="L10" i="6" s="1"/>
  <c r="J19" i="7"/>
  <c r="L19" i="7" s="1"/>
  <c r="J11" i="7"/>
  <c r="L11" i="7" s="1"/>
  <c r="K30" i="2"/>
  <c r="M30" i="2" s="1"/>
  <c r="K5" i="2"/>
  <c r="M5" i="2" s="1"/>
  <c r="K46" i="2"/>
  <c r="M46" i="2" s="1"/>
  <c r="K37" i="2"/>
  <c r="M37" i="2" s="1"/>
  <c r="K20" i="2"/>
  <c r="M20" i="2" s="1"/>
  <c r="J25" i="6"/>
  <c r="L25" i="6" s="1"/>
  <c r="J18" i="7"/>
  <c r="L18" i="7" s="1"/>
  <c r="J10" i="7"/>
  <c r="L10" i="7" s="1"/>
  <c r="K23" i="2"/>
  <c r="M23" i="2" s="1"/>
  <c r="K53" i="2"/>
  <c r="M53" i="2" s="1"/>
  <c r="K45" i="2"/>
  <c r="M45" i="2" s="1"/>
  <c r="K36" i="2"/>
  <c r="M36" i="2" s="1"/>
  <c r="K27" i="2"/>
  <c r="M27" i="2" s="1"/>
  <c r="K19" i="2"/>
  <c r="M19" i="2" s="1"/>
  <c r="K11" i="2"/>
  <c r="M11" i="2" s="1"/>
  <c r="K12" i="4"/>
  <c r="M12" i="4" s="1"/>
  <c r="J5" i="6"/>
  <c r="L5" i="6" s="1"/>
  <c r="J24" i="6"/>
  <c r="L24" i="6" s="1"/>
  <c r="J16" i="6"/>
  <c r="L16" i="6" s="1"/>
  <c r="J8" i="6"/>
  <c r="L8" i="6" s="1"/>
  <c r="J19" i="6"/>
  <c r="L19" i="6" s="1"/>
  <c r="K44" i="2"/>
  <c r="M44" i="2" s="1"/>
  <c r="K35" i="2"/>
  <c r="M35" i="2" s="1"/>
  <c r="K26" i="2"/>
  <c r="M26" i="2" s="1"/>
  <c r="K18" i="2"/>
  <c r="M18" i="2" s="1"/>
  <c r="K10" i="2"/>
  <c r="M10" i="2" s="1"/>
  <c r="K11" i="4"/>
  <c r="M11" i="4" s="1"/>
  <c r="J31" i="6"/>
  <c r="L31" i="6" s="1"/>
  <c r="J23" i="6"/>
  <c r="L23" i="6" s="1"/>
  <c r="J15" i="6"/>
  <c r="L15" i="6" s="1"/>
  <c r="J7" i="6"/>
  <c r="L7" i="6" s="1"/>
  <c r="J16" i="7"/>
  <c r="L16" i="7" s="1"/>
  <c r="J8" i="7"/>
  <c r="L8" i="7" s="1"/>
  <c r="K51" i="2"/>
  <c r="M51" i="2" s="1"/>
  <c r="K43" i="2"/>
  <c r="M43" i="2" s="1"/>
  <c r="K34" i="2"/>
  <c r="M34" i="2" s="1"/>
  <c r="K25" i="2"/>
  <c r="M25" i="2" s="1"/>
  <c r="K17" i="2"/>
  <c r="M17" i="2" s="1"/>
  <c r="K9" i="2"/>
  <c r="M9" i="2" s="1"/>
  <c r="K10" i="4"/>
  <c r="M10" i="4" s="1"/>
  <c r="J22" i="6"/>
  <c r="L22" i="6" s="1"/>
  <c r="J14" i="6"/>
  <c r="L14" i="6" s="1"/>
  <c r="J6" i="6"/>
  <c r="L6" i="6" s="1"/>
  <c r="K15" i="2"/>
  <c r="M15" i="2" s="1"/>
  <c r="J12" i="6"/>
  <c r="L12" i="6" s="1"/>
  <c r="K39" i="2"/>
  <c r="M39" i="2" s="1"/>
  <c r="K50" i="2"/>
  <c r="M50" i="2" s="1"/>
  <c r="K32" i="2"/>
  <c r="M32" i="2" s="1"/>
  <c r="K16" i="2"/>
  <c r="M16" i="2" s="1"/>
  <c r="J5" i="7"/>
  <c r="L5" i="7" s="1"/>
  <c r="J14" i="7"/>
  <c r="L14" i="7" s="1"/>
  <c r="J15" i="7"/>
  <c r="L15" i="7" s="1"/>
  <c r="J7" i="7"/>
  <c r="L7" i="7" s="1"/>
  <c r="J21" i="7"/>
  <c r="L21" i="7" s="1"/>
  <c r="J17" i="7"/>
  <c r="L17" i="7" s="1"/>
  <c r="J13" i="7"/>
  <c r="L13" i="7" s="1"/>
  <c r="J9" i="7"/>
  <c r="L9" i="7" s="1"/>
  <c r="H9" i="1"/>
  <c r="H20" i="1"/>
  <c r="H10" i="1"/>
  <c r="H11" i="1"/>
  <c r="H15" i="1"/>
  <c r="H16" i="1"/>
  <c r="H21" i="1"/>
  <c r="H30" i="1"/>
  <c r="H19" i="1"/>
  <c r="H12" i="1"/>
  <c r="H17" i="1"/>
  <c r="H26" i="1"/>
  <c r="H27" i="1"/>
</calcChain>
</file>

<file path=xl/sharedStrings.xml><?xml version="1.0" encoding="utf-8"?>
<sst xmlns="http://schemas.openxmlformats.org/spreadsheetml/2006/main" count="361" uniqueCount="92">
  <si>
    <t xml:space="preserve">Proposed  </t>
  </si>
  <si>
    <t xml:space="preserve">Existing </t>
  </si>
  <si>
    <t xml:space="preserve">Existing  </t>
  </si>
  <si>
    <t>Base Rate</t>
  </si>
  <si>
    <t>Revised Fuel</t>
  </si>
  <si>
    <t xml:space="preserve">Revised </t>
  </si>
  <si>
    <t>Tariff</t>
  </si>
  <si>
    <t>Fuel Component</t>
  </si>
  <si>
    <t xml:space="preserve">Excluding  </t>
  </si>
  <si>
    <t>Component</t>
  </si>
  <si>
    <t>Base Rates</t>
  </si>
  <si>
    <t>Sheet No.</t>
  </si>
  <si>
    <t>Rate Schedule</t>
  </si>
  <si>
    <t>Energy &amp; Fuel</t>
  </si>
  <si>
    <t>of Base Rates</t>
  </si>
  <si>
    <t>Including Fuel</t>
  </si>
  <si>
    <t>RS</t>
  </si>
  <si>
    <t>DS</t>
  </si>
  <si>
    <t>First 6000 kWh</t>
  </si>
  <si>
    <t>Next 300 kWh/kW</t>
  </si>
  <si>
    <t>Add'l kWh</t>
  </si>
  <si>
    <t>DT</t>
  </si>
  <si>
    <t>Summer On Peak</t>
  </si>
  <si>
    <t>Winter On Peak</t>
  </si>
  <si>
    <t xml:space="preserve">Off Peak </t>
  </si>
  <si>
    <t>EH</t>
  </si>
  <si>
    <t>SP</t>
  </si>
  <si>
    <t>GS-FL</t>
  </si>
  <si>
    <t>540 to 720 hrs.</t>
  </si>
  <si>
    <t>&lt; 540 hrs.</t>
  </si>
  <si>
    <t>DP</t>
  </si>
  <si>
    <t>First 300 kWh</t>
  </si>
  <si>
    <t>TT</t>
  </si>
  <si>
    <t>SL</t>
  </si>
  <si>
    <t>TL</t>
  </si>
  <si>
    <t>Energy Only</t>
  </si>
  <si>
    <t>UOLS</t>
  </si>
  <si>
    <t>NSU</t>
  </si>
  <si>
    <t>SC</t>
  </si>
  <si>
    <t>SE</t>
  </si>
  <si>
    <t>Rider FAC</t>
  </si>
  <si>
    <t>DUKE ENERGY KENTUCKY</t>
  </si>
  <si>
    <t xml:space="preserve">Sheet  </t>
  </si>
  <si>
    <t xml:space="preserve">Current </t>
  </si>
  <si>
    <t xml:space="preserve">Diff. in  </t>
  </si>
  <si>
    <t>Increase</t>
  </si>
  <si>
    <t>Current</t>
  </si>
  <si>
    <t xml:space="preserve">New </t>
  </si>
  <si>
    <t>No.</t>
  </si>
  <si>
    <t>Loc</t>
  </si>
  <si>
    <t>Fixture</t>
  </si>
  <si>
    <t>Lumens</t>
  </si>
  <si>
    <t>Description</t>
  </si>
  <si>
    <t>Base Fuel</t>
  </si>
  <si>
    <t>Annual kWh</t>
  </si>
  <si>
    <t>Per Mo.</t>
  </si>
  <si>
    <t>Change per Mth.</t>
  </si>
  <si>
    <t>Rate/Unit</t>
  </si>
  <si>
    <t>OH</t>
  </si>
  <si>
    <t>Standard MV</t>
  </si>
  <si>
    <t>Open Refractor</t>
  </si>
  <si>
    <t>Standard MH</t>
  </si>
  <si>
    <t>Standard SV</t>
  </si>
  <si>
    <t>Decorative SV</t>
  </si>
  <si>
    <t>Rectilinear</t>
  </si>
  <si>
    <t>Setback</t>
  </si>
  <si>
    <t>UG</t>
  </si>
  <si>
    <t>Decorative MV</t>
  </si>
  <si>
    <t>Town &amp; Country</t>
  </si>
  <si>
    <t>Holophane</t>
  </si>
  <si>
    <t>Gas Replica</t>
  </si>
  <si>
    <t xml:space="preserve">Granville  </t>
  </si>
  <si>
    <t>Aspen</t>
  </si>
  <si>
    <t>Decorative MH</t>
  </si>
  <si>
    <t>Traditionaire</t>
  </si>
  <si>
    <t>Granville Acorn</t>
  </si>
  <si>
    <t>Owner</t>
  </si>
  <si>
    <t>LOC</t>
  </si>
  <si>
    <t>Comp</t>
  </si>
  <si>
    <t>Boulevard Incandescent Series</t>
  </si>
  <si>
    <t>Boulevard Incandescent Mulitple</t>
  </si>
  <si>
    <t>Mecury Vapor</t>
  </si>
  <si>
    <t>Incandescent</t>
  </si>
  <si>
    <t>Cust</t>
  </si>
  <si>
    <t>Incandescent Series</t>
  </si>
  <si>
    <t>Incandescent Multiple</t>
  </si>
  <si>
    <t xml:space="preserve">Proposed </t>
  </si>
  <si>
    <t>Existing</t>
  </si>
  <si>
    <t>Winter Off Peak</t>
  </si>
  <si>
    <t>Summer Off Peak</t>
  </si>
  <si>
    <t>LED</t>
  </si>
  <si>
    <t>Duke Energy Kentucky Tariffs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</si>
</sst>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4"/>
      <color indexed="8"/>
      <name val="Arial"/>
      <family val="2"/>
    </font>
    <font>
      <b/>
      <sz val="8"/>
      <color indexed="8"/>
      <name val="Arial"/>
      <family val="2"/>
    </font>
    <font>
      <b/>
      <u/>
      <sz val="8"/>
      <color indexed="8"/>
      <name val="Arial"/>
      <family val="2"/>
    </font>
    <font>
      <b/>
      <sz val="10"/>
      <name val="Arial"/>
      <family val="2"/>
    </font>
    <font>
      <sz val="11"/>
      <color rgb="FF0000FF"/>
      <name val="Calibri"/>
      <family val="2"/>
      <scheme val="minor"/>
    </font>
    <font>
      <sz val="8"/>
      <color rgb="FF0000FF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37" fontId="0" fillId="0" borderId="0" xfId="0" applyNumberFormat="1" applyAlignment="1">
      <alignment horizontal="left"/>
    </xf>
    <xf numFmtId="164" fontId="9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CC"/>
      <color rgb="FF00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view="pageLayout" zoomScaleNormal="100" workbookViewId="0">
      <selection activeCell="A3" sqref="A3"/>
    </sheetView>
  </sheetViews>
  <sheetFormatPr defaultRowHeight="14.4" x14ac:dyDescent="0.3"/>
  <cols>
    <col min="1" max="1" width="9.33203125" style="10" customWidth="1"/>
    <col min="2" max="2" width="15.44140625" bestFit="1" customWidth="1"/>
    <col min="3" max="3" width="15.6640625" customWidth="1"/>
    <col min="4" max="4" width="11.88671875" style="10" customWidth="1"/>
    <col min="5" max="5" width="14.44140625" style="10" customWidth="1"/>
    <col min="6" max="6" width="11" style="10" customWidth="1"/>
    <col min="7" max="7" width="12.5546875" style="10" customWidth="1"/>
    <col min="8" max="8" width="14.5546875" style="10" customWidth="1"/>
  </cols>
  <sheetData>
    <row r="1" spans="1:10" ht="17.399999999999999" x14ac:dyDescent="0.3">
      <c r="A1" s="28" t="s">
        <v>91</v>
      </c>
      <c r="B1" s="28"/>
      <c r="C1" s="28"/>
      <c r="D1" s="28"/>
      <c r="E1" s="28"/>
      <c r="F1" s="28"/>
      <c r="G1" s="28"/>
      <c r="H1" s="28"/>
      <c r="I1" s="2"/>
      <c r="J1" s="2"/>
    </row>
    <row r="2" spans="1:10" x14ac:dyDescent="0.3">
      <c r="A2" s="1"/>
      <c r="B2" s="1"/>
      <c r="C2" s="1"/>
      <c r="D2" s="1"/>
      <c r="E2" s="1"/>
      <c r="F2" s="1"/>
      <c r="G2" s="1"/>
      <c r="H2" s="1"/>
      <c r="I2" s="2"/>
      <c r="J2" s="2"/>
    </row>
    <row r="3" spans="1:10" x14ac:dyDescent="0.3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x14ac:dyDescent="0.3">
      <c r="A4" s="3"/>
      <c r="B4" s="4"/>
      <c r="C4" s="4"/>
      <c r="D4" s="3"/>
      <c r="E4" s="3"/>
      <c r="F4" s="3" t="s">
        <v>87</v>
      </c>
      <c r="G4" s="3" t="s">
        <v>0</v>
      </c>
      <c r="H4" s="3"/>
      <c r="I4" s="2"/>
      <c r="J4" s="2"/>
    </row>
    <row r="5" spans="1:10" x14ac:dyDescent="0.3">
      <c r="A5" s="3"/>
      <c r="B5" s="4"/>
      <c r="C5" s="4"/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2"/>
      <c r="J5" s="2"/>
    </row>
    <row r="6" spans="1:10" x14ac:dyDescent="0.3">
      <c r="A6" s="3" t="s">
        <v>6</v>
      </c>
      <c r="B6" s="4"/>
      <c r="C6" s="4"/>
      <c r="D6" s="3" t="s">
        <v>3</v>
      </c>
      <c r="E6" s="3" t="s">
        <v>7</v>
      </c>
      <c r="F6" s="3" t="s">
        <v>8</v>
      </c>
      <c r="G6" s="3" t="s">
        <v>9</v>
      </c>
      <c r="H6" s="3" t="s">
        <v>10</v>
      </c>
      <c r="I6" s="2"/>
      <c r="J6" s="2"/>
    </row>
    <row r="7" spans="1:10" x14ac:dyDescent="0.3">
      <c r="A7" s="5" t="s">
        <v>11</v>
      </c>
      <c r="B7" s="6" t="s">
        <v>12</v>
      </c>
      <c r="C7" s="6"/>
      <c r="D7" s="5" t="s">
        <v>13</v>
      </c>
      <c r="E7" s="5" t="s">
        <v>14</v>
      </c>
      <c r="F7" s="5" t="s">
        <v>53</v>
      </c>
      <c r="G7" s="5" t="s">
        <v>14</v>
      </c>
      <c r="H7" s="5" t="s">
        <v>15</v>
      </c>
      <c r="I7" s="2"/>
      <c r="J7" s="2"/>
    </row>
    <row r="8" spans="1:10" x14ac:dyDescent="0.3">
      <c r="A8" s="1">
        <v>30</v>
      </c>
      <c r="B8" s="2" t="s">
        <v>16</v>
      </c>
      <c r="C8" s="2"/>
      <c r="D8" s="15">
        <v>0.12610399999999999</v>
      </c>
      <c r="E8" s="15">
        <v>3.3779999999999998E-2</v>
      </c>
      <c r="F8" s="7">
        <f>SUM(D8-E8)</f>
        <v>9.2323999999999989E-2</v>
      </c>
      <c r="G8" s="15">
        <v>3.5797000000000002E-2</v>
      </c>
      <c r="H8" s="7">
        <f>SUM(F8+G8)</f>
        <v>0.12812099999999998</v>
      </c>
      <c r="I8" s="8"/>
      <c r="J8" s="2"/>
    </row>
    <row r="9" spans="1:10" x14ac:dyDescent="0.3">
      <c r="A9" s="1">
        <v>40</v>
      </c>
      <c r="B9" s="2" t="s">
        <v>17</v>
      </c>
      <c r="C9" s="9" t="s">
        <v>18</v>
      </c>
      <c r="D9" s="15">
        <v>0.126995</v>
      </c>
      <c r="E9" s="7">
        <f t="shared" ref="E9:E32" si="0">CurrentBaseFuel</f>
        <v>3.3779999999999998E-2</v>
      </c>
      <c r="F9" s="7">
        <f>SUM(D9-E9)</f>
        <v>9.3214999999999992E-2</v>
      </c>
      <c r="G9" s="7">
        <f t="shared" ref="G9:G32" si="1">ProposedBaseFuel</f>
        <v>3.5797000000000002E-2</v>
      </c>
      <c r="H9" s="7">
        <f t="shared" ref="H9:H30" si="2">SUM(F9+G9)</f>
        <v>0.12901199999999999</v>
      </c>
      <c r="I9" s="8"/>
      <c r="J9" s="2"/>
    </row>
    <row r="10" spans="1:10" x14ac:dyDescent="0.3">
      <c r="A10" s="1"/>
      <c r="C10" s="9" t="s">
        <v>19</v>
      </c>
      <c r="D10" s="15">
        <v>8.5527000000000006E-2</v>
      </c>
      <c r="E10" s="7">
        <f t="shared" si="0"/>
        <v>3.3779999999999998E-2</v>
      </c>
      <c r="F10" s="7">
        <f t="shared" ref="F10:F27" si="3">SUM(D10-E10)</f>
        <v>5.1747000000000008E-2</v>
      </c>
      <c r="G10" s="7">
        <f t="shared" si="1"/>
        <v>3.5797000000000002E-2</v>
      </c>
      <c r="H10" s="7">
        <f t="shared" si="2"/>
        <v>8.7544000000000011E-2</v>
      </c>
      <c r="I10" s="8"/>
      <c r="J10" s="2"/>
    </row>
    <row r="11" spans="1:10" x14ac:dyDescent="0.3">
      <c r="A11" s="1"/>
      <c r="C11" s="9" t="s">
        <v>20</v>
      </c>
      <c r="D11" s="15">
        <v>6.2852000000000005E-2</v>
      </c>
      <c r="E11" s="7">
        <f t="shared" si="0"/>
        <v>3.3779999999999998E-2</v>
      </c>
      <c r="F11" s="7">
        <f t="shared" si="3"/>
        <v>2.9072000000000008E-2</v>
      </c>
      <c r="G11" s="7">
        <f t="shared" si="1"/>
        <v>3.5797000000000002E-2</v>
      </c>
      <c r="H11" s="7">
        <f t="shared" si="2"/>
        <v>6.486900000000001E-2</v>
      </c>
      <c r="I11" s="8"/>
      <c r="J11" s="2"/>
    </row>
    <row r="12" spans="1:10" x14ac:dyDescent="0.3">
      <c r="A12" s="1">
        <v>41</v>
      </c>
      <c r="B12" s="2" t="s">
        <v>21</v>
      </c>
      <c r="C12" s="2" t="s">
        <v>22</v>
      </c>
      <c r="D12" s="15">
        <v>6.4688999999999997E-2</v>
      </c>
      <c r="E12" s="7">
        <f t="shared" si="0"/>
        <v>3.3779999999999998E-2</v>
      </c>
      <c r="F12" s="7">
        <f t="shared" si="3"/>
        <v>3.0908999999999999E-2</v>
      </c>
      <c r="G12" s="7">
        <f t="shared" si="1"/>
        <v>3.5797000000000002E-2</v>
      </c>
      <c r="H12" s="7">
        <f t="shared" si="2"/>
        <v>6.6706000000000001E-2</v>
      </c>
      <c r="I12" s="8"/>
      <c r="J12" s="2"/>
    </row>
    <row r="13" spans="1:10" x14ac:dyDescent="0.3">
      <c r="A13" s="1"/>
      <c r="B13" s="2"/>
      <c r="C13" s="2" t="s">
        <v>23</v>
      </c>
      <c r="D13" s="15">
        <v>6.2225999999999997E-2</v>
      </c>
      <c r="E13" s="7">
        <f t="shared" si="0"/>
        <v>3.3779999999999998E-2</v>
      </c>
      <c r="F13" s="7">
        <f t="shared" si="3"/>
        <v>2.8445999999999999E-2</v>
      </c>
      <c r="G13" s="7">
        <f t="shared" si="1"/>
        <v>3.5797000000000002E-2</v>
      </c>
      <c r="H13" s="7">
        <f t="shared" si="2"/>
        <v>6.4242999999999995E-2</v>
      </c>
      <c r="I13" s="8"/>
      <c r="J13" s="2"/>
    </row>
    <row r="14" spans="1:10" x14ac:dyDescent="0.3">
      <c r="A14" s="1"/>
      <c r="B14" s="2"/>
      <c r="C14" s="2" t="s">
        <v>24</v>
      </c>
      <c r="D14" s="15">
        <v>5.4871999999999997E-2</v>
      </c>
      <c r="E14" s="7">
        <f t="shared" si="0"/>
        <v>3.3779999999999998E-2</v>
      </c>
      <c r="F14" s="7">
        <f t="shared" si="3"/>
        <v>2.1092E-2</v>
      </c>
      <c r="G14" s="7">
        <f t="shared" si="1"/>
        <v>3.5797000000000002E-2</v>
      </c>
      <c r="H14" s="7">
        <f t="shared" si="2"/>
        <v>5.6889000000000002E-2</v>
      </c>
      <c r="I14" s="8"/>
      <c r="J14" s="2"/>
    </row>
    <row r="15" spans="1:10" x14ac:dyDescent="0.3">
      <c r="A15" s="1">
        <v>42</v>
      </c>
      <c r="B15" s="2" t="s">
        <v>25</v>
      </c>
      <c r="C15" s="2"/>
      <c r="D15" s="15">
        <v>0.10727200000000001</v>
      </c>
      <c r="E15" s="7">
        <f t="shared" si="0"/>
        <v>3.3779999999999998E-2</v>
      </c>
      <c r="F15" s="7">
        <f t="shared" si="3"/>
        <v>7.3492000000000002E-2</v>
      </c>
      <c r="G15" s="7">
        <f t="shared" si="1"/>
        <v>3.5797000000000002E-2</v>
      </c>
      <c r="H15" s="7">
        <f t="shared" si="2"/>
        <v>0.109289</v>
      </c>
      <c r="I15" s="8"/>
      <c r="J15" s="2"/>
    </row>
    <row r="16" spans="1:10" x14ac:dyDescent="0.3">
      <c r="A16" s="1">
        <v>43</v>
      </c>
      <c r="B16" s="2" t="s">
        <v>26</v>
      </c>
      <c r="C16" s="2"/>
      <c r="D16" s="15">
        <v>0.172434</v>
      </c>
      <c r="E16" s="7">
        <f t="shared" si="0"/>
        <v>3.3779999999999998E-2</v>
      </c>
      <c r="F16" s="7">
        <f t="shared" si="3"/>
        <v>0.138654</v>
      </c>
      <c r="G16" s="7">
        <f t="shared" si="1"/>
        <v>3.5797000000000002E-2</v>
      </c>
      <c r="H16" s="7">
        <f t="shared" si="2"/>
        <v>0.17445099999999999</v>
      </c>
      <c r="I16" s="8"/>
      <c r="J16" s="2"/>
    </row>
    <row r="17" spans="1:10" x14ac:dyDescent="0.3">
      <c r="A17" s="1">
        <v>44</v>
      </c>
      <c r="B17" s="2" t="s">
        <v>27</v>
      </c>
      <c r="C17" s="2" t="s">
        <v>28</v>
      </c>
      <c r="D17" s="15">
        <v>0.13647000000000001</v>
      </c>
      <c r="E17" s="7">
        <f t="shared" si="0"/>
        <v>3.3779999999999998E-2</v>
      </c>
      <c r="F17" s="7">
        <f t="shared" si="3"/>
        <v>0.10269</v>
      </c>
      <c r="G17" s="7">
        <f t="shared" si="1"/>
        <v>3.5797000000000002E-2</v>
      </c>
      <c r="H17" s="7">
        <f t="shared" si="2"/>
        <v>0.138487</v>
      </c>
      <c r="I17" s="8"/>
      <c r="J17" s="2"/>
    </row>
    <row r="18" spans="1:10" x14ac:dyDescent="0.3">
      <c r="A18" s="1"/>
      <c r="B18" s="2"/>
      <c r="C18" s="2" t="s">
        <v>29</v>
      </c>
      <c r="D18" s="15">
        <v>0.15560099999999999</v>
      </c>
      <c r="E18" s="7">
        <f t="shared" si="0"/>
        <v>3.3779999999999998E-2</v>
      </c>
      <c r="F18" s="7">
        <f t="shared" si="3"/>
        <v>0.12182099999999998</v>
      </c>
      <c r="G18" s="7">
        <f t="shared" si="1"/>
        <v>3.5797000000000002E-2</v>
      </c>
      <c r="H18" s="7">
        <f t="shared" si="2"/>
        <v>0.15761799999999998</v>
      </c>
      <c r="I18" s="8"/>
      <c r="J18" s="2"/>
    </row>
    <row r="19" spans="1:10" x14ac:dyDescent="0.3">
      <c r="A19" s="1">
        <v>45</v>
      </c>
      <c r="B19" s="2" t="s">
        <v>30</v>
      </c>
      <c r="C19" s="2" t="s">
        <v>31</v>
      </c>
      <c r="D19" s="15">
        <v>7.8643000000000005E-2</v>
      </c>
      <c r="E19" s="7">
        <f t="shared" si="0"/>
        <v>3.3779999999999998E-2</v>
      </c>
      <c r="F19" s="7">
        <f t="shared" si="3"/>
        <v>4.4863000000000007E-2</v>
      </c>
      <c r="G19" s="7">
        <f t="shared" si="1"/>
        <v>3.5797000000000002E-2</v>
      </c>
      <c r="H19" s="7">
        <f t="shared" si="2"/>
        <v>8.0660000000000009E-2</v>
      </c>
      <c r="I19" s="8"/>
      <c r="J19" s="2"/>
    </row>
    <row r="20" spans="1:10" x14ac:dyDescent="0.3">
      <c r="A20" s="1"/>
      <c r="B20" s="2"/>
      <c r="C20" s="2" t="s">
        <v>20</v>
      </c>
      <c r="D20" s="15">
        <v>6.8148E-2</v>
      </c>
      <c r="E20" s="7">
        <f t="shared" si="0"/>
        <v>3.3779999999999998E-2</v>
      </c>
      <c r="F20" s="7">
        <f>SUM(D20-E20)</f>
        <v>3.4368000000000003E-2</v>
      </c>
      <c r="G20" s="7">
        <f t="shared" si="1"/>
        <v>3.5797000000000002E-2</v>
      </c>
      <c r="H20" s="7">
        <f>SUM(F20+G20)</f>
        <v>7.0165000000000005E-2</v>
      </c>
      <c r="I20" s="8"/>
      <c r="J20" s="2"/>
    </row>
    <row r="21" spans="1:10" x14ac:dyDescent="0.3">
      <c r="A21" s="1">
        <v>51</v>
      </c>
      <c r="B21" s="2" t="s">
        <v>32</v>
      </c>
      <c r="C21" s="2" t="s">
        <v>22</v>
      </c>
      <c r="D21" s="15">
        <v>7.5181999999999999E-2</v>
      </c>
      <c r="E21" s="7">
        <f t="shared" si="0"/>
        <v>3.3779999999999998E-2</v>
      </c>
      <c r="F21" s="7">
        <f t="shared" si="3"/>
        <v>4.1402000000000001E-2</v>
      </c>
      <c r="G21" s="7">
        <f t="shared" si="1"/>
        <v>3.5797000000000002E-2</v>
      </c>
      <c r="H21" s="7">
        <f t="shared" si="2"/>
        <v>7.7199000000000004E-2</v>
      </c>
      <c r="I21" s="8"/>
      <c r="J21" s="2"/>
    </row>
    <row r="22" spans="1:10" x14ac:dyDescent="0.3">
      <c r="A22" s="1"/>
      <c r="B22" s="2"/>
      <c r="C22" s="2" t="s">
        <v>89</v>
      </c>
      <c r="D22" s="15">
        <v>6.3672000000000006E-2</v>
      </c>
      <c r="E22" s="7">
        <f t="shared" si="0"/>
        <v>3.3779999999999998E-2</v>
      </c>
      <c r="F22" s="7">
        <f t="shared" ref="F22:F24" si="4">SUM(D22-E22)</f>
        <v>2.9892000000000009E-2</v>
      </c>
      <c r="G22" s="7">
        <f t="shared" si="1"/>
        <v>3.5797000000000002E-2</v>
      </c>
      <c r="H22" s="7">
        <f t="shared" ref="H22:H24" si="5">SUM(F22+G22)</f>
        <v>6.5689000000000011E-2</v>
      </c>
      <c r="I22" s="8"/>
      <c r="J22" s="2"/>
    </row>
    <row r="23" spans="1:10" x14ac:dyDescent="0.3">
      <c r="A23" s="1"/>
      <c r="B23" s="2"/>
      <c r="C23" s="2" t="s">
        <v>23</v>
      </c>
      <c r="D23" s="15">
        <v>7.2298000000000001E-2</v>
      </c>
      <c r="E23" s="7">
        <f t="shared" si="0"/>
        <v>3.3779999999999998E-2</v>
      </c>
      <c r="F23" s="7">
        <f t="shared" si="4"/>
        <v>3.8518000000000004E-2</v>
      </c>
      <c r="G23" s="7">
        <f t="shared" si="1"/>
        <v>3.5797000000000002E-2</v>
      </c>
      <c r="H23" s="7">
        <f t="shared" si="5"/>
        <v>7.4315000000000006E-2</v>
      </c>
      <c r="I23" s="8"/>
      <c r="J23" s="2"/>
    </row>
    <row r="24" spans="1:10" x14ac:dyDescent="0.3">
      <c r="A24" s="1"/>
      <c r="B24" s="2"/>
      <c r="C24" s="2" t="s">
        <v>88</v>
      </c>
      <c r="D24" s="15">
        <v>6.3672000000000006E-2</v>
      </c>
      <c r="E24" s="7">
        <f t="shared" si="0"/>
        <v>3.3779999999999998E-2</v>
      </c>
      <c r="F24" s="7">
        <f t="shared" si="4"/>
        <v>2.9892000000000009E-2</v>
      </c>
      <c r="G24" s="7">
        <f t="shared" si="1"/>
        <v>3.5797000000000002E-2</v>
      </c>
      <c r="H24" s="7">
        <f t="shared" si="5"/>
        <v>6.5689000000000011E-2</v>
      </c>
      <c r="I24" s="8"/>
      <c r="J24" s="2"/>
    </row>
    <row r="25" spans="1:10" x14ac:dyDescent="0.3">
      <c r="A25" s="1">
        <v>60</v>
      </c>
      <c r="B25" s="2" t="s">
        <v>33</v>
      </c>
      <c r="C25" s="2"/>
      <c r="D25" s="15"/>
      <c r="E25" s="7">
        <f t="shared" si="0"/>
        <v>3.3779999999999998E-2</v>
      </c>
      <c r="F25" s="7"/>
      <c r="G25" s="7">
        <f t="shared" si="1"/>
        <v>3.5797000000000002E-2</v>
      </c>
      <c r="H25" s="7">
        <f t="shared" si="2"/>
        <v>3.5797000000000002E-2</v>
      </c>
      <c r="I25" s="8"/>
      <c r="J25" s="2"/>
    </row>
    <row r="26" spans="1:10" x14ac:dyDescent="0.3">
      <c r="A26" s="1">
        <v>61</v>
      </c>
      <c r="B26" s="2" t="s">
        <v>34</v>
      </c>
      <c r="C26" s="2" t="s">
        <v>35</v>
      </c>
      <c r="D26" s="24">
        <v>7.8329999999999997E-2</v>
      </c>
      <c r="E26" s="7">
        <f t="shared" si="0"/>
        <v>3.3779999999999998E-2</v>
      </c>
      <c r="F26" s="7">
        <f>SUM(D26-E26)</f>
        <v>4.4549999999999999E-2</v>
      </c>
      <c r="G26" s="7">
        <f t="shared" si="1"/>
        <v>3.5797000000000002E-2</v>
      </c>
      <c r="H26" s="7">
        <f>SUM(F26+G26)</f>
        <v>8.0347000000000002E-2</v>
      </c>
      <c r="I26" s="8"/>
      <c r="J26" s="2"/>
    </row>
    <row r="27" spans="1:10" x14ac:dyDescent="0.3">
      <c r="A27" s="1">
        <v>62</v>
      </c>
      <c r="B27" s="2" t="s">
        <v>36</v>
      </c>
      <c r="C27" s="2"/>
      <c r="D27" s="24">
        <v>7.7374999999999999E-2</v>
      </c>
      <c r="E27" s="7">
        <f t="shared" si="0"/>
        <v>3.3779999999999998E-2</v>
      </c>
      <c r="F27" s="7">
        <f t="shared" si="3"/>
        <v>4.3595000000000002E-2</v>
      </c>
      <c r="G27" s="7">
        <f t="shared" si="1"/>
        <v>3.5797000000000002E-2</v>
      </c>
      <c r="H27" s="7">
        <f t="shared" si="2"/>
        <v>7.9392000000000004E-2</v>
      </c>
      <c r="I27" s="8"/>
      <c r="J27" s="2"/>
    </row>
    <row r="28" spans="1:10" x14ac:dyDescent="0.3">
      <c r="A28" s="1">
        <v>64</v>
      </c>
      <c r="B28" s="2" t="s">
        <v>90</v>
      </c>
      <c r="C28" s="2"/>
      <c r="D28" s="24">
        <v>8.2200999999999996E-2</v>
      </c>
      <c r="E28" s="7">
        <f t="shared" si="0"/>
        <v>3.3779999999999998E-2</v>
      </c>
      <c r="F28" s="7">
        <f t="shared" ref="F28" si="6">SUM(D28-E28)</f>
        <v>4.8420999999999999E-2</v>
      </c>
      <c r="G28" s="7">
        <f t="shared" si="1"/>
        <v>3.5797000000000002E-2</v>
      </c>
      <c r="H28" s="7">
        <f t="shared" ref="H28" si="7">SUM(F28+G28)</f>
        <v>8.4218000000000001E-2</v>
      </c>
      <c r="I28" s="8"/>
      <c r="J28" s="2"/>
    </row>
    <row r="29" spans="1:10" x14ac:dyDescent="0.3">
      <c r="A29" s="1">
        <v>66</v>
      </c>
      <c r="B29" s="2" t="s">
        <v>37</v>
      </c>
      <c r="C29" s="2"/>
      <c r="D29" s="24"/>
      <c r="E29" s="7">
        <f t="shared" si="0"/>
        <v>3.3779999999999998E-2</v>
      </c>
      <c r="F29" s="7"/>
      <c r="G29" s="7">
        <f t="shared" si="1"/>
        <v>3.5797000000000002E-2</v>
      </c>
      <c r="H29" s="7">
        <f t="shared" si="2"/>
        <v>3.5797000000000002E-2</v>
      </c>
      <c r="I29" s="8"/>
      <c r="J29" s="2"/>
    </row>
    <row r="30" spans="1:10" x14ac:dyDescent="0.3">
      <c r="A30" s="1">
        <v>68</v>
      </c>
      <c r="B30" s="2" t="s">
        <v>38</v>
      </c>
      <c r="C30" s="2" t="s">
        <v>35</v>
      </c>
      <c r="D30" s="24">
        <v>7.6857999999999996E-2</v>
      </c>
      <c r="E30" s="7">
        <f t="shared" si="0"/>
        <v>3.3779999999999998E-2</v>
      </c>
      <c r="F30" s="7">
        <f>SUM(D30-E30)</f>
        <v>4.3077999999999998E-2</v>
      </c>
      <c r="G30" s="7">
        <f t="shared" si="1"/>
        <v>3.5797000000000002E-2</v>
      </c>
      <c r="H30" s="7">
        <f t="shared" si="2"/>
        <v>7.8875000000000001E-2</v>
      </c>
      <c r="I30" s="8"/>
      <c r="J30" s="2"/>
    </row>
    <row r="31" spans="1:10" x14ac:dyDescent="0.3">
      <c r="A31" s="1">
        <v>69</v>
      </c>
      <c r="B31" s="2" t="s">
        <v>39</v>
      </c>
      <c r="C31" s="2"/>
      <c r="D31" s="15"/>
      <c r="E31" s="7">
        <f t="shared" si="0"/>
        <v>3.3779999999999998E-2</v>
      </c>
      <c r="F31" s="7"/>
      <c r="G31" s="7">
        <f t="shared" si="1"/>
        <v>3.5797000000000002E-2</v>
      </c>
      <c r="H31" s="7">
        <f>SUM(F31+G31)</f>
        <v>3.5797000000000002E-2</v>
      </c>
      <c r="I31" s="8"/>
      <c r="J31" s="2"/>
    </row>
    <row r="32" spans="1:10" x14ac:dyDescent="0.3">
      <c r="A32" s="1">
        <v>80</v>
      </c>
      <c r="B32" s="2" t="s">
        <v>40</v>
      </c>
      <c r="C32" s="2"/>
      <c r="D32" s="15">
        <v>3.3779999999999998E-2</v>
      </c>
      <c r="E32" s="7">
        <f t="shared" si="0"/>
        <v>3.3779999999999998E-2</v>
      </c>
      <c r="F32" s="7"/>
      <c r="G32" s="7">
        <f t="shared" si="1"/>
        <v>3.5797000000000002E-2</v>
      </c>
      <c r="H32" s="7">
        <f>SUM(F32+G32)</f>
        <v>3.5797000000000002E-2</v>
      </c>
      <c r="I32" s="8"/>
      <c r="J32" s="2"/>
    </row>
    <row r="33" spans="1:10" x14ac:dyDescent="0.3">
      <c r="A33" s="1"/>
      <c r="B33" s="2"/>
      <c r="C33" s="2"/>
      <c r="D33" s="1"/>
      <c r="E33" s="1"/>
      <c r="F33" s="1"/>
      <c r="G33" s="1"/>
      <c r="H33" s="7"/>
      <c r="I33" s="2"/>
      <c r="J33" s="2"/>
    </row>
    <row r="34" spans="1:10" x14ac:dyDescent="0.3">
      <c r="A34" s="1"/>
      <c r="B34" s="2"/>
      <c r="C34" s="2"/>
      <c r="D34" s="1"/>
      <c r="E34" s="1"/>
      <c r="F34" s="1"/>
      <c r="G34" s="1"/>
      <c r="H34" s="7"/>
      <c r="I34" s="2"/>
      <c r="J34" s="2"/>
    </row>
    <row r="35" spans="1:10" x14ac:dyDescent="0.3">
      <c r="A35" s="1"/>
      <c r="B35" s="2"/>
      <c r="C35" s="2"/>
      <c r="D35" s="1"/>
      <c r="E35" s="1"/>
      <c r="F35" s="1"/>
      <c r="G35" s="1"/>
      <c r="H35" s="7"/>
      <c r="I35" s="2"/>
      <c r="J35" s="2"/>
    </row>
    <row r="36" spans="1:10" x14ac:dyDescent="0.3">
      <c r="A36" s="1"/>
      <c r="B36" s="2"/>
      <c r="C36" s="2"/>
      <c r="D36" s="1"/>
      <c r="E36" s="1"/>
      <c r="F36" s="1"/>
      <c r="G36" s="1"/>
      <c r="H36" s="7"/>
      <c r="I36" s="2"/>
      <c r="J36" s="2"/>
    </row>
    <row r="37" spans="1:10" x14ac:dyDescent="0.3">
      <c r="A37" s="1"/>
      <c r="B37" s="2"/>
      <c r="C37" s="2"/>
      <c r="D37" s="1"/>
      <c r="E37" s="1"/>
      <c r="F37" s="1"/>
      <c r="G37" s="1"/>
      <c r="H37" s="7"/>
      <c r="I37" s="2"/>
      <c r="J37" s="2"/>
    </row>
    <row r="38" spans="1:10" x14ac:dyDescent="0.3">
      <c r="A38" s="1"/>
      <c r="B38" s="2"/>
      <c r="C38" s="2"/>
      <c r="D38" s="1"/>
      <c r="E38" s="1"/>
      <c r="F38" s="1"/>
      <c r="G38" s="1"/>
      <c r="H38" s="7"/>
      <c r="I38" s="2"/>
      <c r="J38" s="2"/>
    </row>
    <row r="39" spans="1:10" x14ac:dyDescent="0.3">
      <c r="H39" s="11"/>
    </row>
    <row r="40" spans="1:10" x14ac:dyDescent="0.3">
      <c r="H40" s="11"/>
    </row>
    <row r="41" spans="1:10" x14ac:dyDescent="0.3">
      <c r="H41" s="11"/>
    </row>
  </sheetData>
  <mergeCells count="1">
    <mergeCell ref="A1:H1"/>
  </mergeCells>
  <pageMargins left="1" right="0.25" top="1.32" bottom="0.75" header="0.48" footer="0.3"/>
  <pageSetup scale="98" orientation="landscape" r:id="rId1"/>
  <headerFooter>
    <oddHeader>&amp;R&amp;"Times New Roman,Bold"&amp;10Case No. 2025-00342
STAFF-DR-01-027 Attachment 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3"/>
  <sheetViews>
    <sheetView view="pageLayout" zoomScaleNormal="100" workbookViewId="0">
      <selection activeCell="A2" sqref="A2"/>
    </sheetView>
  </sheetViews>
  <sheetFormatPr defaultColWidth="9.109375" defaultRowHeight="14.4" x14ac:dyDescent="0.3"/>
  <cols>
    <col min="1" max="2" width="6.33203125" style="13" customWidth="1"/>
    <col min="3" max="3" width="14.109375" style="13" customWidth="1"/>
    <col min="4" max="4" width="9" style="13" customWidth="1"/>
    <col min="5" max="5" width="17.109375" style="13" customWidth="1"/>
    <col min="6" max="6" width="11.5546875" style="11" customWidth="1"/>
    <col min="7" max="7" width="11.44140625" style="11" customWidth="1"/>
    <col min="8" max="8" width="10.109375" style="10" customWidth="1"/>
    <col min="9" max="9" width="12.6640625" style="10" customWidth="1"/>
    <col min="10" max="10" width="10.88671875" style="12" customWidth="1"/>
    <col min="11" max="11" width="15" style="14" customWidth="1"/>
    <col min="12" max="12" width="13.109375" style="12" customWidth="1"/>
    <col min="13" max="13" width="15.6640625" style="12" customWidth="1"/>
  </cols>
  <sheetData>
    <row r="1" spans="1:13" x14ac:dyDescent="0.3">
      <c r="A1" s="29" t="s">
        <v>41</v>
      </c>
      <c r="B1" s="29"/>
      <c r="C1" s="29"/>
    </row>
    <row r="3" spans="1:13" x14ac:dyDescent="0.3">
      <c r="A3" s="16" t="s">
        <v>42</v>
      </c>
      <c r="F3" s="17" t="s">
        <v>43</v>
      </c>
      <c r="G3" s="17" t="s">
        <v>86</v>
      </c>
      <c r="H3" s="18" t="s">
        <v>44</v>
      </c>
      <c r="I3" s="18"/>
      <c r="J3" s="19"/>
      <c r="K3" s="20" t="s">
        <v>45</v>
      </c>
      <c r="L3" s="19" t="s">
        <v>46</v>
      </c>
      <c r="M3" s="19" t="s">
        <v>47</v>
      </c>
    </row>
    <row r="4" spans="1:13" x14ac:dyDescent="0.3">
      <c r="A4" s="16" t="s">
        <v>48</v>
      </c>
      <c r="B4" s="16" t="s">
        <v>49</v>
      </c>
      <c r="C4" s="16" t="s">
        <v>50</v>
      </c>
      <c r="D4" s="16" t="s">
        <v>51</v>
      </c>
      <c r="E4" s="16" t="s">
        <v>52</v>
      </c>
      <c r="F4" s="17" t="s">
        <v>53</v>
      </c>
      <c r="G4" s="17" t="s">
        <v>53</v>
      </c>
      <c r="H4" s="18" t="s">
        <v>53</v>
      </c>
      <c r="I4" s="18" t="s">
        <v>54</v>
      </c>
      <c r="J4" s="19" t="s">
        <v>55</v>
      </c>
      <c r="K4" s="20" t="s">
        <v>56</v>
      </c>
      <c r="L4" s="19" t="s">
        <v>57</v>
      </c>
      <c r="M4" s="19" t="s">
        <v>57</v>
      </c>
    </row>
    <row r="5" spans="1:13" x14ac:dyDescent="0.3">
      <c r="A5" s="13">
        <v>60</v>
      </c>
      <c r="B5" s="13" t="s">
        <v>58</v>
      </c>
      <c r="C5" s="13" t="s">
        <v>59</v>
      </c>
      <c r="D5" s="21">
        <v>7000</v>
      </c>
      <c r="F5" s="22">
        <f t="shared" ref="F5:F53" si="0">CurrentBaseFuel</f>
        <v>3.3779999999999998E-2</v>
      </c>
      <c r="G5" s="11">
        <f t="shared" ref="G5:G53" si="1">ProposedBaseFuel</f>
        <v>3.5797000000000002E-2</v>
      </c>
      <c r="H5" s="11">
        <f>G5-F5</f>
        <v>2.0170000000000049E-3</v>
      </c>
      <c r="I5" s="25">
        <v>803</v>
      </c>
      <c r="J5" s="12">
        <f>SUM(I5/12)</f>
        <v>66.916666666666671</v>
      </c>
      <c r="K5" s="14">
        <f>SUM(J5*H5)</f>
        <v>0.134970916666667</v>
      </c>
      <c r="L5" s="26">
        <v>13.56</v>
      </c>
      <c r="M5" s="12">
        <f t="shared" ref="M5:M53" si="2">SUM(L5+K5)</f>
        <v>13.694970916666668</v>
      </c>
    </row>
    <row r="6" spans="1:13" x14ac:dyDescent="0.3">
      <c r="A6" s="13">
        <v>60</v>
      </c>
      <c r="B6" s="13" t="s">
        <v>58</v>
      </c>
      <c r="C6" s="13" t="s">
        <v>59</v>
      </c>
      <c r="D6" s="21">
        <v>7000</v>
      </c>
      <c r="E6" s="13" t="s">
        <v>60</v>
      </c>
      <c r="F6" s="22">
        <f t="shared" si="0"/>
        <v>3.3779999999999998E-2</v>
      </c>
      <c r="G6" s="11">
        <f t="shared" si="1"/>
        <v>3.5797000000000002E-2</v>
      </c>
      <c r="H6" s="11">
        <f t="shared" ref="H6:H53" si="3">G6-F6</f>
        <v>2.0170000000000049E-3</v>
      </c>
      <c r="I6" s="25">
        <v>853</v>
      </c>
      <c r="J6" s="12">
        <f t="shared" ref="J6:J53" si="4">SUM(I6/12)</f>
        <v>71.083333333333329</v>
      </c>
      <c r="K6" s="14">
        <f t="shared" ref="K6:K53" si="5">SUM(J6*H6)</f>
        <v>0.14337508333333368</v>
      </c>
      <c r="L6" s="26">
        <v>11.53</v>
      </c>
      <c r="M6" s="12">
        <f t="shared" si="2"/>
        <v>11.673375083333333</v>
      </c>
    </row>
    <row r="7" spans="1:13" x14ac:dyDescent="0.3">
      <c r="A7" s="13">
        <v>60</v>
      </c>
      <c r="B7" s="13" t="s">
        <v>58</v>
      </c>
      <c r="C7" s="13" t="s">
        <v>59</v>
      </c>
      <c r="D7" s="21">
        <v>10000</v>
      </c>
      <c r="F7" s="22">
        <f t="shared" si="0"/>
        <v>3.3779999999999998E-2</v>
      </c>
      <c r="G7" s="11">
        <f t="shared" si="1"/>
        <v>3.5797000000000002E-2</v>
      </c>
      <c r="H7" s="11">
        <f t="shared" si="3"/>
        <v>2.0170000000000049E-3</v>
      </c>
      <c r="I7" s="25">
        <v>1144</v>
      </c>
      <c r="J7" s="12">
        <f t="shared" si="4"/>
        <v>95.333333333333329</v>
      </c>
      <c r="K7" s="14">
        <f t="shared" si="5"/>
        <v>0.19228733333333378</v>
      </c>
      <c r="L7" s="26">
        <v>15.89</v>
      </c>
      <c r="M7" s="12">
        <f t="shared" si="2"/>
        <v>16.082287333333333</v>
      </c>
    </row>
    <row r="8" spans="1:13" x14ac:dyDescent="0.3">
      <c r="A8" s="13">
        <v>60</v>
      </c>
      <c r="B8" s="13" t="s">
        <v>58</v>
      </c>
      <c r="C8" s="13" t="s">
        <v>59</v>
      </c>
      <c r="D8" s="21">
        <v>21000</v>
      </c>
      <c r="F8" s="22">
        <f t="shared" si="0"/>
        <v>3.3779999999999998E-2</v>
      </c>
      <c r="G8" s="11">
        <f t="shared" si="1"/>
        <v>3.5797000000000002E-2</v>
      </c>
      <c r="H8" s="11">
        <f t="shared" si="3"/>
        <v>2.0170000000000049E-3</v>
      </c>
      <c r="I8" s="25">
        <v>1789</v>
      </c>
      <c r="J8" s="12">
        <f t="shared" si="4"/>
        <v>149.08333333333334</v>
      </c>
      <c r="K8" s="14">
        <f t="shared" si="5"/>
        <v>0.30070108333333406</v>
      </c>
      <c r="L8" s="26">
        <v>21.56</v>
      </c>
      <c r="M8" s="12">
        <f t="shared" si="2"/>
        <v>21.860701083333332</v>
      </c>
    </row>
    <row r="9" spans="1:13" x14ac:dyDescent="0.3">
      <c r="A9" s="13">
        <v>60</v>
      </c>
      <c r="B9" s="13" t="s">
        <v>58</v>
      </c>
      <c r="C9" s="13" t="s">
        <v>61</v>
      </c>
      <c r="D9" s="21">
        <v>14000</v>
      </c>
      <c r="F9" s="22">
        <f t="shared" si="0"/>
        <v>3.3779999999999998E-2</v>
      </c>
      <c r="G9" s="11">
        <f t="shared" si="1"/>
        <v>3.5797000000000002E-2</v>
      </c>
      <c r="H9" s="11">
        <f t="shared" si="3"/>
        <v>2.0170000000000049E-3</v>
      </c>
      <c r="I9" s="25">
        <v>803</v>
      </c>
      <c r="J9" s="12">
        <f t="shared" si="4"/>
        <v>66.916666666666671</v>
      </c>
      <c r="K9" s="14">
        <f t="shared" si="5"/>
        <v>0.134970916666667</v>
      </c>
      <c r="L9" s="26">
        <v>13.56</v>
      </c>
      <c r="M9" s="12">
        <f t="shared" si="2"/>
        <v>13.694970916666668</v>
      </c>
    </row>
    <row r="10" spans="1:13" x14ac:dyDescent="0.3">
      <c r="A10" s="13">
        <v>60</v>
      </c>
      <c r="B10" s="13" t="s">
        <v>58</v>
      </c>
      <c r="C10" s="13" t="s">
        <v>61</v>
      </c>
      <c r="D10" s="21">
        <v>20500</v>
      </c>
      <c r="F10" s="22">
        <f t="shared" si="0"/>
        <v>3.3779999999999998E-2</v>
      </c>
      <c r="G10" s="11">
        <f t="shared" si="1"/>
        <v>3.5797000000000002E-2</v>
      </c>
      <c r="H10" s="11">
        <f t="shared" si="3"/>
        <v>2.0170000000000049E-3</v>
      </c>
      <c r="I10" s="25">
        <v>1144</v>
      </c>
      <c r="J10" s="12">
        <f t="shared" si="4"/>
        <v>95.333333333333329</v>
      </c>
      <c r="K10" s="14">
        <f t="shared" si="5"/>
        <v>0.19228733333333378</v>
      </c>
      <c r="L10" s="26">
        <v>15.89</v>
      </c>
      <c r="M10" s="12">
        <f t="shared" si="2"/>
        <v>16.082287333333333</v>
      </c>
    </row>
    <row r="11" spans="1:13" x14ac:dyDescent="0.3">
      <c r="A11" s="13">
        <v>60</v>
      </c>
      <c r="B11" s="13" t="s">
        <v>58</v>
      </c>
      <c r="C11" s="13" t="s">
        <v>61</v>
      </c>
      <c r="D11" s="21">
        <v>36000</v>
      </c>
      <c r="F11" s="22">
        <f t="shared" si="0"/>
        <v>3.3779999999999998E-2</v>
      </c>
      <c r="G11" s="11">
        <f t="shared" si="1"/>
        <v>3.5797000000000002E-2</v>
      </c>
      <c r="H11" s="11">
        <f t="shared" si="3"/>
        <v>2.0170000000000049E-3</v>
      </c>
      <c r="I11" s="25">
        <v>1789</v>
      </c>
      <c r="J11" s="12">
        <f t="shared" si="4"/>
        <v>149.08333333333334</v>
      </c>
      <c r="K11" s="14">
        <f t="shared" si="5"/>
        <v>0.30070108333333406</v>
      </c>
      <c r="L11" s="26">
        <v>21.56</v>
      </c>
      <c r="M11" s="12">
        <f t="shared" si="2"/>
        <v>21.860701083333332</v>
      </c>
    </row>
    <row r="12" spans="1:13" x14ac:dyDescent="0.3">
      <c r="A12" s="13">
        <v>60</v>
      </c>
      <c r="B12" s="13" t="s">
        <v>58</v>
      </c>
      <c r="C12" s="13" t="s">
        <v>62</v>
      </c>
      <c r="D12" s="21">
        <v>9500</v>
      </c>
      <c r="F12" s="22">
        <f t="shared" si="0"/>
        <v>3.3779999999999998E-2</v>
      </c>
      <c r="G12" s="11">
        <f t="shared" si="1"/>
        <v>3.5797000000000002E-2</v>
      </c>
      <c r="H12" s="11">
        <f t="shared" si="3"/>
        <v>2.0170000000000049E-3</v>
      </c>
      <c r="I12" s="25">
        <v>487</v>
      </c>
      <c r="J12" s="12">
        <f t="shared" si="4"/>
        <v>40.583333333333336</v>
      </c>
      <c r="K12" s="14">
        <f t="shared" si="5"/>
        <v>8.1856583333333538E-2</v>
      </c>
      <c r="L12" s="26">
        <v>14.56</v>
      </c>
      <c r="M12" s="12">
        <f t="shared" si="2"/>
        <v>14.641856583333334</v>
      </c>
    </row>
    <row r="13" spans="1:13" x14ac:dyDescent="0.3">
      <c r="A13" s="13">
        <v>60</v>
      </c>
      <c r="B13" s="13" t="s">
        <v>58</v>
      </c>
      <c r="C13" s="13" t="s">
        <v>62</v>
      </c>
      <c r="D13" s="21">
        <v>9500</v>
      </c>
      <c r="E13" s="13" t="s">
        <v>60</v>
      </c>
      <c r="F13" s="22">
        <f t="shared" si="0"/>
        <v>3.3779999999999998E-2</v>
      </c>
      <c r="G13" s="11">
        <f t="shared" si="1"/>
        <v>3.5797000000000002E-2</v>
      </c>
      <c r="H13" s="11">
        <f t="shared" si="3"/>
        <v>2.0170000000000049E-3</v>
      </c>
      <c r="I13" s="25">
        <v>487</v>
      </c>
      <c r="J13" s="12">
        <f t="shared" si="4"/>
        <v>40.583333333333336</v>
      </c>
      <c r="K13" s="14">
        <f t="shared" si="5"/>
        <v>8.1856583333333538E-2</v>
      </c>
      <c r="L13" s="26">
        <v>11.07</v>
      </c>
      <c r="M13" s="12">
        <f t="shared" si="2"/>
        <v>11.151856583333334</v>
      </c>
    </row>
    <row r="14" spans="1:13" x14ac:dyDescent="0.3">
      <c r="A14" s="13">
        <v>60</v>
      </c>
      <c r="B14" s="13" t="s">
        <v>58</v>
      </c>
      <c r="C14" s="13" t="s">
        <v>62</v>
      </c>
      <c r="D14" s="21">
        <v>16000</v>
      </c>
      <c r="F14" s="22">
        <f t="shared" si="0"/>
        <v>3.3779999999999998E-2</v>
      </c>
      <c r="G14" s="11">
        <f t="shared" si="1"/>
        <v>3.5797000000000002E-2</v>
      </c>
      <c r="H14" s="11">
        <f t="shared" si="3"/>
        <v>2.0170000000000049E-3</v>
      </c>
      <c r="I14" s="25">
        <v>711</v>
      </c>
      <c r="J14" s="12">
        <f t="shared" si="4"/>
        <v>59.25</v>
      </c>
      <c r="K14" s="14">
        <f t="shared" si="5"/>
        <v>0.11950725000000029</v>
      </c>
      <c r="L14" s="26">
        <v>16.100000000000001</v>
      </c>
      <c r="M14" s="12">
        <f t="shared" si="2"/>
        <v>16.219507250000003</v>
      </c>
    </row>
    <row r="15" spans="1:13" x14ac:dyDescent="0.3">
      <c r="A15" s="13">
        <v>60</v>
      </c>
      <c r="B15" s="13" t="s">
        <v>58</v>
      </c>
      <c r="C15" s="13" t="s">
        <v>62</v>
      </c>
      <c r="D15" s="21">
        <v>22000</v>
      </c>
      <c r="F15" s="22">
        <f t="shared" si="0"/>
        <v>3.3779999999999998E-2</v>
      </c>
      <c r="G15" s="11">
        <f t="shared" si="1"/>
        <v>3.5797000000000002E-2</v>
      </c>
      <c r="H15" s="11">
        <f t="shared" si="3"/>
        <v>2.0170000000000049E-3</v>
      </c>
      <c r="I15" s="25">
        <v>948</v>
      </c>
      <c r="J15" s="12">
        <f t="shared" si="4"/>
        <v>79</v>
      </c>
      <c r="K15" s="14">
        <f t="shared" si="5"/>
        <v>0.1593430000000004</v>
      </c>
      <c r="L15" s="26">
        <v>20.88</v>
      </c>
      <c r="M15" s="12">
        <f t="shared" si="2"/>
        <v>21.039342999999999</v>
      </c>
    </row>
    <row r="16" spans="1:13" x14ac:dyDescent="0.3">
      <c r="A16" s="13">
        <v>60</v>
      </c>
      <c r="B16" s="13" t="s">
        <v>58</v>
      </c>
      <c r="C16" s="13" t="s">
        <v>62</v>
      </c>
      <c r="D16" s="21">
        <v>27500</v>
      </c>
      <c r="F16" s="22">
        <f t="shared" si="0"/>
        <v>3.3779999999999998E-2</v>
      </c>
      <c r="G16" s="11">
        <f t="shared" si="1"/>
        <v>3.5797000000000002E-2</v>
      </c>
      <c r="H16" s="11">
        <f t="shared" si="3"/>
        <v>2.0170000000000049E-3</v>
      </c>
      <c r="I16" s="25">
        <v>948</v>
      </c>
      <c r="J16" s="12">
        <f t="shared" si="4"/>
        <v>79</v>
      </c>
      <c r="K16" s="14">
        <f t="shared" si="5"/>
        <v>0.1593430000000004</v>
      </c>
      <c r="L16" s="26">
        <v>20.88</v>
      </c>
      <c r="M16" s="12">
        <f t="shared" si="2"/>
        <v>21.039342999999999</v>
      </c>
    </row>
    <row r="17" spans="1:13" x14ac:dyDescent="0.3">
      <c r="A17" s="13">
        <v>60</v>
      </c>
      <c r="B17" s="13" t="s">
        <v>58</v>
      </c>
      <c r="C17" s="13" t="s">
        <v>62</v>
      </c>
      <c r="D17" s="21">
        <v>50000</v>
      </c>
      <c r="F17" s="22">
        <f t="shared" si="0"/>
        <v>3.3779999999999998E-2</v>
      </c>
      <c r="G17" s="11">
        <f t="shared" si="1"/>
        <v>3.5797000000000002E-2</v>
      </c>
      <c r="H17" s="11">
        <f t="shared" si="3"/>
        <v>2.0170000000000049E-3</v>
      </c>
      <c r="I17" s="25">
        <v>1959</v>
      </c>
      <c r="J17" s="12">
        <f t="shared" si="4"/>
        <v>163.25</v>
      </c>
      <c r="K17" s="14">
        <f t="shared" si="5"/>
        <v>0.3292752500000008</v>
      </c>
      <c r="L17" s="26">
        <v>28.82</v>
      </c>
      <c r="M17" s="12">
        <f t="shared" si="2"/>
        <v>29.149275250000002</v>
      </c>
    </row>
    <row r="18" spans="1:13" x14ac:dyDescent="0.3">
      <c r="A18" s="13">
        <v>60</v>
      </c>
      <c r="B18" s="13" t="s">
        <v>58</v>
      </c>
      <c r="C18" s="13" t="s">
        <v>63</v>
      </c>
      <c r="D18" s="21">
        <v>9500</v>
      </c>
      <c r="E18" s="13" t="s">
        <v>64</v>
      </c>
      <c r="F18" s="22">
        <f t="shared" si="0"/>
        <v>3.3779999999999998E-2</v>
      </c>
      <c r="G18" s="11">
        <f t="shared" si="1"/>
        <v>3.5797000000000002E-2</v>
      </c>
      <c r="H18" s="11">
        <f t="shared" si="3"/>
        <v>2.0170000000000049E-3</v>
      </c>
      <c r="I18" s="25">
        <v>487</v>
      </c>
      <c r="J18" s="12">
        <f t="shared" si="4"/>
        <v>40.583333333333336</v>
      </c>
      <c r="K18" s="14">
        <f t="shared" si="5"/>
        <v>8.1856583333333538E-2</v>
      </c>
      <c r="L18" s="26">
        <v>17.98</v>
      </c>
      <c r="M18" s="12">
        <f t="shared" si="2"/>
        <v>18.061856583333334</v>
      </c>
    </row>
    <row r="19" spans="1:13" x14ac:dyDescent="0.3">
      <c r="A19" s="13">
        <v>60</v>
      </c>
      <c r="B19" s="13" t="s">
        <v>58</v>
      </c>
      <c r="C19" s="13" t="s">
        <v>63</v>
      </c>
      <c r="D19" s="21">
        <v>22000</v>
      </c>
      <c r="E19" s="13" t="s">
        <v>64</v>
      </c>
      <c r="F19" s="22">
        <f t="shared" si="0"/>
        <v>3.3779999999999998E-2</v>
      </c>
      <c r="G19" s="11">
        <f t="shared" si="1"/>
        <v>3.5797000000000002E-2</v>
      </c>
      <c r="H19" s="11">
        <f t="shared" si="3"/>
        <v>2.0170000000000049E-3</v>
      </c>
      <c r="I19" s="25">
        <v>1023</v>
      </c>
      <c r="J19" s="12">
        <f t="shared" si="4"/>
        <v>85.25</v>
      </c>
      <c r="K19" s="14">
        <f t="shared" si="5"/>
        <v>0.17194925000000041</v>
      </c>
      <c r="L19" s="26">
        <v>22.68</v>
      </c>
      <c r="M19" s="12">
        <f t="shared" si="2"/>
        <v>22.851949250000001</v>
      </c>
    </row>
    <row r="20" spans="1:13" x14ac:dyDescent="0.3">
      <c r="A20" s="13">
        <v>60</v>
      </c>
      <c r="B20" s="13" t="s">
        <v>58</v>
      </c>
      <c r="C20" s="13" t="s">
        <v>63</v>
      </c>
      <c r="D20" s="21">
        <v>50000</v>
      </c>
      <c r="E20" s="13" t="s">
        <v>64</v>
      </c>
      <c r="F20" s="22">
        <f t="shared" si="0"/>
        <v>3.3779999999999998E-2</v>
      </c>
      <c r="G20" s="11">
        <f t="shared" si="1"/>
        <v>3.5797000000000002E-2</v>
      </c>
      <c r="H20" s="11">
        <f t="shared" si="3"/>
        <v>2.0170000000000049E-3</v>
      </c>
      <c r="I20" s="25">
        <v>1959</v>
      </c>
      <c r="J20" s="12">
        <f t="shared" si="4"/>
        <v>163.25</v>
      </c>
      <c r="K20" s="14">
        <f t="shared" si="5"/>
        <v>0.3292752500000008</v>
      </c>
      <c r="L20" s="26">
        <v>30.69</v>
      </c>
      <c r="M20" s="12">
        <f t="shared" si="2"/>
        <v>31.019275250000003</v>
      </c>
    </row>
    <row r="21" spans="1:13" x14ac:dyDescent="0.3">
      <c r="A21" s="13">
        <v>60</v>
      </c>
      <c r="B21" s="13" t="s">
        <v>58</v>
      </c>
      <c r="C21" s="13" t="s">
        <v>63</v>
      </c>
      <c r="D21" s="21">
        <v>50000</v>
      </c>
      <c r="E21" s="13" t="s">
        <v>65</v>
      </c>
      <c r="F21" s="22">
        <f t="shared" si="0"/>
        <v>3.3779999999999998E-2</v>
      </c>
      <c r="G21" s="11">
        <f t="shared" si="1"/>
        <v>3.5797000000000002E-2</v>
      </c>
      <c r="H21" s="11">
        <f t="shared" si="3"/>
        <v>2.0170000000000049E-3</v>
      </c>
      <c r="I21" s="25">
        <v>1959</v>
      </c>
      <c r="J21" s="12">
        <f t="shared" si="4"/>
        <v>163.25</v>
      </c>
      <c r="K21" s="14">
        <f t="shared" si="5"/>
        <v>0.3292752500000008</v>
      </c>
      <c r="L21" s="26">
        <v>44.6</v>
      </c>
      <c r="M21" s="12">
        <f t="shared" si="2"/>
        <v>44.929275250000003</v>
      </c>
    </row>
    <row r="22" spans="1:13" x14ac:dyDescent="0.3">
      <c r="A22" s="13">
        <v>60</v>
      </c>
      <c r="B22" s="13" t="s">
        <v>66</v>
      </c>
      <c r="C22" s="13" t="s">
        <v>59</v>
      </c>
      <c r="D22" s="21">
        <v>7000</v>
      </c>
      <c r="F22" s="22">
        <f t="shared" si="0"/>
        <v>3.3779999999999998E-2</v>
      </c>
      <c r="G22" s="11">
        <f t="shared" si="1"/>
        <v>3.5797000000000002E-2</v>
      </c>
      <c r="H22" s="11">
        <f t="shared" si="3"/>
        <v>2.0170000000000049E-3</v>
      </c>
      <c r="I22" s="25">
        <v>874</v>
      </c>
      <c r="J22" s="12">
        <f t="shared" si="4"/>
        <v>72.833333333333329</v>
      </c>
      <c r="K22" s="14">
        <f t="shared" si="5"/>
        <v>0.14690483333333368</v>
      </c>
      <c r="L22" s="26">
        <v>13.85</v>
      </c>
      <c r="M22" s="12">
        <f t="shared" si="2"/>
        <v>13.996904833333334</v>
      </c>
    </row>
    <row r="23" spans="1:13" x14ac:dyDescent="0.3">
      <c r="A23" s="13">
        <v>60</v>
      </c>
      <c r="B23" s="13" t="s">
        <v>66</v>
      </c>
      <c r="C23" s="13" t="s">
        <v>59</v>
      </c>
      <c r="D23" s="21">
        <v>7000</v>
      </c>
      <c r="E23" s="13" t="s">
        <v>60</v>
      </c>
      <c r="F23" s="22">
        <f t="shared" si="0"/>
        <v>3.3779999999999998E-2</v>
      </c>
      <c r="G23" s="11">
        <f t="shared" si="1"/>
        <v>3.5797000000000002E-2</v>
      </c>
      <c r="H23" s="11">
        <f t="shared" si="3"/>
        <v>2.0170000000000049E-3</v>
      </c>
      <c r="I23" s="25">
        <v>853</v>
      </c>
      <c r="J23" s="12">
        <f t="shared" si="4"/>
        <v>71.083333333333329</v>
      </c>
      <c r="K23" s="14">
        <f t="shared" si="5"/>
        <v>0.14337508333333368</v>
      </c>
      <c r="L23" s="26">
        <v>11.53</v>
      </c>
      <c r="M23" s="12">
        <f t="shared" si="2"/>
        <v>11.673375083333333</v>
      </c>
    </row>
    <row r="24" spans="1:13" x14ac:dyDescent="0.3">
      <c r="A24" s="13">
        <v>60</v>
      </c>
      <c r="B24" s="13" t="s">
        <v>66</v>
      </c>
      <c r="C24" s="13" t="s">
        <v>59</v>
      </c>
      <c r="D24" s="21">
        <v>10000</v>
      </c>
      <c r="F24" s="22">
        <f t="shared" si="0"/>
        <v>3.3779999999999998E-2</v>
      </c>
      <c r="G24" s="11">
        <f t="shared" si="1"/>
        <v>3.5797000000000002E-2</v>
      </c>
      <c r="H24" s="11">
        <f t="shared" si="3"/>
        <v>2.0170000000000049E-3</v>
      </c>
      <c r="I24" s="25">
        <v>1215</v>
      </c>
      <c r="J24" s="12">
        <f t="shared" si="4"/>
        <v>101.25</v>
      </c>
      <c r="K24" s="14">
        <f t="shared" si="5"/>
        <v>0.20422125000000049</v>
      </c>
      <c r="L24" s="26">
        <v>16.23</v>
      </c>
      <c r="M24" s="12">
        <f t="shared" si="2"/>
        <v>16.43422125</v>
      </c>
    </row>
    <row r="25" spans="1:13" x14ac:dyDescent="0.3">
      <c r="A25" s="13">
        <v>60</v>
      </c>
      <c r="B25" s="13" t="s">
        <v>66</v>
      </c>
      <c r="C25" s="13" t="s">
        <v>59</v>
      </c>
      <c r="D25" s="21">
        <v>21000</v>
      </c>
      <c r="F25" s="22">
        <f t="shared" si="0"/>
        <v>3.3779999999999998E-2</v>
      </c>
      <c r="G25" s="11">
        <f t="shared" si="1"/>
        <v>3.5797000000000002E-2</v>
      </c>
      <c r="H25" s="11">
        <f t="shared" si="3"/>
        <v>2.0170000000000049E-3</v>
      </c>
      <c r="I25" s="25">
        <v>1914</v>
      </c>
      <c r="J25" s="12">
        <f t="shared" si="4"/>
        <v>159.5</v>
      </c>
      <c r="K25" s="14">
        <f t="shared" si="5"/>
        <v>0.32171150000000076</v>
      </c>
      <c r="L25" s="26">
        <v>22.18</v>
      </c>
      <c r="M25" s="12">
        <f t="shared" si="2"/>
        <v>22.501711499999999</v>
      </c>
    </row>
    <row r="26" spans="1:13" x14ac:dyDescent="0.3">
      <c r="A26" s="13">
        <v>60</v>
      </c>
      <c r="B26" s="13" t="s">
        <v>66</v>
      </c>
      <c r="C26" s="13" t="s">
        <v>61</v>
      </c>
      <c r="D26" s="21">
        <v>14000</v>
      </c>
      <c r="F26" s="22">
        <f t="shared" si="0"/>
        <v>3.3779999999999998E-2</v>
      </c>
      <c r="G26" s="11">
        <f t="shared" si="1"/>
        <v>3.5797000000000002E-2</v>
      </c>
      <c r="H26" s="11">
        <f t="shared" si="3"/>
        <v>2.0170000000000049E-3</v>
      </c>
      <c r="I26" s="25">
        <v>874</v>
      </c>
      <c r="J26" s="12">
        <f t="shared" si="4"/>
        <v>72.833333333333329</v>
      </c>
      <c r="K26" s="14">
        <f t="shared" si="5"/>
        <v>0.14690483333333368</v>
      </c>
      <c r="L26" s="26">
        <v>13.85</v>
      </c>
      <c r="M26" s="12">
        <f t="shared" si="2"/>
        <v>13.996904833333334</v>
      </c>
    </row>
    <row r="27" spans="1:13" x14ac:dyDescent="0.3">
      <c r="A27" s="13">
        <v>60</v>
      </c>
      <c r="B27" s="13" t="s">
        <v>66</v>
      </c>
      <c r="C27" s="13" t="s">
        <v>61</v>
      </c>
      <c r="D27" s="21">
        <v>20500</v>
      </c>
      <c r="F27" s="22">
        <f t="shared" si="0"/>
        <v>3.3779999999999998E-2</v>
      </c>
      <c r="G27" s="11">
        <f t="shared" si="1"/>
        <v>3.5797000000000002E-2</v>
      </c>
      <c r="H27" s="11">
        <f t="shared" si="3"/>
        <v>2.0170000000000049E-3</v>
      </c>
      <c r="I27" s="25">
        <v>1215</v>
      </c>
      <c r="J27" s="12">
        <f t="shared" si="4"/>
        <v>101.25</v>
      </c>
      <c r="K27" s="14">
        <f t="shared" si="5"/>
        <v>0.20422125000000049</v>
      </c>
      <c r="L27" s="26">
        <v>16.23</v>
      </c>
      <c r="M27" s="12">
        <f t="shared" si="2"/>
        <v>16.43422125</v>
      </c>
    </row>
    <row r="28" spans="1:13" x14ac:dyDescent="0.3">
      <c r="A28" s="13">
        <v>60</v>
      </c>
      <c r="B28" s="13" t="s">
        <v>66</v>
      </c>
      <c r="C28" s="13" t="s">
        <v>61</v>
      </c>
      <c r="D28" s="21">
        <v>36000</v>
      </c>
      <c r="F28" s="22">
        <f t="shared" si="0"/>
        <v>3.3779999999999998E-2</v>
      </c>
      <c r="G28" s="11">
        <f t="shared" si="1"/>
        <v>3.5797000000000002E-2</v>
      </c>
      <c r="H28" s="11">
        <f t="shared" si="3"/>
        <v>2.0170000000000049E-3</v>
      </c>
      <c r="I28" s="25">
        <v>1914</v>
      </c>
      <c r="J28" s="12">
        <f t="shared" si="4"/>
        <v>159.5</v>
      </c>
      <c r="K28" s="14">
        <f t="shared" si="5"/>
        <v>0.32171150000000076</v>
      </c>
      <c r="L28" s="26">
        <v>22.18</v>
      </c>
      <c r="M28" s="12">
        <f t="shared" si="2"/>
        <v>22.501711499999999</v>
      </c>
    </row>
    <row r="29" spans="1:13" x14ac:dyDescent="0.3">
      <c r="A29" s="13">
        <v>60</v>
      </c>
      <c r="B29" s="13" t="s">
        <v>66</v>
      </c>
      <c r="C29" s="13" t="s">
        <v>62</v>
      </c>
      <c r="D29" s="21">
        <v>9500</v>
      </c>
      <c r="F29" s="22">
        <f t="shared" si="0"/>
        <v>3.3779999999999998E-2</v>
      </c>
      <c r="G29" s="11">
        <f t="shared" si="1"/>
        <v>3.5797000000000002E-2</v>
      </c>
      <c r="H29" s="11">
        <f t="shared" si="3"/>
        <v>2.0170000000000049E-3</v>
      </c>
      <c r="I29" s="25">
        <v>487</v>
      </c>
      <c r="J29" s="12">
        <f t="shared" si="4"/>
        <v>40.583333333333336</v>
      </c>
      <c r="K29" s="14">
        <f t="shared" si="5"/>
        <v>8.1856583333333538E-2</v>
      </c>
      <c r="L29" s="26">
        <v>14.56</v>
      </c>
      <c r="M29" s="12">
        <f t="shared" si="2"/>
        <v>14.641856583333334</v>
      </c>
    </row>
    <row r="30" spans="1:13" x14ac:dyDescent="0.3">
      <c r="A30" s="13">
        <v>60</v>
      </c>
      <c r="B30" s="13" t="s">
        <v>66</v>
      </c>
      <c r="C30" s="13" t="s">
        <v>62</v>
      </c>
      <c r="D30" s="21">
        <v>9500</v>
      </c>
      <c r="E30" s="13" t="s">
        <v>60</v>
      </c>
      <c r="F30" s="22">
        <f t="shared" si="0"/>
        <v>3.3779999999999998E-2</v>
      </c>
      <c r="G30" s="11">
        <f t="shared" si="1"/>
        <v>3.5797000000000002E-2</v>
      </c>
      <c r="H30" s="11">
        <f t="shared" si="3"/>
        <v>2.0170000000000049E-3</v>
      </c>
      <c r="I30" s="25">
        <v>487</v>
      </c>
      <c r="J30" s="12">
        <f t="shared" si="4"/>
        <v>40.583333333333336</v>
      </c>
      <c r="K30" s="14">
        <f t="shared" si="5"/>
        <v>8.1856583333333538E-2</v>
      </c>
      <c r="L30" s="26">
        <v>11.23</v>
      </c>
      <c r="M30" s="12">
        <f t="shared" si="2"/>
        <v>11.311856583333334</v>
      </c>
    </row>
    <row r="31" spans="1:13" x14ac:dyDescent="0.3">
      <c r="A31" s="13">
        <v>60</v>
      </c>
      <c r="B31" s="13" t="s">
        <v>66</v>
      </c>
      <c r="C31" s="13" t="s">
        <v>62</v>
      </c>
      <c r="D31" s="21">
        <v>16000</v>
      </c>
      <c r="F31" s="22">
        <f t="shared" si="0"/>
        <v>3.3779999999999998E-2</v>
      </c>
      <c r="G31" s="11">
        <f t="shared" si="1"/>
        <v>3.5797000000000002E-2</v>
      </c>
      <c r="H31" s="11">
        <f t="shared" si="3"/>
        <v>2.0170000000000049E-3</v>
      </c>
      <c r="I31" s="25">
        <v>711</v>
      </c>
      <c r="J31" s="12">
        <f t="shared" si="4"/>
        <v>59.25</v>
      </c>
      <c r="K31" s="14">
        <f t="shared" si="5"/>
        <v>0.11950725000000029</v>
      </c>
      <c r="L31" s="26">
        <v>16.05</v>
      </c>
      <c r="M31" s="12">
        <f t="shared" si="2"/>
        <v>16.169507250000002</v>
      </c>
    </row>
    <row r="32" spans="1:13" x14ac:dyDescent="0.3">
      <c r="A32" s="13">
        <v>60</v>
      </c>
      <c r="B32" s="13" t="s">
        <v>66</v>
      </c>
      <c r="C32" s="13" t="s">
        <v>62</v>
      </c>
      <c r="D32" s="21">
        <v>22000</v>
      </c>
      <c r="F32" s="22">
        <f t="shared" si="0"/>
        <v>3.3779999999999998E-2</v>
      </c>
      <c r="G32" s="11">
        <f t="shared" si="1"/>
        <v>3.5797000000000002E-2</v>
      </c>
      <c r="H32" s="11">
        <f t="shared" si="3"/>
        <v>2.0170000000000049E-3</v>
      </c>
      <c r="I32" s="25">
        <v>948</v>
      </c>
      <c r="J32" s="12">
        <f t="shared" si="4"/>
        <v>79</v>
      </c>
      <c r="K32" s="14">
        <f t="shared" si="5"/>
        <v>0.1593430000000004</v>
      </c>
      <c r="L32" s="26">
        <v>20.88</v>
      </c>
      <c r="M32" s="12">
        <f t="shared" si="2"/>
        <v>21.039342999999999</v>
      </c>
    </row>
    <row r="33" spans="1:13" x14ac:dyDescent="0.3">
      <c r="A33" s="13">
        <v>60</v>
      </c>
      <c r="B33" s="13" t="s">
        <v>66</v>
      </c>
      <c r="C33" s="13" t="s">
        <v>62</v>
      </c>
      <c r="D33" s="21">
        <v>27500</v>
      </c>
      <c r="F33" s="22">
        <f t="shared" si="0"/>
        <v>3.3779999999999998E-2</v>
      </c>
      <c r="G33" s="11">
        <f t="shared" si="1"/>
        <v>3.5797000000000002E-2</v>
      </c>
      <c r="H33" s="11">
        <f t="shared" ref="H33" si="6">G33-F33</f>
        <v>2.0170000000000049E-3</v>
      </c>
      <c r="I33" s="25">
        <v>1323</v>
      </c>
      <c r="J33" s="12">
        <f t="shared" ref="J33" si="7">SUM(I33/12)</f>
        <v>110.25</v>
      </c>
      <c r="K33" s="14">
        <f t="shared" ref="K33" si="8">SUM(J33*H33)</f>
        <v>0.22237425000000055</v>
      </c>
      <c r="L33" s="26">
        <v>21.28</v>
      </c>
      <c r="M33" s="12">
        <f t="shared" ref="M33" si="9">SUM(L33+K33)</f>
        <v>21.502374250000003</v>
      </c>
    </row>
    <row r="34" spans="1:13" x14ac:dyDescent="0.3">
      <c r="A34" s="13">
        <v>60</v>
      </c>
      <c r="B34" s="13" t="s">
        <v>66</v>
      </c>
      <c r="C34" s="13" t="s">
        <v>62</v>
      </c>
      <c r="D34" s="21">
        <v>50000</v>
      </c>
      <c r="F34" s="22">
        <f t="shared" si="0"/>
        <v>3.3779999999999998E-2</v>
      </c>
      <c r="G34" s="11">
        <f t="shared" si="1"/>
        <v>3.5797000000000002E-2</v>
      </c>
      <c r="H34" s="11">
        <f t="shared" si="3"/>
        <v>2.0170000000000049E-3</v>
      </c>
      <c r="I34" s="25">
        <v>1959</v>
      </c>
      <c r="J34" s="12">
        <f t="shared" si="4"/>
        <v>163.25</v>
      </c>
      <c r="K34" s="14">
        <f t="shared" si="5"/>
        <v>0.3292752500000008</v>
      </c>
      <c r="L34" s="26">
        <v>28.82</v>
      </c>
      <c r="M34" s="12">
        <f t="shared" si="2"/>
        <v>29.149275250000002</v>
      </c>
    </row>
    <row r="35" spans="1:13" x14ac:dyDescent="0.3">
      <c r="A35" s="13">
        <v>60</v>
      </c>
      <c r="B35" s="13" t="s">
        <v>66</v>
      </c>
      <c r="C35" s="13" t="s">
        <v>67</v>
      </c>
      <c r="D35" s="21">
        <v>7000</v>
      </c>
      <c r="E35" s="13" t="s">
        <v>68</v>
      </c>
      <c r="F35" s="22">
        <f t="shared" si="0"/>
        <v>3.3779999999999998E-2</v>
      </c>
      <c r="G35" s="11">
        <f t="shared" si="1"/>
        <v>3.5797000000000002E-2</v>
      </c>
      <c r="H35" s="11">
        <f t="shared" si="3"/>
        <v>2.0170000000000049E-3</v>
      </c>
      <c r="I35" s="25">
        <v>853</v>
      </c>
      <c r="J35" s="12">
        <f t="shared" si="4"/>
        <v>71.083333333333329</v>
      </c>
      <c r="K35" s="14">
        <f t="shared" si="5"/>
        <v>0.14337508333333368</v>
      </c>
      <c r="L35" s="26">
        <v>14.29</v>
      </c>
      <c r="M35" s="12">
        <f t="shared" si="2"/>
        <v>14.433375083333333</v>
      </c>
    </row>
    <row r="36" spans="1:13" x14ac:dyDescent="0.3">
      <c r="A36" s="13">
        <v>60</v>
      </c>
      <c r="B36" s="13" t="s">
        <v>66</v>
      </c>
      <c r="C36" s="13" t="s">
        <v>67</v>
      </c>
      <c r="D36" s="21">
        <v>7000</v>
      </c>
      <c r="E36" s="13" t="s">
        <v>69</v>
      </c>
      <c r="F36" s="22">
        <f t="shared" si="0"/>
        <v>3.3779999999999998E-2</v>
      </c>
      <c r="G36" s="11">
        <f t="shared" si="1"/>
        <v>3.5797000000000002E-2</v>
      </c>
      <c r="H36" s="11">
        <f t="shared" si="3"/>
        <v>2.0170000000000049E-3</v>
      </c>
      <c r="I36" s="25">
        <v>874</v>
      </c>
      <c r="J36" s="12">
        <f t="shared" si="4"/>
        <v>72.833333333333329</v>
      </c>
      <c r="K36" s="14">
        <f t="shared" si="5"/>
        <v>0.14690483333333368</v>
      </c>
      <c r="L36" s="26">
        <v>17.71</v>
      </c>
      <c r="M36" s="12">
        <f t="shared" si="2"/>
        <v>17.856904833333335</v>
      </c>
    </row>
    <row r="37" spans="1:13" x14ac:dyDescent="0.3">
      <c r="A37" s="13">
        <v>60</v>
      </c>
      <c r="B37" s="13" t="s">
        <v>66</v>
      </c>
      <c r="C37" s="13" t="s">
        <v>67</v>
      </c>
      <c r="D37" s="21">
        <v>7000</v>
      </c>
      <c r="E37" s="13" t="s">
        <v>70</v>
      </c>
      <c r="F37" s="22">
        <f t="shared" si="0"/>
        <v>3.3779999999999998E-2</v>
      </c>
      <c r="G37" s="11">
        <f t="shared" si="1"/>
        <v>3.5797000000000002E-2</v>
      </c>
      <c r="H37" s="11">
        <f t="shared" si="3"/>
        <v>2.0170000000000049E-3</v>
      </c>
      <c r="I37" s="25">
        <v>874</v>
      </c>
      <c r="J37" s="12">
        <f t="shared" si="4"/>
        <v>72.833333333333329</v>
      </c>
      <c r="K37" s="14">
        <f t="shared" si="5"/>
        <v>0.14690483333333368</v>
      </c>
      <c r="L37" s="26">
        <v>39.299999999999997</v>
      </c>
      <c r="M37" s="12">
        <f t="shared" si="2"/>
        <v>39.446904833333328</v>
      </c>
    </row>
    <row r="38" spans="1:13" x14ac:dyDescent="0.3">
      <c r="A38" s="13">
        <v>60</v>
      </c>
      <c r="B38" s="13" t="s">
        <v>66</v>
      </c>
      <c r="C38" s="13" t="s">
        <v>67</v>
      </c>
      <c r="D38" s="21">
        <v>7000</v>
      </c>
      <c r="E38" s="13" t="s">
        <v>71</v>
      </c>
      <c r="F38" s="22">
        <f t="shared" si="0"/>
        <v>3.3779999999999998E-2</v>
      </c>
      <c r="G38" s="11">
        <f t="shared" si="1"/>
        <v>3.5797000000000002E-2</v>
      </c>
      <c r="H38" s="11">
        <f t="shared" si="3"/>
        <v>2.0170000000000049E-3</v>
      </c>
      <c r="I38" s="25">
        <v>853</v>
      </c>
      <c r="J38" s="12">
        <f t="shared" si="4"/>
        <v>71.083333333333329</v>
      </c>
      <c r="K38" s="14">
        <f t="shared" si="5"/>
        <v>0.14337508333333368</v>
      </c>
      <c r="L38" s="26">
        <v>14.43</v>
      </c>
      <c r="M38" s="12">
        <f t="shared" si="2"/>
        <v>14.573375083333334</v>
      </c>
    </row>
    <row r="39" spans="1:13" x14ac:dyDescent="0.3">
      <c r="A39" s="13">
        <v>60</v>
      </c>
      <c r="B39" s="13" t="s">
        <v>66</v>
      </c>
      <c r="C39" s="13" t="s">
        <v>67</v>
      </c>
      <c r="D39" s="21">
        <v>7000</v>
      </c>
      <c r="E39" s="13" t="s">
        <v>72</v>
      </c>
      <c r="F39" s="22">
        <f t="shared" si="0"/>
        <v>3.3779999999999998E-2</v>
      </c>
      <c r="G39" s="11">
        <f t="shared" si="1"/>
        <v>3.5797000000000002E-2</v>
      </c>
      <c r="H39" s="11">
        <f t="shared" si="3"/>
        <v>2.0170000000000049E-3</v>
      </c>
      <c r="I39" s="25">
        <v>874</v>
      </c>
      <c r="J39" s="12">
        <f t="shared" si="4"/>
        <v>72.833333333333329</v>
      </c>
      <c r="K39" s="14">
        <f t="shared" si="5"/>
        <v>0.14690483333333368</v>
      </c>
      <c r="L39" s="26">
        <v>25.24</v>
      </c>
      <c r="M39" s="12">
        <f t="shared" si="2"/>
        <v>25.386904833333332</v>
      </c>
    </row>
    <row r="40" spans="1:13" x14ac:dyDescent="0.3">
      <c r="A40" s="13">
        <v>60</v>
      </c>
      <c r="B40" s="13" t="s">
        <v>66</v>
      </c>
      <c r="C40" s="13" t="s">
        <v>73</v>
      </c>
      <c r="D40" s="21">
        <v>14000</v>
      </c>
      <c r="E40" s="13" t="s">
        <v>74</v>
      </c>
      <c r="F40" s="22">
        <f t="shared" si="0"/>
        <v>3.3779999999999998E-2</v>
      </c>
      <c r="G40" s="11">
        <f t="shared" si="1"/>
        <v>3.5797000000000002E-2</v>
      </c>
      <c r="H40" s="11">
        <f t="shared" si="3"/>
        <v>2.0170000000000049E-3</v>
      </c>
      <c r="I40" s="25">
        <v>853</v>
      </c>
      <c r="J40" s="12">
        <f t="shared" si="4"/>
        <v>71.083333333333329</v>
      </c>
      <c r="K40" s="14">
        <f t="shared" si="5"/>
        <v>0.14337508333333368</v>
      </c>
      <c r="L40" s="26">
        <v>14.26</v>
      </c>
      <c r="M40" s="12">
        <f t="shared" si="2"/>
        <v>14.403375083333334</v>
      </c>
    </row>
    <row r="41" spans="1:13" x14ac:dyDescent="0.3">
      <c r="A41" s="13">
        <v>60</v>
      </c>
      <c r="B41" s="13" t="s">
        <v>66</v>
      </c>
      <c r="C41" s="13" t="s">
        <v>73</v>
      </c>
      <c r="D41" s="21">
        <v>14000</v>
      </c>
      <c r="E41" s="13" t="s">
        <v>75</v>
      </c>
      <c r="F41" s="22">
        <f t="shared" si="0"/>
        <v>3.3779999999999998E-2</v>
      </c>
      <c r="G41" s="11">
        <f t="shared" si="1"/>
        <v>3.5797000000000002E-2</v>
      </c>
      <c r="H41" s="11">
        <f t="shared" si="3"/>
        <v>2.0170000000000049E-3</v>
      </c>
      <c r="I41" s="25">
        <v>874</v>
      </c>
      <c r="J41" s="12">
        <f t="shared" si="4"/>
        <v>72.833333333333329</v>
      </c>
      <c r="K41" s="14">
        <f t="shared" si="5"/>
        <v>0.14690483333333368</v>
      </c>
      <c r="L41" s="26">
        <v>25.24</v>
      </c>
      <c r="M41" s="12">
        <f t="shared" si="2"/>
        <v>25.386904833333332</v>
      </c>
    </row>
    <row r="42" spans="1:13" x14ac:dyDescent="0.3">
      <c r="A42" s="13">
        <v>60</v>
      </c>
      <c r="B42" s="13" t="s">
        <v>66</v>
      </c>
      <c r="C42" s="13" t="s">
        <v>73</v>
      </c>
      <c r="D42" s="21">
        <v>14000</v>
      </c>
      <c r="E42" s="13" t="s">
        <v>70</v>
      </c>
      <c r="F42" s="22">
        <f t="shared" si="0"/>
        <v>3.3779999999999998E-2</v>
      </c>
      <c r="G42" s="11">
        <f t="shared" si="1"/>
        <v>3.5797000000000002E-2</v>
      </c>
      <c r="H42" s="11">
        <f t="shared" ref="H42" si="10">G42-F42</f>
        <v>2.0170000000000049E-3</v>
      </c>
      <c r="I42" s="25">
        <v>874</v>
      </c>
      <c r="J42" s="12">
        <f t="shared" ref="J42" si="11">SUM(I42/12)</f>
        <v>72.833333333333329</v>
      </c>
      <c r="K42" s="14">
        <f t="shared" ref="K42" si="12">SUM(J42*H42)</f>
        <v>0.14690483333333368</v>
      </c>
      <c r="L42" s="26">
        <v>39.44</v>
      </c>
      <c r="M42" s="12">
        <f t="shared" ref="M42" si="13">SUM(L42+K42)</f>
        <v>39.586904833333328</v>
      </c>
    </row>
    <row r="43" spans="1:13" x14ac:dyDescent="0.3">
      <c r="A43" s="13">
        <v>60</v>
      </c>
      <c r="B43" s="13" t="s">
        <v>66</v>
      </c>
      <c r="C43" s="13" t="s">
        <v>73</v>
      </c>
      <c r="D43" s="21">
        <v>14500</v>
      </c>
      <c r="E43" s="13" t="s">
        <v>70</v>
      </c>
      <c r="F43" s="22">
        <f t="shared" si="0"/>
        <v>3.3779999999999998E-2</v>
      </c>
      <c r="G43" s="11">
        <f t="shared" si="1"/>
        <v>3.5797000000000002E-2</v>
      </c>
      <c r="H43" s="11">
        <f t="shared" si="3"/>
        <v>2.0170000000000049E-3</v>
      </c>
      <c r="I43" s="25">
        <v>861</v>
      </c>
      <c r="J43" s="12">
        <f t="shared" si="4"/>
        <v>71.75</v>
      </c>
      <c r="K43" s="14">
        <f t="shared" si="5"/>
        <v>0.14471975000000034</v>
      </c>
      <c r="L43" s="26">
        <v>39.42</v>
      </c>
      <c r="M43" s="12">
        <f t="shared" si="2"/>
        <v>39.564719750000002</v>
      </c>
    </row>
    <row r="44" spans="1:13" x14ac:dyDescent="0.3">
      <c r="A44" s="13">
        <v>60</v>
      </c>
      <c r="B44" s="13" t="s">
        <v>66</v>
      </c>
      <c r="C44" s="13" t="s">
        <v>63</v>
      </c>
      <c r="D44" s="21">
        <v>9500</v>
      </c>
      <c r="E44" s="13" t="s">
        <v>68</v>
      </c>
      <c r="F44" s="22">
        <f t="shared" si="0"/>
        <v>3.3779999999999998E-2</v>
      </c>
      <c r="G44" s="11">
        <f t="shared" si="1"/>
        <v>3.5797000000000002E-2</v>
      </c>
      <c r="H44" s="11">
        <f t="shared" si="3"/>
        <v>2.0170000000000049E-3</v>
      </c>
      <c r="I44" s="25">
        <v>487</v>
      </c>
      <c r="J44" s="12">
        <f t="shared" si="4"/>
        <v>40.583333333333336</v>
      </c>
      <c r="K44" s="14">
        <f t="shared" si="5"/>
        <v>8.1856583333333538E-2</v>
      </c>
      <c r="L44" s="26">
        <v>20.03</v>
      </c>
      <c r="M44" s="12">
        <f t="shared" si="2"/>
        <v>20.111856583333335</v>
      </c>
    </row>
    <row r="45" spans="1:13" x14ac:dyDescent="0.3">
      <c r="A45" s="13">
        <v>60</v>
      </c>
      <c r="B45" s="13" t="s">
        <v>66</v>
      </c>
      <c r="C45" s="13" t="s">
        <v>63</v>
      </c>
      <c r="D45" s="21">
        <v>9500</v>
      </c>
      <c r="E45" s="13" t="s">
        <v>69</v>
      </c>
      <c r="F45" s="22">
        <f t="shared" si="0"/>
        <v>3.3779999999999998E-2</v>
      </c>
      <c r="G45" s="11">
        <f t="shared" si="1"/>
        <v>3.5797000000000002E-2</v>
      </c>
      <c r="H45" s="11">
        <f t="shared" si="3"/>
        <v>2.0170000000000049E-3</v>
      </c>
      <c r="I45" s="25">
        <v>532</v>
      </c>
      <c r="J45" s="12">
        <f t="shared" si="4"/>
        <v>44.333333333333336</v>
      </c>
      <c r="K45" s="14">
        <f t="shared" si="5"/>
        <v>8.942033333333356E-2</v>
      </c>
      <c r="L45" s="26">
        <v>21.7</v>
      </c>
      <c r="M45" s="12">
        <f t="shared" si="2"/>
        <v>21.789420333333332</v>
      </c>
    </row>
    <row r="46" spans="1:13" ht="16.5" customHeight="1" x14ac:dyDescent="0.3">
      <c r="A46" s="13">
        <v>60</v>
      </c>
      <c r="B46" s="13" t="s">
        <v>66</v>
      </c>
      <c r="C46" s="13" t="s">
        <v>63</v>
      </c>
      <c r="D46" s="21">
        <v>9500</v>
      </c>
      <c r="E46" s="13" t="s">
        <v>64</v>
      </c>
      <c r="F46" s="22">
        <f t="shared" si="0"/>
        <v>3.3779999999999998E-2</v>
      </c>
      <c r="G46" s="11">
        <f t="shared" si="1"/>
        <v>3.5797000000000002E-2</v>
      </c>
      <c r="H46" s="11">
        <f t="shared" si="3"/>
        <v>2.0170000000000049E-3</v>
      </c>
      <c r="I46" s="25">
        <v>487</v>
      </c>
      <c r="J46" s="12">
        <f t="shared" si="4"/>
        <v>40.583333333333336</v>
      </c>
      <c r="K46" s="14">
        <f t="shared" si="5"/>
        <v>8.1856583333333538E-2</v>
      </c>
      <c r="L46" s="26">
        <v>16.47</v>
      </c>
      <c r="M46" s="12">
        <f t="shared" si="2"/>
        <v>16.551856583333333</v>
      </c>
    </row>
    <row r="47" spans="1:13" x14ac:dyDescent="0.3">
      <c r="A47" s="13">
        <v>60</v>
      </c>
      <c r="B47" s="13" t="s">
        <v>66</v>
      </c>
      <c r="C47" s="13" t="s">
        <v>63</v>
      </c>
      <c r="D47" s="21">
        <v>9500</v>
      </c>
      <c r="E47" s="13" t="s">
        <v>70</v>
      </c>
      <c r="F47" s="22">
        <f t="shared" si="0"/>
        <v>3.3779999999999998E-2</v>
      </c>
      <c r="G47" s="11">
        <f t="shared" si="1"/>
        <v>3.5797000000000002E-2</v>
      </c>
      <c r="H47" s="11">
        <f t="shared" si="3"/>
        <v>2.0170000000000049E-3</v>
      </c>
      <c r="I47" s="25">
        <v>532</v>
      </c>
      <c r="J47" s="12">
        <f t="shared" si="4"/>
        <v>44.333333333333336</v>
      </c>
      <c r="K47" s="14">
        <f t="shared" si="5"/>
        <v>8.942033333333356E-2</v>
      </c>
      <c r="L47" s="26">
        <v>41.57</v>
      </c>
      <c r="M47" s="12">
        <f t="shared" si="2"/>
        <v>41.659420333333337</v>
      </c>
    </row>
    <row r="48" spans="1:13" x14ac:dyDescent="0.3">
      <c r="A48" s="13">
        <v>60</v>
      </c>
      <c r="B48" s="13" t="s">
        <v>66</v>
      </c>
      <c r="C48" s="13" t="s">
        <v>63</v>
      </c>
      <c r="D48" s="21">
        <v>9500</v>
      </c>
      <c r="E48" s="13" t="s">
        <v>72</v>
      </c>
      <c r="F48" s="22">
        <f t="shared" si="0"/>
        <v>3.3779999999999998E-2</v>
      </c>
      <c r="G48" s="11">
        <f t="shared" si="1"/>
        <v>3.5797000000000002E-2</v>
      </c>
      <c r="H48" s="11">
        <f t="shared" si="3"/>
        <v>2.0170000000000049E-3</v>
      </c>
      <c r="I48" s="25">
        <v>532</v>
      </c>
      <c r="J48" s="12">
        <f t="shared" si="4"/>
        <v>44.333333333333336</v>
      </c>
      <c r="K48" s="14">
        <f t="shared" si="5"/>
        <v>8.942033333333356E-2</v>
      </c>
      <c r="L48" s="26">
        <v>25.18</v>
      </c>
      <c r="M48" s="12">
        <f t="shared" si="2"/>
        <v>25.269420333333333</v>
      </c>
    </row>
    <row r="49" spans="1:13" x14ac:dyDescent="0.3">
      <c r="A49" s="13">
        <v>60</v>
      </c>
      <c r="B49" s="13" t="s">
        <v>66</v>
      </c>
      <c r="C49" s="13" t="s">
        <v>63</v>
      </c>
      <c r="D49" s="21">
        <v>9500</v>
      </c>
      <c r="E49" s="13" t="s">
        <v>74</v>
      </c>
      <c r="F49" s="22">
        <f t="shared" si="0"/>
        <v>3.3779999999999998E-2</v>
      </c>
      <c r="G49" s="11">
        <f t="shared" si="1"/>
        <v>3.5797000000000002E-2</v>
      </c>
      <c r="H49" s="11">
        <f t="shared" si="3"/>
        <v>2.0170000000000049E-3</v>
      </c>
      <c r="I49" s="25">
        <v>487</v>
      </c>
      <c r="J49" s="12">
        <f t="shared" si="4"/>
        <v>40.583333333333336</v>
      </c>
      <c r="K49" s="14">
        <f t="shared" si="5"/>
        <v>8.1856583333333538E-2</v>
      </c>
      <c r="L49" s="26">
        <v>20.03</v>
      </c>
      <c r="M49" s="12">
        <f t="shared" si="2"/>
        <v>20.111856583333335</v>
      </c>
    </row>
    <row r="50" spans="1:13" x14ac:dyDescent="0.3">
      <c r="A50" s="13">
        <v>60</v>
      </c>
      <c r="B50" s="13" t="s">
        <v>66</v>
      </c>
      <c r="C50" s="13" t="s">
        <v>63</v>
      </c>
      <c r="D50" s="21">
        <v>9500</v>
      </c>
      <c r="E50" s="13" t="s">
        <v>75</v>
      </c>
      <c r="F50" s="22">
        <f t="shared" si="0"/>
        <v>3.3779999999999998E-2</v>
      </c>
      <c r="G50" s="11">
        <f t="shared" si="1"/>
        <v>3.5797000000000002E-2</v>
      </c>
      <c r="H50" s="11">
        <f t="shared" si="3"/>
        <v>2.0170000000000049E-3</v>
      </c>
      <c r="I50" s="25">
        <v>532</v>
      </c>
      <c r="J50" s="12">
        <f t="shared" si="4"/>
        <v>44.333333333333336</v>
      </c>
      <c r="K50" s="14">
        <f t="shared" si="5"/>
        <v>8.942033333333356E-2</v>
      </c>
      <c r="L50" s="26">
        <v>25.18</v>
      </c>
      <c r="M50" s="12">
        <f t="shared" si="2"/>
        <v>25.269420333333333</v>
      </c>
    </row>
    <row r="51" spans="1:13" x14ac:dyDescent="0.3">
      <c r="A51" s="13">
        <v>60</v>
      </c>
      <c r="B51" s="13" t="s">
        <v>66</v>
      </c>
      <c r="C51" s="13" t="s">
        <v>63</v>
      </c>
      <c r="D51" s="21">
        <v>22000</v>
      </c>
      <c r="E51" s="13" t="s">
        <v>64</v>
      </c>
      <c r="F51" s="22">
        <f t="shared" si="0"/>
        <v>3.3779999999999998E-2</v>
      </c>
      <c r="G51" s="11">
        <f t="shared" si="1"/>
        <v>3.5797000000000002E-2</v>
      </c>
      <c r="H51" s="11">
        <f t="shared" si="3"/>
        <v>2.0170000000000049E-3</v>
      </c>
      <c r="I51" s="25">
        <v>1023</v>
      </c>
      <c r="J51" s="12">
        <f t="shared" si="4"/>
        <v>85.25</v>
      </c>
      <c r="K51" s="14">
        <f t="shared" si="5"/>
        <v>0.17194925000000041</v>
      </c>
      <c r="L51" s="26">
        <v>21.56</v>
      </c>
      <c r="M51" s="12">
        <f t="shared" si="2"/>
        <v>21.73194925</v>
      </c>
    </row>
    <row r="52" spans="1:13" x14ac:dyDescent="0.3">
      <c r="A52" s="13">
        <v>60</v>
      </c>
      <c r="B52" s="13" t="s">
        <v>66</v>
      </c>
      <c r="C52" s="13" t="s">
        <v>63</v>
      </c>
      <c r="D52" s="21">
        <v>50000</v>
      </c>
      <c r="E52" s="13" t="s">
        <v>64</v>
      </c>
      <c r="F52" s="22">
        <f t="shared" si="0"/>
        <v>3.3779999999999998E-2</v>
      </c>
      <c r="G52" s="11">
        <f t="shared" si="1"/>
        <v>3.5797000000000002E-2</v>
      </c>
      <c r="H52" s="11">
        <f t="shared" si="3"/>
        <v>2.0170000000000049E-3</v>
      </c>
      <c r="I52" s="25">
        <v>1959</v>
      </c>
      <c r="J52" s="12">
        <f t="shared" si="4"/>
        <v>163.25</v>
      </c>
      <c r="K52" s="14">
        <f t="shared" si="5"/>
        <v>0.3292752500000008</v>
      </c>
      <c r="L52" s="26">
        <v>30.8</v>
      </c>
      <c r="M52" s="12">
        <f t="shared" si="2"/>
        <v>31.129275250000003</v>
      </c>
    </row>
    <row r="53" spans="1:13" x14ac:dyDescent="0.3">
      <c r="A53" s="13">
        <v>60</v>
      </c>
      <c r="B53" s="13" t="s">
        <v>66</v>
      </c>
      <c r="C53" s="13" t="s">
        <v>63</v>
      </c>
      <c r="D53" s="21">
        <v>50000</v>
      </c>
      <c r="E53" s="13" t="s">
        <v>65</v>
      </c>
      <c r="F53" s="22">
        <f t="shared" si="0"/>
        <v>3.3779999999999998E-2</v>
      </c>
      <c r="G53" s="11">
        <f t="shared" si="1"/>
        <v>3.5797000000000002E-2</v>
      </c>
      <c r="H53" s="11">
        <f t="shared" si="3"/>
        <v>2.0170000000000049E-3</v>
      </c>
      <c r="I53" s="25">
        <v>1959</v>
      </c>
      <c r="J53" s="12">
        <f t="shared" si="4"/>
        <v>163.25</v>
      </c>
      <c r="K53" s="14">
        <f t="shared" si="5"/>
        <v>0.3292752500000008</v>
      </c>
      <c r="L53" s="26">
        <v>44.6</v>
      </c>
      <c r="M53" s="12">
        <f t="shared" si="2"/>
        <v>44.929275250000003</v>
      </c>
    </row>
  </sheetData>
  <mergeCells count="1">
    <mergeCell ref="A1:C1"/>
  </mergeCells>
  <pageMargins left="0.7" right="0.7" top="0.75" bottom="0.25" header="0.3" footer="0.3"/>
  <pageSetup scale="67" orientation="landscape" r:id="rId1"/>
  <headerFooter>
    <oddHeader>&amp;R&amp;"Times New Roman,Bold"&amp;10Case No. 2025-00342
STAFF-DR-01-027 Attachment 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"/>
  <sheetViews>
    <sheetView view="pageLayout" topLeftCell="B1" zoomScaleNormal="100" workbookViewId="0">
      <selection activeCell="A2" sqref="A2"/>
    </sheetView>
  </sheetViews>
  <sheetFormatPr defaultColWidth="9.109375" defaultRowHeight="14.4" x14ac:dyDescent="0.3"/>
  <cols>
    <col min="1" max="3" width="6.33203125" style="13" customWidth="1"/>
    <col min="4" max="4" width="12.5546875" style="13" customWidth="1"/>
    <col min="5" max="5" width="29.6640625" style="13" customWidth="1"/>
    <col min="6" max="6" width="19.6640625" style="11" customWidth="1"/>
    <col min="7" max="7" width="19.88671875" style="11" customWidth="1"/>
    <col min="8" max="8" width="10.109375" style="10" customWidth="1"/>
    <col min="9" max="9" width="12.6640625" style="10" customWidth="1"/>
    <col min="10" max="10" width="10.88671875" style="12" customWidth="1"/>
    <col min="11" max="11" width="15" style="14" customWidth="1"/>
    <col min="12" max="12" width="13.109375" style="12" customWidth="1"/>
    <col min="13" max="13" width="15.6640625" style="12" customWidth="1"/>
  </cols>
  <sheetData>
    <row r="1" spans="1:13" x14ac:dyDescent="0.3">
      <c r="A1" s="23" t="s">
        <v>41</v>
      </c>
      <c r="B1" s="23"/>
      <c r="C1" s="23"/>
    </row>
    <row r="3" spans="1:13" x14ac:dyDescent="0.3">
      <c r="A3" s="16" t="s">
        <v>42</v>
      </c>
      <c r="B3" s="16"/>
      <c r="C3" s="16"/>
      <c r="D3" s="16"/>
      <c r="E3" s="16"/>
      <c r="F3" s="17" t="s">
        <v>43</v>
      </c>
      <c r="G3" s="17" t="s">
        <v>86</v>
      </c>
      <c r="H3" s="18" t="s">
        <v>44</v>
      </c>
      <c r="I3" s="18"/>
      <c r="J3" s="19"/>
      <c r="K3" s="20" t="s">
        <v>45</v>
      </c>
      <c r="L3" s="19" t="s">
        <v>46</v>
      </c>
      <c r="M3" s="19" t="s">
        <v>47</v>
      </c>
    </row>
    <row r="4" spans="1:13" x14ac:dyDescent="0.3">
      <c r="A4" s="16" t="s">
        <v>48</v>
      </c>
      <c r="B4" s="16" t="s">
        <v>76</v>
      </c>
      <c r="C4" s="16" t="s">
        <v>77</v>
      </c>
      <c r="D4" s="16" t="s">
        <v>51</v>
      </c>
      <c r="E4" s="16" t="s">
        <v>52</v>
      </c>
      <c r="F4" s="17" t="s">
        <v>53</v>
      </c>
      <c r="G4" s="17" t="s">
        <v>53</v>
      </c>
      <c r="H4" s="18" t="s">
        <v>53</v>
      </c>
      <c r="I4" s="18" t="s">
        <v>54</v>
      </c>
      <c r="J4" s="19" t="s">
        <v>55</v>
      </c>
      <c r="K4" s="20" t="s">
        <v>56</v>
      </c>
      <c r="L4" s="19" t="s">
        <v>57</v>
      </c>
      <c r="M4" s="19" t="s">
        <v>57</v>
      </c>
    </row>
    <row r="5" spans="1:13" x14ac:dyDescent="0.3">
      <c r="A5" s="13">
        <v>66</v>
      </c>
      <c r="B5" s="13" t="s">
        <v>78</v>
      </c>
      <c r="C5" s="13" t="s">
        <v>66</v>
      </c>
      <c r="D5" s="13">
        <v>2500</v>
      </c>
      <c r="E5" s="13" t="s">
        <v>79</v>
      </c>
      <c r="F5" s="11">
        <f t="shared" ref="F5:F12" si="0">CurrentBaseFuel</f>
        <v>3.3779999999999998E-2</v>
      </c>
      <c r="G5" s="11">
        <f t="shared" ref="G5:G12" si="1">ProposedBaseFuel</f>
        <v>3.5797000000000002E-2</v>
      </c>
      <c r="H5" s="11">
        <f t="shared" ref="H5:H12" si="2">G5-F5</f>
        <v>2.0170000000000049E-3</v>
      </c>
      <c r="I5" s="25">
        <v>616</v>
      </c>
      <c r="J5" s="12">
        <f>SUM(I5/12)</f>
        <v>51.333333333333336</v>
      </c>
      <c r="K5" s="14">
        <f>SUM(J5*H5)</f>
        <v>0.10353933333333359</v>
      </c>
      <c r="L5" s="26">
        <v>17.059999999999999</v>
      </c>
      <c r="M5" s="12">
        <f>SUM(L5+K5)</f>
        <v>17.163539333333333</v>
      </c>
    </row>
    <row r="6" spans="1:13" x14ac:dyDescent="0.3">
      <c r="A6" s="13">
        <v>66</v>
      </c>
      <c r="B6" s="13" t="s">
        <v>78</v>
      </c>
      <c r="C6" s="13" t="s">
        <v>66</v>
      </c>
      <c r="D6" s="13">
        <v>2500</v>
      </c>
      <c r="E6" s="13" t="s">
        <v>80</v>
      </c>
      <c r="F6" s="11">
        <f t="shared" si="0"/>
        <v>3.3779999999999998E-2</v>
      </c>
      <c r="G6" s="11">
        <f t="shared" si="1"/>
        <v>3.5797000000000002E-2</v>
      </c>
      <c r="H6" s="11">
        <f t="shared" si="2"/>
        <v>2.0170000000000049E-3</v>
      </c>
      <c r="I6" s="25">
        <v>786</v>
      </c>
      <c r="J6" s="12">
        <f t="shared" ref="J6:J12" si="3">SUM(I6/12)</f>
        <v>65.5</v>
      </c>
      <c r="K6" s="14">
        <f t="shared" ref="K6:K12" si="4">SUM(J6*H6)</f>
        <v>0.13211350000000033</v>
      </c>
      <c r="L6" s="26">
        <v>13.59</v>
      </c>
      <c r="M6" s="12">
        <f t="shared" ref="M6:M12" si="5">SUM(L6+K6)</f>
        <v>13.722113500000001</v>
      </c>
    </row>
    <row r="7" spans="1:13" x14ac:dyDescent="0.3">
      <c r="A7" s="13">
        <v>66</v>
      </c>
      <c r="B7" s="13" t="s">
        <v>78</v>
      </c>
      <c r="C7" s="13" t="s">
        <v>66</v>
      </c>
      <c r="D7" s="13">
        <v>10000</v>
      </c>
      <c r="E7" s="13" t="s">
        <v>81</v>
      </c>
      <c r="F7" s="11">
        <f t="shared" si="0"/>
        <v>3.3779999999999998E-2</v>
      </c>
      <c r="G7" s="11">
        <f t="shared" si="1"/>
        <v>3.5797000000000002E-2</v>
      </c>
      <c r="H7" s="11">
        <f t="shared" si="2"/>
        <v>2.0170000000000049E-3</v>
      </c>
      <c r="I7" s="27">
        <v>1215</v>
      </c>
      <c r="J7" s="12">
        <f t="shared" si="3"/>
        <v>101.25</v>
      </c>
      <c r="K7" s="14">
        <f t="shared" si="4"/>
        <v>0.20422125000000049</v>
      </c>
      <c r="L7" s="26">
        <v>31.17</v>
      </c>
      <c r="M7" s="12">
        <f t="shared" si="5"/>
        <v>31.374221250000002</v>
      </c>
    </row>
    <row r="8" spans="1:13" x14ac:dyDescent="0.3">
      <c r="A8" s="13">
        <v>66</v>
      </c>
      <c r="B8" s="13" t="s">
        <v>78</v>
      </c>
      <c r="C8" s="13" t="s">
        <v>58</v>
      </c>
      <c r="D8" s="13">
        <v>2500</v>
      </c>
      <c r="E8" s="13" t="s">
        <v>82</v>
      </c>
      <c r="F8" s="11">
        <f t="shared" si="0"/>
        <v>3.3779999999999998E-2</v>
      </c>
      <c r="G8" s="11">
        <f t="shared" si="1"/>
        <v>3.5797000000000002E-2</v>
      </c>
      <c r="H8" s="11">
        <f t="shared" si="2"/>
        <v>2.0170000000000049E-3</v>
      </c>
      <c r="I8" s="25">
        <v>786</v>
      </c>
      <c r="J8" s="12">
        <f t="shared" si="3"/>
        <v>65.5</v>
      </c>
      <c r="K8" s="14">
        <f t="shared" si="4"/>
        <v>0.13211350000000033</v>
      </c>
      <c r="L8" s="26">
        <v>13.47</v>
      </c>
      <c r="M8" s="12">
        <f t="shared" si="5"/>
        <v>13.602113500000002</v>
      </c>
    </row>
    <row r="9" spans="1:13" x14ac:dyDescent="0.3">
      <c r="A9" s="13">
        <v>66</v>
      </c>
      <c r="B9" s="13" t="s">
        <v>78</v>
      </c>
      <c r="C9" s="13" t="s">
        <v>58</v>
      </c>
      <c r="D9" s="13">
        <v>2500</v>
      </c>
      <c r="E9" s="13" t="s">
        <v>81</v>
      </c>
      <c r="F9" s="11">
        <f t="shared" si="0"/>
        <v>3.3779999999999998E-2</v>
      </c>
      <c r="G9" s="11">
        <f t="shared" si="1"/>
        <v>3.5797000000000002E-2</v>
      </c>
      <c r="H9" s="11">
        <f t="shared" si="2"/>
        <v>2.0170000000000049E-3</v>
      </c>
      <c r="I9" s="27">
        <v>453</v>
      </c>
      <c r="J9" s="12">
        <f t="shared" si="3"/>
        <v>37.75</v>
      </c>
      <c r="K9" s="14">
        <f t="shared" si="4"/>
        <v>7.6141750000000188E-2</v>
      </c>
      <c r="L9" s="26">
        <v>12.44</v>
      </c>
      <c r="M9" s="12">
        <f t="shared" si="5"/>
        <v>12.516141749999999</v>
      </c>
    </row>
    <row r="10" spans="1:13" x14ac:dyDescent="0.3">
      <c r="A10" s="13">
        <v>66</v>
      </c>
      <c r="B10" s="13" t="s">
        <v>78</v>
      </c>
      <c r="C10" s="13" t="s">
        <v>58</v>
      </c>
      <c r="D10" s="13">
        <v>21000</v>
      </c>
      <c r="E10" s="13" t="s">
        <v>81</v>
      </c>
      <c r="F10" s="11">
        <f t="shared" si="0"/>
        <v>3.3779999999999998E-2</v>
      </c>
      <c r="G10" s="11">
        <f t="shared" si="1"/>
        <v>3.5797000000000002E-2</v>
      </c>
      <c r="H10" s="11">
        <f t="shared" si="2"/>
        <v>2.0170000000000049E-3</v>
      </c>
      <c r="I10" s="27">
        <v>1914</v>
      </c>
      <c r="J10" s="12">
        <f t="shared" si="3"/>
        <v>159.5</v>
      </c>
      <c r="K10" s="14">
        <f t="shared" si="4"/>
        <v>0.32171150000000076</v>
      </c>
      <c r="L10" s="26">
        <v>21.01</v>
      </c>
      <c r="M10" s="12">
        <f t="shared" si="5"/>
        <v>21.331711500000001</v>
      </c>
    </row>
    <row r="11" spans="1:13" x14ac:dyDescent="0.3">
      <c r="A11" s="13">
        <v>66</v>
      </c>
      <c r="B11" s="13" t="s">
        <v>83</v>
      </c>
      <c r="C11" s="13" t="s">
        <v>66</v>
      </c>
      <c r="D11" s="13">
        <v>2500</v>
      </c>
      <c r="E11" s="13" t="s">
        <v>84</v>
      </c>
      <c r="F11" s="11">
        <f t="shared" si="0"/>
        <v>3.3779999999999998E-2</v>
      </c>
      <c r="G11" s="11">
        <f t="shared" si="1"/>
        <v>3.5797000000000002E-2</v>
      </c>
      <c r="H11" s="11">
        <f t="shared" si="2"/>
        <v>2.0170000000000049E-3</v>
      </c>
      <c r="I11" s="25">
        <v>616</v>
      </c>
      <c r="J11" s="12">
        <f t="shared" si="3"/>
        <v>51.333333333333336</v>
      </c>
      <c r="K11" s="14">
        <f t="shared" si="4"/>
        <v>0.10353933333333359</v>
      </c>
      <c r="L11" s="26">
        <v>10.33</v>
      </c>
      <c r="M11" s="12">
        <f t="shared" si="5"/>
        <v>10.433539333333334</v>
      </c>
    </row>
    <row r="12" spans="1:13" x14ac:dyDescent="0.3">
      <c r="A12" s="13">
        <v>66</v>
      </c>
      <c r="B12" s="13" t="s">
        <v>83</v>
      </c>
      <c r="C12" s="13" t="s">
        <v>66</v>
      </c>
      <c r="D12" s="13">
        <v>2500</v>
      </c>
      <c r="E12" s="13" t="s">
        <v>85</v>
      </c>
      <c r="F12" s="11">
        <f t="shared" si="0"/>
        <v>3.3779999999999998E-2</v>
      </c>
      <c r="G12" s="11">
        <f t="shared" si="1"/>
        <v>3.5797000000000002E-2</v>
      </c>
      <c r="H12" s="11">
        <f t="shared" si="2"/>
        <v>2.0170000000000049E-3</v>
      </c>
      <c r="I12" s="25">
        <v>786</v>
      </c>
      <c r="J12" s="12">
        <f t="shared" si="3"/>
        <v>65.5</v>
      </c>
      <c r="K12" s="14">
        <f t="shared" si="4"/>
        <v>0.13211350000000033</v>
      </c>
      <c r="L12" s="26">
        <v>13.14</v>
      </c>
      <c r="M12" s="12">
        <f t="shared" si="5"/>
        <v>13.272113500000001</v>
      </c>
    </row>
  </sheetData>
  <pageMargins left="0.7" right="0.7" top="0.75" bottom="0.25" header="0.3" footer="0.3"/>
  <pageSetup scale="67" orientation="landscape" r:id="rId1"/>
  <headerFooter>
    <oddHeader>&amp;R&amp;"Times New Roman,Bold"&amp;10Case No. 2025-00342
STAFF-DR-01-027 Attachment 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view="pageLayout" topLeftCell="B1" zoomScaleNormal="100" workbookViewId="0">
      <selection activeCell="A2" sqref="A2"/>
    </sheetView>
  </sheetViews>
  <sheetFormatPr defaultColWidth="9.109375" defaultRowHeight="14.4" x14ac:dyDescent="0.3"/>
  <cols>
    <col min="1" max="1" width="6.33203125" style="13" customWidth="1"/>
    <col min="2" max="2" width="18.88671875" style="13" customWidth="1"/>
    <col min="3" max="3" width="10.44140625" style="13" customWidth="1"/>
    <col min="4" max="4" width="17.33203125" style="13" customWidth="1"/>
    <col min="5" max="5" width="13.6640625" style="11" customWidth="1"/>
    <col min="6" max="6" width="14.5546875" style="11" customWidth="1"/>
    <col min="7" max="7" width="10.109375" style="10" customWidth="1"/>
    <col min="8" max="8" width="12.6640625" style="10" customWidth="1"/>
    <col min="9" max="9" width="10.88671875" style="12" customWidth="1"/>
    <col min="10" max="10" width="15" style="14" customWidth="1"/>
    <col min="11" max="11" width="13.109375" style="12" customWidth="1"/>
    <col min="12" max="12" width="15.6640625" style="12" customWidth="1"/>
  </cols>
  <sheetData>
    <row r="1" spans="1:12" x14ac:dyDescent="0.3">
      <c r="A1" s="29" t="s">
        <v>41</v>
      </c>
      <c r="B1" s="29"/>
      <c r="C1" s="29"/>
    </row>
    <row r="3" spans="1:12" x14ac:dyDescent="0.3">
      <c r="A3" s="16" t="s">
        <v>42</v>
      </c>
      <c r="B3" s="16"/>
      <c r="C3" s="16"/>
      <c r="D3" s="16"/>
      <c r="E3" s="17" t="s">
        <v>43</v>
      </c>
      <c r="F3" s="17" t="s">
        <v>86</v>
      </c>
      <c r="G3" s="18" t="s">
        <v>44</v>
      </c>
      <c r="H3" s="18"/>
      <c r="I3" s="19"/>
      <c r="J3" s="20" t="s">
        <v>45</v>
      </c>
      <c r="K3" s="19" t="s">
        <v>46</v>
      </c>
      <c r="L3" s="19" t="s">
        <v>47</v>
      </c>
    </row>
    <row r="4" spans="1:12" x14ac:dyDescent="0.3">
      <c r="A4" s="16" t="s">
        <v>48</v>
      </c>
      <c r="B4" s="16" t="s">
        <v>50</v>
      </c>
      <c r="C4" s="16" t="s">
        <v>51</v>
      </c>
      <c r="D4" s="16" t="s">
        <v>52</v>
      </c>
      <c r="E4" s="17" t="s">
        <v>53</v>
      </c>
      <c r="F4" s="17" t="s">
        <v>53</v>
      </c>
      <c r="G4" s="18" t="s">
        <v>53</v>
      </c>
      <c r="H4" s="18" t="s">
        <v>54</v>
      </c>
      <c r="I4" s="19" t="s">
        <v>55</v>
      </c>
      <c r="J4" s="20" t="s">
        <v>56</v>
      </c>
      <c r="K4" s="19" t="s">
        <v>57</v>
      </c>
      <c r="L4" s="19" t="s">
        <v>57</v>
      </c>
    </row>
    <row r="5" spans="1:12" x14ac:dyDescent="0.3">
      <c r="A5" s="13">
        <v>68</v>
      </c>
      <c r="B5" s="13" t="s">
        <v>59</v>
      </c>
      <c r="C5" s="21">
        <v>7000</v>
      </c>
      <c r="E5" s="11">
        <f t="shared" ref="E5:E31" si="0">CurrentBaseFuel</f>
        <v>3.3779999999999998E-2</v>
      </c>
      <c r="F5" s="11">
        <f t="shared" ref="F5:F31" si="1">ProposedBaseFuel</f>
        <v>3.5797000000000002E-2</v>
      </c>
      <c r="G5" s="11">
        <f t="shared" ref="G5:G31" si="2">F5-E5</f>
        <v>2.0170000000000049E-3</v>
      </c>
      <c r="H5" s="25">
        <v>803</v>
      </c>
      <c r="I5" s="12">
        <f>SUM(H5/12)</f>
        <v>66.916666666666671</v>
      </c>
      <c r="J5" s="14">
        <f>SUM(I5*G5)</f>
        <v>0.134970916666667</v>
      </c>
      <c r="K5" s="26">
        <v>7.86</v>
      </c>
      <c r="L5" s="12">
        <f>SUM(K5+J5)</f>
        <v>7.9949709166666674</v>
      </c>
    </row>
    <row r="6" spans="1:12" x14ac:dyDescent="0.3">
      <c r="A6" s="13">
        <v>68</v>
      </c>
      <c r="B6" s="13" t="s">
        <v>59</v>
      </c>
      <c r="C6" s="21">
        <v>10000</v>
      </c>
      <c r="E6" s="11">
        <f t="shared" si="0"/>
        <v>3.3779999999999998E-2</v>
      </c>
      <c r="F6" s="11">
        <f t="shared" si="1"/>
        <v>3.5797000000000002E-2</v>
      </c>
      <c r="G6" s="11">
        <f t="shared" si="2"/>
        <v>2.0170000000000049E-3</v>
      </c>
      <c r="H6" s="25">
        <v>1144</v>
      </c>
      <c r="I6" s="12">
        <f t="shared" ref="I6:I31" si="3">SUM(H6/12)</f>
        <v>95.333333333333329</v>
      </c>
      <c r="J6" s="14">
        <f t="shared" ref="J6:J31" si="4">SUM(I6*G6)</f>
        <v>0.19228733333333378</v>
      </c>
      <c r="K6" s="26">
        <v>10.18</v>
      </c>
      <c r="L6" s="12">
        <f t="shared" ref="L6:L31" si="5">SUM(K6+J6)</f>
        <v>10.372287333333334</v>
      </c>
    </row>
    <row r="7" spans="1:12" x14ac:dyDescent="0.3">
      <c r="A7" s="13">
        <v>68</v>
      </c>
      <c r="B7" s="13" t="s">
        <v>59</v>
      </c>
      <c r="C7" s="21">
        <v>21000</v>
      </c>
      <c r="E7" s="11">
        <f t="shared" si="0"/>
        <v>3.3779999999999998E-2</v>
      </c>
      <c r="F7" s="11">
        <f t="shared" si="1"/>
        <v>3.5797000000000002E-2</v>
      </c>
      <c r="G7" s="11">
        <f t="shared" si="2"/>
        <v>2.0170000000000049E-3</v>
      </c>
      <c r="H7" s="25">
        <v>1789</v>
      </c>
      <c r="I7" s="12">
        <f t="shared" si="3"/>
        <v>149.08333333333334</v>
      </c>
      <c r="J7" s="14">
        <f t="shared" si="4"/>
        <v>0.30070108333333406</v>
      </c>
      <c r="K7" s="26">
        <v>14.39</v>
      </c>
      <c r="L7" s="12">
        <f t="shared" si="5"/>
        <v>14.690701083333334</v>
      </c>
    </row>
    <row r="8" spans="1:12" x14ac:dyDescent="0.3">
      <c r="A8" s="13">
        <v>68</v>
      </c>
      <c r="B8" s="13" t="s">
        <v>61</v>
      </c>
      <c r="C8" s="21">
        <v>14000</v>
      </c>
      <c r="E8" s="11">
        <f t="shared" si="0"/>
        <v>3.3779999999999998E-2</v>
      </c>
      <c r="F8" s="11">
        <f t="shared" si="1"/>
        <v>3.5797000000000002E-2</v>
      </c>
      <c r="G8" s="11">
        <f t="shared" si="2"/>
        <v>2.0170000000000049E-3</v>
      </c>
      <c r="H8" s="25">
        <v>803</v>
      </c>
      <c r="I8" s="12">
        <f t="shared" si="3"/>
        <v>66.916666666666671</v>
      </c>
      <c r="J8" s="14">
        <f t="shared" si="4"/>
        <v>0.134970916666667</v>
      </c>
      <c r="K8" s="26">
        <v>8.85</v>
      </c>
      <c r="L8" s="12">
        <f t="shared" si="5"/>
        <v>8.9849709166666667</v>
      </c>
    </row>
    <row r="9" spans="1:12" x14ac:dyDescent="0.3">
      <c r="A9" s="13">
        <v>68</v>
      </c>
      <c r="B9" s="13" t="s">
        <v>61</v>
      </c>
      <c r="C9" s="21">
        <v>20500</v>
      </c>
      <c r="E9" s="11">
        <f t="shared" si="0"/>
        <v>3.3779999999999998E-2</v>
      </c>
      <c r="F9" s="11">
        <f t="shared" si="1"/>
        <v>3.5797000000000002E-2</v>
      </c>
      <c r="G9" s="11">
        <f t="shared" si="2"/>
        <v>2.0170000000000049E-3</v>
      </c>
      <c r="H9" s="25">
        <v>1144</v>
      </c>
      <c r="I9" s="12">
        <f t="shared" si="3"/>
        <v>95.333333333333329</v>
      </c>
      <c r="J9" s="14">
        <f t="shared" si="4"/>
        <v>0.19228733333333378</v>
      </c>
      <c r="K9" s="26">
        <v>10.18</v>
      </c>
      <c r="L9" s="12">
        <f t="shared" si="5"/>
        <v>10.372287333333334</v>
      </c>
    </row>
    <row r="10" spans="1:12" x14ac:dyDescent="0.3">
      <c r="A10" s="13">
        <v>68</v>
      </c>
      <c r="B10" s="13" t="s">
        <v>61</v>
      </c>
      <c r="C10" s="21">
        <v>36000</v>
      </c>
      <c r="E10" s="11">
        <f t="shared" si="0"/>
        <v>3.3779999999999998E-2</v>
      </c>
      <c r="F10" s="11">
        <f t="shared" si="1"/>
        <v>3.5797000000000002E-2</v>
      </c>
      <c r="G10" s="11">
        <f t="shared" si="2"/>
        <v>2.0170000000000049E-3</v>
      </c>
      <c r="H10" s="25">
        <v>1789</v>
      </c>
      <c r="I10" s="12">
        <f t="shared" si="3"/>
        <v>149.08333333333334</v>
      </c>
      <c r="J10" s="14">
        <f t="shared" si="4"/>
        <v>0.30070108333333406</v>
      </c>
      <c r="K10" s="26">
        <v>14.39</v>
      </c>
      <c r="L10" s="12">
        <f t="shared" si="5"/>
        <v>14.690701083333334</v>
      </c>
    </row>
    <row r="11" spans="1:12" x14ac:dyDescent="0.3">
      <c r="A11" s="13">
        <v>68</v>
      </c>
      <c r="B11" s="13" t="s">
        <v>62</v>
      </c>
      <c r="C11" s="21">
        <v>9500</v>
      </c>
      <c r="E11" s="11">
        <f t="shared" si="0"/>
        <v>3.3779999999999998E-2</v>
      </c>
      <c r="F11" s="11">
        <f t="shared" si="1"/>
        <v>3.5797000000000002E-2</v>
      </c>
      <c r="G11" s="11">
        <f t="shared" si="2"/>
        <v>2.0170000000000049E-3</v>
      </c>
      <c r="H11" s="25">
        <v>487</v>
      </c>
      <c r="I11" s="12">
        <f t="shared" si="3"/>
        <v>40.583333333333336</v>
      </c>
      <c r="J11" s="14">
        <f t="shared" si="4"/>
        <v>8.1856583333333538E-2</v>
      </c>
      <c r="K11" s="26">
        <v>8.82</v>
      </c>
      <c r="L11" s="12">
        <f t="shared" si="5"/>
        <v>8.9018565833333341</v>
      </c>
    </row>
    <row r="12" spans="1:12" x14ac:dyDescent="0.3">
      <c r="A12" s="13">
        <v>68</v>
      </c>
      <c r="B12" s="13" t="s">
        <v>62</v>
      </c>
      <c r="C12" s="21">
        <v>16000</v>
      </c>
      <c r="E12" s="11">
        <f t="shared" si="0"/>
        <v>3.3779999999999998E-2</v>
      </c>
      <c r="F12" s="11">
        <f t="shared" si="1"/>
        <v>3.5797000000000002E-2</v>
      </c>
      <c r="G12" s="11">
        <f t="shared" si="2"/>
        <v>2.0170000000000049E-3</v>
      </c>
      <c r="H12" s="25">
        <v>711</v>
      </c>
      <c r="I12" s="12">
        <f t="shared" si="3"/>
        <v>59.25</v>
      </c>
      <c r="J12" s="14">
        <f t="shared" si="4"/>
        <v>0.11950725000000029</v>
      </c>
      <c r="K12" s="26">
        <v>10.050000000000001</v>
      </c>
      <c r="L12" s="12">
        <f t="shared" si="5"/>
        <v>10.169507250000001</v>
      </c>
    </row>
    <row r="13" spans="1:12" x14ac:dyDescent="0.3">
      <c r="A13" s="13">
        <v>68</v>
      </c>
      <c r="B13" s="13" t="s">
        <v>62</v>
      </c>
      <c r="C13" s="21">
        <v>22000</v>
      </c>
      <c r="E13" s="11">
        <f t="shared" si="0"/>
        <v>3.3779999999999998E-2</v>
      </c>
      <c r="F13" s="11">
        <f t="shared" si="1"/>
        <v>3.5797000000000002E-2</v>
      </c>
      <c r="G13" s="11">
        <f t="shared" si="2"/>
        <v>2.0170000000000049E-3</v>
      </c>
      <c r="H13" s="25">
        <v>948</v>
      </c>
      <c r="I13" s="12">
        <f t="shared" si="3"/>
        <v>79</v>
      </c>
      <c r="J13" s="14">
        <f t="shared" si="4"/>
        <v>0.1593430000000004</v>
      </c>
      <c r="K13" s="26">
        <v>11.27</v>
      </c>
      <c r="L13" s="12">
        <f t="shared" si="5"/>
        <v>11.429342999999999</v>
      </c>
    </row>
    <row r="14" spans="1:12" x14ac:dyDescent="0.3">
      <c r="A14" s="13">
        <v>68</v>
      </c>
      <c r="B14" s="13" t="s">
        <v>62</v>
      </c>
      <c r="C14" s="21">
        <v>27500</v>
      </c>
      <c r="E14" s="11">
        <f t="shared" si="0"/>
        <v>3.3779999999999998E-2</v>
      </c>
      <c r="F14" s="11">
        <f t="shared" si="1"/>
        <v>3.5797000000000002E-2</v>
      </c>
      <c r="G14" s="11">
        <f t="shared" si="2"/>
        <v>2.0170000000000049E-3</v>
      </c>
      <c r="H14" s="25">
        <v>948</v>
      </c>
      <c r="I14" s="12">
        <f t="shared" si="3"/>
        <v>79</v>
      </c>
      <c r="J14" s="14">
        <f t="shared" si="4"/>
        <v>0.1593430000000004</v>
      </c>
      <c r="K14" s="26">
        <v>11.27</v>
      </c>
      <c r="L14" s="12">
        <f t="shared" si="5"/>
        <v>11.429342999999999</v>
      </c>
    </row>
    <row r="15" spans="1:12" x14ac:dyDescent="0.3">
      <c r="A15" s="13">
        <v>68</v>
      </c>
      <c r="B15" s="13" t="s">
        <v>62</v>
      </c>
      <c r="C15" s="21">
        <v>50000</v>
      </c>
      <c r="E15" s="11">
        <f t="shared" si="0"/>
        <v>3.3779999999999998E-2</v>
      </c>
      <c r="F15" s="11">
        <f t="shared" si="1"/>
        <v>3.5797000000000002E-2</v>
      </c>
      <c r="G15" s="11">
        <f t="shared" si="2"/>
        <v>2.0170000000000049E-3</v>
      </c>
      <c r="H15" s="25">
        <v>1959</v>
      </c>
      <c r="I15" s="12">
        <f t="shared" si="3"/>
        <v>163.25</v>
      </c>
      <c r="J15" s="14">
        <f t="shared" si="4"/>
        <v>0.3292752500000008</v>
      </c>
      <c r="K15" s="26">
        <v>16.18</v>
      </c>
      <c r="L15" s="12">
        <f t="shared" si="5"/>
        <v>16.509275250000002</v>
      </c>
    </row>
    <row r="16" spans="1:12" x14ac:dyDescent="0.3">
      <c r="A16" s="13">
        <v>68</v>
      </c>
      <c r="B16" s="13" t="s">
        <v>67</v>
      </c>
      <c r="C16" s="21">
        <v>7000</v>
      </c>
      <c r="D16" s="13" t="s">
        <v>69</v>
      </c>
      <c r="E16" s="11">
        <f t="shared" si="0"/>
        <v>3.3779999999999998E-2</v>
      </c>
      <c r="F16" s="11">
        <f t="shared" si="1"/>
        <v>3.5797000000000002E-2</v>
      </c>
      <c r="G16" s="11">
        <f t="shared" si="2"/>
        <v>2.0170000000000049E-3</v>
      </c>
      <c r="H16" s="25">
        <v>874</v>
      </c>
      <c r="I16" s="12">
        <f t="shared" si="3"/>
        <v>72.833333333333329</v>
      </c>
      <c r="J16" s="14">
        <f t="shared" si="4"/>
        <v>0.14690483333333368</v>
      </c>
      <c r="K16" s="26">
        <v>9.8000000000000007</v>
      </c>
      <c r="L16" s="12">
        <f t="shared" si="5"/>
        <v>9.9469048333333348</v>
      </c>
    </row>
    <row r="17" spans="1:12" x14ac:dyDescent="0.3">
      <c r="A17" s="13">
        <v>68</v>
      </c>
      <c r="B17" s="13" t="s">
        <v>67</v>
      </c>
      <c r="C17" s="21">
        <v>7000</v>
      </c>
      <c r="D17" s="13" t="s">
        <v>68</v>
      </c>
      <c r="E17" s="11">
        <f t="shared" si="0"/>
        <v>3.3779999999999998E-2</v>
      </c>
      <c r="F17" s="11">
        <f t="shared" si="1"/>
        <v>3.5797000000000002E-2</v>
      </c>
      <c r="G17" s="11">
        <f t="shared" si="2"/>
        <v>2.0170000000000049E-3</v>
      </c>
      <c r="H17" s="25">
        <v>853</v>
      </c>
      <c r="I17" s="12">
        <f t="shared" si="3"/>
        <v>71.083333333333329</v>
      </c>
      <c r="J17" s="14">
        <f t="shared" si="4"/>
        <v>0.14337508333333368</v>
      </c>
      <c r="K17" s="26">
        <v>9.6999999999999993</v>
      </c>
      <c r="L17" s="12">
        <f t="shared" si="5"/>
        <v>9.8433750833333331</v>
      </c>
    </row>
    <row r="18" spans="1:12" x14ac:dyDescent="0.3">
      <c r="A18" s="13">
        <v>68</v>
      </c>
      <c r="B18" s="13" t="s">
        <v>67</v>
      </c>
      <c r="C18" s="21">
        <v>7000</v>
      </c>
      <c r="D18" s="13" t="s">
        <v>70</v>
      </c>
      <c r="E18" s="11">
        <f t="shared" si="0"/>
        <v>3.3779999999999998E-2</v>
      </c>
      <c r="F18" s="11">
        <f t="shared" si="1"/>
        <v>3.5797000000000002E-2</v>
      </c>
      <c r="G18" s="11">
        <f t="shared" si="2"/>
        <v>2.0170000000000049E-3</v>
      </c>
      <c r="H18" s="25">
        <v>874</v>
      </c>
      <c r="I18" s="12">
        <f t="shared" si="3"/>
        <v>72.833333333333329</v>
      </c>
      <c r="J18" s="14">
        <f t="shared" si="4"/>
        <v>0.14690483333333368</v>
      </c>
      <c r="K18" s="26">
        <v>9.8000000000000007</v>
      </c>
      <c r="L18" s="12">
        <f t="shared" si="5"/>
        <v>9.9469048333333348</v>
      </c>
    </row>
    <row r="19" spans="1:12" x14ac:dyDescent="0.3">
      <c r="A19" s="13">
        <v>68</v>
      </c>
      <c r="B19" s="13" t="s">
        <v>67</v>
      </c>
      <c r="C19" s="21">
        <v>7000</v>
      </c>
      <c r="D19" s="13" t="s">
        <v>72</v>
      </c>
      <c r="E19" s="11">
        <f t="shared" si="0"/>
        <v>3.3779999999999998E-2</v>
      </c>
      <c r="F19" s="11">
        <f t="shared" si="1"/>
        <v>3.5797000000000002E-2</v>
      </c>
      <c r="G19" s="11">
        <f t="shared" si="2"/>
        <v>2.0170000000000049E-3</v>
      </c>
      <c r="H19" s="25">
        <v>874</v>
      </c>
      <c r="I19" s="12">
        <f t="shared" si="3"/>
        <v>72.833333333333329</v>
      </c>
      <c r="J19" s="14">
        <f t="shared" si="4"/>
        <v>0.14690483333333368</v>
      </c>
      <c r="K19" s="26">
        <v>9.8000000000000007</v>
      </c>
      <c r="L19" s="12">
        <f t="shared" si="5"/>
        <v>9.9469048333333348</v>
      </c>
    </row>
    <row r="20" spans="1:12" x14ac:dyDescent="0.3">
      <c r="A20" s="13">
        <v>68</v>
      </c>
      <c r="B20" s="13" t="s">
        <v>73</v>
      </c>
      <c r="C20" s="21">
        <v>14000</v>
      </c>
      <c r="D20" s="13" t="s">
        <v>74</v>
      </c>
      <c r="E20" s="11">
        <f t="shared" si="0"/>
        <v>3.3779999999999998E-2</v>
      </c>
      <c r="F20" s="11">
        <f t="shared" si="1"/>
        <v>3.5797000000000002E-2</v>
      </c>
      <c r="G20" s="11">
        <f t="shared" si="2"/>
        <v>2.0170000000000049E-3</v>
      </c>
      <c r="H20" s="25">
        <v>853</v>
      </c>
      <c r="I20" s="12">
        <f t="shared" si="3"/>
        <v>71.083333333333329</v>
      </c>
      <c r="J20" s="14">
        <f t="shared" si="4"/>
        <v>0.14337508333333368</v>
      </c>
      <c r="K20" s="26">
        <v>9.6999999999999993</v>
      </c>
      <c r="L20" s="12">
        <f t="shared" si="5"/>
        <v>9.8433750833333331</v>
      </c>
    </row>
    <row r="21" spans="1:12" x14ac:dyDescent="0.3">
      <c r="A21" s="13">
        <v>68</v>
      </c>
      <c r="B21" s="13" t="s">
        <v>73</v>
      </c>
      <c r="C21" s="21">
        <v>14000</v>
      </c>
      <c r="D21" s="13" t="s">
        <v>75</v>
      </c>
      <c r="E21" s="11">
        <f t="shared" si="0"/>
        <v>3.3779999999999998E-2</v>
      </c>
      <c r="F21" s="11">
        <f t="shared" si="1"/>
        <v>3.5797000000000002E-2</v>
      </c>
      <c r="G21" s="11">
        <f t="shared" si="2"/>
        <v>2.0170000000000049E-3</v>
      </c>
      <c r="H21" s="25">
        <v>874</v>
      </c>
      <c r="I21" s="12">
        <f t="shared" si="3"/>
        <v>72.833333333333329</v>
      </c>
      <c r="J21" s="14">
        <f t="shared" si="4"/>
        <v>0.14690483333333368</v>
      </c>
      <c r="K21" s="26">
        <v>9.8800000000000008</v>
      </c>
      <c r="L21" s="12">
        <f t="shared" si="5"/>
        <v>10.026904833333335</v>
      </c>
    </row>
    <row r="22" spans="1:12" x14ac:dyDescent="0.3">
      <c r="A22" s="13">
        <v>68</v>
      </c>
      <c r="B22" s="13" t="s">
        <v>73</v>
      </c>
      <c r="C22" s="21">
        <v>14000</v>
      </c>
      <c r="D22" s="13" t="s">
        <v>70</v>
      </c>
      <c r="E22" s="11">
        <f t="shared" si="0"/>
        <v>3.3779999999999998E-2</v>
      </c>
      <c r="F22" s="11">
        <f t="shared" si="1"/>
        <v>3.5797000000000002E-2</v>
      </c>
      <c r="G22" s="11">
        <f t="shared" si="2"/>
        <v>2.0170000000000049E-3</v>
      </c>
      <c r="H22" s="25">
        <v>874</v>
      </c>
      <c r="I22" s="12">
        <f t="shared" si="3"/>
        <v>72.833333333333329</v>
      </c>
      <c r="J22" s="14">
        <f t="shared" si="4"/>
        <v>0.14690483333333368</v>
      </c>
      <c r="K22" s="26">
        <v>9.8800000000000008</v>
      </c>
      <c r="L22" s="12">
        <f t="shared" si="5"/>
        <v>10.026904833333335</v>
      </c>
    </row>
    <row r="23" spans="1:12" x14ac:dyDescent="0.3">
      <c r="A23" s="13">
        <v>68</v>
      </c>
      <c r="B23" s="13" t="s">
        <v>63</v>
      </c>
      <c r="C23" s="21">
        <v>9500</v>
      </c>
      <c r="D23" s="13" t="s">
        <v>68</v>
      </c>
      <c r="E23" s="11">
        <f t="shared" si="0"/>
        <v>3.3779999999999998E-2</v>
      </c>
      <c r="F23" s="11">
        <f t="shared" si="1"/>
        <v>3.5797000000000002E-2</v>
      </c>
      <c r="G23" s="11">
        <f t="shared" si="2"/>
        <v>2.0170000000000049E-3</v>
      </c>
      <c r="H23" s="25">
        <v>487</v>
      </c>
      <c r="I23" s="12">
        <f t="shared" si="3"/>
        <v>40.583333333333336</v>
      </c>
      <c r="J23" s="14">
        <f t="shared" si="4"/>
        <v>8.1856583333333538E-2</v>
      </c>
      <c r="K23" s="26">
        <v>8.6999999999999993</v>
      </c>
      <c r="L23" s="12">
        <f t="shared" si="5"/>
        <v>8.7818565833333331</v>
      </c>
    </row>
    <row r="24" spans="1:12" x14ac:dyDescent="0.3">
      <c r="A24" s="13">
        <v>68</v>
      </c>
      <c r="B24" s="13" t="s">
        <v>63</v>
      </c>
      <c r="C24" s="21">
        <v>9500</v>
      </c>
      <c r="D24" s="13" t="s">
        <v>74</v>
      </c>
      <c r="E24" s="11">
        <f t="shared" si="0"/>
        <v>3.3779999999999998E-2</v>
      </c>
      <c r="F24" s="11">
        <f t="shared" si="1"/>
        <v>3.5797000000000002E-2</v>
      </c>
      <c r="G24" s="11">
        <f t="shared" si="2"/>
        <v>2.0170000000000049E-3</v>
      </c>
      <c r="H24" s="25">
        <v>487</v>
      </c>
      <c r="I24" s="12">
        <f t="shared" si="3"/>
        <v>40.583333333333336</v>
      </c>
      <c r="J24" s="14">
        <f t="shared" si="4"/>
        <v>8.1856583333333538E-2</v>
      </c>
      <c r="K24" s="26">
        <v>8.6999999999999993</v>
      </c>
      <c r="L24" s="12">
        <f t="shared" si="5"/>
        <v>8.7818565833333331</v>
      </c>
    </row>
    <row r="25" spans="1:12" x14ac:dyDescent="0.3">
      <c r="A25" s="13">
        <v>68</v>
      </c>
      <c r="B25" s="13" t="s">
        <v>63</v>
      </c>
      <c r="C25" s="21">
        <v>9500</v>
      </c>
      <c r="D25" s="13" t="s">
        <v>75</v>
      </c>
      <c r="E25" s="11">
        <f t="shared" si="0"/>
        <v>3.3779999999999998E-2</v>
      </c>
      <c r="F25" s="11">
        <f t="shared" si="1"/>
        <v>3.5797000000000002E-2</v>
      </c>
      <c r="G25" s="11">
        <f t="shared" si="2"/>
        <v>2.0170000000000049E-3</v>
      </c>
      <c r="H25" s="25">
        <v>532</v>
      </c>
      <c r="I25" s="12">
        <f t="shared" si="3"/>
        <v>44.333333333333336</v>
      </c>
      <c r="J25" s="14">
        <f t="shared" si="4"/>
        <v>8.942033333333356E-2</v>
      </c>
      <c r="K25" s="26">
        <v>9.1</v>
      </c>
      <c r="L25" s="12">
        <f t="shared" si="5"/>
        <v>9.1894203333333326</v>
      </c>
    </row>
    <row r="26" spans="1:12" x14ac:dyDescent="0.3">
      <c r="A26" s="13">
        <v>68</v>
      </c>
      <c r="B26" s="13" t="s">
        <v>63</v>
      </c>
      <c r="C26" s="21">
        <v>9500</v>
      </c>
      <c r="D26" s="13" t="s">
        <v>64</v>
      </c>
      <c r="E26" s="11">
        <f t="shared" si="0"/>
        <v>3.3779999999999998E-2</v>
      </c>
      <c r="F26" s="11">
        <f t="shared" si="1"/>
        <v>3.5797000000000002E-2</v>
      </c>
      <c r="G26" s="11">
        <f t="shared" si="2"/>
        <v>2.0170000000000049E-3</v>
      </c>
      <c r="H26" s="25">
        <v>487</v>
      </c>
      <c r="I26" s="12">
        <f t="shared" si="3"/>
        <v>40.583333333333336</v>
      </c>
      <c r="J26" s="14">
        <f t="shared" si="4"/>
        <v>8.1856583333333538E-2</v>
      </c>
      <c r="K26" s="26">
        <v>8.6999999999999993</v>
      </c>
      <c r="L26" s="12">
        <f t="shared" si="5"/>
        <v>8.7818565833333331</v>
      </c>
    </row>
    <row r="27" spans="1:12" x14ac:dyDescent="0.3">
      <c r="A27" s="13">
        <v>68</v>
      </c>
      <c r="B27" s="13" t="s">
        <v>63</v>
      </c>
      <c r="C27" s="21">
        <v>9500</v>
      </c>
      <c r="D27" s="13" t="s">
        <v>72</v>
      </c>
      <c r="E27" s="11">
        <f t="shared" si="0"/>
        <v>3.3779999999999998E-2</v>
      </c>
      <c r="F27" s="11">
        <f t="shared" si="1"/>
        <v>3.5797000000000002E-2</v>
      </c>
      <c r="G27" s="11">
        <f t="shared" si="2"/>
        <v>2.0170000000000049E-3</v>
      </c>
      <c r="H27" s="25">
        <v>532</v>
      </c>
      <c r="I27" s="12">
        <f t="shared" si="3"/>
        <v>44.333333333333336</v>
      </c>
      <c r="J27" s="14">
        <f t="shared" si="4"/>
        <v>8.942033333333356E-2</v>
      </c>
      <c r="K27" s="26">
        <v>9.1</v>
      </c>
      <c r="L27" s="12">
        <f t="shared" si="5"/>
        <v>9.1894203333333326</v>
      </c>
    </row>
    <row r="28" spans="1:12" x14ac:dyDescent="0.3">
      <c r="A28" s="13">
        <v>68</v>
      </c>
      <c r="B28" s="13" t="s">
        <v>63</v>
      </c>
      <c r="C28" s="21">
        <v>9500</v>
      </c>
      <c r="D28" s="13" t="s">
        <v>69</v>
      </c>
      <c r="E28" s="11">
        <f t="shared" si="0"/>
        <v>3.3779999999999998E-2</v>
      </c>
      <c r="F28" s="11">
        <f t="shared" si="1"/>
        <v>3.5797000000000002E-2</v>
      </c>
      <c r="G28" s="11">
        <f t="shared" si="2"/>
        <v>2.0170000000000049E-3</v>
      </c>
      <c r="H28" s="25">
        <v>532</v>
      </c>
      <c r="I28" s="12">
        <f t="shared" si="3"/>
        <v>44.333333333333336</v>
      </c>
      <c r="J28" s="14">
        <f t="shared" si="4"/>
        <v>8.942033333333356E-2</v>
      </c>
      <c r="K28" s="26">
        <v>9.1</v>
      </c>
      <c r="L28" s="12">
        <f t="shared" si="5"/>
        <v>9.1894203333333326</v>
      </c>
    </row>
    <row r="29" spans="1:12" x14ac:dyDescent="0.3">
      <c r="A29" s="13">
        <v>68</v>
      </c>
      <c r="B29" s="13" t="s">
        <v>63</v>
      </c>
      <c r="C29" s="21">
        <v>9500</v>
      </c>
      <c r="D29" s="13" t="s">
        <v>70</v>
      </c>
      <c r="E29" s="11">
        <f t="shared" si="0"/>
        <v>3.3779999999999998E-2</v>
      </c>
      <c r="F29" s="11">
        <f t="shared" si="1"/>
        <v>3.5797000000000002E-2</v>
      </c>
      <c r="G29" s="11">
        <f t="shared" si="2"/>
        <v>2.0170000000000049E-3</v>
      </c>
      <c r="H29" s="25">
        <v>532</v>
      </c>
      <c r="I29" s="12">
        <f t="shared" si="3"/>
        <v>44.333333333333336</v>
      </c>
      <c r="J29" s="14">
        <f t="shared" si="4"/>
        <v>8.942033333333356E-2</v>
      </c>
      <c r="K29" s="26">
        <v>9.1</v>
      </c>
      <c r="L29" s="12">
        <f t="shared" si="5"/>
        <v>9.1894203333333326</v>
      </c>
    </row>
    <row r="30" spans="1:12" x14ac:dyDescent="0.3">
      <c r="A30" s="13">
        <v>68</v>
      </c>
      <c r="B30" s="13" t="s">
        <v>63</v>
      </c>
      <c r="C30" s="21">
        <v>22000</v>
      </c>
      <c r="D30" s="13" t="s">
        <v>64</v>
      </c>
      <c r="E30" s="11">
        <f t="shared" si="0"/>
        <v>3.3779999999999998E-2</v>
      </c>
      <c r="F30" s="11">
        <f t="shared" si="1"/>
        <v>3.5797000000000002E-2</v>
      </c>
      <c r="G30" s="11">
        <f t="shared" si="2"/>
        <v>2.0170000000000049E-3</v>
      </c>
      <c r="H30" s="25">
        <v>1023</v>
      </c>
      <c r="I30" s="12">
        <f t="shared" si="3"/>
        <v>85.25</v>
      </c>
      <c r="J30" s="14">
        <f t="shared" si="4"/>
        <v>0.17194925000000041</v>
      </c>
      <c r="K30" s="26">
        <v>11.96</v>
      </c>
      <c r="L30" s="12">
        <f t="shared" si="5"/>
        <v>12.131949250000002</v>
      </c>
    </row>
    <row r="31" spans="1:12" x14ac:dyDescent="0.3">
      <c r="A31" s="13">
        <v>68</v>
      </c>
      <c r="B31" s="13" t="s">
        <v>63</v>
      </c>
      <c r="C31" s="21">
        <v>50000</v>
      </c>
      <c r="D31" s="13" t="s">
        <v>64</v>
      </c>
      <c r="E31" s="11">
        <f t="shared" si="0"/>
        <v>3.3779999999999998E-2</v>
      </c>
      <c r="F31" s="11">
        <f t="shared" si="1"/>
        <v>3.5797000000000002E-2</v>
      </c>
      <c r="G31" s="11">
        <f t="shared" si="2"/>
        <v>2.0170000000000049E-3</v>
      </c>
      <c r="H31" s="25">
        <v>1959</v>
      </c>
      <c r="I31" s="12">
        <f t="shared" si="3"/>
        <v>163.25</v>
      </c>
      <c r="J31" s="14">
        <f t="shared" si="4"/>
        <v>0.3292752500000008</v>
      </c>
      <c r="K31" s="26">
        <v>16.66</v>
      </c>
      <c r="L31" s="12">
        <f t="shared" si="5"/>
        <v>16.989275250000002</v>
      </c>
    </row>
  </sheetData>
  <mergeCells count="1">
    <mergeCell ref="A1:C1"/>
  </mergeCells>
  <pageMargins left="0.7" right="0.7" top="0.75" bottom="0.25" header="0.3" footer="0.3"/>
  <pageSetup scale="67" orientation="landscape" r:id="rId1"/>
  <headerFooter>
    <oddHeader>&amp;R&amp;"Times New Roman,Bold"&amp;10Case No. 2025-00342
STAFF-DR-01-027 Attachment 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"/>
  <sheetViews>
    <sheetView tabSelected="1" view="pageLayout" zoomScaleNormal="100" workbookViewId="0">
      <selection activeCell="A2" sqref="A2"/>
    </sheetView>
  </sheetViews>
  <sheetFormatPr defaultColWidth="9.109375" defaultRowHeight="14.4" x14ac:dyDescent="0.3"/>
  <cols>
    <col min="1" max="1" width="6.33203125" style="13" customWidth="1"/>
    <col min="2" max="2" width="16.109375" style="13" customWidth="1"/>
    <col min="3" max="3" width="11.33203125" style="13" customWidth="1"/>
    <col min="4" max="4" width="21.109375" style="13" customWidth="1"/>
    <col min="5" max="5" width="14.109375" style="11" customWidth="1"/>
    <col min="6" max="6" width="14.88671875" style="11" customWidth="1"/>
    <col min="7" max="7" width="10.109375" style="10" customWidth="1"/>
    <col min="8" max="8" width="12.6640625" style="10" customWidth="1"/>
    <col min="9" max="9" width="10.88671875" style="12" customWidth="1"/>
    <col min="10" max="10" width="15" style="14" customWidth="1"/>
    <col min="11" max="11" width="13.109375" style="12" customWidth="1"/>
    <col min="12" max="12" width="15.6640625" style="12" customWidth="1"/>
  </cols>
  <sheetData>
    <row r="1" spans="1:12" x14ac:dyDescent="0.3">
      <c r="A1" s="29" t="s">
        <v>41</v>
      </c>
      <c r="B1" s="29"/>
      <c r="C1" s="29"/>
    </row>
    <row r="3" spans="1:12" x14ac:dyDescent="0.3">
      <c r="A3" s="16" t="s">
        <v>42</v>
      </c>
      <c r="B3" s="16"/>
      <c r="C3" s="16"/>
      <c r="E3" s="17" t="s">
        <v>43</v>
      </c>
      <c r="F3" s="17" t="s">
        <v>86</v>
      </c>
      <c r="G3" s="18" t="s">
        <v>44</v>
      </c>
      <c r="H3" s="18"/>
      <c r="I3" s="19"/>
      <c r="J3" s="20" t="s">
        <v>45</v>
      </c>
      <c r="K3" s="19" t="s">
        <v>46</v>
      </c>
      <c r="L3" s="19" t="s">
        <v>47</v>
      </c>
    </row>
    <row r="4" spans="1:12" x14ac:dyDescent="0.3">
      <c r="A4" s="16" t="s">
        <v>48</v>
      </c>
      <c r="B4" s="16" t="s">
        <v>50</v>
      </c>
      <c r="C4" s="16" t="s">
        <v>51</v>
      </c>
      <c r="D4" s="16" t="s">
        <v>52</v>
      </c>
      <c r="E4" s="17" t="s">
        <v>53</v>
      </c>
      <c r="F4" s="17" t="s">
        <v>53</v>
      </c>
      <c r="G4" s="18" t="s">
        <v>53</v>
      </c>
      <c r="H4" s="18" t="s">
        <v>54</v>
      </c>
      <c r="I4" s="19" t="s">
        <v>55</v>
      </c>
      <c r="J4" s="20" t="s">
        <v>56</v>
      </c>
      <c r="K4" s="19" t="s">
        <v>57</v>
      </c>
      <c r="L4" s="19" t="s">
        <v>57</v>
      </c>
    </row>
    <row r="5" spans="1:12" x14ac:dyDescent="0.3">
      <c r="A5" s="13">
        <v>69</v>
      </c>
      <c r="B5" s="13" t="s">
        <v>67</v>
      </c>
      <c r="C5" s="21">
        <v>7000</v>
      </c>
      <c r="D5" s="13" t="s">
        <v>68</v>
      </c>
      <c r="E5" s="11">
        <f t="shared" ref="E5:E21" si="0">CurrentBaseFuel</f>
        <v>3.3779999999999998E-2</v>
      </c>
      <c r="F5" s="11">
        <f t="shared" ref="F5:F21" si="1">ProposedBaseFuel</f>
        <v>3.5797000000000002E-2</v>
      </c>
      <c r="G5" s="11">
        <f t="shared" ref="G5:G21" si="2">F5-E5</f>
        <v>2.0170000000000049E-3</v>
      </c>
      <c r="H5" s="25">
        <v>853</v>
      </c>
      <c r="I5" s="12">
        <f>SUM(H5/12)</f>
        <v>71.083333333333329</v>
      </c>
      <c r="J5" s="14">
        <f>SUM(I5*G5)</f>
        <v>0.14337508333333368</v>
      </c>
      <c r="K5" s="26">
        <v>13.85</v>
      </c>
      <c r="L5" s="12">
        <f>SUM(K5+J5)</f>
        <v>13.993375083333333</v>
      </c>
    </row>
    <row r="6" spans="1:12" x14ac:dyDescent="0.3">
      <c r="A6" s="13">
        <v>69</v>
      </c>
      <c r="B6" s="13" t="s">
        <v>67</v>
      </c>
      <c r="C6" s="21">
        <v>7000</v>
      </c>
      <c r="D6" s="13" t="s">
        <v>69</v>
      </c>
      <c r="E6" s="11">
        <f t="shared" si="0"/>
        <v>3.3779999999999998E-2</v>
      </c>
      <c r="F6" s="11">
        <f t="shared" si="1"/>
        <v>3.5797000000000002E-2</v>
      </c>
      <c r="G6" s="11">
        <f t="shared" si="2"/>
        <v>2.0170000000000049E-3</v>
      </c>
      <c r="H6" s="25">
        <v>874</v>
      </c>
      <c r="I6" s="12">
        <f t="shared" ref="I6:I21" si="3">SUM(H6/12)</f>
        <v>72.833333333333329</v>
      </c>
      <c r="J6" s="14">
        <f t="shared" ref="J6:J21" si="4">SUM(I6*G6)</f>
        <v>0.14690483333333368</v>
      </c>
      <c r="K6" s="26">
        <v>13.91</v>
      </c>
      <c r="L6" s="12">
        <f t="shared" ref="L6:L21" si="5">SUM(K6+J6)</f>
        <v>14.056904833333334</v>
      </c>
    </row>
    <row r="7" spans="1:12" x14ac:dyDescent="0.3">
      <c r="A7" s="13">
        <v>69</v>
      </c>
      <c r="B7" s="13" t="s">
        <v>67</v>
      </c>
      <c r="C7" s="21">
        <v>7000</v>
      </c>
      <c r="D7" s="13" t="s">
        <v>70</v>
      </c>
      <c r="E7" s="11">
        <f t="shared" si="0"/>
        <v>3.3779999999999998E-2</v>
      </c>
      <c r="F7" s="11">
        <f t="shared" si="1"/>
        <v>3.5797000000000002E-2</v>
      </c>
      <c r="G7" s="11">
        <f t="shared" si="2"/>
        <v>2.0170000000000049E-3</v>
      </c>
      <c r="H7" s="25">
        <v>874</v>
      </c>
      <c r="I7" s="12">
        <f t="shared" si="3"/>
        <v>72.833333333333329</v>
      </c>
      <c r="J7" s="14">
        <f t="shared" si="4"/>
        <v>0.14690483333333368</v>
      </c>
      <c r="K7" s="26">
        <v>13.91</v>
      </c>
      <c r="L7" s="12">
        <f t="shared" si="5"/>
        <v>14.056904833333334</v>
      </c>
    </row>
    <row r="8" spans="1:12" x14ac:dyDescent="0.3">
      <c r="A8" s="13">
        <v>69</v>
      </c>
      <c r="B8" s="13" t="s">
        <v>67</v>
      </c>
      <c r="C8" s="21">
        <v>7000</v>
      </c>
      <c r="D8" s="13" t="s">
        <v>72</v>
      </c>
      <c r="E8" s="11">
        <f t="shared" si="0"/>
        <v>3.3779999999999998E-2</v>
      </c>
      <c r="F8" s="11">
        <f t="shared" si="1"/>
        <v>3.5797000000000002E-2</v>
      </c>
      <c r="G8" s="11">
        <f t="shared" si="2"/>
        <v>2.0170000000000049E-3</v>
      </c>
      <c r="H8" s="25">
        <v>874</v>
      </c>
      <c r="I8" s="12">
        <f t="shared" si="3"/>
        <v>72.833333333333329</v>
      </c>
      <c r="J8" s="14">
        <f t="shared" si="4"/>
        <v>0.14690483333333368</v>
      </c>
      <c r="K8" s="26">
        <v>13.91</v>
      </c>
      <c r="L8" s="12">
        <f t="shared" si="5"/>
        <v>14.056904833333334</v>
      </c>
    </row>
    <row r="9" spans="1:12" x14ac:dyDescent="0.3">
      <c r="A9" s="13">
        <v>69</v>
      </c>
      <c r="B9" s="13" t="s">
        <v>73</v>
      </c>
      <c r="C9" s="21">
        <v>14000</v>
      </c>
      <c r="D9" s="13" t="s">
        <v>74</v>
      </c>
      <c r="E9" s="11">
        <f t="shared" si="0"/>
        <v>3.3779999999999998E-2</v>
      </c>
      <c r="F9" s="11">
        <f t="shared" si="1"/>
        <v>3.5797000000000002E-2</v>
      </c>
      <c r="G9" s="11">
        <f t="shared" si="2"/>
        <v>2.0170000000000049E-3</v>
      </c>
      <c r="H9" s="25">
        <v>853</v>
      </c>
      <c r="I9" s="12">
        <f t="shared" si="3"/>
        <v>71.083333333333329</v>
      </c>
      <c r="J9" s="14">
        <f t="shared" si="4"/>
        <v>0.14337508333333368</v>
      </c>
      <c r="K9" s="26">
        <v>13.85</v>
      </c>
      <c r="L9" s="12">
        <f t="shared" si="5"/>
        <v>13.993375083333333</v>
      </c>
    </row>
    <row r="10" spans="1:12" x14ac:dyDescent="0.3">
      <c r="A10" s="13">
        <v>69</v>
      </c>
      <c r="B10" s="13" t="s">
        <v>73</v>
      </c>
      <c r="C10" s="21">
        <v>14000</v>
      </c>
      <c r="D10" s="13" t="s">
        <v>75</v>
      </c>
      <c r="E10" s="11">
        <f t="shared" si="0"/>
        <v>3.3779999999999998E-2</v>
      </c>
      <c r="F10" s="11">
        <f t="shared" si="1"/>
        <v>3.5797000000000002E-2</v>
      </c>
      <c r="G10" s="11">
        <f t="shared" si="2"/>
        <v>2.0170000000000049E-3</v>
      </c>
      <c r="H10" s="25">
        <v>874</v>
      </c>
      <c r="I10" s="12">
        <f t="shared" si="3"/>
        <v>72.833333333333329</v>
      </c>
      <c r="J10" s="14">
        <f t="shared" si="4"/>
        <v>0.14690483333333368</v>
      </c>
      <c r="K10" s="26">
        <v>13.91</v>
      </c>
      <c r="L10" s="12">
        <f t="shared" si="5"/>
        <v>14.056904833333334</v>
      </c>
    </row>
    <row r="11" spans="1:12" x14ac:dyDescent="0.3">
      <c r="A11" s="13">
        <v>69</v>
      </c>
      <c r="B11" s="13" t="s">
        <v>73</v>
      </c>
      <c r="C11" s="21">
        <v>14000</v>
      </c>
      <c r="D11" s="13" t="s">
        <v>70</v>
      </c>
      <c r="E11" s="11">
        <f t="shared" si="0"/>
        <v>3.3779999999999998E-2</v>
      </c>
      <c r="F11" s="11">
        <f t="shared" si="1"/>
        <v>3.5797000000000002E-2</v>
      </c>
      <c r="G11" s="11">
        <f t="shared" si="2"/>
        <v>2.0170000000000049E-3</v>
      </c>
      <c r="H11" s="25">
        <v>874</v>
      </c>
      <c r="I11" s="12">
        <f t="shared" si="3"/>
        <v>72.833333333333329</v>
      </c>
      <c r="J11" s="14">
        <f t="shared" si="4"/>
        <v>0.14690483333333368</v>
      </c>
      <c r="K11" s="26">
        <v>13.91</v>
      </c>
      <c r="L11" s="12">
        <f t="shared" si="5"/>
        <v>14.056904833333334</v>
      </c>
    </row>
    <row r="12" spans="1:12" x14ac:dyDescent="0.3">
      <c r="A12" s="13">
        <v>69</v>
      </c>
      <c r="B12" s="13" t="s">
        <v>63</v>
      </c>
      <c r="C12" s="21">
        <v>9500</v>
      </c>
      <c r="D12" s="13" t="s">
        <v>68</v>
      </c>
      <c r="E12" s="11">
        <f t="shared" si="0"/>
        <v>3.3779999999999998E-2</v>
      </c>
      <c r="F12" s="11">
        <f t="shared" si="1"/>
        <v>3.5797000000000002E-2</v>
      </c>
      <c r="G12" s="11">
        <f t="shared" si="2"/>
        <v>2.0170000000000049E-3</v>
      </c>
      <c r="H12" s="25">
        <v>487</v>
      </c>
      <c r="I12" s="12">
        <f t="shared" si="3"/>
        <v>40.583333333333336</v>
      </c>
      <c r="J12" s="14">
        <f t="shared" si="4"/>
        <v>8.1856583333333538E-2</v>
      </c>
      <c r="K12" s="26">
        <v>14.59</v>
      </c>
      <c r="L12" s="12">
        <f t="shared" si="5"/>
        <v>14.671856583333334</v>
      </c>
    </row>
    <row r="13" spans="1:12" x14ac:dyDescent="0.3">
      <c r="A13" s="13">
        <v>69</v>
      </c>
      <c r="B13" s="13" t="s">
        <v>63</v>
      </c>
      <c r="C13" s="21">
        <v>9500</v>
      </c>
      <c r="D13" s="13" t="s">
        <v>69</v>
      </c>
      <c r="E13" s="11">
        <f t="shared" si="0"/>
        <v>3.3779999999999998E-2</v>
      </c>
      <c r="F13" s="11">
        <f t="shared" si="1"/>
        <v>3.5797000000000002E-2</v>
      </c>
      <c r="G13" s="11">
        <f t="shared" si="2"/>
        <v>2.0170000000000049E-3</v>
      </c>
      <c r="H13" s="25">
        <v>532</v>
      </c>
      <c r="I13" s="12">
        <f t="shared" si="3"/>
        <v>44.333333333333336</v>
      </c>
      <c r="J13" s="14">
        <f t="shared" si="4"/>
        <v>8.942033333333356E-2</v>
      </c>
      <c r="K13" s="26">
        <v>14.85</v>
      </c>
      <c r="L13" s="12">
        <f t="shared" si="5"/>
        <v>14.939420333333333</v>
      </c>
    </row>
    <row r="14" spans="1:12" x14ac:dyDescent="0.3">
      <c r="A14" s="13">
        <v>69</v>
      </c>
      <c r="B14" s="13" t="s">
        <v>63</v>
      </c>
      <c r="C14" s="21">
        <v>9500</v>
      </c>
      <c r="D14" s="13" t="s">
        <v>64</v>
      </c>
      <c r="E14" s="11">
        <f t="shared" si="0"/>
        <v>3.3779999999999998E-2</v>
      </c>
      <c r="F14" s="11">
        <f t="shared" si="1"/>
        <v>3.5797000000000002E-2</v>
      </c>
      <c r="G14" s="11">
        <f t="shared" si="2"/>
        <v>2.0170000000000049E-3</v>
      </c>
      <c r="H14" s="25">
        <v>487</v>
      </c>
      <c r="I14" s="12">
        <f t="shared" si="3"/>
        <v>40.583333333333336</v>
      </c>
      <c r="J14" s="14">
        <f t="shared" si="4"/>
        <v>8.1856583333333538E-2</v>
      </c>
      <c r="K14" s="26">
        <v>14.59</v>
      </c>
      <c r="L14" s="12">
        <f t="shared" si="5"/>
        <v>14.671856583333334</v>
      </c>
    </row>
    <row r="15" spans="1:12" x14ac:dyDescent="0.3">
      <c r="A15" s="13">
        <v>69</v>
      </c>
      <c r="B15" s="13" t="s">
        <v>63</v>
      </c>
      <c r="C15" s="21">
        <v>9500</v>
      </c>
      <c r="D15" s="13" t="s">
        <v>70</v>
      </c>
      <c r="E15" s="11">
        <f t="shared" si="0"/>
        <v>3.3779999999999998E-2</v>
      </c>
      <c r="F15" s="11">
        <f t="shared" si="1"/>
        <v>3.5797000000000002E-2</v>
      </c>
      <c r="G15" s="11">
        <f t="shared" si="2"/>
        <v>2.0170000000000049E-3</v>
      </c>
      <c r="H15" s="25">
        <v>532</v>
      </c>
      <c r="I15" s="12">
        <f t="shared" si="3"/>
        <v>44.333333333333336</v>
      </c>
      <c r="J15" s="14">
        <f t="shared" si="4"/>
        <v>8.942033333333356E-2</v>
      </c>
      <c r="K15" s="26">
        <v>14.84</v>
      </c>
      <c r="L15" s="12">
        <f t="shared" si="5"/>
        <v>14.929420333333333</v>
      </c>
    </row>
    <row r="16" spans="1:12" x14ac:dyDescent="0.3">
      <c r="A16" s="13">
        <v>69</v>
      </c>
      <c r="B16" s="13" t="s">
        <v>63</v>
      </c>
      <c r="C16" s="21">
        <v>9500</v>
      </c>
      <c r="D16" s="13" t="s">
        <v>72</v>
      </c>
      <c r="E16" s="11">
        <f t="shared" si="0"/>
        <v>3.3779999999999998E-2</v>
      </c>
      <c r="F16" s="11">
        <f t="shared" si="1"/>
        <v>3.5797000000000002E-2</v>
      </c>
      <c r="G16" s="11">
        <f t="shared" si="2"/>
        <v>2.0170000000000049E-3</v>
      </c>
      <c r="H16" s="25">
        <v>532</v>
      </c>
      <c r="I16" s="12">
        <f t="shared" si="3"/>
        <v>44.333333333333336</v>
      </c>
      <c r="J16" s="14">
        <f t="shared" si="4"/>
        <v>8.942033333333356E-2</v>
      </c>
      <c r="K16" s="26">
        <v>14.84</v>
      </c>
      <c r="L16" s="12">
        <f t="shared" si="5"/>
        <v>14.929420333333333</v>
      </c>
    </row>
    <row r="17" spans="1:12" x14ac:dyDescent="0.3">
      <c r="A17" s="13">
        <v>69</v>
      </c>
      <c r="B17" s="13" t="s">
        <v>63</v>
      </c>
      <c r="C17" s="21">
        <v>9500</v>
      </c>
      <c r="D17" s="13" t="s">
        <v>74</v>
      </c>
      <c r="E17" s="11">
        <f t="shared" si="0"/>
        <v>3.3779999999999998E-2</v>
      </c>
      <c r="F17" s="11">
        <f t="shared" si="1"/>
        <v>3.5797000000000002E-2</v>
      </c>
      <c r="G17" s="11">
        <f t="shared" si="2"/>
        <v>2.0170000000000049E-3</v>
      </c>
      <c r="H17" s="25">
        <v>487</v>
      </c>
      <c r="I17" s="12">
        <f t="shared" si="3"/>
        <v>40.583333333333336</v>
      </c>
      <c r="J17" s="14">
        <f t="shared" si="4"/>
        <v>8.1856583333333538E-2</v>
      </c>
      <c r="K17" s="26">
        <v>14.59</v>
      </c>
      <c r="L17" s="12">
        <f t="shared" si="5"/>
        <v>14.671856583333334</v>
      </c>
    </row>
    <row r="18" spans="1:12" x14ac:dyDescent="0.3">
      <c r="A18" s="13">
        <v>69</v>
      </c>
      <c r="B18" s="13" t="s">
        <v>63</v>
      </c>
      <c r="C18" s="21">
        <v>9500</v>
      </c>
      <c r="D18" s="13" t="s">
        <v>75</v>
      </c>
      <c r="E18" s="11">
        <f t="shared" si="0"/>
        <v>3.3779999999999998E-2</v>
      </c>
      <c r="F18" s="11">
        <f t="shared" si="1"/>
        <v>3.5797000000000002E-2</v>
      </c>
      <c r="G18" s="11">
        <f t="shared" si="2"/>
        <v>2.0170000000000049E-3</v>
      </c>
      <c r="H18" s="25">
        <v>532</v>
      </c>
      <c r="I18" s="12">
        <f t="shared" si="3"/>
        <v>44.333333333333336</v>
      </c>
      <c r="J18" s="14">
        <f t="shared" si="4"/>
        <v>8.942033333333356E-2</v>
      </c>
      <c r="K18" s="26">
        <v>14.84</v>
      </c>
      <c r="L18" s="12">
        <f t="shared" si="5"/>
        <v>14.929420333333333</v>
      </c>
    </row>
    <row r="19" spans="1:12" x14ac:dyDescent="0.3">
      <c r="A19" s="13">
        <v>69</v>
      </c>
      <c r="B19" s="13" t="s">
        <v>63</v>
      </c>
      <c r="C19" s="21">
        <v>22000</v>
      </c>
      <c r="D19" s="13" t="s">
        <v>64</v>
      </c>
      <c r="E19" s="11">
        <f t="shared" si="0"/>
        <v>3.3779999999999998E-2</v>
      </c>
      <c r="F19" s="11">
        <f t="shared" si="1"/>
        <v>3.5797000000000002E-2</v>
      </c>
      <c r="G19" s="11">
        <f t="shared" si="2"/>
        <v>2.0170000000000049E-3</v>
      </c>
      <c r="H19" s="25">
        <v>1023</v>
      </c>
      <c r="I19" s="12">
        <f t="shared" si="3"/>
        <v>85.25</v>
      </c>
      <c r="J19" s="14">
        <f t="shared" si="4"/>
        <v>0.17194925000000041</v>
      </c>
      <c r="K19" s="26">
        <v>21.33</v>
      </c>
      <c r="L19" s="12">
        <f t="shared" si="5"/>
        <v>21.501949249999999</v>
      </c>
    </row>
    <row r="20" spans="1:12" x14ac:dyDescent="0.3">
      <c r="A20" s="13">
        <v>69</v>
      </c>
      <c r="B20" s="13" t="s">
        <v>63</v>
      </c>
      <c r="C20" s="21">
        <v>50000</v>
      </c>
      <c r="D20" s="13" t="s">
        <v>64</v>
      </c>
      <c r="E20" s="11">
        <f t="shared" si="0"/>
        <v>3.3779999999999998E-2</v>
      </c>
      <c r="F20" s="11">
        <f t="shared" si="1"/>
        <v>3.5797000000000002E-2</v>
      </c>
      <c r="G20" s="11">
        <f t="shared" si="2"/>
        <v>2.0170000000000049E-3</v>
      </c>
      <c r="H20" s="25">
        <v>1959</v>
      </c>
      <c r="I20" s="12">
        <f t="shared" si="3"/>
        <v>163.25</v>
      </c>
      <c r="J20" s="14">
        <f t="shared" si="4"/>
        <v>0.3292752500000008</v>
      </c>
      <c r="K20" s="26">
        <v>28.9</v>
      </c>
      <c r="L20" s="12">
        <f t="shared" si="5"/>
        <v>29.229275250000001</v>
      </c>
    </row>
    <row r="21" spans="1:12" x14ac:dyDescent="0.3">
      <c r="A21" s="13">
        <v>69</v>
      </c>
      <c r="B21" s="13" t="s">
        <v>63</v>
      </c>
      <c r="C21" s="21">
        <v>50000</v>
      </c>
      <c r="D21" s="13" t="s">
        <v>65</v>
      </c>
      <c r="E21" s="11">
        <f t="shared" si="0"/>
        <v>3.3779999999999998E-2</v>
      </c>
      <c r="F21" s="11">
        <f t="shared" si="1"/>
        <v>3.5797000000000002E-2</v>
      </c>
      <c r="G21" s="11">
        <f t="shared" si="2"/>
        <v>2.0170000000000049E-3</v>
      </c>
      <c r="H21" s="25">
        <v>1959</v>
      </c>
      <c r="I21" s="12">
        <f t="shared" si="3"/>
        <v>163.25</v>
      </c>
      <c r="J21" s="14">
        <f t="shared" si="4"/>
        <v>0.3292752500000008</v>
      </c>
      <c r="K21" s="26">
        <v>28.9</v>
      </c>
      <c r="L21" s="12">
        <f t="shared" si="5"/>
        <v>29.229275250000001</v>
      </c>
    </row>
  </sheetData>
  <mergeCells count="1">
    <mergeCell ref="A1:C1"/>
  </mergeCells>
  <pageMargins left="0.7" right="0.7" top="0.75" bottom="0.25" header="0.3" footer="0.3"/>
  <pageSetup scale="67" orientation="landscape" r:id="rId1"/>
  <headerFooter>
    <oddHeader>&amp;R&amp;"Times New Roman,Bold"&amp;10Case No. 2025-00342
STAFF-DR-01-027 Attachment 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3425CD46C6F54BA82D88FC181C8A07" ma:contentTypeVersion="4" ma:contentTypeDescription="Create a new document." ma:contentTypeScope="" ma:versionID="3dcc431a9b17e36aadf6f709057c55fb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Witness xmlns="2612a682-5ffb-4b9c-9555-017618935178">Miller</Witness>
  </documentManagement>
</p:properties>
</file>

<file path=customXml/itemProps1.xml><?xml version="1.0" encoding="utf-8"?>
<ds:datastoreItem xmlns:ds="http://schemas.openxmlformats.org/officeDocument/2006/customXml" ds:itemID="{1EB67B4B-B31C-49ED-94A7-132F471B07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C451FD-7D98-46AA-AFF0-E7618EBBB2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7276CE-9A53-45A1-8318-1E9A2CBEA44B}">
  <ds:schemaRefs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2612a682-5ffb-4b9c-9555-017618935178"/>
    <ds:schemaRef ds:uri="3c9d8c27-8a6d-4d9e-a15e-ef5d28c114af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Rates(2026)</vt:lpstr>
      <vt:lpstr>60 (2026)</vt:lpstr>
      <vt:lpstr>66 (2026)</vt:lpstr>
      <vt:lpstr>68 (2026)</vt:lpstr>
      <vt:lpstr>69 (2026)</vt:lpstr>
      <vt:lpstr>CurrentBaseFuel</vt:lpstr>
      <vt:lpstr>'60 (2026)'!Print_Area</vt:lpstr>
      <vt:lpstr>'Rates(2026)'!Print_Area</vt:lpstr>
      <vt:lpstr>'60 (2026)'!Print_Titles</vt:lpstr>
      <vt:lpstr>ProposedBaseFuel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Proposed Rate Schedules</dc:subject>
  <dc:creator>Lisa Steinkuhl</dc:creator>
  <cp:lastModifiedBy>Sunderman, Minna</cp:lastModifiedBy>
  <cp:lastPrinted>2026-01-15T19:20:05Z</cp:lastPrinted>
  <dcterms:created xsi:type="dcterms:W3CDTF">2013-02-27T19:09:37Z</dcterms:created>
  <dcterms:modified xsi:type="dcterms:W3CDTF">2026-01-22T13:34:12Z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0x010100153425CD46C6F54BA82D88FC181C8A07</vt:lpwstr>
  </property>
  <property fmtid="{D5CDD505-2E9C-101B-9397-08002B2CF9AE}" pid="3" name="SV_QUERY_LIST_4F35BF76-6C0D-4D9B-82B2-816C12CF3733">
    <vt:lpwstr>empty_477D106A-C0D6-4607-AEBD-E2C9D60EA279</vt:lpwstr>
  </property>
</Properties>
</file>