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Internal\01_Regulatory Services\01_Recurring Filings\03_Monthly\FAC - Fuel Adjustment Clause\Year 2024\Backup\07 July\Corrections\"/>
    </mc:Choice>
  </mc:AlternateContent>
  <xr:revisionPtr revIDLastSave="0" documentId="13_ncr:1_{1C788F31-40ED-405A-92D1-C1345AB3A0AA}" xr6:coauthVersionLast="47" xr6:coauthVersionMax="47" xr10:uidLastSave="{00000000-0000-0000-0000-000000000000}"/>
  <bookViews>
    <workbookView xWindow="38280" yWindow="4800" windowWidth="38640" windowHeight="21120" xr2:uid="{ACA74194-BB66-4B7B-A7CF-0EE3E0013943}"/>
  </bookViews>
  <sheets>
    <sheet name="Summary" sheetId="20" r:id="rId1"/>
    <sheet name="Apr-Pg 1" sheetId="12" r:id="rId2"/>
    <sheet name="Apr-Pg 2" sheetId="11" r:id="rId3"/>
    <sheet name="Apr-Pg 3" sheetId="10" r:id="rId4"/>
    <sheet name="Apr-Pg 4" sheetId="9" r:id="rId5"/>
    <sheet name="Apr-Pg 5" sheetId="1" r:id="rId6"/>
    <sheet name="Jul-Pg 1" sheetId="15" r:id="rId7"/>
    <sheet name="Jul-Pg 2" sheetId="16" r:id="rId8"/>
    <sheet name="Jul-Pg 3" sheetId="17" r:id="rId9"/>
    <sheet name="Jul-Pg 4" sheetId="18" r:id="rId10"/>
    <sheet name="Jul-Pg 5" sheetId="19" r:id="rId11"/>
  </sheets>
  <definedNames>
    <definedName name="BRENDA">#REF!</definedName>
    <definedName name="ti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0" l="1"/>
  <c r="D5" i="20"/>
  <c r="C5" i="20"/>
  <c r="I21" i="19"/>
  <c r="T21" i="19"/>
  <c r="I23" i="19"/>
  <c r="T23" i="19"/>
  <c r="T26" i="19" s="1"/>
  <c r="I26" i="19"/>
  <c r="D32" i="19"/>
  <c r="I32" i="19" s="1"/>
  <c r="I35" i="19" s="1"/>
  <c r="O32" i="19"/>
  <c r="T32" i="19" s="1"/>
  <c r="T35" i="19" s="1"/>
  <c r="A18" i="18"/>
  <c r="L18" i="18"/>
  <c r="L20" i="18" s="1"/>
  <c r="L22" i="18" s="1"/>
  <c r="L24" i="18" s="1"/>
  <c r="L26" i="18" s="1"/>
  <c r="L28" i="18" s="1"/>
  <c r="L30" i="18" s="1"/>
  <c r="L32" i="18" s="1"/>
  <c r="L34" i="18" s="1"/>
  <c r="L36" i="18" s="1"/>
  <c r="L38" i="18" s="1"/>
  <c r="A20" i="18"/>
  <c r="I20" i="18"/>
  <c r="T20" i="18"/>
  <c r="A22" i="18"/>
  <c r="A24" i="18" s="1"/>
  <c r="A26" i="18" s="1"/>
  <c r="A28" i="18" s="1"/>
  <c r="A30" i="18" s="1"/>
  <c r="A32" i="18" s="1"/>
  <c r="A34" i="18" s="1"/>
  <c r="A36" i="18" s="1"/>
  <c r="A38" i="18" s="1"/>
  <c r="I26" i="18"/>
  <c r="I28" i="18" s="1"/>
  <c r="I30" i="18" s="1"/>
  <c r="I38" i="18" s="1"/>
  <c r="T26" i="18"/>
  <c r="T28" i="18" s="1"/>
  <c r="I36" i="18"/>
  <c r="T36" i="18"/>
  <c r="I21" i="17"/>
  <c r="T21" i="17"/>
  <c r="T35" i="17" s="1"/>
  <c r="J13" i="15" s="1"/>
  <c r="I31" i="17"/>
  <c r="T31" i="17"/>
  <c r="I35" i="17"/>
  <c r="C13" i="15" s="1"/>
  <c r="I17" i="16"/>
  <c r="T17" i="16"/>
  <c r="T30" i="16" s="1"/>
  <c r="I23" i="16"/>
  <c r="T23" i="16"/>
  <c r="I26" i="16"/>
  <c r="T26" i="16"/>
  <c r="I30" i="16"/>
  <c r="E17" i="15"/>
  <c r="L17" i="15"/>
  <c r="E5" i="20" l="1"/>
  <c r="T40" i="19"/>
  <c r="P35" i="16" s="1"/>
  <c r="T35" i="16" s="1"/>
  <c r="T42" i="16" s="1"/>
  <c r="T46" i="16" s="1"/>
  <c r="J12" i="15" s="1"/>
  <c r="I40" i="19"/>
  <c r="E35" i="16"/>
  <c r="I35" i="16" s="1"/>
  <c r="I42" i="16" s="1"/>
  <c r="I46" i="16" s="1"/>
  <c r="C12" i="15" s="1"/>
  <c r="E13" i="15" s="1"/>
  <c r="E19" i="15" s="1"/>
  <c r="I44" i="19"/>
  <c r="T30" i="18"/>
  <c r="T38" i="18" s="1"/>
  <c r="J13" i="12"/>
  <c r="L17" i="12"/>
  <c r="C13" i="12"/>
  <c r="E17" i="12"/>
  <c r="T26" i="11"/>
  <c r="T23" i="11"/>
  <c r="T17" i="11"/>
  <c r="I26" i="11"/>
  <c r="I23" i="11"/>
  <c r="I17" i="11"/>
  <c r="T31" i="10"/>
  <c r="T21" i="10"/>
  <c r="I31" i="10"/>
  <c r="I21" i="10"/>
  <c r="T26" i="9"/>
  <c r="L18" i="9"/>
  <c r="L20" i="9" s="1"/>
  <c r="L22" i="9" s="1"/>
  <c r="L24" i="9" s="1"/>
  <c r="L26" i="9" s="1"/>
  <c r="L28" i="9" s="1"/>
  <c r="L30" i="9" s="1"/>
  <c r="L32" i="9" s="1"/>
  <c r="L34" i="9" s="1"/>
  <c r="L36" i="9" s="1"/>
  <c r="L38" i="9" s="1"/>
  <c r="I26" i="9"/>
  <c r="I28" i="9" s="1"/>
  <c r="A18" i="9"/>
  <c r="A20" i="9" s="1"/>
  <c r="A22" i="9" s="1"/>
  <c r="A24" i="9" s="1"/>
  <c r="A26" i="9" s="1"/>
  <c r="A28" i="9" s="1"/>
  <c r="A30" i="9" s="1"/>
  <c r="A32" i="9" s="1"/>
  <c r="A34" i="9" s="1"/>
  <c r="A36" i="9" s="1"/>
  <c r="A38" i="9" s="1"/>
  <c r="T44" i="19" l="1"/>
  <c r="O12" i="15"/>
  <c r="L13" i="15"/>
  <c r="L19" i="15" s="1"/>
  <c r="T30" i="11"/>
  <c r="I30" i="11"/>
  <c r="T35" i="10"/>
  <c r="I35" i="10"/>
  <c r="T28" i="9"/>
  <c r="T36" i="9"/>
  <c r="T20" i="9"/>
  <c r="I36" i="9"/>
  <c r="I20" i="9"/>
  <c r="I30" i="9" s="1"/>
  <c r="I38" i="9" l="1"/>
  <c r="T30" i="9"/>
  <c r="T38" i="9" s="1"/>
  <c r="T32" i="1" l="1"/>
  <c r="T35" i="1" s="1"/>
  <c r="T23" i="1"/>
  <c r="T21" i="1"/>
  <c r="T26" i="1" s="1"/>
  <c r="I23" i="1"/>
  <c r="D32" i="1"/>
  <c r="I32" i="1" s="1"/>
  <c r="T40" i="1" l="1"/>
  <c r="I35" i="1"/>
  <c r="I21" i="1"/>
  <c r="I26" i="1" s="1"/>
  <c r="T44" i="1" l="1"/>
  <c r="P35" i="11"/>
  <c r="T35" i="11" s="1"/>
  <c r="T42" i="11" s="1"/>
  <c r="T46" i="11" s="1"/>
  <c r="J12" i="12" s="1"/>
  <c r="I40" i="1"/>
  <c r="I44" i="1" l="1"/>
  <c r="E35" i="11"/>
  <c r="I35" i="11" s="1"/>
  <c r="I42" i="11" s="1"/>
  <c r="I46" i="11" s="1"/>
  <c r="C12" i="12" s="1"/>
  <c r="O12" i="12"/>
  <c r="D4" i="20"/>
  <c r="L13" i="12"/>
  <c r="L19" i="12" s="1"/>
  <c r="C4" i="20" l="1"/>
  <c r="E4" i="20" s="1"/>
  <c r="E13" i="12"/>
  <c r="E19" i="12" s="1"/>
</calcChain>
</file>

<file path=xl/sharedStrings.xml><?xml version="1.0" encoding="utf-8"?>
<sst xmlns="http://schemas.openxmlformats.org/spreadsheetml/2006/main" count="700" uniqueCount="106">
  <si>
    <t>Original</t>
  </si>
  <si>
    <t>Revised</t>
  </si>
  <si>
    <t>Page 5 of 5</t>
  </si>
  <si>
    <t>KENTUCKY POWER COMPANY</t>
  </si>
  <si>
    <t>FINAL</t>
  </si>
  <si>
    <t>FUEL COST SCHEDULE</t>
  </si>
  <si>
    <t>Month Ended:</t>
  </si>
  <si>
    <t>A.</t>
  </si>
  <si>
    <t>Company Generation</t>
  </si>
  <si>
    <t>Coal Burned</t>
  </si>
  <si>
    <t>( + )</t>
  </si>
  <si>
    <t>Oil Burned</t>
  </si>
  <si>
    <t>Gas Burned</t>
  </si>
  <si>
    <t>Fuel (jointly owned plant)</t>
  </si>
  <si>
    <t>Fuel (assigned cost during Forced Outage)</t>
  </si>
  <si>
    <t>Mitchell 1:</t>
  </si>
  <si>
    <t>(</t>
  </si>
  <si>
    <t>KWH  X</t>
  </si>
  <si>
    <t>)</t>
  </si>
  <si>
    <t>Big Sandy 1:</t>
  </si>
  <si>
    <t>Fuel (substitute for Forced Outage)</t>
  </si>
  <si>
    <t>( - )</t>
  </si>
  <si>
    <t>Sub-total</t>
  </si>
  <si>
    <t>B.</t>
  </si>
  <si>
    <t>Purchases</t>
  </si>
  <si>
    <t>Net Energy Cost - Economy Purchases</t>
  </si>
  <si>
    <t>Identifiable Fuel Cost - Other Purchases</t>
  </si>
  <si>
    <t xml:space="preserve"> </t>
  </si>
  <si>
    <t>Identifiable Fuel Cost (substitute for Forced Outage)</t>
  </si>
  <si>
    <t>Purchase Adjustment for Peaking Unit  Equivalent</t>
  </si>
  <si>
    <t>C.</t>
  </si>
  <si>
    <t>Inter-System Sales Fuel Costs</t>
  </si>
  <si>
    <t>D.</t>
  </si>
  <si>
    <t xml:space="preserve">     SUB-TOTAL FUEL COST (A + B - C)</t>
  </si>
  <si>
    <t>E.</t>
  </si>
  <si>
    <t>Fuel-Related PJM Billing Line Items</t>
  </si>
  <si>
    <t>F.</t>
  </si>
  <si>
    <t xml:space="preserve">     GRAND TOTAL FUEL COSTS (D + E)</t>
  </si>
  <si>
    <t>*</t>
  </si>
  <si>
    <t>Page 1 of 5</t>
  </si>
  <si>
    <t>FUEL ADJUSTMENT CLAUSE SCHEDULE</t>
  </si>
  <si>
    <t>Fuel Fm (Fuel Cost Schedule)</t>
  </si>
  <si>
    <t>Sales Sm (Sales Schedule)</t>
  </si>
  <si>
    <t>Fuel (Fb)</t>
  </si>
  <si>
    <t>Sales (Sb)</t>
  </si>
  <si>
    <t>Page 2 of 5</t>
  </si>
  <si>
    <t>ESTIMATED FUEL COST SCHEDULE</t>
  </si>
  <si>
    <t>Sub Total</t>
  </si>
  <si>
    <t xml:space="preserve">C1.  </t>
  </si>
  <si>
    <t>Mitchell Plant No-Load Costs</t>
  </si>
  <si>
    <t>Total Fuel Cost (A + B - C)</t>
  </si>
  <si>
    <t>Adjustment indicating the difference in actual fuel cost</t>
  </si>
  <si>
    <t>for the month of</t>
  </si>
  <si>
    <t>and the estimated cost</t>
  </si>
  <si>
    <t>originally reported.</t>
  </si>
  <si>
    <t>-</t>
  </si>
  <si>
    <t>=</t>
  </si>
  <si>
    <t>(actual)</t>
  </si>
  <si>
    <t>(estimated)</t>
  </si>
  <si>
    <t xml:space="preserve">F. </t>
  </si>
  <si>
    <t>Total Company Over or (Under) Recovery from Page 4, Line 12</t>
  </si>
  <si>
    <t>G.</t>
  </si>
  <si>
    <t>Grand Total Fuel Cost (D + E - F)</t>
  </si>
  <si>
    <t>H.</t>
  </si>
  <si>
    <t>I.</t>
  </si>
  <si>
    <t>ADJUSTED GRAND TOTAL FUEL COSTS (G + H)</t>
  </si>
  <si>
    <t>Page 3 of 5</t>
  </si>
  <si>
    <t>SALES SCHEDULE</t>
  </si>
  <si>
    <t>Kilowatt-Hours</t>
  </si>
  <si>
    <t xml:space="preserve">A. </t>
  </si>
  <si>
    <t>Generation (Net)</t>
  </si>
  <si>
    <t>Purchases Including Interchange In</t>
  </si>
  <si>
    <t>Pumped Storage Energy</t>
  </si>
  <si>
    <t>Inter-System Sales Including Interchange Out</t>
  </si>
  <si>
    <t>System Losses</t>
  </si>
  <si>
    <t>Total Sales (A - B)</t>
  </si>
  <si>
    <t>Does not include</t>
  </si>
  <si>
    <t xml:space="preserve">   KWH of company usage.</t>
  </si>
  <si>
    <t>Page 4 of 5</t>
  </si>
  <si>
    <t>OVER OR (UNDER) RECOVERY SCHEDULE</t>
  </si>
  <si>
    <r>
      <t xml:space="preserve">Line </t>
    </r>
    <r>
      <rPr>
        <u/>
        <sz val="10"/>
        <rFont val="Times New Roman"/>
        <family val="1"/>
      </rPr>
      <t>No</t>
    </r>
    <r>
      <rPr>
        <sz val="10"/>
        <rFont val="Times New Roman"/>
        <family val="1"/>
      </rPr>
      <t>.</t>
    </r>
  </si>
  <si>
    <t>FAC Rate Billed</t>
  </si>
  <si>
    <t>Retail KWH Billed at Above Rate</t>
  </si>
  <si>
    <t>( x )</t>
  </si>
  <si>
    <t>FAC Revenue/(Refund) (L1 * L2)</t>
  </si>
  <si>
    <t>KWH Used to Determine Last FAC Rate Billed</t>
  </si>
  <si>
    <t>Non-Jurisdictional KWH Included in L4</t>
  </si>
  <si>
    <t>Kentucky Jurisdictional KWH Included in L4 (L4 - L5)</t>
  </si>
  <si>
    <t>Recoverable FAC Revenue/(Refund) (L1 * L6)</t>
  </si>
  <si>
    <t>Over or (Under) Recovery (L3 - L7)</t>
  </si>
  <si>
    <t>Total Sales (Page 3)</t>
  </si>
  <si>
    <t>Kentucky Jurisdictional Sales</t>
  </si>
  <si>
    <t>( / )</t>
  </si>
  <si>
    <t>Ratio of Total Sales to KY. Jurisdictional Sales (L9 / L10)</t>
  </si>
  <si>
    <t>Total Company Over or (Under) Recovery (L8 * L11)</t>
  </si>
  <si>
    <t>Revised - No Change</t>
  </si>
  <si>
    <t>May 2024</t>
  </si>
  <si>
    <t>Adjustment</t>
  </si>
  <si>
    <t>Originally Filed F(m)</t>
  </si>
  <si>
    <t>Corrected F(m)</t>
  </si>
  <si>
    <t>Expense Month</t>
  </si>
  <si>
    <t>Due to change in costs related to FO recoverable through FAC</t>
  </si>
  <si>
    <t>Due to change in PUE limitation</t>
  </si>
  <si>
    <t>August 2023</t>
  </si>
  <si>
    <t>July 2023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</si>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</sst>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yyyy;@"/>
    <numFmt numFmtId="165" formatCode="&quot;$&quot;#,##0.000000_);\(&quot;$&quot;#,##0.000000\)"/>
    <numFmt numFmtId="166" formatCode="#,##0.000000_);\(#,##0.000000\)"/>
    <numFmt numFmtId="167" formatCode="_(* #,##0_);_(* \(#,##0\);_(* &quot;-&quot;??_);_(@_)"/>
    <numFmt numFmtId="168" formatCode="0.00000_);\(0.00000\)"/>
    <numFmt numFmtId="169" formatCode="#,##0.00000_);\(#,##0.00000\)"/>
    <numFmt numFmtId="170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48"/>
      <name val="Times New Roman"/>
      <family val="1"/>
    </font>
    <font>
      <u/>
      <sz val="10"/>
      <name val="Times New Roman"/>
      <family val="1"/>
    </font>
    <font>
      <b/>
      <sz val="11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DE0FF"/>
        <bgColor indexed="64"/>
      </patternFill>
    </fill>
    <fill>
      <patternFill patternType="solid">
        <fgColor rgb="FFD0F8D8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0">
    <xf numFmtId="0" fontId="0" fillId="0" borderId="0" xfId="0"/>
    <xf numFmtId="49" fontId="2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164" fontId="4" fillId="0" borderId="0" xfId="0" applyNumberFormat="1" applyFont="1" applyAlignment="1">
      <alignment horizontal="center"/>
    </xf>
    <xf numFmtId="5" fontId="2" fillId="0" borderId="0" xfId="0" applyNumberFormat="1" applyFont="1"/>
    <xf numFmtId="37" fontId="2" fillId="0" borderId="0" xfId="0" applyNumberFormat="1" applyFont="1"/>
    <xf numFmtId="37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/>
      <protection locked="0"/>
    </xf>
    <xf numFmtId="37" fontId="2" fillId="0" borderId="0" xfId="0" applyNumberFormat="1" applyFont="1" applyAlignment="1">
      <alignment horizontal="center"/>
    </xf>
    <xf numFmtId="165" fontId="2" fillId="0" borderId="0" xfId="0" applyNumberFormat="1" applyFont="1"/>
    <xf numFmtId="49" fontId="2" fillId="0" borderId="0" xfId="0" applyNumberFormat="1" applyFont="1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5" fontId="2" fillId="0" borderId="0" xfId="0" applyNumberFormat="1" applyFont="1" applyProtection="1">
      <protection locked="0"/>
    </xf>
    <xf numFmtId="37" fontId="2" fillId="0" borderId="0" xfId="0" applyNumberFormat="1" applyFont="1" applyAlignment="1" applyProtection="1">
      <alignment horizontal="center"/>
      <protection locked="0"/>
    </xf>
    <xf numFmtId="165" fontId="2" fillId="0" borderId="0" xfId="0" applyNumberFormat="1" applyFont="1" applyProtection="1">
      <protection locked="0"/>
    </xf>
    <xf numFmtId="37" fontId="2" fillId="0" borderId="1" xfId="0" applyNumberFormat="1" applyFont="1" applyBorder="1"/>
    <xf numFmtId="0" fontId="5" fillId="0" borderId="0" xfId="0" applyFont="1" applyProtection="1">
      <protection locked="0"/>
    </xf>
    <xf numFmtId="5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167" fontId="2" fillId="0" borderId="0" xfId="1" applyNumberFormat="1" applyFont="1" applyProtection="1"/>
    <xf numFmtId="5" fontId="2" fillId="0" borderId="2" xfId="0" applyNumberFormat="1" applyFont="1" applyBorder="1"/>
    <xf numFmtId="0" fontId="2" fillId="0" borderId="0" xfId="0" applyFont="1"/>
    <xf numFmtId="49" fontId="3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9" fontId="2" fillId="0" borderId="0" xfId="4" applyFont="1" applyAlignment="1" applyProtection="1">
      <alignment horizontal="center"/>
      <protection locked="0"/>
    </xf>
    <xf numFmtId="167" fontId="2" fillId="0" borderId="0" xfId="5" applyNumberFormat="1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 wrapText="1"/>
      <protection locked="0"/>
    </xf>
    <xf numFmtId="169" fontId="2" fillId="0" borderId="0" xfId="0" applyNumberFormat="1" applyFont="1"/>
    <xf numFmtId="37" fontId="2" fillId="0" borderId="2" xfId="0" applyNumberFormat="1" applyFont="1" applyBorder="1"/>
    <xf numFmtId="0" fontId="3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/>
    <xf numFmtId="0" fontId="3" fillId="0" borderId="0" xfId="0" applyFont="1" applyAlignment="1" applyProtection="1">
      <alignment horizontal="left"/>
      <protection locked="0"/>
    </xf>
    <xf numFmtId="37" fontId="2" fillId="0" borderId="3" xfId="0" applyNumberFormat="1" applyFont="1" applyBorder="1"/>
    <xf numFmtId="5" fontId="2" fillId="0" borderId="3" xfId="0" applyNumberFormat="1" applyFont="1" applyBorder="1"/>
    <xf numFmtId="0" fontId="2" fillId="0" borderId="1" xfId="0" applyFont="1" applyBorder="1"/>
    <xf numFmtId="3" fontId="2" fillId="0" borderId="0" xfId="0" applyNumberFormat="1" applyFont="1"/>
    <xf numFmtId="6" fontId="2" fillId="0" borderId="2" xfId="0" applyNumberFormat="1" applyFont="1" applyBorder="1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168" fontId="2" fillId="0" borderId="0" xfId="0" applyNumberFormat="1" applyFont="1"/>
    <xf numFmtId="169" fontId="2" fillId="0" borderId="1" xfId="0" applyNumberFormat="1" applyFont="1" applyBorder="1"/>
    <xf numFmtId="169" fontId="2" fillId="0" borderId="2" xfId="0" applyNumberFormat="1" applyFont="1" applyBorder="1"/>
    <xf numFmtId="0" fontId="11" fillId="0" borderId="0" xfId="0" applyFont="1"/>
    <xf numFmtId="0" fontId="10" fillId="0" borderId="0" xfId="0" applyFont="1"/>
    <xf numFmtId="0" fontId="3" fillId="0" borderId="0" xfId="0" applyFont="1"/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49" fontId="2" fillId="0" borderId="0" xfId="0" applyNumberFormat="1" applyFont="1" applyProtection="1">
      <protection locked="0"/>
    </xf>
    <xf numFmtId="164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/>
    <xf numFmtId="6" fontId="0" fillId="0" borderId="0" xfId="0" applyNumberFormat="1"/>
    <xf numFmtId="167" fontId="2" fillId="0" borderId="0" xfId="1" applyNumberFormat="1" applyFont="1" applyFill="1" applyProtection="1"/>
    <xf numFmtId="164" fontId="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wrapText="1"/>
    </xf>
    <xf numFmtId="0" fontId="14" fillId="0" borderId="0" xfId="0" applyFont="1" applyAlignment="1">
      <alignment wrapText="1"/>
    </xf>
    <xf numFmtId="5" fontId="12" fillId="2" borderId="3" xfId="0" applyNumberFormat="1" applyFont="1" applyFill="1" applyBorder="1"/>
    <xf numFmtId="5" fontId="12" fillId="2" borderId="7" xfId="0" applyNumberFormat="1" applyFont="1" applyFill="1" applyBorder="1"/>
    <xf numFmtId="17" fontId="12" fillId="2" borderId="6" xfId="0" applyNumberFormat="1" applyFont="1" applyFill="1" applyBorder="1" applyAlignment="1">
      <alignment horizontal="left"/>
    </xf>
    <xf numFmtId="37" fontId="0" fillId="0" borderId="0" xfId="0" applyNumberFormat="1"/>
    <xf numFmtId="170" fontId="12" fillId="3" borderId="10" xfId="6" applyNumberFormat="1" applyFont="1" applyFill="1" applyBorder="1"/>
    <xf numFmtId="5" fontId="12" fillId="3" borderId="9" xfId="0" applyNumberFormat="1" applyFont="1" applyFill="1" applyBorder="1"/>
    <xf numFmtId="17" fontId="12" fillId="3" borderId="8" xfId="0" applyNumberFormat="1" applyFont="1" applyFill="1" applyBorder="1" applyAlignment="1">
      <alignment horizontal="left"/>
    </xf>
    <xf numFmtId="44" fontId="11" fillId="0" borderId="0" xfId="6" applyFont="1"/>
    <xf numFmtId="5" fontId="2" fillId="4" borderId="1" xfId="0" applyNumberFormat="1" applyFont="1" applyFill="1" applyBorder="1"/>
    <xf numFmtId="168" fontId="2" fillId="4" borderId="0" xfId="0" applyNumberFormat="1" applyFont="1" applyFill="1"/>
    <xf numFmtId="169" fontId="2" fillId="4" borderId="2" xfId="0" applyNumberFormat="1" applyFont="1" applyFill="1" applyBorder="1"/>
    <xf numFmtId="7" fontId="12" fillId="4" borderId="5" xfId="0" applyNumberFormat="1" applyFont="1" applyFill="1" applyBorder="1"/>
    <xf numFmtId="5" fontId="2" fillId="4" borderId="3" xfId="0" applyNumberFormat="1" applyFont="1" applyFill="1" applyBorder="1"/>
    <xf numFmtId="37" fontId="2" fillId="4" borderId="1" xfId="0" applyNumberFormat="1" applyFont="1" applyFill="1" applyBorder="1"/>
    <xf numFmtId="6" fontId="2" fillId="4" borderId="2" xfId="0" applyNumberFormat="1" applyFont="1" applyFill="1" applyBorder="1"/>
    <xf numFmtId="37" fontId="2" fillId="4" borderId="0" xfId="0" applyNumberFormat="1" applyFont="1" applyFill="1" applyAlignment="1">
      <alignment horizontal="center"/>
    </xf>
    <xf numFmtId="165" fontId="2" fillId="4" borderId="0" xfId="0" applyNumberFormat="1" applyFont="1" applyFill="1"/>
    <xf numFmtId="37" fontId="2" fillId="4" borderId="0" xfId="0" applyNumberFormat="1" applyFont="1" applyFill="1"/>
    <xf numFmtId="37" fontId="2" fillId="4" borderId="0" xfId="0" applyNumberFormat="1" applyFont="1" applyFill="1" applyProtection="1">
      <protection locked="0"/>
    </xf>
    <xf numFmtId="5" fontId="2" fillId="4" borderId="2" xfId="0" applyNumberFormat="1" applyFont="1" applyFill="1" applyBorder="1"/>
    <xf numFmtId="37" fontId="2" fillId="0" borderId="0" xfId="0" applyNumberFormat="1" applyFont="1" applyFill="1" applyProtection="1">
      <protection locked="0"/>
    </xf>
    <xf numFmtId="37" fontId="2" fillId="0" borderId="0" xfId="0" applyNumberFormat="1" applyFont="1" applyFill="1"/>
    <xf numFmtId="0" fontId="2" fillId="0" borderId="0" xfId="0" applyFont="1" applyFill="1" applyProtection="1">
      <protection locked="0"/>
    </xf>
    <xf numFmtId="37" fontId="2" fillId="0" borderId="1" xfId="0" applyNumberFormat="1" applyFont="1" applyFill="1" applyBorder="1"/>
    <xf numFmtId="5" fontId="2" fillId="0" borderId="1" xfId="0" applyNumberFormat="1" applyFont="1" applyFill="1" applyBorder="1"/>
    <xf numFmtId="5" fontId="2" fillId="0" borderId="2" xfId="0" applyNumberFormat="1" applyFont="1" applyFill="1" applyBorder="1"/>
    <xf numFmtId="49" fontId="2" fillId="0" borderId="0" xfId="0" applyNumberFormat="1" applyFont="1" applyFill="1" applyProtection="1">
      <protection locked="0"/>
    </xf>
    <xf numFmtId="170" fontId="12" fillId="0" borderId="12" xfId="6" applyNumberFormat="1" applyFont="1" applyFill="1" applyBorder="1"/>
    <xf numFmtId="170" fontId="12" fillId="0" borderId="14" xfId="6" applyNumberFormat="1" applyFont="1" applyFill="1" applyBorder="1"/>
    <xf numFmtId="0" fontId="12" fillId="0" borderId="11" xfId="0" applyFont="1" applyFill="1" applyBorder="1"/>
    <xf numFmtId="0" fontId="12" fillId="0" borderId="0" xfId="0" applyFont="1" applyFill="1" applyBorder="1"/>
    <xf numFmtId="0" fontId="12" fillId="0" borderId="13" xfId="0" applyFont="1" applyFill="1" applyBorder="1"/>
    <xf numFmtId="0" fontId="12" fillId="0" borderId="1" xfId="0" applyFont="1" applyFill="1" applyBorder="1"/>
    <xf numFmtId="0" fontId="14" fillId="4" borderId="6" xfId="0" applyFont="1" applyFill="1" applyBorder="1"/>
    <xf numFmtId="0" fontId="14" fillId="4" borderId="3" xfId="0" applyFont="1" applyFill="1" applyBorder="1"/>
    <xf numFmtId="44" fontId="14" fillId="4" borderId="7" xfId="0" applyNumberFormat="1" applyFont="1" applyFill="1" applyBorder="1"/>
    <xf numFmtId="0" fontId="10" fillId="0" borderId="4" xfId="0" applyFont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/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0" xfId="0" applyFont="1"/>
    <xf numFmtId="49" fontId="2" fillId="0" borderId="0" xfId="0" applyNumberFormat="1" applyFont="1" applyProtection="1">
      <protection locked="0"/>
    </xf>
    <xf numFmtId="164" fontId="2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right"/>
    </xf>
    <xf numFmtId="3" fontId="2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/>
  </cellXfs>
  <cellStyles count="7">
    <cellStyle name="Comma" xfId="1" builtinId="3"/>
    <cellStyle name="Comma 2" xfId="3" xr:uid="{2581CA7E-0099-4835-A968-5AAB3799B298}"/>
    <cellStyle name="Comma 5" xfId="5" xr:uid="{03FFCDCD-85BF-4854-9B24-D29ACED38040}"/>
    <cellStyle name="Currency" xfId="6" builtinId="4"/>
    <cellStyle name="Normal" xfId="0" builtinId="0"/>
    <cellStyle name="Normal 2" xfId="2" xr:uid="{E1EB8DC6-F42C-403A-BB6D-13CCABFF559D}"/>
    <cellStyle name="Percent 2" xfId="4" xr:uid="{08AF1080-90E7-44FF-A2EB-1FA0FFE63509}"/>
  </cellStyles>
  <dxfs count="0"/>
  <tableStyles count="0" defaultTableStyle="TableStyleMedium2" defaultPivotStyle="PivotStyleLight16"/>
  <colors>
    <mruColors>
      <color rgb="FFD0F8D8"/>
      <color rgb="FFCDE0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E436C-1F03-4727-BEFA-BC1170744FD1}">
  <dimension ref="B3:F8"/>
  <sheetViews>
    <sheetView showGridLines="0" tabSelected="1" workbookViewId="0">
      <selection activeCell="I21" sqref="I21"/>
    </sheetView>
  </sheetViews>
  <sheetFormatPr defaultRowHeight="12.75" x14ac:dyDescent="0.2"/>
  <cols>
    <col min="1" max="1" width="9.140625" style="64"/>
    <col min="2" max="2" width="13.42578125" style="64" customWidth="1"/>
    <col min="3" max="4" width="10.28515625" style="64" customWidth="1"/>
    <col min="5" max="5" width="13.42578125" style="64" customWidth="1"/>
    <col min="6" max="16384" width="9.140625" style="64"/>
  </cols>
  <sheetData>
    <row r="3" spans="2:6" s="65" customFormat="1" ht="22.5" customHeight="1" x14ac:dyDescent="0.2">
      <c r="B3" s="66" t="s">
        <v>100</v>
      </c>
      <c r="C3" s="66" t="s">
        <v>98</v>
      </c>
      <c r="D3" s="66" t="s">
        <v>99</v>
      </c>
      <c r="E3" s="66" t="s">
        <v>97</v>
      </c>
    </row>
    <row r="4" spans="2:6" x14ac:dyDescent="0.2">
      <c r="B4" s="69">
        <v>45383</v>
      </c>
      <c r="C4" s="67">
        <f>'Apr-Pg 1'!C12</f>
        <v>11630736.449999999</v>
      </c>
      <c r="D4" s="67">
        <f>'Apr-Pg 1'!J12</f>
        <v>12495023.489999998</v>
      </c>
      <c r="E4" s="68">
        <f>D4-C4</f>
        <v>864287.03999999911</v>
      </c>
      <c r="F4" s="74" t="s">
        <v>102</v>
      </c>
    </row>
    <row r="5" spans="2:6" x14ac:dyDescent="0.2">
      <c r="B5" s="73">
        <v>45108</v>
      </c>
      <c r="C5" s="72">
        <f>'Jul-Pg 1'!C12</f>
        <v>16751170.906615</v>
      </c>
      <c r="D5" s="72">
        <f>'Jul-Pg 1'!J12</f>
        <v>16798597.618399996</v>
      </c>
      <c r="E5" s="71">
        <f>D5-C5</f>
        <v>47426.711784996092</v>
      </c>
    </row>
    <row r="6" spans="2:6" x14ac:dyDescent="0.2">
      <c r="B6" s="96"/>
      <c r="C6" s="97"/>
      <c r="D6" s="97"/>
      <c r="E6" s="94">
        <v>163420.61178499984</v>
      </c>
      <c r="F6" s="74" t="s">
        <v>101</v>
      </c>
    </row>
    <row r="7" spans="2:6" x14ac:dyDescent="0.2">
      <c r="B7" s="98"/>
      <c r="C7" s="99"/>
      <c r="D7" s="99"/>
      <c r="E7" s="95">
        <v>-115993.90000000001</v>
      </c>
      <c r="F7" s="74" t="s">
        <v>102</v>
      </c>
    </row>
    <row r="8" spans="2:6" x14ac:dyDescent="0.2">
      <c r="B8" s="100" t="s">
        <v>105</v>
      </c>
      <c r="C8" s="101"/>
      <c r="D8" s="101"/>
      <c r="E8" s="102">
        <f>+E4+E5</f>
        <v>911713.7517849952</v>
      </c>
      <c r="F8" s="5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7E39F-87CA-449E-9722-8751ED17D50E}">
  <sheetPr>
    <tabColor rgb="FFD0F8D8"/>
  </sheetPr>
  <dimension ref="A1:T39"/>
  <sheetViews>
    <sheetView workbookViewId="0">
      <selection activeCell="R19" sqref="R19"/>
    </sheetView>
  </sheetViews>
  <sheetFormatPr defaultRowHeight="15" x14ac:dyDescent="0.25"/>
  <cols>
    <col min="9" max="9" width="11" customWidth="1"/>
    <col min="20" max="20" width="10.140625" bestFit="1" customWidth="1"/>
  </cols>
  <sheetData>
    <row r="1" spans="1:20" ht="15.75" thickBot="1" x14ac:dyDescent="0.3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L1" s="104" t="s">
        <v>95</v>
      </c>
      <c r="M1" s="104"/>
      <c r="N1" s="104"/>
      <c r="O1" s="104"/>
      <c r="P1" s="104"/>
      <c r="Q1" s="104"/>
      <c r="R1" s="104"/>
      <c r="S1" s="104"/>
      <c r="T1" s="104"/>
    </row>
    <row r="3" spans="1:20" x14ac:dyDescent="0.25">
      <c r="A3" s="32"/>
      <c r="B3" s="54"/>
      <c r="C3" s="54"/>
      <c r="D3" s="54"/>
      <c r="E3" s="54"/>
      <c r="F3" s="54"/>
      <c r="G3" s="54"/>
      <c r="H3" s="32"/>
      <c r="I3" s="4" t="s">
        <v>78</v>
      </c>
      <c r="L3" s="32"/>
      <c r="M3" s="54"/>
      <c r="N3" s="54"/>
      <c r="O3" s="54"/>
      <c r="P3" s="54"/>
      <c r="Q3" s="54"/>
      <c r="R3" s="54"/>
      <c r="S3" s="32"/>
      <c r="T3" s="4" t="s">
        <v>78</v>
      </c>
    </row>
    <row r="4" spans="1:20" x14ac:dyDescent="0.25">
      <c r="A4" s="32"/>
      <c r="B4" s="54"/>
      <c r="C4" s="54"/>
      <c r="D4" s="54"/>
      <c r="E4" s="54"/>
      <c r="F4" s="54"/>
      <c r="G4" s="54"/>
      <c r="H4" s="32"/>
      <c r="I4" s="54"/>
      <c r="L4" s="32"/>
      <c r="M4" s="54"/>
      <c r="N4" s="54"/>
      <c r="O4" s="54"/>
      <c r="P4" s="54"/>
      <c r="Q4" s="54"/>
      <c r="R4" s="54"/>
      <c r="S4" s="32"/>
      <c r="T4" s="54"/>
    </row>
    <row r="5" spans="1:20" x14ac:dyDescent="0.25">
      <c r="A5" s="32"/>
      <c r="B5" s="54"/>
      <c r="C5" s="54"/>
      <c r="D5" s="54"/>
      <c r="E5" s="5" t="s">
        <v>3</v>
      </c>
      <c r="F5" s="54"/>
      <c r="G5" s="54"/>
      <c r="H5" s="32"/>
      <c r="I5" s="54"/>
      <c r="L5" s="32"/>
      <c r="M5" s="54"/>
      <c r="N5" s="54"/>
      <c r="O5" s="54"/>
      <c r="P5" s="5" t="s">
        <v>3</v>
      </c>
      <c r="Q5" s="54"/>
      <c r="R5" s="54"/>
      <c r="S5" s="32"/>
      <c r="T5" s="54"/>
    </row>
    <row r="6" spans="1:20" x14ac:dyDescent="0.25">
      <c r="A6" s="32"/>
      <c r="B6" s="54"/>
      <c r="C6" s="54"/>
      <c r="D6" s="54"/>
      <c r="E6" s="5"/>
      <c r="F6" s="54"/>
      <c r="G6" s="54"/>
      <c r="H6" s="32"/>
      <c r="I6" s="54"/>
      <c r="L6" s="32"/>
      <c r="M6" s="54"/>
      <c r="N6" s="54"/>
      <c r="O6" s="54"/>
      <c r="P6" s="5"/>
      <c r="Q6" s="54"/>
      <c r="R6" s="54"/>
      <c r="S6" s="32"/>
      <c r="T6" s="54"/>
    </row>
    <row r="7" spans="1:20" x14ac:dyDescent="0.25">
      <c r="A7" s="32"/>
      <c r="B7" s="54"/>
      <c r="C7" s="54"/>
      <c r="D7" s="54"/>
      <c r="E7" s="5" t="s">
        <v>79</v>
      </c>
      <c r="F7" s="54"/>
      <c r="G7" s="54"/>
      <c r="H7" s="32"/>
      <c r="I7" s="54"/>
      <c r="L7" s="32"/>
      <c r="M7" s="54"/>
      <c r="N7" s="54"/>
      <c r="O7" s="54"/>
      <c r="P7" s="5" t="s">
        <v>79</v>
      </c>
      <c r="Q7" s="54"/>
      <c r="R7" s="54"/>
      <c r="S7" s="32"/>
      <c r="T7" s="54"/>
    </row>
    <row r="8" spans="1:20" x14ac:dyDescent="0.25">
      <c r="A8" s="32"/>
      <c r="B8" s="54"/>
      <c r="C8" s="54"/>
      <c r="D8" s="54"/>
      <c r="E8" s="7"/>
      <c r="F8" s="54"/>
      <c r="G8" s="54"/>
      <c r="H8" s="32"/>
      <c r="I8" s="54"/>
      <c r="L8" s="32"/>
      <c r="M8" s="54"/>
      <c r="N8" s="54"/>
      <c r="O8" s="54"/>
      <c r="P8" s="7"/>
      <c r="Q8" s="54"/>
      <c r="R8" s="54"/>
      <c r="S8" s="32"/>
      <c r="T8" s="54"/>
    </row>
    <row r="9" spans="1:20" x14ac:dyDescent="0.25">
      <c r="A9" s="32"/>
      <c r="B9" s="54"/>
      <c r="C9" s="105" t="s">
        <v>6</v>
      </c>
      <c r="D9" s="105"/>
      <c r="E9" s="6"/>
      <c r="F9" s="119" t="s">
        <v>103</v>
      </c>
      <c r="G9" s="106"/>
      <c r="H9" s="32"/>
      <c r="I9" s="54"/>
      <c r="L9" s="32"/>
      <c r="M9" s="54"/>
      <c r="N9" s="105" t="s">
        <v>6</v>
      </c>
      <c r="O9" s="105"/>
      <c r="P9" s="6"/>
      <c r="Q9" s="119" t="s">
        <v>103</v>
      </c>
      <c r="R9" s="106"/>
      <c r="S9" s="32"/>
      <c r="T9" s="54"/>
    </row>
    <row r="10" spans="1:20" x14ac:dyDescent="0.25">
      <c r="A10" s="32"/>
      <c r="B10" s="54"/>
      <c r="C10" s="54"/>
      <c r="D10" s="54"/>
      <c r="E10" s="6"/>
      <c r="F10" s="54"/>
      <c r="G10" s="54"/>
      <c r="H10" s="32"/>
      <c r="I10" s="54"/>
      <c r="L10" s="32"/>
      <c r="M10" s="54"/>
      <c r="N10" s="54"/>
      <c r="O10" s="54"/>
      <c r="P10" s="6"/>
      <c r="Q10" s="54"/>
      <c r="R10" s="54"/>
      <c r="S10" s="32"/>
      <c r="T10" s="54"/>
    </row>
    <row r="11" spans="1:20" x14ac:dyDescent="0.25">
      <c r="A11" s="32"/>
      <c r="B11" s="54"/>
      <c r="C11" s="54"/>
      <c r="D11" s="54"/>
      <c r="E11" s="6"/>
      <c r="F11" s="54"/>
      <c r="G11" s="54"/>
      <c r="H11" s="32"/>
      <c r="I11" s="54"/>
      <c r="L11" s="32"/>
      <c r="M11" s="54"/>
      <c r="N11" s="54"/>
      <c r="O11" s="54"/>
      <c r="P11" s="6"/>
      <c r="Q11" s="54"/>
      <c r="R11" s="54"/>
      <c r="S11" s="32"/>
      <c r="T11" s="54"/>
    </row>
    <row r="12" spans="1:20" x14ac:dyDescent="0.25">
      <c r="A12" s="32"/>
      <c r="B12" s="54"/>
      <c r="C12" s="54"/>
      <c r="D12" s="54"/>
      <c r="E12" s="6"/>
      <c r="F12" s="54"/>
      <c r="G12" s="54"/>
      <c r="H12" s="32"/>
      <c r="I12" s="54"/>
      <c r="L12" s="32"/>
      <c r="M12" s="54"/>
      <c r="N12" s="54"/>
      <c r="O12" s="54"/>
      <c r="P12" s="6"/>
      <c r="Q12" s="54"/>
      <c r="R12" s="54"/>
      <c r="S12" s="32"/>
      <c r="T12" s="54"/>
    </row>
    <row r="13" spans="1:20" x14ac:dyDescent="0.25">
      <c r="A13" s="32"/>
      <c r="B13" s="54"/>
      <c r="C13" s="54"/>
      <c r="D13" s="54"/>
      <c r="E13" s="54"/>
      <c r="F13" s="54"/>
      <c r="G13" s="54"/>
      <c r="H13" s="32"/>
      <c r="I13" s="54"/>
      <c r="L13" s="32"/>
      <c r="M13" s="54"/>
      <c r="N13" s="54"/>
      <c r="O13" s="54"/>
      <c r="P13" s="54"/>
      <c r="Q13" s="54"/>
      <c r="R13" s="54"/>
      <c r="S13" s="32"/>
      <c r="T13" s="54"/>
    </row>
    <row r="14" spans="1:20" x14ac:dyDescent="0.25">
      <c r="A14" s="33" t="s">
        <v>80</v>
      </c>
      <c r="B14" s="54"/>
      <c r="C14" s="54"/>
      <c r="D14" s="54"/>
      <c r="E14" s="54"/>
      <c r="F14" s="54"/>
      <c r="G14" s="54"/>
      <c r="H14" s="1"/>
      <c r="I14" s="54"/>
      <c r="L14" s="33" t="s">
        <v>80</v>
      </c>
      <c r="M14" s="54"/>
      <c r="N14" s="54"/>
      <c r="O14" s="54"/>
      <c r="P14" s="54"/>
      <c r="Q14" s="54"/>
      <c r="R14" s="54"/>
      <c r="S14" s="1"/>
      <c r="T14" s="54"/>
    </row>
    <row r="15" spans="1:20" x14ac:dyDescent="0.25">
      <c r="A15" s="32"/>
      <c r="B15" s="54"/>
      <c r="C15" s="54"/>
      <c r="D15" s="54"/>
      <c r="E15" s="54"/>
      <c r="F15" s="54"/>
      <c r="G15" s="54"/>
      <c r="H15" s="1"/>
      <c r="I15" s="54"/>
      <c r="L15" s="32"/>
      <c r="M15" s="54"/>
      <c r="N15" s="54"/>
      <c r="O15" s="54"/>
      <c r="P15" s="54"/>
      <c r="Q15" s="54"/>
      <c r="R15" s="54"/>
      <c r="S15" s="1"/>
      <c r="T15" s="54"/>
    </row>
    <row r="16" spans="1:20" x14ac:dyDescent="0.25">
      <c r="A16" s="18">
        <v>1</v>
      </c>
      <c r="B16" s="57" t="s">
        <v>81</v>
      </c>
      <c r="C16" s="54"/>
      <c r="D16" s="54"/>
      <c r="E16" s="54"/>
      <c r="F16" s="54"/>
      <c r="G16" s="54"/>
      <c r="H16" s="1" t="s">
        <v>10</v>
      </c>
      <c r="I16" s="34">
        <v>6.2500000000000003E-3</v>
      </c>
      <c r="L16" s="18">
        <v>1</v>
      </c>
      <c r="M16" s="57" t="s">
        <v>81</v>
      </c>
      <c r="N16" s="54"/>
      <c r="O16" s="54"/>
      <c r="P16" s="54"/>
      <c r="Q16" s="54"/>
      <c r="R16" s="54"/>
      <c r="S16" s="1" t="s">
        <v>10</v>
      </c>
      <c r="T16" s="34">
        <v>6.2500000000000003E-3</v>
      </c>
    </row>
    <row r="17" spans="1:20" x14ac:dyDescent="0.25">
      <c r="A17" s="18"/>
      <c r="B17" s="57"/>
      <c r="C17" s="54"/>
      <c r="D17" s="54"/>
      <c r="E17" s="54"/>
      <c r="F17" s="54"/>
      <c r="G17" s="54"/>
      <c r="H17" s="1"/>
      <c r="I17" s="54"/>
      <c r="L17" s="18"/>
      <c r="M17" s="57"/>
      <c r="N17" s="54"/>
      <c r="O17" s="54"/>
      <c r="P17" s="54"/>
      <c r="Q17" s="54"/>
      <c r="R17" s="54"/>
      <c r="S17" s="1"/>
      <c r="T17" s="54"/>
    </row>
    <row r="18" spans="1:20" x14ac:dyDescent="0.25">
      <c r="A18" s="18">
        <f>+A16+1</f>
        <v>2</v>
      </c>
      <c r="B18" s="57" t="s">
        <v>82</v>
      </c>
      <c r="C18" s="54"/>
      <c r="D18" s="54"/>
      <c r="E18" s="54"/>
      <c r="F18" s="54"/>
      <c r="G18" s="54"/>
      <c r="H18" s="1" t="s">
        <v>83</v>
      </c>
      <c r="I18" s="20">
        <v>457300706</v>
      </c>
      <c r="L18" s="18">
        <f>+L16+1</f>
        <v>2</v>
      </c>
      <c r="M18" s="57" t="s">
        <v>82</v>
      </c>
      <c r="N18" s="54"/>
      <c r="O18" s="54"/>
      <c r="P18" s="54"/>
      <c r="Q18" s="54"/>
      <c r="R18" s="54"/>
      <c r="S18" s="1" t="s">
        <v>83</v>
      </c>
      <c r="T18" s="20">
        <v>457300706</v>
      </c>
    </row>
    <row r="19" spans="1:20" x14ac:dyDescent="0.25">
      <c r="A19" s="18"/>
      <c r="B19" s="57"/>
      <c r="C19" s="54"/>
      <c r="D19" s="54"/>
      <c r="E19" s="54"/>
      <c r="F19" s="54"/>
      <c r="G19" s="54"/>
      <c r="H19" s="1"/>
      <c r="I19" s="54"/>
      <c r="L19" s="18"/>
      <c r="M19" s="57"/>
      <c r="N19" s="54"/>
      <c r="O19" s="54"/>
      <c r="P19" s="54"/>
      <c r="Q19" s="54"/>
      <c r="R19" s="54"/>
      <c r="S19" s="1"/>
      <c r="T19" s="54"/>
    </row>
    <row r="20" spans="1:20" x14ac:dyDescent="0.25">
      <c r="A20" s="18">
        <f>+A18+1</f>
        <v>3</v>
      </c>
      <c r="B20" s="57" t="s">
        <v>84</v>
      </c>
      <c r="C20" s="54"/>
      <c r="D20" s="54"/>
      <c r="E20" s="54"/>
      <c r="F20" s="54"/>
      <c r="G20" s="54"/>
      <c r="H20" s="1"/>
      <c r="I20" s="20">
        <f>ROUND(I16*I18,0)</f>
        <v>2858129</v>
      </c>
      <c r="L20" s="18">
        <f>+L18+1</f>
        <v>3</v>
      </c>
      <c r="M20" s="57" t="s">
        <v>84</v>
      </c>
      <c r="N20" s="54"/>
      <c r="O20" s="54"/>
      <c r="P20" s="54"/>
      <c r="Q20" s="54"/>
      <c r="R20" s="54"/>
      <c r="S20" s="1"/>
      <c r="T20" s="20">
        <f>ROUND(T16*T18,0)</f>
        <v>2858129</v>
      </c>
    </row>
    <row r="21" spans="1:20" x14ac:dyDescent="0.25">
      <c r="A21" s="18"/>
      <c r="B21" s="57"/>
      <c r="C21" s="54"/>
      <c r="D21" s="54"/>
      <c r="E21" s="54"/>
      <c r="F21" s="54"/>
      <c r="G21" s="54"/>
      <c r="H21" s="1"/>
      <c r="I21" s="54"/>
      <c r="L21" s="18"/>
      <c r="M21" s="57"/>
      <c r="N21" s="54"/>
      <c r="O21" s="54"/>
      <c r="P21" s="54"/>
      <c r="Q21" s="54"/>
      <c r="R21" s="54"/>
      <c r="S21" s="1"/>
      <c r="T21" s="54"/>
    </row>
    <row r="22" spans="1:20" x14ac:dyDescent="0.25">
      <c r="A22" s="18">
        <f>+A20+1</f>
        <v>4</v>
      </c>
      <c r="B22" s="57" t="s">
        <v>85</v>
      </c>
      <c r="C22" s="54"/>
      <c r="D22" s="54"/>
      <c r="E22" s="54"/>
      <c r="F22" s="54"/>
      <c r="G22" s="54"/>
      <c r="H22" s="1" t="s">
        <v>10</v>
      </c>
      <c r="I22" s="10">
        <v>417684971</v>
      </c>
      <c r="L22" s="18">
        <f>+L20+1</f>
        <v>4</v>
      </c>
      <c r="M22" s="57" t="s">
        <v>85</v>
      </c>
      <c r="N22" s="54"/>
      <c r="O22" s="54"/>
      <c r="P22" s="54"/>
      <c r="Q22" s="54"/>
      <c r="R22" s="54"/>
      <c r="S22" s="1" t="s">
        <v>10</v>
      </c>
      <c r="T22" s="10">
        <v>417684971</v>
      </c>
    </row>
    <row r="23" spans="1:20" x14ac:dyDescent="0.25">
      <c r="A23" s="18"/>
      <c r="B23" s="57"/>
      <c r="C23" s="54"/>
      <c r="D23" s="54"/>
      <c r="E23" s="54"/>
      <c r="F23" s="54"/>
      <c r="G23" s="54"/>
      <c r="H23" s="1"/>
      <c r="I23" s="54"/>
      <c r="L23" s="18"/>
      <c r="M23" s="57"/>
      <c r="N23" s="54"/>
      <c r="O23" s="54"/>
      <c r="P23" s="54"/>
      <c r="Q23" s="54"/>
      <c r="R23" s="54"/>
      <c r="S23" s="1"/>
      <c r="T23" s="54"/>
    </row>
    <row r="24" spans="1:20" x14ac:dyDescent="0.25">
      <c r="A24" s="18">
        <f>+A22+1</f>
        <v>5</v>
      </c>
      <c r="B24" s="57" t="s">
        <v>86</v>
      </c>
      <c r="C24" s="54"/>
      <c r="D24" s="54"/>
      <c r="E24" s="54"/>
      <c r="F24" s="54"/>
      <c r="G24" s="54"/>
      <c r="H24" s="1" t="s">
        <v>21</v>
      </c>
      <c r="I24" s="20">
        <v>5458892</v>
      </c>
      <c r="L24" s="18">
        <f>+L22+1</f>
        <v>5</v>
      </c>
      <c r="M24" s="57" t="s">
        <v>86</v>
      </c>
      <c r="N24" s="54"/>
      <c r="O24" s="54"/>
      <c r="P24" s="54"/>
      <c r="Q24" s="54"/>
      <c r="R24" s="54"/>
      <c r="S24" s="1" t="s">
        <v>21</v>
      </c>
      <c r="T24" s="20">
        <v>5458892</v>
      </c>
    </row>
    <row r="25" spans="1:20" x14ac:dyDescent="0.25">
      <c r="A25" s="18"/>
      <c r="B25" s="57"/>
      <c r="C25" s="54"/>
      <c r="D25" s="54"/>
      <c r="E25" s="54"/>
      <c r="F25" s="54"/>
      <c r="G25" s="54"/>
      <c r="H25" s="1"/>
      <c r="I25" s="54"/>
      <c r="L25" s="18"/>
      <c r="M25" s="57"/>
      <c r="N25" s="54"/>
      <c r="O25" s="54"/>
      <c r="P25" s="54"/>
      <c r="Q25" s="54"/>
      <c r="R25" s="54"/>
      <c r="S25" s="1"/>
      <c r="T25" s="54"/>
    </row>
    <row r="26" spans="1:20" x14ac:dyDescent="0.25">
      <c r="A26" s="18">
        <f>+A24+1</f>
        <v>6</v>
      </c>
      <c r="B26" s="57" t="s">
        <v>87</v>
      </c>
      <c r="C26" s="54"/>
      <c r="D26" s="54"/>
      <c r="E26" s="54"/>
      <c r="F26" s="54"/>
      <c r="G26" s="54"/>
      <c r="H26" s="1"/>
      <c r="I26" s="20">
        <f>I22-I24</f>
        <v>412226079</v>
      </c>
      <c r="L26" s="18">
        <f>+L24+1</f>
        <v>6</v>
      </c>
      <c r="M26" s="57" t="s">
        <v>87</v>
      </c>
      <c r="N26" s="54"/>
      <c r="O26" s="54"/>
      <c r="P26" s="54"/>
      <c r="Q26" s="54"/>
      <c r="R26" s="54"/>
      <c r="S26" s="1"/>
      <c r="T26" s="20">
        <f>T22-T24</f>
        <v>412226079</v>
      </c>
    </row>
    <row r="27" spans="1:20" x14ac:dyDescent="0.25">
      <c r="A27" s="18"/>
      <c r="B27" s="57"/>
      <c r="C27" s="54"/>
      <c r="D27" s="54"/>
      <c r="E27" s="54"/>
      <c r="F27" s="54"/>
      <c r="G27" s="54"/>
      <c r="H27" s="1"/>
      <c r="I27" s="54"/>
      <c r="L27" s="18"/>
      <c r="M27" s="57"/>
      <c r="N27" s="54"/>
      <c r="O27" s="54"/>
      <c r="P27" s="54"/>
      <c r="Q27" s="54"/>
      <c r="R27" s="54"/>
      <c r="S27" s="1"/>
      <c r="T27" s="54"/>
    </row>
    <row r="28" spans="1:20" x14ac:dyDescent="0.25">
      <c r="A28" s="18">
        <f>+A26+1</f>
        <v>7</v>
      </c>
      <c r="B28" s="57" t="s">
        <v>88</v>
      </c>
      <c r="C28" s="54"/>
      <c r="D28" s="54"/>
      <c r="E28" s="54"/>
      <c r="F28" s="54"/>
      <c r="G28" s="54"/>
      <c r="H28" s="1"/>
      <c r="I28" s="10">
        <f>I16*I26</f>
        <v>2576412.9937500004</v>
      </c>
      <c r="L28" s="18">
        <f>+L26+1</f>
        <v>7</v>
      </c>
      <c r="M28" s="57" t="s">
        <v>88</v>
      </c>
      <c r="N28" s="54"/>
      <c r="O28" s="54"/>
      <c r="P28" s="54"/>
      <c r="Q28" s="54"/>
      <c r="R28" s="54"/>
      <c r="S28" s="1"/>
      <c r="T28" s="10">
        <f>T16*T26</f>
        <v>2576412.9937500004</v>
      </c>
    </row>
    <row r="29" spans="1:20" x14ac:dyDescent="0.25">
      <c r="A29" s="18"/>
      <c r="B29" s="57"/>
      <c r="C29" s="54"/>
      <c r="D29" s="54"/>
      <c r="E29" s="54"/>
      <c r="F29" s="54"/>
      <c r="G29" s="54"/>
      <c r="H29" s="1"/>
      <c r="I29" s="54"/>
      <c r="L29" s="18"/>
      <c r="M29" s="57"/>
      <c r="N29" s="54"/>
      <c r="O29" s="54"/>
      <c r="P29" s="54"/>
      <c r="Q29" s="54"/>
      <c r="R29" s="54"/>
      <c r="S29" s="1"/>
      <c r="T29" s="54"/>
    </row>
    <row r="30" spans="1:20" x14ac:dyDescent="0.25">
      <c r="A30" s="18">
        <f>+A28+1</f>
        <v>8</v>
      </c>
      <c r="B30" s="57" t="s">
        <v>89</v>
      </c>
      <c r="C30" s="54"/>
      <c r="D30" s="54"/>
      <c r="E30" s="54"/>
      <c r="F30" s="54"/>
      <c r="G30" s="54"/>
      <c r="H30" s="1"/>
      <c r="I30" s="10">
        <f>SUM(I20-I28)</f>
        <v>281716.00624999963</v>
      </c>
      <c r="L30" s="18">
        <f>+L28+1</f>
        <v>8</v>
      </c>
      <c r="M30" s="57" t="s">
        <v>89</v>
      </c>
      <c r="N30" s="54"/>
      <c r="O30" s="54"/>
      <c r="P30" s="54"/>
      <c r="Q30" s="54"/>
      <c r="R30" s="54"/>
      <c r="S30" s="1"/>
      <c r="T30" s="10">
        <f>SUM(T20-T28)</f>
        <v>281716.00624999963</v>
      </c>
    </row>
    <row r="31" spans="1:20" x14ac:dyDescent="0.25">
      <c r="A31" s="18"/>
      <c r="B31" s="57"/>
      <c r="C31" s="54"/>
      <c r="D31" s="54"/>
      <c r="E31" s="54"/>
      <c r="F31" s="54"/>
      <c r="G31" s="54"/>
      <c r="H31" s="1"/>
      <c r="I31" s="54"/>
      <c r="L31" s="18"/>
      <c r="M31" s="57"/>
      <c r="N31" s="54"/>
      <c r="O31" s="54"/>
      <c r="P31" s="54"/>
      <c r="Q31" s="54"/>
      <c r="R31" s="54"/>
      <c r="S31" s="1"/>
      <c r="T31" s="54"/>
    </row>
    <row r="32" spans="1:20" x14ac:dyDescent="0.25">
      <c r="A32" s="18">
        <f>+A30+1</f>
        <v>9</v>
      </c>
      <c r="B32" s="57" t="s">
        <v>90</v>
      </c>
      <c r="C32" s="54"/>
      <c r="D32" s="54"/>
      <c r="E32" s="54"/>
      <c r="F32" s="54"/>
      <c r="G32" s="54"/>
      <c r="H32" s="1" t="s">
        <v>10</v>
      </c>
      <c r="I32" s="10">
        <v>467128731</v>
      </c>
      <c r="L32" s="18">
        <f>+L30+1</f>
        <v>9</v>
      </c>
      <c r="M32" s="57" t="s">
        <v>90</v>
      </c>
      <c r="N32" s="54"/>
      <c r="O32" s="54"/>
      <c r="P32" s="54"/>
      <c r="Q32" s="54"/>
      <c r="R32" s="54"/>
      <c r="S32" s="1" t="s">
        <v>10</v>
      </c>
      <c r="T32" s="10">
        <v>467128731</v>
      </c>
    </row>
    <row r="33" spans="1:20" x14ac:dyDescent="0.25">
      <c r="A33" s="18"/>
      <c r="B33" s="57"/>
      <c r="C33" s="54"/>
      <c r="D33" s="54"/>
      <c r="E33" s="54"/>
      <c r="F33" s="54"/>
      <c r="G33" s="54"/>
      <c r="H33" s="1"/>
      <c r="I33" s="11"/>
      <c r="L33" s="18"/>
      <c r="M33" s="57"/>
      <c r="N33" s="54"/>
      <c r="O33" s="54"/>
      <c r="P33" s="54"/>
      <c r="Q33" s="54"/>
      <c r="R33" s="54"/>
      <c r="S33" s="1"/>
      <c r="T33" s="11"/>
    </row>
    <row r="34" spans="1:20" x14ac:dyDescent="0.25">
      <c r="A34" s="18">
        <f>+A32+1</f>
        <v>10</v>
      </c>
      <c r="B34" s="57" t="s">
        <v>91</v>
      </c>
      <c r="C34" s="54"/>
      <c r="D34" s="54"/>
      <c r="E34" s="54"/>
      <c r="F34" s="54"/>
      <c r="G34" s="54"/>
      <c r="H34" s="1" t="s">
        <v>92</v>
      </c>
      <c r="I34" s="20">
        <v>460678769</v>
      </c>
      <c r="L34" s="18">
        <f>+L32+1</f>
        <v>10</v>
      </c>
      <c r="M34" s="57" t="s">
        <v>91</v>
      </c>
      <c r="N34" s="54"/>
      <c r="O34" s="54"/>
      <c r="P34" s="54"/>
      <c r="Q34" s="54"/>
      <c r="R34" s="54"/>
      <c r="S34" s="1" t="s">
        <v>92</v>
      </c>
      <c r="T34" s="20">
        <v>460678769</v>
      </c>
    </row>
    <row r="35" spans="1:20" x14ac:dyDescent="0.25">
      <c r="A35" s="18"/>
      <c r="B35" s="57"/>
      <c r="C35" s="54"/>
      <c r="D35" s="54"/>
      <c r="E35" s="54"/>
      <c r="F35" s="54"/>
      <c r="G35" s="54"/>
      <c r="H35" s="1"/>
      <c r="I35" s="54"/>
      <c r="L35" s="18"/>
      <c r="M35" s="57"/>
      <c r="N35" s="54"/>
      <c r="O35" s="54"/>
      <c r="P35" s="54"/>
      <c r="Q35" s="54"/>
      <c r="R35" s="54"/>
      <c r="S35" s="1"/>
      <c r="T35" s="54"/>
    </row>
    <row r="36" spans="1:20" x14ac:dyDescent="0.25">
      <c r="A36" s="18">
        <f>+A34+1</f>
        <v>11</v>
      </c>
      <c r="B36" s="57" t="s">
        <v>93</v>
      </c>
      <c r="C36" s="54"/>
      <c r="D36" s="54"/>
      <c r="E36" s="54"/>
      <c r="F36" s="54"/>
      <c r="G36" s="54"/>
      <c r="H36" s="1"/>
      <c r="I36" s="34">
        <f>ROUND(I32/I34,5)</f>
        <v>1.014</v>
      </c>
      <c r="L36" s="18">
        <f>+L34+1</f>
        <v>11</v>
      </c>
      <c r="M36" s="57" t="s">
        <v>93</v>
      </c>
      <c r="N36" s="54"/>
      <c r="O36" s="54"/>
      <c r="P36" s="54"/>
      <c r="Q36" s="54"/>
      <c r="R36" s="54"/>
      <c r="S36" s="1"/>
      <c r="T36" s="34">
        <f>ROUND(T32/T34,5)</f>
        <v>1.014</v>
      </c>
    </row>
    <row r="37" spans="1:20" x14ac:dyDescent="0.25">
      <c r="A37" s="18"/>
      <c r="B37" s="57"/>
      <c r="C37" s="54"/>
      <c r="D37" s="54"/>
      <c r="E37" s="54"/>
      <c r="F37" s="54"/>
      <c r="G37" s="54"/>
      <c r="H37" s="1"/>
      <c r="I37" s="54"/>
      <c r="L37" s="18"/>
      <c r="M37" s="57"/>
      <c r="N37" s="54"/>
      <c r="O37" s="54"/>
      <c r="P37" s="54"/>
      <c r="Q37" s="54"/>
      <c r="R37" s="54"/>
      <c r="S37" s="1"/>
      <c r="T37" s="54"/>
    </row>
    <row r="38" spans="1:20" ht="15.75" thickBot="1" x14ac:dyDescent="0.3">
      <c r="A38" s="18">
        <f>+A36+1</f>
        <v>12</v>
      </c>
      <c r="B38" s="57" t="s">
        <v>94</v>
      </c>
      <c r="C38" s="54"/>
      <c r="D38" s="54"/>
      <c r="E38" s="54"/>
      <c r="F38" s="54"/>
      <c r="G38" s="54"/>
      <c r="H38" s="1"/>
      <c r="I38" s="35">
        <f>ROUND(I30*I36,0)</f>
        <v>285660</v>
      </c>
      <c r="L38" s="18">
        <f>+L36+1</f>
        <v>12</v>
      </c>
      <c r="M38" s="57" t="s">
        <v>94</v>
      </c>
      <c r="N38" s="54"/>
      <c r="O38" s="54"/>
      <c r="P38" s="54"/>
      <c r="Q38" s="54"/>
      <c r="R38" s="54"/>
      <c r="S38" s="1"/>
      <c r="T38" s="35">
        <f>ROUND(T30*T36,0)</f>
        <v>285660</v>
      </c>
    </row>
    <row r="39" spans="1:20" ht="15.75" thickTop="1" x14ac:dyDescent="0.25"/>
  </sheetData>
  <mergeCells count="6">
    <mergeCell ref="C9:D9"/>
    <mergeCell ref="F9:G9"/>
    <mergeCell ref="N9:O9"/>
    <mergeCell ref="Q9:R9"/>
    <mergeCell ref="A1:I1"/>
    <mergeCell ref="L1:T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FE3BE-A6A5-48FB-AA38-8260C0B68186}">
  <sheetPr>
    <tabColor rgb="FFD0F8D8"/>
  </sheetPr>
  <dimension ref="A1:X46"/>
  <sheetViews>
    <sheetView topLeftCell="A15" workbookViewId="0">
      <selection activeCell="T33" sqref="T33"/>
    </sheetView>
  </sheetViews>
  <sheetFormatPr defaultRowHeight="15" x14ac:dyDescent="0.25"/>
  <cols>
    <col min="7" max="7" width="9.85546875" bestFit="1" customWidth="1"/>
    <col min="9" max="9" width="14.5703125" customWidth="1"/>
    <col min="18" max="18" width="9.85546875" bestFit="1" customWidth="1"/>
    <col min="20" max="20" width="10.140625" bestFit="1" customWidth="1"/>
  </cols>
  <sheetData>
    <row r="1" spans="1:21" ht="15.75" thickBot="1" x14ac:dyDescent="0.3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L1" s="104" t="s">
        <v>1</v>
      </c>
      <c r="M1" s="104"/>
      <c r="N1" s="104"/>
      <c r="O1" s="104"/>
      <c r="P1" s="104"/>
      <c r="Q1" s="104"/>
      <c r="R1" s="104"/>
      <c r="S1" s="104"/>
      <c r="T1" s="104"/>
    </row>
    <row r="3" spans="1:21" x14ac:dyDescent="0.25">
      <c r="A3" s="1"/>
      <c r="B3" s="57"/>
      <c r="C3" s="57"/>
      <c r="D3" s="57"/>
      <c r="E3" s="54"/>
      <c r="F3" s="54"/>
      <c r="G3" s="54"/>
      <c r="H3" s="54"/>
      <c r="I3" s="4" t="s">
        <v>2</v>
      </c>
      <c r="J3" s="54"/>
      <c r="L3" s="1"/>
      <c r="M3" s="57"/>
      <c r="N3" s="57"/>
      <c r="O3" s="57"/>
      <c r="P3" s="54"/>
      <c r="Q3" s="54"/>
      <c r="R3" s="54"/>
      <c r="S3" s="54"/>
      <c r="T3" s="4" t="s">
        <v>2</v>
      </c>
      <c r="U3" s="54"/>
    </row>
    <row r="4" spans="1:21" x14ac:dyDescent="0.25">
      <c r="A4" s="1"/>
      <c r="B4" s="57"/>
      <c r="C4" s="57"/>
      <c r="D4" s="57"/>
      <c r="E4" s="54"/>
      <c r="F4" s="5" t="s">
        <v>3</v>
      </c>
      <c r="G4" s="54"/>
      <c r="H4" s="54"/>
      <c r="I4" s="54"/>
      <c r="J4" s="54"/>
      <c r="L4" s="1"/>
      <c r="M4" s="57"/>
      <c r="N4" s="57"/>
      <c r="O4" s="57"/>
      <c r="P4" s="54"/>
      <c r="Q4" s="5" t="s">
        <v>3</v>
      </c>
      <c r="R4" s="54"/>
      <c r="S4" s="54"/>
      <c r="T4" s="54"/>
      <c r="U4" s="54"/>
    </row>
    <row r="5" spans="1:21" x14ac:dyDescent="0.25">
      <c r="A5" s="1"/>
      <c r="B5" s="57"/>
      <c r="C5" s="57"/>
      <c r="D5" s="57"/>
      <c r="E5" s="54"/>
      <c r="F5" s="5"/>
      <c r="G5" s="54"/>
      <c r="H5" s="54"/>
      <c r="I5" s="54"/>
      <c r="J5" s="54"/>
      <c r="L5" s="1"/>
      <c r="M5" s="57"/>
      <c r="N5" s="57"/>
      <c r="O5" s="57"/>
      <c r="P5" s="54"/>
      <c r="Q5" s="5"/>
      <c r="R5" s="54"/>
      <c r="S5" s="54"/>
      <c r="T5" s="54"/>
      <c r="U5" s="54"/>
    </row>
    <row r="6" spans="1:21" x14ac:dyDescent="0.25">
      <c r="A6" s="1"/>
      <c r="B6" s="57"/>
      <c r="C6" s="57"/>
      <c r="D6" s="57"/>
      <c r="E6" s="54"/>
      <c r="F6" s="6" t="s">
        <v>4</v>
      </c>
      <c r="G6" s="54"/>
      <c r="H6" s="54"/>
      <c r="I6" s="54"/>
      <c r="J6" s="54"/>
      <c r="L6" s="1"/>
      <c r="M6" s="57"/>
      <c r="N6" s="57"/>
      <c r="O6" s="57"/>
      <c r="P6" s="54"/>
      <c r="Q6" s="6" t="s">
        <v>4</v>
      </c>
      <c r="R6" s="54"/>
      <c r="S6" s="54"/>
      <c r="T6" s="54"/>
      <c r="U6" s="54"/>
    </row>
    <row r="7" spans="1:21" x14ac:dyDescent="0.25">
      <c r="A7" s="1"/>
      <c r="B7" s="57"/>
      <c r="C7" s="57"/>
      <c r="D7" s="57"/>
      <c r="E7" s="54"/>
      <c r="F7" s="5" t="s">
        <v>5</v>
      </c>
      <c r="G7" s="54"/>
      <c r="H7" s="54"/>
      <c r="I7" s="54"/>
      <c r="J7" s="54"/>
      <c r="L7" s="1"/>
      <c r="M7" s="57"/>
      <c r="N7" s="57"/>
      <c r="O7" s="57"/>
      <c r="P7" s="54"/>
      <c r="Q7" s="5" t="s">
        <v>5</v>
      </c>
      <c r="R7" s="54"/>
      <c r="S7" s="54"/>
      <c r="T7" s="54"/>
      <c r="U7" s="54"/>
    </row>
    <row r="8" spans="1:21" x14ac:dyDescent="0.25">
      <c r="A8" s="1"/>
      <c r="B8" s="57"/>
      <c r="C8" s="57"/>
      <c r="D8" s="57"/>
      <c r="E8" s="54"/>
      <c r="F8" s="7"/>
      <c r="G8" s="54"/>
      <c r="H8" s="54"/>
      <c r="I8" s="54"/>
      <c r="J8" s="54"/>
      <c r="L8" s="1"/>
      <c r="M8" s="57"/>
      <c r="N8" s="57"/>
      <c r="O8" s="57"/>
      <c r="P8" s="54"/>
      <c r="Q8" s="7"/>
      <c r="R8" s="54"/>
      <c r="S8" s="54"/>
      <c r="T8" s="54"/>
      <c r="U8" s="54"/>
    </row>
    <row r="9" spans="1:21" x14ac:dyDescent="0.25">
      <c r="A9" s="1"/>
      <c r="B9" s="57"/>
      <c r="C9" s="57"/>
      <c r="D9" s="57"/>
      <c r="E9" s="7" t="s">
        <v>6</v>
      </c>
      <c r="F9" s="6"/>
      <c r="G9" s="119" t="s">
        <v>104</v>
      </c>
      <c r="H9" s="106"/>
      <c r="I9" s="54"/>
      <c r="J9" s="54"/>
      <c r="L9" s="1"/>
      <c r="M9" s="57"/>
      <c r="N9" s="57"/>
      <c r="O9" s="57"/>
      <c r="P9" s="7" t="s">
        <v>6</v>
      </c>
      <c r="Q9" s="6"/>
      <c r="R9" s="119" t="s">
        <v>104</v>
      </c>
      <c r="S9" s="106"/>
      <c r="T9" s="54"/>
      <c r="U9" s="54"/>
    </row>
    <row r="10" spans="1:21" x14ac:dyDescent="0.25">
      <c r="A10" s="1"/>
      <c r="B10" s="57"/>
      <c r="C10" s="57"/>
      <c r="D10" s="57"/>
      <c r="E10" s="54"/>
      <c r="F10" s="6"/>
      <c r="G10" s="54"/>
      <c r="H10" s="54"/>
      <c r="I10" s="54"/>
      <c r="J10" s="54"/>
      <c r="L10" s="1"/>
      <c r="M10" s="57"/>
      <c r="N10" s="57"/>
      <c r="O10" s="57"/>
      <c r="P10" s="54"/>
      <c r="Q10" s="6"/>
      <c r="R10" s="54"/>
      <c r="S10" s="54"/>
      <c r="T10" s="54"/>
      <c r="U10" s="54"/>
    </row>
    <row r="11" spans="1:21" x14ac:dyDescent="0.25">
      <c r="A11" s="1"/>
      <c r="B11" s="57"/>
      <c r="C11" s="57"/>
      <c r="D11" s="57"/>
      <c r="E11" s="54"/>
      <c r="F11" s="6"/>
      <c r="G11" s="54"/>
      <c r="H11" s="54"/>
      <c r="I11" s="54"/>
      <c r="J11" s="54"/>
      <c r="L11" s="1"/>
      <c r="M11" s="57"/>
      <c r="N11" s="57"/>
      <c r="O11" s="57"/>
      <c r="P11" s="54"/>
      <c r="Q11" s="6"/>
      <c r="R11" s="54"/>
      <c r="S11" s="54"/>
      <c r="T11" s="54"/>
      <c r="U11" s="54"/>
    </row>
    <row r="12" spans="1:21" x14ac:dyDescent="0.25">
      <c r="A12" s="1"/>
      <c r="B12" s="57"/>
      <c r="C12" s="57"/>
      <c r="D12" s="57"/>
      <c r="E12" s="54"/>
      <c r="F12" s="6"/>
      <c r="G12" s="54"/>
      <c r="H12" s="54"/>
      <c r="I12" s="54"/>
      <c r="J12" s="54"/>
      <c r="L12" s="1"/>
      <c r="M12" s="57"/>
      <c r="N12" s="57"/>
      <c r="O12" s="57"/>
      <c r="P12" s="54"/>
      <c r="Q12" s="6"/>
      <c r="R12" s="54"/>
      <c r="S12" s="54"/>
      <c r="T12" s="54"/>
      <c r="U12" s="54"/>
    </row>
    <row r="13" spans="1:21" x14ac:dyDescent="0.25">
      <c r="A13" s="1"/>
      <c r="B13" s="57"/>
      <c r="C13" s="57"/>
      <c r="D13" s="57"/>
      <c r="E13" s="54"/>
      <c r="F13" s="54"/>
      <c r="G13" s="54"/>
      <c r="H13" s="54"/>
      <c r="I13" s="54"/>
      <c r="J13" s="54"/>
      <c r="L13" s="1"/>
      <c r="M13" s="57"/>
      <c r="N13" s="57"/>
      <c r="O13" s="57"/>
      <c r="P13" s="54"/>
      <c r="Q13" s="54"/>
      <c r="R13" s="54"/>
      <c r="S13" s="54"/>
      <c r="T13" s="54"/>
      <c r="U13" s="54"/>
    </row>
    <row r="14" spans="1:21" x14ac:dyDescent="0.25">
      <c r="A14" s="1" t="s">
        <v>7</v>
      </c>
      <c r="B14" s="57" t="s">
        <v>8</v>
      </c>
      <c r="C14" s="57"/>
      <c r="D14" s="57"/>
      <c r="E14" s="54"/>
      <c r="F14" s="54"/>
      <c r="G14" s="54"/>
      <c r="H14" s="54"/>
      <c r="I14" s="54"/>
      <c r="J14" s="54"/>
      <c r="L14" s="1" t="s">
        <v>7</v>
      </c>
      <c r="M14" s="57" t="s">
        <v>8</v>
      </c>
      <c r="N14" s="57"/>
      <c r="O14" s="57"/>
      <c r="P14" s="54"/>
      <c r="Q14" s="54"/>
      <c r="R14" s="54"/>
      <c r="S14" s="54"/>
      <c r="T14" s="54"/>
      <c r="U14" s="54"/>
    </row>
    <row r="15" spans="1:21" x14ac:dyDescent="0.25">
      <c r="A15" s="1"/>
      <c r="B15" s="57"/>
      <c r="C15" s="57" t="s">
        <v>9</v>
      </c>
      <c r="D15" s="57"/>
      <c r="E15" s="54"/>
      <c r="F15" s="54"/>
      <c r="G15" s="54"/>
      <c r="H15" s="1" t="s">
        <v>10</v>
      </c>
      <c r="I15" s="9">
        <v>12253057.66</v>
      </c>
      <c r="J15" s="54"/>
      <c r="L15" s="1"/>
      <c r="M15" s="57"/>
      <c r="N15" s="57" t="s">
        <v>9</v>
      </c>
      <c r="O15" s="57"/>
      <c r="P15" s="54"/>
      <c r="Q15" s="54"/>
      <c r="R15" s="54"/>
      <c r="S15" s="1" t="s">
        <v>10</v>
      </c>
      <c r="T15" s="9">
        <v>12253057.66</v>
      </c>
      <c r="U15" s="54"/>
    </row>
    <row r="16" spans="1:21" x14ac:dyDescent="0.25">
      <c r="A16" s="1"/>
      <c r="B16" s="57"/>
      <c r="C16" s="57" t="s">
        <v>11</v>
      </c>
      <c r="D16" s="57"/>
      <c r="E16" s="54"/>
      <c r="F16" s="54"/>
      <c r="G16" s="54"/>
      <c r="H16" s="1" t="s">
        <v>10</v>
      </c>
      <c r="I16" s="10">
        <v>269148.78000000003</v>
      </c>
      <c r="J16" s="54"/>
      <c r="L16" s="1"/>
      <c r="M16" s="57"/>
      <c r="N16" s="57" t="s">
        <v>11</v>
      </c>
      <c r="O16" s="57"/>
      <c r="P16" s="54"/>
      <c r="Q16" s="54"/>
      <c r="R16" s="54"/>
      <c r="S16" s="1" t="s">
        <v>10</v>
      </c>
      <c r="T16" s="10">
        <v>269148.78000000003</v>
      </c>
      <c r="U16" s="54"/>
    </row>
    <row r="17" spans="1:24" x14ac:dyDescent="0.25">
      <c r="A17" s="1"/>
      <c r="B17" s="57"/>
      <c r="C17" s="57" t="s">
        <v>12</v>
      </c>
      <c r="D17" s="57"/>
      <c r="E17" s="54"/>
      <c r="F17" s="54"/>
      <c r="G17" s="54"/>
      <c r="H17" s="1" t="s">
        <v>10</v>
      </c>
      <c r="I17" s="10">
        <v>3195400.7</v>
      </c>
      <c r="J17" s="54"/>
      <c r="L17" s="1"/>
      <c r="M17" s="57"/>
      <c r="N17" s="57" t="s">
        <v>12</v>
      </c>
      <c r="O17" s="57"/>
      <c r="P17" s="54"/>
      <c r="Q17" s="54"/>
      <c r="R17" s="54"/>
      <c r="S17" s="1" t="s">
        <v>10</v>
      </c>
      <c r="T17" s="10">
        <v>3195400.7</v>
      </c>
      <c r="U17" s="54"/>
    </row>
    <row r="18" spans="1:24" x14ac:dyDescent="0.25">
      <c r="A18" s="1"/>
      <c r="B18" s="57"/>
      <c r="C18" s="57" t="s">
        <v>13</v>
      </c>
      <c r="D18" s="57"/>
      <c r="E18" s="54"/>
      <c r="F18" s="54"/>
      <c r="G18" s="54"/>
      <c r="H18" s="1" t="s">
        <v>10</v>
      </c>
      <c r="I18" s="10">
        <v>0</v>
      </c>
      <c r="J18" s="54"/>
      <c r="L18" s="1"/>
      <c r="M18" s="57"/>
      <c r="N18" s="57" t="s">
        <v>13</v>
      </c>
      <c r="O18" s="57"/>
      <c r="P18" s="54"/>
      <c r="Q18" s="54"/>
      <c r="R18" s="54"/>
      <c r="S18" s="1" t="s">
        <v>10</v>
      </c>
      <c r="T18" s="10">
        <v>0</v>
      </c>
      <c r="U18" s="54"/>
    </row>
    <row r="19" spans="1:24" x14ac:dyDescent="0.25">
      <c r="A19" s="1"/>
      <c r="B19" s="57"/>
      <c r="C19" s="57" t="s">
        <v>14</v>
      </c>
      <c r="D19" s="57"/>
      <c r="E19" s="54"/>
      <c r="F19" s="54"/>
      <c r="G19" s="54"/>
      <c r="H19" s="1"/>
      <c r="I19" s="11"/>
      <c r="J19" s="54"/>
      <c r="L19" s="1"/>
      <c r="M19" s="57"/>
      <c r="N19" s="57" t="s">
        <v>14</v>
      </c>
      <c r="O19" s="57"/>
      <c r="P19" s="54"/>
      <c r="Q19" s="54"/>
      <c r="R19" s="54"/>
      <c r="S19" s="1"/>
      <c r="T19" s="11"/>
      <c r="U19" s="54"/>
    </row>
    <row r="20" spans="1:24" x14ac:dyDescent="0.25">
      <c r="A20" s="1"/>
      <c r="B20" s="57"/>
      <c r="C20" s="57"/>
      <c r="D20" s="57" t="s">
        <v>15</v>
      </c>
      <c r="E20" s="54"/>
      <c r="F20" s="54"/>
      <c r="G20" s="54"/>
      <c r="H20" s="1"/>
      <c r="I20" s="11"/>
      <c r="J20" s="54"/>
      <c r="L20" s="1"/>
      <c r="M20" s="57"/>
      <c r="N20" s="57"/>
      <c r="O20" s="57" t="s">
        <v>15</v>
      </c>
      <c r="P20" s="54"/>
      <c r="Q20" s="54"/>
      <c r="R20" s="54"/>
      <c r="S20" s="1"/>
      <c r="T20" s="11"/>
      <c r="U20" s="54"/>
    </row>
    <row r="21" spans="1:24" x14ac:dyDescent="0.25">
      <c r="A21" s="1"/>
      <c r="B21" s="57"/>
      <c r="C21" s="12" t="s">
        <v>16</v>
      </c>
      <c r="D21" s="13">
        <v>28236585</v>
      </c>
      <c r="E21" s="1" t="s">
        <v>17</v>
      </c>
      <c r="F21" s="14">
        <v>2.7691E-2</v>
      </c>
      <c r="G21" s="15" t="s">
        <v>18</v>
      </c>
      <c r="H21" s="1" t="s">
        <v>10</v>
      </c>
      <c r="I21" s="10">
        <f>D21*F21</f>
        <v>781899.27523500007</v>
      </c>
      <c r="J21" s="57"/>
      <c r="L21" s="1"/>
      <c r="M21" s="57"/>
      <c r="N21" s="12" t="s">
        <v>16</v>
      </c>
      <c r="O21" s="82">
        <v>7927040</v>
      </c>
      <c r="P21" s="1" t="s">
        <v>17</v>
      </c>
      <c r="Q21" s="83">
        <v>3.6485999999999998E-2</v>
      </c>
      <c r="R21" s="15" t="s">
        <v>18</v>
      </c>
      <c r="S21" s="1" t="s">
        <v>10</v>
      </c>
      <c r="T21" s="84">
        <f>O21*Q21</f>
        <v>289225.98144</v>
      </c>
      <c r="U21" s="57"/>
    </row>
    <row r="22" spans="1:24" x14ac:dyDescent="0.25">
      <c r="A22" s="1"/>
      <c r="B22" s="57"/>
      <c r="C22" s="12"/>
      <c r="D22" s="16" t="s">
        <v>19</v>
      </c>
      <c r="E22" s="1"/>
      <c r="F22" s="17"/>
      <c r="G22" s="15"/>
      <c r="H22" s="1"/>
      <c r="I22" s="11"/>
      <c r="J22" s="57"/>
      <c r="L22" s="1"/>
      <c r="M22" s="57"/>
      <c r="N22" s="12"/>
      <c r="O22" s="16" t="s">
        <v>19</v>
      </c>
      <c r="P22" s="1"/>
      <c r="Q22" s="17"/>
      <c r="R22" s="15"/>
      <c r="S22" s="1"/>
      <c r="T22" s="11"/>
      <c r="U22" s="57"/>
    </row>
    <row r="23" spans="1:24" x14ac:dyDescent="0.25">
      <c r="A23" s="1"/>
      <c r="B23" s="57"/>
      <c r="C23" s="12" t="s">
        <v>16</v>
      </c>
      <c r="D23" s="18">
        <v>0</v>
      </c>
      <c r="E23" s="1" t="s">
        <v>17</v>
      </c>
      <c r="F23" s="19">
        <v>0</v>
      </c>
      <c r="G23" s="15" t="s">
        <v>18</v>
      </c>
      <c r="H23" s="1" t="s">
        <v>10</v>
      </c>
      <c r="I23" s="11">
        <f>D23*F23</f>
        <v>0</v>
      </c>
      <c r="J23" s="57"/>
      <c r="L23" s="1"/>
      <c r="M23" s="57"/>
      <c r="N23" s="12" t="s">
        <v>16</v>
      </c>
      <c r="O23" s="18">
        <v>0</v>
      </c>
      <c r="P23" s="1" t="s">
        <v>17</v>
      </c>
      <c r="Q23" s="19">
        <v>0</v>
      </c>
      <c r="R23" s="15" t="s">
        <v>18</v>
      </c>
      <c r="S23" s="1" t="s">
        <v>10</v>
      </c>
      <c r="T23" s="11">
        <f>O23*Q23</f>
        <v>0</v>
      </c>
      <c r="U23" s="57"/>
    </row>
    <row r="24" spans="1:24" x14ac:dyDescent="0.25">
      <c r="A24" s="1"/>
      <c r="B24" s="57"/>
      <c r="C24" s="57" t="s">
        <v>20</v>
      </c>
      <c r="D24" s="57"/>
      <c r="E24" s="54"/>
      <c r="F24" s="54"/>
      <c r="G24" s="54"/>
      <c r="H24" s="1" t="s">
        <v>21</v>
      </c>
      <c r="I24" s="20">
        <v>0</v>
      </c>
      <c r="J24" s="54"/>
      <c r="L24" s="1"/>
      <c r="M24" s="57"/>
      <c r="N24" s="57" t="s">
        <v>20</v>
      </c>
      <c r="O24" s="57"/>
      <c r="P24" s="54"/>
      <c r="Q24" s="54"/>
      <c r="R24" s="54"/>
      <c r="S24" s="1" t="s">
        <v>21</v>
      </c>
      <c r="T24" s="20">
        <v>0</v>
      </c>
      <c r="U24" s="54"/>
    </row>
    <row r="25" spans="1:24" x14ac:dyDescent="0.25">
      <c r="A25" s="1"/>
      <c r="B25" s="57"/>
      <c r="C25" s="57"/>
      <c r="D25" s="57"/>
      <c r="E25" s="54"/>
      <c r="F25" s="54"/>
      <c r="G25" s="54"/>
      <c r="H25" s="54"/>
      <c r="I25" s="11"/>
      <c r="J25" s="54"/>
      <c r="L25" s="1"/>
      <c r="M25" s="57"/>
      <c r="N25" s="57"/>
      <c r="O25" s="57"/>
      <c r="P25" s="54"/>
      <c r="Q25" s="54"/>
      <c r="R25" s="54"/>
      <c r="S25" s="54"/>
      <c r="T25" s="11"/>
      <c r="U25" s="54"/>
    </row>
    <row r="26" spans="1:24" x14ac:dyDescent="0.25">
      <c r="A26" s="1"/>
      <c r="B26" s="55"/>
      <c r="C26" s="55"/>
      <c r="D26" s="55"/>
      <c r="E26" s="112" t="s">
        <v>22</v>
      </c>
      <c r="F26" s="112"/>
      <c r="G26" s="112"/>
      <c r="H26" s="54"/>
      <c r="I26" s="20">
        <f>SUM(I15:I23)-I24</f>
        <v>16499506.415235002</v>
      </c>
      <c r="J26" s="54"/>
      <c r="L26" s="1"/>
      <c r="M26" s="55"/>
      <c r="N26" s="55"/>
      <c r="O26" s="55"/>
      <c r="P26" s="112" t="s">
        <v>22</v>
      </c>
      <c r="Q26" s="112"/>
      <c r="R26" s="112"/>
      <c r="S26" s="54"/>
      <c r="T26" s="80">
        <f>SUM(T15:T23)-T24</f>
        <v>16006833.121440001</v>
      </c>
      <c r="U26" s="54"/>
    </row>
    <row r="27" spans="1:24" x14ac:dyDescent="0.25">
      <c r="A27" s="1"/>
      <c r="B27" s="57"/>
      <c r="C27" s="57"/>
      <c r="D27" s="57"/>
      <c r="E27" s="54"/>
      <c r="F27" s="54"/>
      <c r="G27" s="54"/>
      <c r="H27" s="54"/>
      <c r="I27" s="54"/>
      <c r="J27" s="54"/>
      <c r="L27" s="1"/>
      <c r="M27" s="57"/>
      <c r="N27" s="57"/>
      <c r="O27" s="57"/>
      <c r="P27" s="54"/>
      <c r="Q27" s="54"/>
      <c r="R27" s="54"/>
      <c r="S27" s="54"/>
      <c r="T27" s="54"/>
      <c r="U27" s="54"/>
    </row>
    <row r="28" spans="1:24" x14ac:dyDescent="0.25">
      <c r="A28" s="1" t="s">
        <v>23</v>
      </c>
      <c r="B28" s="57" t="s">
        <v>24</v>
      </c>
      <c r="C28" s="57"/>
      <c r="D28" s="57"/>
      <c r="E28" s="54"/>
      <c r="F28" s="54"/>
      <c r="G28" s="54"/>
      <c r="H28" s="54"/>
      <c r="I28" s="54"/>
      <c r="J28" s="54"/>
      <c r="L28" s="1" t="s">
        <v>23</v>
      </c>
      <c r="M28" s="57" t="s">
        <v>24</v>
      </c>
      <c r="N28" s="57"/>
      <c r="O28" s="57"/>
      <c r="P28" s="54"/>
      <c r="Q28" s="54"/>
      <c r="R28" s="54"/>
      <c r="S28" s="54"/>
      <c r="T28" s="54"/>
      <c r="U28" s="54"/>
    </row>
    <row r="29" spans="1:24" x14ac:dyDescent="0.25">
      <c r="A29" s="1"/>
      <c r="B29" s="57"/>
      <c r="C29" s="57" t="s">
        <v>25</v>
      </c>
      <c r="D29" s="57"/>
      <c r="E29" s="54"/>
      <c r="F29" s="54"/>
      <c r="G29" s="54"/>
      <c r="H29" s="1" t="s">
        <v>10</v>
      </c>
      <c r="I29" s="10">
        <v>0</v>
      </c>
      <c r="J29" s="54"/>
      <c r="L29" s="1"/>
      <c r="M29" s="57"/>
      <c r="N29" s="57" t="s">
        <v>25</v>
      </c>
      <c r="O29" s="57"/>
      <c r="P29" s="54"/>
      <c r="Q29" s="54"/>
      <c r="R29" s="54"/>
      <c r="S29" s="1" t="s">
        <v>10</v>
      </c>
      <c r="T29" s="10">
        <v>0</v>
      </c>
      <c r="U29" s="54"/>
    </row>
    <row r="30" spans="1:24" x14ac:dyDescent="0.25">
      <c r="A30" s="1"/>
      <c r="B30" s="57"/>
      <c r="C30" s="57" t="s">
        <v>26</v>
      </c>
      <c r="D30" s="57"/>
      <c r="E30" s="54"/>
      <c r="F30" s="54"/>
      <c r="G30" s="54"/>
      <c r="H30" s="1" t="s">
        <v>10</v>
      </c>
      <c r="I30" s="10">
        <v>4895716.1100000003</v>
      </c>
      <c r="J30" s="1"/>
      <c r="L30" s="1"/>
      <c r="M30" s="57"/>
      <c r="N30" s="57" t="s">
        <v>26</v>
      </c>
      <c r="O30" s="57"/>
      <c r="P30" s="54"/>
      <c r="Q30" s="54"/>
      <c r="R30" s="54"/>
      <c r="S30" s="1" t="s">
        <v>10</v>
      </c>
      <c r="T30" s="10">
        <v>4895716.1100000003</v>
      </c>
      <c r="U30" s="1"/>
    </row>
    <row r="31" spans="1:24" x14ac:dyDescent="0.25">
      <c r="A31" s="1"/>
      <c r="B31" s="57"/>
      <c r="C31" s="57" t="s">
        <v>28</v>
      </c>
      <c r="D31" s="57"/>
      <c r="E31" s="54"/>
      <c r="F31" s="54"/>
      <c r="G31" s="54"/>
      <c r="H31" s="54"/>
      <c r="I31" s="11" t="s">
        <v>27</v>
      </c>
      <c r="J31" s="54"/>
      <c r="L31" s="1"/>
      <c r="M31" s="57"/>
      <c r="N31" s="57" t="s">
        <v>28</v>
      </c>
      <c r="O31" s="57"/>
      <c r="P31" s="54"/>
      <c r="Q31" s="54"/>
      <c r="R31" s="54"/>
      <c r="S31" s="54"/>
      <c r="T31" s="11" t="s">
        <v>27</v>
      </c>
      <c r="U31" s="54"/>
    </row>
    <row r="32" spans="1:24" x14ac:dyDescent="0.25">
      <c r="A32" s="1"/>
      <c r="B32" s="57"/>
      <c r="C32" s="12" t="s">
        <v>16</v>
      </c>
      <c r="D32" s="13">
        <f>D21+D23</f>
        <v>28236585</v>
      </c>
      <c r="E32" s="1" t="s">
        <v>17</v>
      </c>
      <c r="F32" s="14">
        <v>4.5772E-2</v>
      </c>
      <c r="G32" s="15" t="s">
        <v>18</v>
      </c>
      <c r="H32" s="1" t="s">
        <v>21</v>
      </c>
      <c r="I32" s="10">
        <f>D32*F32</f>
        <v>1292444.9686199999</v>
      </c>
      <c r="J32" s="54"/>
      <c r="K32" s="70"/>
      <c r="L32" s="1"/>
      <c r="M32" s="57"/>
      <c r="N32" s="12" t="s">
        <v>16</v>
      </c>
      <c r="O32" s="82">
        <f>O21+O23</f>
        <v>7927040</v>
      </c>
      <c r="P32" s="1" t="s">
        <v>17</v>
      </c>
      <c r="Q32" s="83">
        <v>8.0276E-2</v>
      </c>
      <c r="R32" s="15" t="s">
        <v>18</v>
      </c>
      <c r="S32" s="1" t="s">
        <v>21</v>
      </c>
      <c r="T32" s="84">
        <f>O32*Q32</f>
        <v>636351.06304000004</v>
      </c>
      <c r="U32" s="54"/>
      <c r="V32" s="70"/>
      <c r="X32" s="70"/>
    </row>
    <row r="33" spans="1:24" x14ac:dyDescent="0.25">
      <c r="A33" s="1"/>
      <c r="B33" s="57"/>
      <c r="C33" s="57" t="s">
        <v>29</v>
      </c>
      <c r="D33" s="57"/>
      <c r="E33" s="54"/>
      <c r="F33" s="54"/>
      <c r="G33" s="54"/>
      <c r="H33" s="1" t="s">
        <v>21</v>
      </c>
      <c r="I33" s="11">
        <v>73960.7</v>
      </c>
      <c r="J33" s="57"/>
      <c r="L33" s="1"/>
      <c r="M33" s="57"/>
      <c r="N33" s="57" t="s">
        <v>29</v>
      </c>
      <c r="O33" s="57"/>
      <c r="P33" s="54"/>
      <c r="Q33" s="54"/>
      <c r="R33" s="54"/>
      <c r="S33" s="1" t="s">
        <v>21</v>
      </c>
      <c r="T33" s="85">
        <v>189954.6</v>
      </c>
      <c r="U33" s="57"/>
      <c r="X33" s="70"/>
    </row>
    <row r="34" spans="1:24" x14ac:dyDescent="0.25">
      <c r="A34" s="1"/>
      <c r="B34" s="57"/>
      <c r="C34" s="57"/>
      <c r="D34" s="57"/>
      <c r="E34" s="54"/>
      <c r="F34" s="54"/>
      <c r="G34" s="54"/>
      <c r="H34" s="1"/>
      <c r="I34" s="54"/>
      <c r="J34" s="54"/>
      <c r="L34" s="1"/>
      <c r="M34" s="57"/>
      <c r="N34" s="57"/>
      <c r="O34" s="57"/>
      <c r="P34" s="54"/>
      <c r="Q34" s="54"/>
      <c r="R34" s="54"/>
      <c r="S34" s="1"/>
      <c r="T34" s="54"/>
      <c r="U34" s="54"/>
    </row>
    <row r="35" spans="1:24" x14ac:dyDescent="0.25">
      <c r="A35" s="1"/>
      <c r="B35" s="55"/>
      <c r="C35" s="55"/>
      <c r="D35" s="55"/>
      <c r="E35" s="112" t="s">
        <v>22</v>
      </c>
      <c r="F35" s="112"/>
      <c r="G35" s="112"/>
      <c r="H35" s="54"/>
      <c r="I35" s="20">
        <f>SUM(I29+I30-I32-I33)</f>
        <v>3529310.4413800002</v>
      </c>
      <c r="J35" s="54"/>
      <c r="L35" s="1"/>
      <c r="M35" s="55"/>
      <c r="N35" s="55"/>
      <c r="O35" s="55"/>
      <c r="P35" s="112" t="s">
        <v>22</v>
      </c>
      <c r="Q35" s="112"/>
      <c r="R35" s="112"/>
      <c r="S35" s="54"/>
      <c r="T35" s="80">
        <f>SUM(T29+T30-T32-T33)</f>
        <v>4069410.4469599999</v>
      </c>
      <c r="U35" s="54"/>
    </row>
    <row r="36" spans="1:24" x14ac:dyDescent="0.25">
      <c r="A36" s="1"/>
      <c r="B36" s="57"/>
      <c r="C36" s="57"/>
      <c r="D36" s="57"/>
      <c r="E36" s="54"/>
      <c r="F36" s="54"/>
      <c r="G36" s="54"/>
      <c r="H36" s="54"/>
      <c r="I36" s="54"/>
      <c r="J36" s="54"/>
      <c r="L36" s="1"/>
      <c r="M36" s="57"/>
      <c r="N36" s="57"/>
      <c r="O36" s="57"/>
      <c r="P36" s="54"/>
      <c r="Q36" s="54"/>
      <c r="R36" s="54"/>
      <c r="S36" s="54"/>
      <c r="T36" s="54"/>
      <c r="U36" s="54"/>
    </row>
    <row r="37" spans="1:24" x14ac:dyDescent="0.25">
      <c r="A37" s="1"/>
      <c r="B37" s="57"/>
      <c r="C37" s="57"/>
      <c r="D37" s="57"/>
      <c r="E37" s="54"/>
      <c r="F37" s="54"/>
      <c r="G37" s="54"/>
      <c r="H37" s="54"/>
      <c r="I37" s="54"/>
      <c r="J37" s="54"/>
      <c r="L37" s="1"/>
      <c r="M37" s="57"/>
      <c r="N37" s="57"/>
      <c r="O37" s="57"/>
      <c r="P37" s="54"/>
      <c r="Q37" s="54"/>
      <c r="R37" s="54"/>
      <c r="S37" s="54"/>
      <c r="T37" s="54"/>
      <c r="U37" s="54"/>
    </row>
    <row r="38" spans="1:24" x14ac:dyDescent="0.25">
      <c r="A38" s="1" t="s">
        <v>30</v>
      </c>
      <c r="B38" s="57" t="s">
        <v>31</v>
      </c>
      <c r="C38" s="57"/>
      <c r="D38" s="57"/>
      <c r="E38" s="54"/>
      <c r="F38" s="54"/>
      <c r="G38" s="54"/>
      <c r="H38" s="54"/>
      <c r="I38" s="20">
        <v>4873385.6399999997</v>
      </c>
      <c r="J38" s="1"/>
      <c r="L38" s="1" t="s">
        <v>30</v>
      </c>
      <c r="M38" s="57" t="s">
        <v>31</v>
      </c>
      <c r="N38" s="57"/>
      <c r="O38" s="57"/>
      <c r="P38" s="54"/>
      <c r="Q38" s="54"/>
      <c r="R38" s="54"/>
      <c r="S38" s="54"/>
      <c r="T38" s="20">
        <v>4873385.6399999997</v>
      </c>
      <c r="U38" s="1"/>
    </row>
    <row r="39" spans="1:24" x14ac:dyDescent="0.25">
      <c r="A39" s="1"/>
      <c r="B39" s="57"/>
      <c r="C39" s="57"/>
      <c r="D39" s="57"/>
      <c r="E39" s="54"/>
      <c r="F39" s="54"/>
      <c r="G39" s="54"/>
      <c r="H39" s="54"/>
      <c r="I39" s="11"/>
      <c r="J39" s="1"/>
      <c r="L39" s="1"/>
      <c r="M39" s="57"/>
      <c r="N39" s="57"/>
      <c r="O39" s="57"/>
      <c r="P39" s="54"/>
      <c r="Q39" s="54"/>
      <c r="R39" s="54"/>
      <c r="S39" s="54"/>
      <c r="T39" s="11"/>
      <c r="U39" s="1"/>
    </row>
    <row r="40" spans="1:24" x14ac:dyDescent="0.25">
      <c r="A40" s="1" t="s">
        <v>32</v>
      </c>
      <c r="B40" s="112" t="s">
        <v>33</v>
      </c>
      <c r="C40" s="108"/>
      <c r="D40" s="108"/>
      <c r="E40" s="108"/>
      <c r="F40" s="108"/>
      <c r="G40" s="108"/>
      <c r="H40" s="54"/>
      <c r="I40" s="22">
        <f>SUM(I26+I35-I38)</f>
        <v>15155431.216615003</v>
      </c>
      <c r="J40" s="54"/>
      <c r="L40" s="1" t="s">
        <v>32</v>
      </c>
      <c r="M40" s="112" t="s">
        <v>33</v>
      </c>
      <c r="N40" s="108"/>
      <c r="O40" s="108"/>
      <c r="P40" s="108"/>
      <c r="Q40" s="108"/>
      <c r="R40" s="108"/>
      <c r="S40" s="54"/>
      <c r="T40" s="75">
        <f>SUM(T26+T35-T38)</f>
        <v>15202857.928399999</v>
      </c>
      <c r="U40" s="54"/>
    </row>
    <row r="41" spans="1:24" x14ac:dyDescent="0.25">
      <c r="A41" s="1"/>
      <c r="B41" s="57"/>
      <c r="C41" s="57"/>
      <c r="D41" s="57"/>
      <c r="E41" s="54"/>
      <c r="F41" s="54"/>
      <c r="G41" s="54"/>
      <c r="H41" s="54"/>
      <c r="I41" s="54"/>
      <c r="J41" s="54"/>
      <c r="L41" s="1"/>
      <c r="M41" s="57"/>
      <c r="N41" s="57"/>
      <c r="O41" s="57"/>
      <c r="P41" s="54"/>
      <c r="Q41" s="54"/>
      <c r="R41" s="54"/>
      <c r="S41" s="54"/>
      <c r="T41" s="54"/>
      <c r="U41" s="54"/>
    </row>
    <row r="42" spans="1:24" x14ac:dyDescent="0.25">
      <c r="A42" s="1" t="s">
        <v>34</v>
      </c>
      <c r="B42" s="112" t="s">
        <v>35</v>
      </c>
      <c r="C42" s="108"/>
      <c r="D42" s="108"/>
      <c r="E42" s="108"/>
      <c r="F42" s="108"/>
      <c r="G42" s="58">
        <v>45108</v>
      </c>
      <c r="H42" s="54"/>
      <c r="I42" s="62">
        <v>1188567.4799999997</v>
      </c>
      <c r="J42" s="54"/>
      <c r="L42" s="1" t="s">
        <v>34</v>
      </c>
      <c r="M42" s="112" t="s">
        <v>35</v>
      </c>
      <c r="N42" s="108"/>
      <c r="O42" s="108"/>
      <c r="P42" s="108"/>
      <c r="Q42" s="108"/>
      <c r="R42" s="63">
        <v>45108</v>
      </c>
      <c r="S42" s="54"/>
      <c r="T42" s="62">
        <v>1188567.4799999997</v>
      </c>
      <c r="U42" s="54"/>
    </row>
    <row r="43" spans="1:24" x14ac:dyDescent="0.25">
      <c r="A43" s="1"/>
      <c r="B43" s="57"/>
      <c r="C43" s="57"/>
      <c r="D43" s="57"/>
      <c r="E43" s="54"/>
      <c r="F43" s="54"/>
      <c r="G43" s="54"/>
      <c r="H43" s="54"/>
      <c r="I43" s="54"/>
      <c r="J43" s="54"/>
      <c r="L43" s="1"/>
      <c r="M43" s="57"/>
      <c r="N43" s="57"/>
      <c r="O43" s="57"/>
      <c r="P43" s="54"/>
      <c r="Q43" s="54"/>
      <c r="R43" s="54"/>
      <c r="S43" s="54"/>
      <c r="T43" s="54"/>
      <c r="U43" s="54"/>
    </row>
    <row r="44" spans="1:24" ht="15.75" thickBot="1" x14ac:dyDescent="0.3">
      <c r="A44" s="1" t="s">
        <v>36</v>
      </c>
      <c r="B44" s="112" t="s">
        <v>37</v>
      </c>
      <c r="C44" s="108"/>
      <c r="D44" s="108"/>
      <c r="E44" s="108"/>
      <c r="F44" s="108"/>
      <c r="G44" s="108"/>
      <c r="H44" s="54"/>
      <c r="I44" s="25">
        <f>SUM(I40+I42)</f>
        <v>16343998.696615003</v>
      </c>
      <c r="J44" s="54"/>
      <c r="L44" s="1" t="s">
        <v>36</v>
      </c>
      <c r="M44" s="112" t="s">
        <v>37</v>
      </c>
      <c r="N44" s="108"/>
      <c r="O44" s="108"/>
      <c r="P44" s="108"/>
      <c r="Q44" s="108"/>
      <c r="R44" s="108"/>
      <c r="S44" s="54"/>
      <c r="T44" s="86">
        <f>SUM(T40+T42)</f>
        <v>16391425.408399999</v>
      </c>
      <c r="U44" s="54"/>
    </row>
    <row r="45" spans="1:24" ht="15.75" thickTop="1" x14ac:dyDescent="0.25">
      <c r="A45" s="1"/>
      <c r="B45" s="57"/>
      <c r="C45" s="57"/>
      <c r="D45" s="57"/>
      <c r="E45" s="54"/>
      <c r="F45" s="54"/>
      <c r="G45" s="54"/>
      <c r="H45" s="54"/>
      <c r="I45" s="54"/>
      <c r="J45" s="54"/>
    </row>
    <row r="46" spans="1:24" x14ac:dyDescent="0.25">
      <c r="A46" s="1"/>
      <c r="B46" s="57"/>
      <c r="C46" s="57"/>
      <c r="D46" s="57"/>
      <c r="E46" s="54"/>
      <c r="F46" s="54"/>
      <c r="G46" s="54"/>
      <c r="H46" s="54"/>
      <c r="I46" s="54"/>
      <c r="J46" s="54"/>
    </row>
  </sheetData>
  <mergeCells count="14">
    <mergeCell ref="M42:Q42"/>
    <mergeCell ref="M44:R44"/>
    <mergeCell ref="E26:G26"/>
    <mergeCell ref="E35:G35"/>
    <mergeCell ref="B40:G40"/>
    <mergeCell ref="B42:F42"/>
    <mergeCell ref="B44:G44"/>
    <mergeCell ref="A1:I1"/>
    <mergeCell ref="L1:T1"/>
    <mergeCell ref="P26:R26"/>
    <mergeCell ref="P35:R35"/>
    <mergeCell ref="M40:R40"/>
    <mergeCell ref="G9:H9"/>
    <mergeCell ref="R9:S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AB8D2-BA47-4A34-9E9B-C13771420BC3}">
  <sheetPr>
    <tabColor rgb="FFCDE0FF"/>
  </sheetPr>
  <dimension ref="A1:O24"/>
  <sheetViews>
    <sheetView workbookViewId="0">
      <selection activeCell="G26" sqref="G26"/>
    </sheetView>
  </sheetViews>
  <sheetFormatPr defaultRowHeight="15" x14ac:dyDescent="0.25"/>
  <cols>
    <col min="1" max="1" width="16" customWidth="1"/>
    <col min="3" max="3" width="14" customWidth="1"/>
    <col min="8" max="8" width="16" customWidth="1"/>
    <col min="10" max="10" width="15.28515625" customWidth="1"/>
    <col min="15" max="15" width="13.28515625" customWidth="1"/>
  </cols>
  <sheetData>
    <row r="1" spans="1:15" ht="15.75" thickBot="1" x14ac:dyDescent="0.3">
      <c r="A1" s="103" t="s">
        <v>0</v>
      </c>
      <c r="B1" s="103"/>
      <c r="C1" s="103"/>
      <c r="D1" s="103"/>
      <c r="E1" s="103"/>
      <c r="F1" s="52"/>
      <c r="G1" s="52"/>
      <c r="H1" s="104" t="s">
        <v>1</v>
      </c>
      <c r="I1" s="104"/>
      <c r="J1" s="104"/>
      <c r="K1" s="104"/>
      <c r="L1" s="104"/>
    </row>
    <row r="3" spans="1:15" x14ac:dyDescent="0.25">
      <c r="A3" s="47"/>
      <c r="B3" s="3"/>
      <c r="C3" s="3"/>
      <c r="D3" s="3"/>
      <c r="E3" s="4" t="s">
        <v>39</v>
      </c>
      <c r="F3" s="46"/>
      <c r="H3" s="47"/>
      <c r="I3" s="3"/>
      <c r="J3" s="3"/>
      <c r="K3" s="3"/>
      <c r="L3" s="4" t="s">
        <v>39</v>
      </c>
      <c r="M3" s="46"/>
    </row>
    <row r="4" spans="1:15" x14ac:dyDescent="0.25">
      <c r="A4" s="3"/>
      <c r="B4" s="3"/>
      <c r="C4" s="3"/>
      <c r="D4" s="3"/>
      <c r="E4" s="3"/>
      <c r="F4" s="46"/>
      <c r="H4" s="3"/>
      <c r="I4" s="3"/>
      <c r="J4" s="3"/>
      <c r="K4" s="3"/>
      <c r="L4" s="3"/>
      <c r="M4" s="46"/>
    </row>
    <row r="5" spans="1:15" x14ac:dyDescent="0.25">
      <c r="A5" s="3"/>
      <c r="B5" s="3"/>
      <c r="C5" s="5" t="s">
        <v>3</v>
      </c>
      <c r="D5" s="3"/>
      <c r="E5" s="3"/>
      <c r="F5" s="46"/>
      <c r="H5" s="3"/>
      <c r="I5" s="3"/>
      <c r="J5" s="5" t="s">
        <v>3</v>
      </c>
      <c r="K5" s="3"/>
      <c r="L5" s="3"/>
      <c r="M5" s="46"/>
    </row>
    <row r="6" spans="1:15" x14ac:dyDescent="0.25">
      <c r="A6" s="3"/>
      <c r="B6" s="3"/>
      <c r="C6" s="5"/>
      <c r="D6" s="3"/>
      <c r="E6" s="3"/>
      <c r="F6" s="46"/>
      <c r="H6" s="3"/>
      <c r="I6" s="3"/>
      <c r="J6" s="5"/>
      <c r="K6" s="3"/>
      <c r="L6" s="3"/>
      <c r="M6" s="46"/>
    </row>
    <row r="7" spans="1:15" x14ac:dyDescent="0.25">
      <c r="A7" s="3"/>
      <c r="B7" s="3"/>
      <c r="C7" s="5" t="s">
        <v>40</v>
      </c>
      <c r="D7" s="3"/>
      <c r="E7" s="3"/>
      <c r="F7" s="46"/>
      <c r="H7" s="3"/>
      <c r="I7" s="3"/>
      <c r="J7" s="5" t="s">
        <v>40</v>
      </c>
      <c r="K7" s="3"/>
      <c r="L7" s="3"/>
      <c r="M7" s="46"/>
    </row>
    <row r="8" spans="1:15" x14ac:dyDescent="0.25">
      <c r="A8" s="3"/>
      <c r="B8" s="3"/>
      <c r="C8" s="7"/>
      <c r="D8" s="3"/>
      <c r="E8" s="3"/>
      <c r="F8" s="46"/>
      <c r="H8" s="3"/>
      <c r="I8" s="3"/>
      <c r="J8" s="7"/>
      <c r="K8" s="3"/>
      <c r="L8" s="3"/>
      <c r="M8" s="46"/>
    </row>
    <row r="9" spans="1:15" x14ac:dyDescent="0.25">
      <c r="A9" s="105"/>
      <c r="B9" s="105"/>
      <c r="C9" s="40" t="s">
        <v>6</v>
      </c>
      <c r="D9" s="106" t="s">
        <v>96</v>
      </c>
      <c r="E9" s="106"/>
      <c r="F9" s="46"/>
      <c r="H9" s="105"/>
      <c r="I9" s="105"/>
      <c r="J9" s="40" t="s">
        <v>6</v>
      </c>
      <c r="K9" s="106" t="s">
        <v>96</v>
      </c>
      <c r="L9" s="106"/>
      <c r="M9" s="46"/>
    </row>
    <row r="10" spans="1:15" x14ac:dyDescent="0.25">
      <c r="A10" s="3"/>
      <c r="B10" s="3"/>
      <c r="C10" s="3"/>
      <c r="D10" s="3"/>
      <c r="E10" s="3"/>
      <c r="F10" s="46"/>
      <c r="H10" s="3"/>
      <c r="I10" s="3"/>
      <c r="J10" s="3"/>
      <c r="K10" s="3"/>
      <c r="L10" s="3"/>
      <c r="M10" s="46"/>
    </row>
    <row r="11" spans="1:15" ht="15.75" thickBot="1" x14ac:dyDescent="0.3">
      <c r="A11" s="3"/>
      <c r="B11" s="3"/>
      <c r="C11" s="3"/>
      <c r="D11" s="3"/>
      <c r="E11" s="3"/>
      <c r="F11" s="46"/>
      <c r="H11" s="3"/>
      <c r="I11" s="3"/>
      <c r="J11" s="3"/>
      <c r="K11" s="3"/>
      <c r="L11" s="3"/>
      <c r="M11" s="46"/>
      <c r="O11" s="51" t="s">
        <v>97</v>
      </c>
    </row>
    <row r="12" spans="1:15" ht="15.75" thickBot="1" x14ac:dyDescent="0.3">
      <c r="A12" s="3" t="s">
        <v>41</v>
      </c>
      <c r="B12" s="3"/>
      <c r="C12" s="22">
        <f>'Apr-Pg 2'!I46</f>
        <v>11630736.449999999</v>
      </c>
      <c r="D12" s="3"/>
      <c r="E12" s="3"/>
      <c r="F12" s="46"/>
      <c r="H12" s="3" t="s">
        <v>41</v>
      </c>
      <c r="I12" s="3"/>
      <c r="J12" s="75">
        <f>'Apr-Pg 2'!T46</f>
        <v>12495023.489999998</v>
      </c>
      <c r="K12" s="3"/>
      <c r="L12" s="3"/>
      <c r="M12" s="46"/>
      <c r="O12" s="78">
        <f>J12-C12</f>
        <v>864287.03999999911</v>
      </c>
    </row>
    <row r="13" spans="1:15" x14ac:dyDescent="0.25">
      <c r="A13" s="3" t="s">
        <v>42</v>
      </c>
      <c r="B13" s="3"/>
      <c r="C13" s="10">
        <f>'Apr-Pg 3'!I35</f>
        <v>411878407</v>
      </c>
      <c r="D13" s="1" t="s">
        <v>10</v>
      </c>
      <c r="E13" s="48">
        <f>ROUND(C12/C13,5)</f>
        <v>2.8240000000000001E-2</v>
      </c>
      <c r="F13" s="46"/>
      <c r="H13" s="3" t="s">
        <v>42</v>
      </c>
      <c r="I13" s="3"/>
      <c r="J13" s="10">
        <f>'Apr-Pg 3'!T35</f>
        <v>411878407</v>
      </c>
      <c r="K13" s="1" t="s">
        <v>10</v>
      </c>
      <c r="L13" s="76">
        <f>ROUND(J12/J13,5)</f>
        <v>3.0339999999999999E-2</v>
      </c>
      <c r="M13" s="46"/>
    </row>
    <row r="14" spans="1:15" x14ac:dyDescent="0.25">
      <c r="A14" s="3"/>
      <c r="B14" s="3"/>
      <c r="C14" s="3"/>
      <c r="D14" s="3"/>
      <c r="E14" s="3"/>
      <c r="F14" s="46"/>
      <c r="H14" s="3"/>
      <c r="I14" s="3"/>
      <c r="J14" s="3"/>
      <c r="K14" s="3"/>
      <c r="L14" s="3"/>
      <c r="M14" s="46"/>
    </row>
    <row r="15" spans="1:15" x14ac:dyDescent="0.25">
      <c r="A15" s="3"/>
      <c r="B15" s="3"/>
      <c r="C15" s="3"/>
      <c r="D15" s="3"/>
      <c r="E15" s="3"/>
      <c r="F15" s="46"/>
      <c r="H15" s="3"/>
      <c r="I15" s="3"/>
      <c r="J15" s="3"/>
      <c r="K15" s="3"/>
      <c r="L15" s="3"/>
      <c r="M15" s="46"/>
    </row>
    <row r="16" spans="1:15" x14ac:dyDescent="0.25">
      <c r="A16" s="3" t="s">
        <v>43</v>
      </c>
      <c r="B16" s="3"/>
      <c r="C16" s="22">
        <v>12810858</v>
      </c>
      <c r="D16" s="3"/>
      <c r="E16" s="3"/>
      <c r="F16" s="46"/>
      <c r="H16" s="3" t="s">
        <v>43</v>
      </c>
      <c r="I16" s="3"/>
      <c r="J16" s="22">
        <v>12810858</v>
      </c>
      <c r="K16" s="3"/>
      <c r="L16" s="3"/>
      <c r="M16" s="46"/>
    </row>
    <row r="17" spans="1:13" x14ac:dyDescent="0.25">
      <c r="A17" s="3" t="s">
        <v>44</v>
      </c>
      <c r="B17" s="3"/>
      <c r="C17" s="10">
        <v>490482730</v>
      </c>
      <c r="D17" s="1" t="s">
        <v>21</v>
      </c>
      <c r="E17" s="49">
        <f>ROUND(C16/C17,5)</f>
        <v>2.6120000000000001E-2</v>
      </c>
      <c r="F17" s="46" t="s">
        <v>38</v>
      </c>
      <c r="H17" s="3" t="s">
        <v>44</v>
      </c>
      <c r="I17" s="3"/>
      <c r="J17" s="10">
        <v>490482730</v>
      </c>
      <c r="K17" s="1" t="s">
        <v>21</v>
      </c>
      <c r="L17" s="49">
        <f>ROUND(J16/J17,5)</f>
        <v>2.6120000000000001E-2</v>
      </c>
      <c r="M17" s="46" t="s">
        <v>38</v>
      </c>
    </row>
    <row r="18" spans="1:13" x14ac:dyDescent="0.25">
      <c r="A18" s="3"/>
      <c r="B18" s="3"/>
      <c r="C18" s="3"/>
      <c r="D18" s="3"/>
      <c r="E18" s="3"/>
      <c r="F18" s="1"/>
      <c r="H18" s="3"/>
      <c r="I18" s="3"/>
      <c r="J18" s="3"/>
      <c r="K18" s="3"/>
      <c r="L18" s="3"/>
      <c r="M18" s="1"/>
    </row>
    <row r="19" spans="1:13" ht="15.75" thickBot="1" x14ac:dyDescent="0.3">
      <c r="A19" s="3"/>
      <c r="B19" s="3"/>
      <c r="C19" s="3"/>
      <c r="D19" s="3"/>
      <c r="E19" s="50">
        <f>SUM(E13-E17)</f>
        <v>2.1200000000000004E-3</v>
      </c>
      <c r="F19" s="1"/>
      <c r="H19" s="3"/>
      <c r="I19" s="3"/>
      <c r="J19" s="3"/>
      <c r="K19" s="3"/>
      <c r="L19" s="77">
        <f>SUM(L13-L17)</f>
        <v>4.2199999999999981E-3</v>
      </c>
      <c r="M19" s="1"/>
    </row>
    <row r="20" spans="1:13" ht="15.75" thickTop="1" x14ac:dyDescent="0.25">
      <c r="A20" s="3"/>
      <c r="B20" s="3"/>
      <c r="C20" s="3"/>
      <c r="D20" s="3"/>
      <c r="E20" s="3"/>
      <c r="F20" s="46"/>
      <c r="H20" s="3"/>
      <c r="I20" s="3"/>
      <c r="J20" s="3"/>
      <c r="K20" s="3"/>
      <c r="L20" s="3"/>
      <c r="M20" s="46"/>
    </row>
    <row r="21" spans="1:13" x14ac:dyDescent="0.25">
      <c r="A21" s="3"/>
      <c r="B21" s="3"/>
      <c r="C21" s="3"/>
      <c r="D21" s="3"/>
      <c r="E21" s="46"/>
      <c r="F21" s="46"/>
      <c r="H21" s="3"/>
      <c r="I21" s="3"/>
      <c r="J21" s="3"/>
      <c r="K21" s="3"/>
      <c r="L21" s="46"/>
      <c r="M21" s="46"/>
    </row>
    <row r="22" spans="1:13" x14ac:dyDescent="0.25">
      <c r="A22" s="3"/>
      <c r="B22" s="3"/>
      <c r="C22" s="3"/>
      <c r="D22" s="3"/>
      <c r="E22" s="3"/>
      <c r="F22" s="46"/>
      <c r="H22" s="3"/>
      <c r="I22" s="3"/>
      <c r="J22" s="3"/>
      <c r="K22" s="3"/>
      <c r="L22" s="3"/>
      <c r="M22" s="46"/>
    </row>
    <row r="23" spans="1:13" x14ac:dyDescent="0.25">
      <c r="A23" s="3"/>
      <c r="B23" s="3"/>
      <c r="C23" s="3"/>
      <c r="D23" s="3"/>
      <c r="E23" s="3"/>
      <c r="F23" s="46"/>
      <c r="H23" s="3"/>
      <c r="I23" s="3"/>
      <c r="J23" s="3"/>
      <c r="K23" s="3"/>
      <c r="L23" s="3"/>
      <c r="M23" s="46"/>
    </row>
    <row r="24" spans="1:13" x14ac:dyDescent="0.25">
      <c r="A24" s="3"/>
      <c r="B24" s="3"/>
      <c r="C24" s="3"/>
      <c r="D24" s="3"/>
      <c r="E24" s="3"/>
      <c r="F24" s="46"/>
      <c r="H24" s="3"/>
      <c r="I24" s="3"/>
      <c r="J24" s="3"/>
      <c r="K24" s="3"/>
      <c r="L24" s="3"/>
      <c r="M24" s="46"/>
    </row>
  </sheetData>
  <mergeCells count="6">
    <mergeCell ref="A1:E1"/>
    <mergeCell ref="H1:L1"/>
    <mergeCell ref="A9:B9"/>
    <mergeCell ref="D9:E9"/>
    <mergeCell ref="H9:I9"/>
    <mergeCell ref="K9:L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748C9-2C1C-4E0A-A88D-19E52E3AA96E}">
  <sheetPr>
    <tabColor rgb="FFCDE0FF"/>
  </sheetPr>
  <dimension ref="A1:T47"/>
  <sheetViews>
    <sheetView workbookViewId="0">
      <selection activeCell="R20" sqref="R20"/>
    </sheetView>
  </sheetViews>
  <sheetFormatPr defaultRowHeight="15" x14ac:dyDescent="0.25"/>
  <cols>
    <col min="5" max="5" width="14.7109375" customWidth="1"/>
    <col min="7" max="7" width="11.140625" customWidth="1"/>
    <col min="9" max="9" width="10.140625" customWidth="1"/>
    <col min="16" max="16" width="10.140625" bestFit="1" customWidth="1"/>
    <col min="18" max="18" width="10.85546875" customWidth="1"/>
    <col min="20" max="20" width="10" customWidth="1"/>
  </cols>
  <sheetData>
    <row r="1" spans="1:20" ht="15.75" thickBot="1" x14ac:dyDescent="0.3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L1" s="104" t="s">
        <v>1</v>
      </c>
      <c r="M1" s="104"/>
      <c r="N1" s="104"/>
      <c r="O1" s="104"/>
      <c r="P1" s="104"/>
      <c r="Q1" s="104"/>
      <c r="R1" s="104"/>
      <c r="S1" s="104"/>
      <c r="T1" s="104"/>
    </row>
    <row r="3" spans="1:20" x14ac:dyDescent="0.25">
      <c r="A3" s="30"/>
      <c r="B3" s="3"/>
      <c r="C3" s="3"/>
      <c r="D3" s="3"/>
      <c r="E3" s="3"/>
      <c r="F3" s="3"/>
      <c r="G3" s="3"/>
      <c r="H3" s="3"/>
      <c r="I3" s="4" t="s">
        <v>45</v>
      </c>
      <c r="L3" s="30"/>
      <c r="M3" s="3"/>
      <c r="N3" s="3"/>
      <c r="O3" s="3"/>
      <c r="P3" s="3"/>
      <c r="Q3" s="3"/>
      <c r="R3" s="3"/>
      <c r="S3" s="3"/>
      <c r="T3" s="4" t="s">
        <v>45</v>
      </c>
    </row>
    <row r="4" spans="1:20" x14ac:dyDescent="0.25">
      <c r="A4" s="1"/>
      <c r="B4" s="3"/>
      <c r="C4" s="3"/>
      <c r="D4" s="3"/>
      <c r="E4" s="5" t="s">
        <v>3</v>
      </c>
      <c r="F4" s="3"/>
      <c r="G4" s="3"/>
      <c r="H4" s="3"/>
      <c r="I4" s="3"/>
      <c r="L4" s="1"/>
      <c r="M4" s="3"/>
      <c r="N4" s="3"/>
      <c r="O4" s="3"/>
      <c r="P4" s="5" t="s">
        <v>3</v>
      </c>
      <c r="Q4" s="3"/>
      <c r="R4" s="3"/>
      <c r="S4" s="3"/>
      <c r="T4" s="3"/>
    </row>
    <row r="5" spans="1:20" x14ac:dyDescent="0.25">
      <c r="A5" s="1"/>
      <c r="B5" s="3"/>
      <c r="C5" s="3"/>
      <c r="D5" s="3"/>
      <c r="E5" s="5"/>
      <c r="F5" s="3"/>
      <c r="G5" s="3"/>
      <c r="H5" s="3"/>
      <c r="I5" s="3"/>
      <c r="L5" s="1"/>
      <c r="M5" s="3"/>
      <c r="N5" s="3"/>
      <c r="O5" s="3"/>
      <c r="P5" s="5"/>
      <c r="Q5" s="3"/>
      <c r="R5" s="3"/>
      <c r="S5" s="3"/>
      <c r="T5" s="3"/>
    </row>
    <row r="6" spans="1:20" x14ac:dyDescent="0.25">
      <c r="A6" s="1"/>
      <c r="B6" s="3"/>
      <c r="C6" s="3"/>
      <c r="D6" s="3"/>
      <c r="E6" s="6" t="s">
        <v>46</v>
      </c>
      <c r="F6" s="3"/>
      <c r="G6" s="3"/>
      <c r="H6" s="3"/>
      <c r="I6" s="3"/>
      <c r="L6" s="1"/>
      <c r="M6" s="3"/>
      <c r="N6" s="3"/>
      <c r="O6" s="3"/>
      <c r="P6" s="6" t="s">
        <v>46</v>
      </c>
      <c r="Q6" s="3"/>
      <c r="R6" s="3"/>
      <c r="S6" s="3"/>
      <c r="T6" s="3"/>
    </row>
    <row r="7" spans="1:20" x14ac:dyDescent="0.25">
      <c r="A7" s="7"/>
      <c r="B7" s="3"/>
      <c r="C7" s="3"/>
      <c r="D7" s="109"/>
      <c r="E7" s="110"/>
      <c r="F7" s="3"/>
      <c r="G7" s="3"/>
      <c r="H7" s="3"/>
      <c r="I7" s="3"/>
      <c r="L7" s="7"/>
      <c r="M7" s="3"/>
      <c r="N7" s="3"/>
      <c r="O7" s="109"/>
      <c r="P7" s="110"/>
      <c r="Q7" s="3"/>
      <c r="R7" s="3"/>
      <c r="S7" s="3"/>
      <c r="T7" s="3"/>
    </row>
    <row r="8" spans="1:20" x14ac:dyDescent="0.25">
      <c r="A8" s="1"/>
      <c r="B8" s="3"/>
      <c r="C8" s="3"/>
      <c r="D8" s="7"/>
      <c r="E8" s="40" t="s">
        <v>6</v>
      </c>
      <c r="F8" s="106" t="s">
        <v>96</v>
      </c>
      <c r="G8" s="111"/>
      <c r="H8" s="3"/>
      <c r="I8" s="3"/>
      <c r="L8" s="1"/>
      <c r="M8" s="3"/>
      <c r="N8" s="3"/>
      <c r="O8" s="7"/>
      <c r="P8" s="40" t="s">
        <v>6</v>
      </c>
      <c r="Q8" s="106" t="s">
        <v>96</v>
      </c>
      <c r="R8" s="111"/>
      <c r="S8" s="3"/>
      <c r="T8" s="3"/>
    </row>
    <row r="9" spans="1:20" x14ac:dyDescent="0.25">
      <c r="A9" s="1"/>
      <c r="B9" s="3"/>
      <c r="C9" s="3"/>
      <c r="D9" s="3"/>
      <c r="E9" s="3"/>
      <c r="F9" s="3"/>
      <c r="G9" s="3"/>
      <c r="H9" s="3"/>
      <c r="I9" s="3"/>
      <c r="L9" s="1"/>
      <c r="M9" s="3"/>
      <c r="N9" s="3"/>
      <c r="O9" s="3"/>
      <c r="P9" s="3"/>
      <c r="Q9" s="3"/>
      <c r="R9" s="3"/>
      <c r="S9" s="3"/>
      <c r="T9" s="3"/>
    </row>
    <row r="10" spans="1:20" x14ac:dyDescent="0.25">
      <c r="A10" s="1" t="s">
        <v>7</v>
      </c>
      <c r="B10" s="2" t="s">
        <v>8</v>
      </c>
      <c r="C10" s="2"/>
      <c r="D10" s="2"/>
      <c r="E10" s="3"/>
      <c r="F10" s="3"/>
      <c r="G10" s="3"/>
      <c r="H10" s="3"/>
      <c r="I10" s="3"/>
      <c r="L10" s="1" t="s">
        <v>7</v>
      </c>
      <c r="M10" s="2" t="s">
        <v>8</v>
      </c>
      <c r="N10" s="2"/>
      <c r="O10" s="2"/>
      <c r="P10" s="3"/>
      <c r="Q10" s="3"/>
      <c r="R10" s="3"/>
      <c r="S10" s="3"/>
      <c r="T10" s="3"/>
    </row>
    <row r="11" spans="1:20" x14ac:dyDescent="0.25">
      <c r="A11" s="1"/>
      <c r="B11" s="2"/>
      <c r="C11" s="2" t="s">
        <v>9</v>
      </c>
      <c r="D11" s="2"/>
      <c r="E11" s="3"/>
      <c r="F11" s="3"/>
      <c r="G11" s="3"/>
      <c r="H11" s="1" t="s">
        <v>10</v>
      </c>
      <c r="I11" s="9">
        <v>1353750.64</v>
      </c>
      <c r="L11" s="1"/>
      <c r="M11" s="2"/>
      <c r="N11" s="2" t="s">
        <v>9</v>
      </c>
      <c r="O11" s="2"/>
      <c r="P11" s="3"/>
      <c r="Q11" s="3"/>
      <c r="R11" s="3"/>
      <c r="S11" s="1" t="s">
        <v>10</v>
      </c>
      <c r="T11" s="9">
        <v>1353750.64</v>
      </c>
    </row>
    <row r="12" spans="1:20" x14ac:dyDescent="0.25">
      <c r="A12" s="1"/>
      <c r="B12" s="2"/>
      <c r="C12" s="2" t="s">
        <v>11</v>
      </c>
      <c r="D12" s="2"/>
      <c r="E12" s="3"/>
      <c r="F12" s="3"/>
      <c r="G12" s="3"/>
      <c r="H12" s="1" t="s">
        <v>10</v>
      </c>
      <c r="I12" s="10">
        <v>347955.04</v>
      </c>
      <c r="L12" s="1"/>
      <c r="M12" s="2"/>
      <c r="N12" s="2" t="s">
        <v>11</v>
      </c>
      <c r="O12" s="2"/>
      <c r="P12" s="3"/>
      <c r="Q12" s="3"/>
      <c r="R12" s="3"/>
      <c r="S12" s="1" t="s">
        <v>10</v>
      </c>
      <c r="T12" s="10">
        <v>347955.04</v>
      </c>
    </row>
    <row r="13" spans="1:20" x14ac:dyDescent="0.25">
      <c r="A13" s="1"/>
      <c r="B13" s="2"/>
      <c r="C13" s="2" t="s">
        <v>12</v>
      </c>
      <c r="D13" s="2"/>
      <c r="E13" s="3"/>
      <c r="F13" s="3"/>
      <c r="G13" s="3"/>
      <c r="H13" s="1" t="s">
        <v>10</v>
      </c>
      <c r="I13" s="10">
        <v>3085398</v>
      </c>
      <c r="L13" s="1"/>
      <c r="M13" s="2"/>
      <c r="N13" s="2" t="s">
        <v>12</v>
      </c>
      <c r="O13" s="2"/>
      <c r="P13" s="3"/>
      <c r="Q13" s="3"/>
      <c r="R13" s="3"/>
      <c r="S13" s="1" t="s">
        <v>10</v>
      </c>
      <c r="T13" s="10">
        <v>3085398</v>
      </c>
    </row>
    <row r="14" spans="1:20" x14ac:dyDescent="0.25">
      <c r="A14" s="1"/>
      <c r="B14" s="2"/>
      <c r="C14" s="2" t="s">
        <v>13</v>
      </c>
      <c r="D14" s="2"/>
      <c r="E14" s="3"/>
      <c r="F14" s="3"/>
      <c r="G14" s="3"/>
      <c r="H14" s="1" t="s">
        <v>10</v>
      </c>
      <c r="I14" s="10">
        <v>0</v>
      </c>
      <c r="L14" s="1"/>
      <c r="M14" s="2"/>
      <c r="N14" s="2" t="s">
        <v>13</v>
      </c>
      <c r="O14" s="2"/>
      <c r="P14" s="3"/>
      <c r="Q14" s="3"/>
      <c r="R14" s="3"/>
      <c r="S14" s="1" t="s">
        <v>10</v>
      </c>
      <c r="T14" s="10">
        <v>0</v>
      </c>
    </row>
    <row r="15" spans="1:20" x14ac:dyDescent="0.25">
      <c r="A15" s="1"/>
      <c r="B15" s="2"/>
      <c r="C15" s="2" t="s">
        <v>14</v>
      </c>
      <c r="D15" s="2"/>
      <c r="E15" s="3"/>
      <c r="F15" s="3"/>
      <c r="G15" s="3"/>
      <c r="H15" s="1" t="s">
        <v>10</v>
      </c>
      <c r="I15" s="10">
        <v>0</v>
      </c>
      <c r="L15" s="1"/>
      <c r="M15" s="2"/>
      <c r="N15" s="2" t="s">
        <v>14</v>
      </c>
      <c r="O15" s="2"/>
      <c r="P15" s="3"/>
      <c r="Q15" s="3"/>
      <c r="R15" s="3"/>
      <c r="S15" s="1" t="s">
        <v>10</v>
      </c>
      <c r="T15" s="10">
        <v>0</v>
      </c>
    </row>
    <row r="16" spans="1:20" x14ac:dyDescent="0.25">
      <c r="A16" s="1"/>
      <c r="B16" s="2"/>
      <c r="C16" s="2" t="s">
        <v>20</v>
      </c>
      <c r="D16" s="2"/>
      <c r="E16" s="3"/>
      <c r="F16" s="3"/>
      <c r="G16" s="3"/>
      <c r="H16" s="1" t="s">
        <v>21</v>
      </c>
      <c r="I16" s="10">
        <v>0</v>
      </c>
      <c r="L16" s="1"/>
      <c r="M16" s="2"/>
      <c r="N16" s="2" t="s">
        <v>20</v>
      </c>
      <c r="O16" s="2"/>
      <c r="P16" s="3"/>
      <c r="Q16" s="3"/>
      <c r="R16" s="3"/>
      <c r="S16" s="1" t="s">
        <v>21</v>
      </c>
      <c r="T16" s="10">
        <v>0</v>
      </c>
    </row>
    <row r="17" spans="1:20" x14ac:dyDescent="0.25">
      <c r="A17" s="1"/>
      <c r="B17" s="2"/>
      <c r="C17" s="2"/>
      <c r="D17" s="32" t="s">
        <v>47</v>
      </c>
      <c r="E17" s="21"/>
      <c r="F17" s="3"/>
      <c r="G17" s="3"/>
      <c r="H17" s="3"/>
      <c r="I17" s="41">
        <f>SUM(I11:I15)-I16</f>
        <v>4787103.68</v>
      </c>
      <c r="L17" s="1"/>
      <c r="M17" s="2"/>
      <c r="N17" s="2"/>
      <c r="O17" s="32" t="s">
        <v>47</v>
      </c>
      <c r="P17" s="21"/>
      <c r="Q17" s="3"/>
      <c r="R17" s="3"/>
      <c r="S17" s="3"/>
      <c r="T17" s="41">
        <f>SUM(T11:T15)-T16</f>
        <v>4787103.68</v>
      </c>
    </row>
    <row r="18" spans="1:20" x14ac:dyDescent="0.25">
      <c r="A18" s="1"/>
      <c r="B18" s="3"/>
      <c r="C18" s="3"/>
      <c r="D18" s="3"/>
      <c r="E18" s="3"/>
      <c r="F18" s="3"/>
      <c r="G18" s="3"/>
      <c r="H18" s="3"/>
      <c r="I18" s="3"/>
      <c r="L18" s="1"/>
      <c r="M18" s="3"/>
      <c r="N18" s="3"/>
      <c r="O18" s="3"/>
      <c r="P18" s="3"/>
      <c r="Q18" s="3"/>
      <c r="R18" s="3"/>
      <c r="S18" s="3"/>
      <c r="T18" s="3"/>
    </row>
    <row r="19" spans="1:20" x14ac:dyDescent="0.25">
      <c r="A19" s="1" t="s">
        <v>23</v>
      </c>
      <c r="B19" s="2" t="s">
        <v>24</v>
      </c>
      <c r="C19" s="2"/>
      <c r="D19" s="2"/>
      <c r="E19" s="3"/>
      <c r="F19" s="3"/>
      <c r="G19" s="3"/>
      <c r="H19" s="3"/>
      <c r="I19" s="3"/>
      <c r="L19" s="1" t="s">
        <v>23</v>
      </c>
      <c r="M19" s="2" t="s">
        <v>24</v>
      </c>
      <c r="N19" s="2"/>
      <c r="O19" s="2"/>
      <c r="P19" s="3"/>
      <c r="Q19" s="3"/>
      <c r="R19" s="3"/>
      <c r="S19" s="3"/>
      <c r="T19" s="3"/>
    </row>
    <row r="20" spans="1:20" x14ac:dyDescent="0.25">
      <c r="A20" s="1"/>
      <c r="B20" s="2"/>
      <c r="C20" s="2" t="s">
        <v>25</v>
      </c>
      <c r="D20" s="2"/>
      <c r="E20" s="3"/>
      <c r="F20" s="3"/>
      <c r="G20" s="3"/>
      <c r="H20" s="1" t="s">
        <v>10</v>
      </c>
      <c r="I20" s="10">
        <v>0</v>
      </c>
      <c r="L20" s="1"/>
      <c r="M20" s="2"/>
      <c r="N20" s="2" t="s">
        <v>25</v>
      </c>
      <c r="O20" s="93"/>
      <c r="P20" s="3"/>
      <c r="Q20" s="3"/>
      <c r="R20" s="3"/>
      <c r="S20" s="1" t="s">
        <v>10</v>
      </c>
      <c r="T20" s="10">
        <v>0</v>
      </c>
    </row>
    <row r="21" spans="1:20" x14ac:dyDescent="0.25">
      <c r="A21" s="1"/>
      <c r="B21" s="2"/>
      <c r="C21" s="2" t="s">
        <v>26</v>
      </c>
      <c r="D21" s="2"/>
      <c r="E21" s="3"/>
      <c r="F21" s="3"/>
      <c r="G21" s="3"/>
      <c r="H21" s="1" t="s">
        <v>10</v>
      </c>
      <c r="I21" s="10">
        <v>8636530</v>
      </c>
      <c r="L21" s="1"/>
      <c r="M21" s="2"/>
      <c r="N21" s="2" t="s">
        <v>26</v>
      </c>
      <c r="O21" s="2"/>
      <c r="P21" s="3"/>
      <c r="Q21" s="3"/>
      <c r="R21" s="3"/>
      <c r="S21" s="1" t="s">
        <v>10</v>
      </c>
      <c r="T21" s="10">
        <v>8636530</v>
      </c>
    </row>
    <row r="22" spans="1:20" x14ac:dyDescent="0.25">
      <c r="A22" s="1"/>
      <c r="B22" s="2"/>
      <c r="C22" s="2" t="s">
        <v>28</v>
      </c>
      <c r="D22" s="2"/>
      <c r="E22" s="3"/>
      <c r="F22" s="3"/>
      <c r="G22" s="3"/>
      <c r="H22" s="1" t="s">
        <v>21</v>
      </c>
      <c r="I22" s="10">
        <v>0</v>
      </c>
      <c r="L22" s="1"/>
      <c r="M22" s="2"/>
      <c r="N22" s="2" t="s">
        <v>28</v>
      </c>
      <c r="O22" s="2"/>
      <c r="P22" s="3"/>
      <c r="Q22" s="3"/>
      <c r="R22" s="3"/>
      <c r="S22" s="1" t="s">
        <v>21</v>
      </c>
      <c r="T22" s="10">
        <v>0</v>
      </c>
    </row>
    <row r="23" spans="1:20" x14ac:dyDescent="0.25">
      <c r="A23" s="1"/>
      <c r="B23" s="2"/>
      <c r="C23" s="2"/>
      <c r="D23" s="32" t="s">
        <v>47</v>
      </c>
      <c r="E23" s="21"/>
      <c r="F23" s="3"/>
      <c r="G23" s="3"/>
      <c r="H23" s="3"/>
      <c r="I23" s="41">
        <f>SUM(I20:I21)-I22</f>
        <v>8636530</v>
      </c>
      <c r="L23" s="1"/>
      <c r="M23" s="2"/>
      <c r="N23" s="2"/>
      <c r="O23" s="32" t="s">
        <v>47</v>
      </c>
      <c r="P23" s="21"/>
      <c r="Q23" s="3"/>
      <c r="R23" s="3"/>
      <c r="S23" s="3"/>
      <c r="T23" s="41">
        <f>SUM(T20:T21)-T22</f>
        <v>8636530</v>
      </c>
    </row>
    <row r="24" spans="1:20" x14ac:dyDescent="0.25">
      <c r="A24" s="1"/>
      <c r="B24" s="3"/>
      <c r="C24" s="3"/>
      <c r="D24" s="3"/>
      <c r="E24" s="3"/>
      <c r="F24" s="3"/>
      <c r="G24" s="3"/>
      <c r="H24" s="3"/>
      <c r="I24" s="3"/>
      <c r="L24" s="1"/>
      <c r="M24" s="3"/>
      <c r="N24" s="3"/>
      <c r="O24" s="3"/>
      <c r="P24" s="3"/>
      <c r="Q24" s="3"/>
      <c r="R24" s="3"/>
      <c r="S24" s="3"/>
      <c r="T24" s="3"/>
    </row>
    <row r="25" spans="1:20" x14ac:dyDescent="0.25">
      <c r="A25" s="1" t="s">
        <v>30</v>
      </c>
      <c r="B25" s="2" t="s">
        <v>31</v>
      </c>
      <c r="C25" s="2"/>
      <c r="D25" s="2"/>
      <c r="E25" s="3"/>
      <c r="F25" s="3"/>
      <c r="G25" s="3"/>
      <c r="H25" s="3"/>
      <c r="I25" s="20">
        <v>686391</v>
      </c>
      <c r="L25" s="1" t="s">
        <v>30</v>
      </c>
      <c r="M25" s="2" t="s">
        <v>31</v>
      </c>
      <c r="N25" s="2"/>
      <c r="O25" s="2"/>
      <c r="P25" s="3"/>
      <c r="Q25" s="3"/>
      <c r="R25" s="3"/>
      <c r="S25" s="3"/>
      <c r="T25" s="20">
        <v>686391</v>
      </c>
    </row>
    <row r="26" spans="1:20" x14ac:dyDescent="0.25">
      <c r="A26" s="1"/>
      <c r="B26" s="2"/>
      <c r="C26" s="2"/>
      <c r="D26" s="32" t="s">
        <v>47</v>
      </c>
      <c r="E26" s="3"/>
      <c r="F26" s="3"/>
      <c r="G26" s="3"/>
      <c r="H26" s="3"/>
      <c r="I26" s="10">
        <f>$I$25</f>
        <v>686391</v>
      </c>
      <c r="L26" s="1"/>
      <c r="M26" s="2"/>
      <c r="N26" s="2"/>
      <c r="O26" s="32" t="s">
        <v>47</v>
      </c>
      <c r="P26" s="3"/>
      <c r="Q26" s="3"/>
      <c r="R26" s="3"/>
      <c r="S26" s="3"/>
      <c r="T26" s="10">
        <f>$I$25</f>
        <v>686391</v>
      </c>
    </row>
    <row r="27" spans="1:20" x14ac:dyDescent="0.25">
      <c r="A27" s="1"/>
      <c r="B27" s="2"/>
      <c r="C27" s="2"/>
      <c r="D27" s="32"/>
      <c r="E27" s="3"/>
      <c r="F27" s="3"/>
      <c r="G27" s="3"/>
      <c r="H27" s="3"/>
      <c r="I27" s="3"/>
      <c r="L27" s="1"/>
      <c r="M27" s="2"/>
      <c r="N27" s="2"/>
      <c r="O27" s="32"/>
      <c r="P27" s="3"/>
      <c r="Q27" s="3"/>
      <c r="R27" s="3"/>
      <c r="S27" s="3"/>
      <c r="T27" s="3"/>
    </row>
    <row r="28" spans="1:20" x14ac:dyDescent="0.25">
      <c r="A28" s="1" t="s">
        <v>48</v>
      </c>
      <c r="B28" s="2" t="s">
        <v>49</v>
      </c>
      <c r="C28" s="2"/>
      <c r="D28" s="32"/>
      <c r="E28" s="3"/>
      <c r="F28" s="3"/>
      <c r="G28" s="3"/>
      <c r="H28" s="3"/>
      <c r="I28" s="31">
        <v>0</v>
      </c>
      <c r="L28" s="1" t="s">
        <v>48</v>
      </c>
      <c r="M28" s="2" t="s">
        <v>49</v>
      </c>
      <c r="N28" s="2"/>
      <c r="O28" s="32"/>
      <c r="P28" s="3"/>
      <c r="Q28" s="3"/>
      <c r="R28" s="3"/>
      <c r="S28" s="3"/>
      <c r="T28" s="31">
        <v>0</v>
      </c>
    </row>
    <row r="29" spans="1:20" x14ac:dyDescent="0.25">
      <c r="A29" s="1"/>
      <c r="B29" s="2"/>
      <c r="C29" s="2"/>
      <c r="D29" s="2"/>
      <c r="E29" s="3"/>
      <c r="F29" s="3"/>
      <c r="G29" s="3"/>
      <c r="H29" s="3"/>
      <c r="I29" s="3"/>
      <c r="L29" s="1"/>
      <c r="M29" s="2"/>
      <c r="N29" s="2"/>
      <c r="O29" s="2"/>
      <c r="P29" s="3"/>
      <c r="Q29" s="3"/>
      <c r="R29" s="3"/>
      <c r="S29" s="3"/>
      <c r="T29" s="3"/>
    </row>
    <row r="30" spans="1:20" ht="15.75" thickBot="1" x14ac:dyDescent="0.3">
      <c r="A30" s="1" t="s">
        <v>32</v>
      </c>
      <c r="B30" s="112" t="s">
        <v>50</v>
      </c>
      <c r="C30" s="108"/>
      <c r="D30" s="108"/>
      <c r="E30" s="3"/>
      <c r="F30" s="3"/>
      <c r="G30" s="3"/>
      <c r="H30" s="3"/>
      <c r="I30" s="25">
        <f>SUM(I17+I23-I26)</f>
        <v>12737242.68</v>
      </c>
      <c r="L30" s="1" t="s">
        <v>32</v>
      </c>
      <c r="M30" s="112" t="s">
        <v>50</v>
      </c>
      <c r="N30" s="108"/>
      <c r="O30" s="108"/>
      <c r="P30" s="3"/>
      <c r="Q30" s="3"/>
      <c r="R30" s="3"/>
      <c r="S30" s="3"/>
      <c r="T30" s="25">
        <f>SUM(T17+T23-T26)</f>
        <v>12737242.68</v>
      </c>
    </row>
    <row r="31" spans="1:20" ht="15.75" thickTop="1" x14ac:dyDescent="0.25">
      <c r="A31" s="1"/>
      <c r="B31" s="2"/>
      <c r="C31" s="2"/>
      <c r="D31" s="2"/>
      <c r="E31" s="3"/>
      <c r="F31" s="3"/>
      <c r="G31" s="3"/>
      <c r="H31" s="3"/>
      <c r="I31" s="3"/>
      <c r="L31" s="1"/>
      <c r="M31" s="2"/>
      <c r="N31" s="2"/>
      <c r="O31" s="2"/>
      <c r="P31" s="3"/>
      <c r="Q31" s="3"/>
      <c r="R31" s="3"/>
      <c r="S31" s="3"/>
      <c r="T31" s="3"/>
    </row>
    <row r="32" spans="1:20" x14ac:dyDescent="0.25">
      <c r="A32" s="1"/>
      <c r="B32" s="3"/>
      <c r="C32" s="3"/>
      <c r="D32" s="3"/>
      <c r="E32" s="3"/>
      <c r="F32" s="3"/>
      <c r="G32" s="3"/>
      <c r="H32" s="3"/>
      <c r="I32" s="3"/>
      <c r="L32" s="1"/>
      <c r="M32" s="3"/>
      <c r="N32" s="3"/>
      <c r="O32" s="3"/>
      <c r="P32" s="3"/>
      <c r="Q32" s="3"/>
      <c r="R32" s="3"/>
      <c r="S32" s="3"/>
      <c r="T32" s="3"/>
    </row>
    <row r="33" spans="1:20" x14ac:dyDescent="0.25">
      <c r="A33" s="32" t="s">
        <v>34</v>
      </c>
      <c r="B33" s="3" t="s">
        <v>51</v>
      </c>
      <c r="C33" s="3"/>
      <c r="D33" s="3"/>
      <c r="E33" s="3"/>
      <c r="F33" s="3"/>
      <c r="G33" s="3"/>
      <c r="H33" s="3"/>
      <c r="I33" s="3"/>
      <c r="L33" s="32" t="s">
        <v>34</v>
      </c>
      <c r="M33" s="3" t="s">
        <v>51</v>
      </c>
      <c r="N33" s="3"/>
      <c r="O33" s="3"/>
      <c r="P33" s="3"/>
      <c r="Q33" s="3"/>
      <c r="R33" s="3"/>
      <c r="S33" s="3"/>
      <c r="T33" s="3"/>
    </row>
    <row r="34" spans="1:20" x14ac:dyDescent="0.25">
      <c r="A34" s="1"/>
      <c r="B34" s="3" t="s">
        <v>52</v>
      </c>
      <c r="C34" s="3"/>
      <c r="D34" s="113">
        <v>45412</v>
      </c>
      <c r="E34" s="114"/>
      <c r="F34" s="3"/>
      <c r="G34" s="3" t="s">
        <v>53</v>
      </c>
      <c r="H34" s="3"/>
      <c r="I34" s="3"/>
      <c r="L34" s="1"/>
      <c r="M34" s="3" t="s">
        <v>52</v>
      </c>
      <c r="N34" s="3"/>
      <c r="O34" s="113">
        <v>45412</v>
      </c>
      <c r="P34" s="114"/>
      <c r="Q34" s="3"/>
      <c r="R34" s="3" t="s">
        <v>53</v>
      </c>
      <c r="S34" s="3"/>
      <c r="T34" s="3"/>
    </row>
    <row r="35" spans="1:20" x14ac:dyDescent="0.25">
      <c r="A35" s="1"/>
      <c r="B35" s="3" t="s">
        <v>54</v>
      </c>
      <c r="C35" s="3"/>
      <c r="D35" s="3"/>
      <c r="E35" s="42">
        <f>'Apr-Pg 5'!I40</f>
        <v>11430610.43</v>
      </c>
      <c r="F35" s="1" t="s">
        <v>55</v>
      </c>
      <c r="G35" s="22">
        <v>12789462</v>
      </c>
      <c r="H35" s="1" t="s">
        <v>56</v>
      </c>
      <c r="I35" s="20">
        <f>SUM(E35-G35)</f>
        <v>-1358851.5700000003</v>
      </c>
      <c r="L35" s="1"/>
      <c r="M35" s="3" t="s">
        <v>54</v>
      </c>
      <c r="N35" s="3"/>
      <c r="O35" s="3"/>
      <c r="P35" s="79">
        <f>'Apr-Pg 5'!T40</f>
        <v>12294897.469999999</v>
      </c>
      <c r="Q35" s="1" t="s">
        <v>55</v>
      </c>
      <c r="R35" s="22">
        <v>12789462</v>
      </c>
      <c r="S35" s="1" t="s">
        <v>56</v>
      </c>
      <c r="T35" s="80">
        <f>SUM(P35-R35)</f>
        <v>-494564.53000000119</v>
      </c>
    </row>
    <row r="36" spans="1:20" x14ac:dyDescent="0.25">
      <c r="A36" s="1"/>
      <c r="B36" s="3"/>
      <c r="C36" s="3"/>
      <c r="D36" s="3"/>
      <c r="E36" s="1" t="s">
        <v>57</v>
      </c>
      <c r="F36" s="3"/>
      <c r="G36" s="32" t="s">
        <v>58</v>
      </c>
      <c r="H36" s="3"/>
      <c r="I36" s="3"/>
      <c r="L36" s="1"/>
      <c r="M36" s="3"/>
      <c r="N36" s="3"/>
      <c r="O36" s="3"/>
      <c r="P36" s="1" t="s">
        <v>57</v>
      </c>
      <c r="Q36" s="3"/>
      <c r="R36" s="32" t="s">
        <v>58</v>
      </c>
      <c r="S36" s="3"/>
      <c r="T36" s="3"/>
    </row>
    <row r="37" spans="1:20" x14ac:dyDescent="0.25">
      <c r="A37" s="1"/>
      <c r="B37" s="3"/>
      <c r="C37" s="3"/>
      <c r="D37" s="3"/>
      <c r="E37" s="1"/>
      <c r="F37" s="3"/>
      <c r="G37" s="32"/>
      <c r="H37" s="3"/>
      <c r="I37" s="3"/>
      <c r="L37" s="1"/>
      <c r="M37" s="3"/>
      <c r="N37" s="3"/>
      <c r="O37" s="3"/>
      <c r="P37" s="1"/>
      <c r="Q37" s="3"/>
      <c r="R37" s="32"/>
      <c r="S37" s="3"/>
      <c r="T37" s="3"/>
    </row>
    <row r="38" spans="1:20" x14ac:dyDescent="0.25">
      <c r="A38" s="32"/>
      <c r="B38" s="3"/>
      <c r="C38" s="3"/>
      <c r="D38" s="3"/>
      <c r="E38" s="1"/>
      <c r="F38" s="3"/>
      <c r="G38" s="32"/>
      <c r="H38" s="3"/>
      <c r="I38" s="3"/>
      <c r="L38" s="32"/>
      <c r="M38" s="3"/>
      <c r="N38" s="3"/>
      <c r="O38" s="3"/>
      <c r="P38" s="1"/>
      <c r="Q38" s="3"/>
      <c r="R38" s="32"/>
      <c r="S38" s="3"/>
      <c r="T38" s="3"/>
    </row>
    <row r="39" spans="1:20" x14ac:dyDescent="0.25">
      <c r="A39" s="32" t="s">
        <v>59</v>
      </c>
      <c r="B39" s="3" t="s">
        <v>60</v>
      </c>
      <c r="C39" s="3"/>
      <c r="D39" s="3"/>
      <c r="E39" s="3"/>
      <c r="F39" s="3"/>
      <c r="G39" s="3"/>
      <c r="H39" s="3"/>
      <c r="I39" s="20">
        <v>-602460</v>
      </c>
      <c r="L39" s="32" t="s">
        <v>59</v>
      </c>
      <c r="M39" s="3" t="s">
        <v>60</v>
      </c>
      <c r="N39" s="3"/>
      <c r="O39" s="3"/>
      <c r="P39" s="3"/>
      <c r="Q39" s="3"/>
      <c r="R39" s="3"/>
      <c r="S39" s="3"/>
      <c r="T39" s="20">
        <v>-602460</v>
      </c>
    </row>
    <row r="40" spans="1:20" x14ac:dyDescent="0.25">
      <c r="A40" s="32"/>
      <c r="B40" s="3"/>
      <c r="C40" s="3"/>
      <c r="D40" s="3"/>
      <c r="E40" s="3"/>
      <c r="F40" s="3"/>
      <c r="G40" s="3"/>
      <c r="H40" s="3"/>
      <c r="I40" s="3"/>
      <c r="L40" s="32"/>
      <c r="M40" s="3"/>
      <c r="N40" s="3"/>
      <c r="O40" s="3"/>
      <c r="P40" s="3"/>
      <c r="Q40" s="3"/>
      <c r="R40" s="3"/>
      <c r="S40" s="3"/>
      <c r="T40" s="3"/>
    </row>
    <row r="41" spans="1:20" x14ac:dyDescent="0.25">
      <c r="A41" s="32"/>
      <c r="B41" s="3"/>
      <c r="C41" s="3"/>
      <c r="D41" s="3"/>
      <c r="E41" s="3"/>
      <c r="F41" s="3"/>
      <c r="G41" s="3"/>
      <c r="H41" s="3"/>
      <c r="I41" s="3"/>
      <c r="L41" s="32"/>
      <c r="M41" s="3"/>
      <c r="N41" s="3"/>
      <c r="O41" s="3"/>
      <c r="P41" s="3"/>
      <c r="Q41" s="3"/>
      <c r="R41" s="3"/>
      <c r="S41" s="3"/>
      <c r="T41" s="3"/>
    </row>
    <row r="42" spans="1:20" x14ac:dyDescent="0.25">
      <c r="A42" s="32" t="s">
        <v>61</v>
      </c>
      <c r="B42" s="107" t="s">
        <v>62</v>
      </c>
      <c r="C42" s="108"/>
      <c r="D42" s="107"/>
      <c r="E42" s="107"/>
      <c r="F42" s="3"/>
      <c r="G42" s="3"/>
      <c r="H42" s="3"/>
      <c r="I42" s="22">
        <f>SUM(I30+I35-I39)</f>
        <v>11980851.109999999</v>
      </c>
      <c r="L42" s="32" t="s">
        <v>61</v>
      </c>
      <c r="M42" s="107" t="s">
        <v>62</v>
      </c>
      <c r="N42" s="108"/>
      <c r="O42" s="107"/>
      <c r="P42" s="107"/>
      <c r="Q42" s="3"/>
      <c r="R42" s="3"/>
      <c r="S42" s="3"/>
      <c r="T42" s="75">
        <f>SUM(T30+T35-T39)</f>
        <v>12845138.149999999</v>
      </c>
    </row>
    <row r="43" spans="1:20" x14ac:dyDescent="0.25">
      <c r="A43" s="32"/>
      <c r="B43" s="3"/>
      <c r="C43" s="21"/>
      <c r="D43" s="3"/>
      <c r="E43" s="3"/>
      <c r="F43" s="3"/>
      <c r="G43" s="3"/>
      <c r="H43" s="3"/>
      <c r="I43" s="17"/>
      <c r="L43" s="32"/>
      <c r="M43" s="3"/>
      <c r="N43" s="21"/>
      <c r="O43" s="3"/>
      <c r="P43" s="3"/>
      <c r="Q43" s="3"/>
      <c r="R43" s="3"/>
      <c r="S43" s="3"/>
      <c r="T43" s="17"/>
    </row>
    <row r="44" spans="1:20" x14ac:dyDescent="0.25">
      <c r="A44" s="32" t="s">
        <v>63</v>
      </c>
      <c r="B44" s="107" t="s">
        <v>35</v>
      </c>
      <c r="C44" s="107"/>
      <c r="D44" s="107"/>
      <c r="E44" s="107"/>
      <c r="F44" s="107"/>
      <c r="G44" s="43" t="s">
        <v>96</v>
      </c>
      <c r="H44" s="3"/>
      <c r="I44" s="10">
        <v>-350114.66000000009</v>
      </c>
      <c r="L44" s="32" t="s">
        <v>63</v>
      </c>
      <c r="M44" s="107" t="s">
        <v>35</v>
      </c>
      <c r="N44" s="107"/>
      <c r="O44" s="107"/>
      <c r="P44" s="107"/>
      <c r="Q44" s="107"/>
      <c r="R44" s="43" t="s">
        <v>96</v>
      </c>
      <c r="S44" s="3"/>
      <c r="T44" s="10">
        <v>-350114.66000000009</v>
      </c>
    </row>
    <row r="45" spans="1:20" x14ac:dyDescent="0.25">
      <c r="A45" s="32"/>
      <c r="B45" s="3"/>
      <c r="C45" s="3"/>
      <c r="D45" s="3"/>
      <c r="E45" s="3"/>
      <c r="F45" s="3"/>
      <c r="G45" s="26"/>
      <c r="H45" s="3"/>
      <c r="I45" s="44"/>
      <c r="L45" s="32"/>
      <c r="M45" s="3"/>
      <c r="N45" s="3"/>
      <c r="O45" s="3"/>
      <c r="P45" s="3"/>
      <c r="Q45" s="3"/>
      <c r="R45" s="26"/>
      <c r="S45" s="3"/>
      <c r="T45" s="44"/>
    </row>
    <row r="46" spans="1:20" ht="15.75" thickBot="1" x14ac:dyDescent="0.3">
      <c r="A46" s="32" t="s">
        <v>64</v>
      </c>
      <c r="B46" s="107" t="s">
        <v>65</v>
      </c>
      <c r="C46" s="108"/>
      <c r="D46" s="108"/>
      <c r="E46" s="108"/>
      <c r="F46" s="108"/>
      <c r="G46" s="108"/>
      <c r="H46" s="108"/>
      <c r="I46" s="45">
        <f>SUM(I42+I44)</f>
        <v>11630736.449999999</v>
      </c>
      <c r="L46" s="32" t="s">
        <v>64</v>
      </c>
      <c r="M46" s="107" t="s">
        <v>65</v>
      </c>
      <c r="N46" s="108"/>
      <c r="O46" s="108"/>
      <c r="P46" s="108"/>
      <c r="Q46" s="108"/>
      <c r="R46" s="108"/>
      <c r="S46" s="108"/>
      <c r="T46" s="81">
        <f>SUM(T42+T44)</f>
        <v>12495023.489999998</v>
      </c>
    </row>
    <row r="47" spans="1:20" ht="15.75" thickTop="1" x14ac:dyDescent="0.25"/>
  </sheetData>
  <mergeCells count="16">
    <mergeCell ref="A1:I1"/>
    <mergeCell ref="L1:T1"/>
    <mergeCell ref="B46:H46"/>
    <mergeCell ref="O7:P7"/>
    <mergeCell ref="Q8:R8"/>
    <mergeCell ref="M30:O30"/>
    <mergeCell ref="O34:P34"/>
    <mergeCell ref="M42:P42"/>
    <mergeCell ref="M44:Q44"/>
    <mergeCell ref="M46:S46"/>
    <mergeCell ref="D7:E7"/>
    <mergeCell ref="F8:G8"/>
    <mergeCell ref="B30:D30"/>
    <mergeCell ref="D34:E34"/>
    <mergeCell ref="B42:E42"/>
    <mergeCell ref="B44:F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EE31C-B645-4E04-925A-A97FF8BA6AE4}">
  <sheetPr>
    <tabColor rgb="FFCDE0FF"/>
  </sheetPr>
  <dimension ref="A1:U42"/>
  <sheetViews>
    <sheetView workbookViewId="0">
      <selection activeCell="M12" sqref="M12"/>
    </sheetView>
  </sheetViews>
  <sheetFormatPr defaultRowHeight="15" x14ac:dyDescent="0.25"/>
  <cols>
    <col min="9" max="9" width="12.7109375" bestFit="1" customWidth="1"/>
    <col min="20" max="20" width="12.7109375" bestFit="1" customWidth="1"/>
  </cols>
  <sheetData>
    <row r="1" spans="1:21" ht="15.75" thickBot="1" x14ac:dyDescent="0.3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L1" s="104" t="s">
        <v>95</v>
      </c>
      <c r="M1" s="104"/>
      <c r="N1" s="104"/>
      <c r="O1" s="104"/>
      <c r="P1" s="104"/>
      <c r="Q1" s="104"/>
      <c r="R1" s="104"/>
      <c r="S1" s="104"/>
      <c r="T1" s="104"/>
    </row>
    <row r="3" spans="1:21" x14ac:dyDescent="0.25">
      <c r="A3" s="4"/>
      <c r="B3" s="26"/>
      <c r="C3" s="26"/>
      <c r="D3" s="26"/>
      <c r="E3" s="26"/>
      <c r="F3" s="26"/>
      <c r="G3" s="26"/>
      <c r="H3" s="26"/>
      <c r="I3" s="4" t="s">
        <v>66</v>
      </c>
      <c r="J3" s="26"/>
      <c r="L3" s="4"/>
      <c r="M3" s="26"/>
      <c r="N3" s="26"/>
      <c r="O3" s="26"/>
      <c r="P3" s="26"/>
      <c r="Q3" s="26"/>
      <c r="R3" s="26"/>
      <c r="S3" s="26"/>
      <c r="T3" s="4" t="s">
        <v>66</v>
      </c>
      <c r="U3" s="26"/>
    </row>
    <row r="4" spans="1:21" x14ac:dyDescent="0.25">
      <c r="A4" s="4"/>
      <c r="B4" s="26"/>
      <c r="C4" s="26"/>
      <c r="D4" s="26"/>
      <c r="E4" s="26"/>
      <c r="F4" s="26"/>
      <c r="G4" s="26"/>
      <c r="H4" s="26"/>
      <c r="I4" s="4"/>
      <c r="J4" s="26"/>
      <c r="L4" s="4"/>
      <c r="M4" s="26"/>
      <c r="N4" s="26"/>
      <c r="O4" s="26"/>
      <c r="P4" s="26"/>
      <c r="Q4" s="26"/>
      <c r="R4" s="26"/>
      <c r="S4" s="26"/>
      <c r="T4" s="4"/>
      <c r="U4" s="26"/>
    </row>
    <row r="5" spans="1:21" x14ac:dyDescent="0.25">
      <c r="A5" s="4"/>
      <c r="B5" s="26"/>
      <c r="C5" s="26"/>
      <c r="D5" s="26"/>
      <c r="E5" s="26"/>
      <c r="F5" s="27" t="s">
        <v>3</v>
      </c>
      <c r="G5" s="26"/>
      <c r="H5" s="26"/>
      <c r="I5" s="26"/>
      <c r="J5" s="26"/>
      <c r="L5" s="4"/>
      <c r="M5" s="26"/>
      <c r="N5" s="26"/>
      <c r="O5" s="26"/>
      <c r="P5" s="26"/>
      <c r="Q5" s="27" t="s">
        <v>3</v>
      </c>
      <c r="R5" s="26"/>
      <c r="S5" s="26"/>
      <c r="T5" s="26"/>
      <c r="U5" s="26"/>
    </row>
    <row r="6" spans="1:21" x14ac:dyDescent="0.25">
      <c r="A6" s="4"/>
      <c r="B6" s="26"/>
      <c r="C6" s="26"/>
      <c r="D6" s="26"/>
      <c r="E6" s="26"/>
      <c r="F6" s="27"/>
      <c r="G6" s="26"/>
      <c r="H6" s="26"/>
      <c r="I6" s="26"/>
      <c r="J6" s="26"/>
      <c r="L6" s="4"/>
      <c r="M6" s="26"/>
      <c r="N6" s="26"/>
      <c r="O6" s="26"/>
      <c r="P6" s="26"/>
      <c r="Q6" s="27"/>
      <c r="R6" s="26"/>
      <c r="S6" s="26"/>
      <c r="T6" s="26"/>
      <c r="U6" s="26"/>
    </row>
    <row r="7" spans="1:21" x14ac:dyDescent="0.25">
      <c r="A7" s="4"/>
      <c r="B7" s="26"/>
      <c r="C7" s="26"/>
      <c r="D7" s="26"/>
      <c r="E7" s="26"/>
      <c r="F7" s="36" t="s">
        <v>67</v>
      </c>
      <c r="G7" s="26"/>
      <c r="H7" s="26"/>
      <c r="I7" s="26"/>
      <c r="J7" s="26"/>
      <c r="L7" s="4"/>
      <c r="M7" s="26"/>
      <c r="N7" s="26"/>
      <c r="O7" s="26"/>
      <c r="P7" s="26"/>
      <c r="Q7" s="36" t="s">
        <v>67</v>
      </c>
      <c r="R7" s="26"/>
      <c r="S7" s="26"/>
      <c r="T7" s="26"/>
      <c r="U7" s="26"/>
    </row>
    <row r="8" spans="1:21" x14ac:dyDescent="0.25">
      <c r="A8" s="4"/>
      <c r="B8" s="26"/>
      <c r="C8" s="26"/>
      <c r="D8" s="26"/>
      <c r="E8" s="26"/>
      <c r="F8" s="28"/>
      <c r="G8" s="26"/>
      <c r="H8" s="26"/>
      <c r="I8" s="26"/>
      <c r="J8" s="26"/>
      <c r="L8" s="4"/>
      <c r="M8" s="26"/>
      <c r="N8" s="26"/>
      <c r="O8" s="26"/>
      <c r="P8" s="26"/>
      <c r="Q8" s="28"/>
      <c r="R8" s="26"/>
      <c r="S8" s="26"/>
      <c r="T8" s="26"/>
      <c r="U8" s="26"/>
    </row>
    <row r="9" spans="1:21" x14ac:dyDescent="0.25">
      <c r="A9" s="4"/>
      <c r="B9" s="26"/>
      <c r="C9" s="26"/>
      <c r="D9" s="115" t="s">
        <v>6</v>
      </c>
      <c r="E9" s="115"/>
      <c r="F9" s="36"/>
      <c r="G9" s="106" t="s">
        <v>96</v>
      </c>
      <c r="H9" s="106"/>
      <c r="I9" s="26"/>
      <c r="J9" s="26"/>
      <c r="L9" s="4"/>
      <c r="M9" s="26"/>
      <c r="N9" s="26"/>
      <c r="O9" s="115" t="s">
        <v>6</v>
      </c>
      <c r="P9" s="115"/>
      <c r="Q9" s="36"/>
      <c r="R9" s="106" t="s">
        <v>96</v>
      </c>
      <c r="S9" s="106"/>
      <c r="T9" s="26"/>
      <c r="U9" s="26"/>
    </row>
    <row r="10" spans="1:21" x14ac:dyDescent="0.25">
      <c r="A10" s="4"/>
      <c r="B10" s="26"/>
      <c r="C10" s="26"/>
      <c r="D10" s="26"/>
      <c r="E10" s="26"/>
      <c r="F10" s="36"/>
      <c r="G10" s="26"/>
      <c r="H10" s="26"/>
      <c r="I10" s="26"/>
      <c r="J10" s="26"/>
      <c r="L10" s="4"/>
      <c r="M10" s="26"/>
      <c r="N10" s="26"/>
      <c r="O10" s="26"/>
      <c r="P10" s="26"/>
      <c r="Q10" s="36"/>
      <c r="R10" s="26"/>
      <c r="S10" s="26"/>
      <c r="T10" s="26"/>
      <c r="U10" s="26"/>
    </row>
    <row r="11" spans="1:21" x14ac:dyDescent="0.25">
      <c r="A11" s="4"/>
      <c r="B11" s="26"/>
      <c r="C11" s="26"/>
      <c r="D11" s="26"/>
      <c r="E11" s="26"/>
      <c r="F11" s="36"/>
      <c r="G11" s="26"/>
      <c r="H11" s="26"/>
      <c r="I11" s="26"/>
      <c r="J11" s="26"/>
      <c r="L11" s="4"/>
      <c r="M11" s="26"/>
      <c r="N11" s="26"/>
      <c r="O11" s="26"/>
      <c r="P11" s="26"/>
      <c r="Q11" s="36"/>
      <c r="R11" s="26"/>
      <c r="S11" s="26"/>
      <c r="T11" s="26"/>
      <c r="U11" s="26"/>
    </row>
    <row r="12" spans="1:21" x14ac:dyDescent="0.25">
      <c r="A12" s="4"/>
      <c r="B12" s="26"/>
      <c r="C12" s="26"/>
      <c r="D12" s="26"/>
      <c r="E12" s="26"/>
      <c r="F12" s="36"/>
      <c r="G12" s="26"/>
      <c r="H12" s="26"/>
      <c r="I12" s="26"/>
      <c r="J12" s="26"/>
      <c r="L12" s="4"/>
      <c r="M12" s="26"/>
      <c r="N12" s="26"/>
      <c r="O12" s="26"/>
      <c r="P12" s="26"/>
      <c r="Q12" s="36"/>
      <c r="R12" s="26"/>
      <c r="S12" s="26"/>
      <c r="T12" s="26"/>
      <c r="U12" s="26"/>
    </row>
    <row r="13" spans="1:21" x14ac:dyDescent="0.25">
      <c r="A13" s="4"/>
      <c r="B13" s="26"/>
      <c r="C13" s="26"/>
      <c r="D13" s="26"/>
      <c r="E13" s="26"/>
      <c r="F13" s="36"/>
      <c r="G13" s="26"/>
      <c r="H13" s="26"/>
      <c r="I13" s="26"/>
      <c r="J13" s="26"/>
      <c r="L13" s="4"/>
      <c r="M13" s="26"/>
      <c r="N13" s="26"/>
      <c r="O13" s="26"/>
      <c r="P13" s="26"/>
      <c r="Q13" s="36"/>
      <c r="R13" s="26"/>
      <c r="S13" s="26"/>
      <c r="T13" s="26"/>
      <c r="U13" s="26"/>
    </row>
    <row r="14" spans="1:21" x14ac:dyDescent="0.25">
      <c r="A14" s="4"/>
      <c r="B14" s="26"/>
      <c r="C14" s="26"/>
      <c r="D14" s="26"/>
      <c r="E14" s="26"/>
      <c r="F14" s="36"/>
      <c r="G14" s="26"/>
      <c r="H14" s="26"/>
      <c r="I14" s="26"/>
      <c r="J14" s="26"/>
      <c r="L14" s="4"/>
      <c r="M14" s="26"/>
      <c r="N14" s="26"/>
      <c r="O14" s="26"/>
      <c r="P14" s="26"/>
      <c r="Q14" s="36"/>
      <c r="R14" s="26"/>
      <c r="S14" s="26"/>
      <c r="T14" s="26"/>
      <c r="U14" s="26"/>
    </row>
    <row r="15" spans="1:21" x14ac:dyDescent="0.25">
      <c r="A15" s="4"/>
      <c r="B15" s="26"/>
      <c r="C15" s="26"/>
      <c r="D15" s="26"/>
      <c r="E15" s="26"/>
      <c r="F15" s="26"/>
      <c r="G15" s="26"/>
      <c r="H15" s="26"/>
      <c r="I15" s="37" t="s">
        <v>68</v>
      </c>
      <c r="J15" s="26"/>
      <c r="L15" s="4"/>
      <c r="M15" s="26"/>
      <c r="N15" s="26"/>
      <c r="O15" s="26"/>
      <c r="P15" s="26"/>
      <c r="Q15" s="26"/>
      <c r="R15" s="26"/>
      <c r="S15" s="26"/>
      <c r="T15" s="37" t="s">
        <v>68</v>
      </c>
      <c r="U15" s="26"/>
    </row>
    <row r="16" spans="1:21" x14ac:dyDescent="0.25">
      <c r="A16" s="4"/>
      <c r="B16" s="26"/>
      <c r="C16" s="26"/>
      <c r="D16" s="26"/>
      <c r="E16" s="26"/>
      <c r="F16" s="26"/>
      <c r="G16" s="26"/>
      <c r="H16" s="26"/>
      <c r="I16" s="26"/>
      <c r="J16" s="26"/>
      <c r="L16" s="4"/>
      <c r="M16" s="26"/>
      <c r="N16" s="26"/>
      <c r="O16" s="26"/>
      <c r="P16" s="26"/>
      <c r="Q16" s="26"/>
      <c r="R16" s="26"/>
      <c r="S16" s="26"/>
      <c r="T16" s="26"/>
      <c r="U16" s="26"/>
    </row>
    <row r="17" spans="1:21" x14ac:dyDescent="0.25">
      <c r="A17" s="4" t="s">
        <v>69</v>
      </c>
      <c r="B17" s="26" t="s">
        <v>70</v>
      </c>
      <c r="C17" s="26"/>
      <c r="D17" s="26"/>
      <c r="E17" s="26"/>
      <c r="F17" s="26"/>
      <c r="G17" s="26"/>
      <c r="H17" s="4" t="s">
        <v>10</v>
      </c>
      <c r="I17" s="10">
        <v>161071000</v>
      </c>
      <c r="J17" s="26"/>
      <c r="L17" s="4" t="s">
        <v>69</v>
      </c>
      <c r="M17" s="26" t="s">
        <v>70</v>
      </c>
      <c r="N17" s="26"/>
      <c r="O17" s="26"/>
      <c r="P17" s="26"/>
      <c r="Q17" s="26"/>
      <c r="R17" s="26"/>
      <c r="S17" s="4" t="s">
        <v>10</v>
      </c>
      <c r="T17" s="10">
        <v>161071000</v>
      </c>
      <c r="U17" s="26"/>
    </row>
    <row r="18" spans="1:21" x14ac:dyDescent="0.25">
      <c r="A18" s="4"/>
      <c r="B18" s="26"/>
      <c r="C18" s="26"/>
      <c r="D18" s="26"/>
      <c r="E18" s="26"/>
      <c r="F18" s="26"/>
      <c r="G18" s="26"/>
      <c r="H18" s="26"/>
      <c r="I18" s="10"/>
      <c r="J18" s="26"/>
      <c r="L18" s="4"/>
      <c r="M18" s="26"/>
      <c r="N18" s="26"/>
      <c r="O18" s="26"/>
      <c r="P18" s="26"/>
      <c r="Q18" s="26"/>
      <c r="R18" s="26"/>
      <c r="S18" s="26"/>
      <c r="T18" s="10"/>
      <c r="U18" s="26"/>
    </row>
    <row r="19" spans="1:21" x14ac:dyDescent="0.25">
      <c r="A19" s="4"/>
      <c r="B19" s="26" t="s">
        <v>71</v>
      </c>
      <c r="C19" s="26"/>
      <c r="D19" s="26"/>
      <c r="E19" s="26"/>
      <c r="F19" s="26"/>
      <c r="G19" s="26"/>
      <c r="H19" s="4" t="s">
        <v>10</v>
      </c>
      <c r="I19" s="20">
        <v>292269000</v>
      </c>
      <c r="J19" s="26"/>
      <c r="L19" s="4"/>
      <c r="M19" s="26" t="s">
        <v>71</v>
      </c>
      <c r="N19" s="26"/>
      <c r="O19" s="26"/>
      <c r="P19" s="26"/>
      <c r="Q19" s="26"/>
      <c r="R19" s="26"/>
      <c r="S19" s="4" t="s">
        <v>10</v>
      </c>
      <c r="T19" s="20">
        <v>292269000</v>
      </c>
      <c r="U19" s="26"/>
    </row>
    <row r="20" spans="1:21" x14ac:dyDescent="0.25">
      <c r="A20" s="4"/>
      <c r="B20" s="26"/>
      <c r="C20" s="26"/>
      <c r="D20" s="26"/>
      <c r="E20" s="26"/>
      <c r="F20" s="26"/>
      <c r="G20" s="26"/>
      <c r="H20" s="26"/>
      <c r="I20" s="10"/>
      <c r="J20" s="26"/>
      <c r="L20" s="4"/>
      <c r="M20" s="26"/>
      <c r="N20" s="26"/>
      <c r="O20" s="26"/>
      <c r="P20" s="26"/>
      <c r="Q20" s="26"/>
      <c r="R20" s="26"/>
      <c r="S20" s="26"/>
      <c r="T20" s="10"/>
      <c r="U20" s="26"/>
    </row>
    <row r="21" spans="1:21" x14ac:dyDescent="0.25">
      <c r="A21" s="4"/>
      <c r="B21" s="26"/>
      <c r="C21" s="26"/>
      <c r="D21" s="29" t="s">
        <v>47</v>
      </c>
      <c r="E21" s="26"/>
      <c r="F21" s="26"/>
      <c r="G21" s="26"/>
      <c r="H21" s="26"/>
      <c r="I21" s="10">
        <f>SUM(I17:I19)</f>
        <v>453340000</v>
      </c>
      <c r="J21" s="26"/>
      <c r="L21" s="4"/>
      <c r="M21" s="26"/>
      <c r="N21" s="26"/>
      <c r="O21" s="29" t="s">
        <v>47</v>
      </c>
      <c r="P21" s="26"/>
      <c r="Q21" s="26"/>
      <c r="R21" s="26"/>
      <c r="S21" s="26"/>
      <c r="T21" s="10">
        <f>SUM(T17:T19)</f>
        <v>453340000</v>
      </c>
      <c r="U21" s="26"/>
    </row>
    <row r="22" spans="1:21" x14ac:dyDescent="0.25">
      <c r="A22" s="4"/>
      <c r="B22" s="26"/>
      <c r="C22" s="26"/>
      <c r="D22" s="26"/>
      <c r="E22" s="26"/>
      <c r="F22" s="26"/>
      <c r="G22" s="26"/>
      <c r="H22" s="26"/>
      <c r="I22" s="10"/>
      <c r="J22" s="26"/>
      <c r="L22" s="4"/>
      <c r="M22" s="26"/>
      <c r="N22" s="26"/>
      <c r="O22" s="26"/>
      <c r="P22" s="26"/>
      <c r="Q22" s="26"/>
      <c r="R22" s="26"/>
      <c r="S22" s="26"/>
      <c r="T22" s="10"/>
      <c r="U22" s="26"/>
    </row>
    <row r="23" spans="1:21" x14ac:dyDescent="0.25">
      <c r="A23" s="4"/>
      <c r="B23" s="26"/>
      <c r="C23" s="26"/>
      <c r="D23" s="26"/>
      <c r="E23" s="26"/>
      <c r="F23" s="26"/>
      <c r="G23" s="26"/>
      <c r="H23" s="26"/>
      <c r="I23" s="10"/>
      <c r="J23" s="26"/>
      <c r="L23" s="4"/>
      <c r="M23" s="26"/>
      <c r="N23" s="26"/>
      <c r="O23" s="26"/>
      <c r="P23" s="26"/>
      <c r="Q23" s="26"/>
      <c r="R23" s="26"/>
      <c r="S23" s="26"/>
      <c r="T23" s="10"/>
      <c r="U23" s="26"/>
    </row>
    <row r="24" spans="1:21" x14ac:dyDescent="0.25">
      <c r="A24" s="4"/>
      <c r="B24" s="26"/>
      <c r="C24" s="26"/>
      <c r="D24" s="26"/>
      <c r="E24" s="26"/>
      <c r="F24" s="26"/>
      <c r="G24" s="26"/>
      <c r="H24" s="26"/>
      <c r="I24" s="10"/>
      <c r="J24" s="26"/>
      <c r="L24" s="4"/>
      <c r="M24" s="26"/>
      <c r="N24" s="26"/>
      <c r="O24" s="26"/>
      <c r="P24" s="26"/>
      <c r="Q24" s="26"/>
      <c r="R24" s="26"/>
      <c r="S24" s="26"/>
      <c r="T24" s="10"/>
      <c r="U24" s="26"/>
    </row>
    <row r="25" spans="1:21" x14ac:dyDescent="0.25">
      <c r="A25" s="4" t="s">
        <v>23</v>
      </c>
      <c r="B25" s="26" t="s">
        <v>72</v>
      </c>
      <c r="C25" s="26"/>
      <c r="D25" s="26"/>
      <c r="E25" s="26"/>
      <c r="F25" s="26"/>
      <c r="G25" s="26"/>
      <c r="H25" s="4" t="s">
        <v>10</v>
      </c>
      <c r="I25" s="10">
        <v>0</v>
      </c>
      <c r="J25" s="26"/>
      <c r="L25" s="4" t="s">
        <v>23</v>
      </c>
      <c r="M25" s="26" t="s">
        <v>72</v>
      </c>
      <c r="N25" s="26"/>
      <c r="O25" s="26"/>
      <c r="P25" s="26"/>
      <c r="Q25" s="26"/>
      <c r="R25" s="26"/>
      <c r="S25" s="4" t="s">
        <v>10</v>
      </c>
      <c r="T25" s="10">
        <v>0</v>
      </c>
      <c r="U25" s="26"/>
    </row>
    <row r="26" spans="1:21" x14ac:dyDescent="0.25">
      <c r="A26" s="4"/>
      <c r="B26" s="26"/>
      <c r="C26" s="26"/>
      <c r="D26" s="26"/>
      <c r="E26" s="26"/>
      <c r="F26" s="26"/>
      <c r="G26" s="26"/>
      <c r="H26" s="26"/>
      <c r="I26" s="10"/>
      <c r="J26" s="26"/>
      <c r="L26" s="4"/>
      <c r="M26" s="26"/>
      <c r="N26" s="26"/>
      <c r="O26" s="26"/>
      <c r="P26" s="26"/>
      <c r="Q26" s="26"/>
      <c r="R26" s="26"/>
      <c r="S26" s="26"/>
      <c r="T26" s="10"/>
      <c r="U26" s="26"/>
    </row>
    <row r="27" spans="1:21" x14ac:dyDescent="0.25">
      <c r="A27" s="4"/>
      <c r="B27" s="26" t="s">
        <v>73</v>
      </c>
      <c r="C27" s="26"/>
      <c r="D27" s="26"/>
      <c r="E27" s="26"/>
      <c r="F27" s="26"/>
      <c r="G27" s="26"/>
      <c r="H27" s="4" t="s">
        <v>10</v>
      </c>
      <c r="I27" s="10">
        <v>20799000</v>
      </c>
      <c r="J27" s="26"/>
      <c r="L27" s="4"/>
      <c r="M27" s="26" t="s">
        <v>73</v>
      </c>
      <c r="N27" s="26"/>
      <c r="O27" s="26"/>
      <c r="P27" s="26"/>
      <c r="Q27" s="26"/>
      <c r="R27" s="26"/>
      <c r="S27" s="4" t="s">
        <v>10</v>
      </c>
      <c r="T27" s="10">
        <v>20799000</v>
      </c>
      <c r="U27" s="26"/>
    </row>
    <row r="28" spans="1:21" x14ac:dyDescent="0.25">
      <c r="A28" s="4"/>
      <c r="B28" s="26"/>
      <c r="C28" s="26"/>
      <c r="D28" s="26"/>
      <c r="E28" s="26"/>
      <c r="F28" s="26"/>
      <c r="G28" s="26"/>
      <c r="H28" s="26"/>
      <c r="I28" s="10"/>
      <c r="J28" s="26"/>
      <c r="L28" s="4"/>
      <c r="M28" s="26"/>
      <c r="N28" s="26"/>
      <c r="O28" s="26"/>
      <c r="P28" s="26"/>
      <c r="Q28" s="26"/>
      <c r="R28" s="26"/>
      <c r="S28" s="26"/>
      <c r="T28" s="10"/>
      <c r="U28" s="26"/>
    </row>
    <row r="29" spans="1:21" x14ac:dyDescent="0.25">
      <c r="A29" s="4"/>
      <c r="B29" s="26" t="s">
        <v>74</v>
      </c>
      <c r="C29" s="26"/>
      <c r="D29" s="26"/>
      <c r="E29" s="26"/>
      <c r="F29" s="26"/>
      <c r="G29" s="26"/>
      <c r="H29" s="4" t="s">
        <v>10</v>
      </c>
      <c r="I29" s="20">
        <v>20662593</v>
      </c>
      <c r="J29" s="4" t="s">
        <v>38</v>
      </c>
      <c r="L29" s="4"/>
      <c r="M29" s="26" t="s">
        <v>74</v>
      </c>
      <c r="N29" s="26"/>
      <c r="O29" s="26"/>
      <c r="P29" s="26"/>
      <c r="Q29" s="26"/>
      <c r="R29" s="26"/>
      <c r="S29" s="4" t="s">
        <v>10</v>
      </c>
      <c r="T29" s="20">
        <v>20662593</v>
      </c>
      <c r="U29" s="4" t="s">
        <v>38</v>
      </c>
    </row>
    <row r="30" spans="1:21" x14ac:dyDescent="0.25">
      <c r="A30" s="4"/>
      <c r="B30" s="26"/>
      <c r="C30" s="26"/>
      <c r="D30" s="26"/>
      <c r="E30" s="26"/>
      <c r="F30" s="26"/>
      <c r="G30" s="26"/>
      <c r="H30" s="26"/>
      <c r="I30" s="26"/>
      <c r="J30" s="26"/>
      <c r="L30" s="4"/>
      <c r="M30" s="26"/>
      <c r="N30" s="26"/>
      <c r="O30" s="26"/>
      <c r="P30" s="26"/>
      <c r="Q30" s="26"/>
      <c r="R30" s="26"/>
      <c r="S30" s="26"/>
      <c r="T30" s="26"/>
      <c r="U30" s="26"/>
    </row>
    <row r="31" spans="1:21" x14ac:dyDescent="0.25">
      <c r="A31" s="4"/>
      <c r="B31" s="26"/>
      <c r="C31" s="26"/>
      <c r="D31" s="29" t="s">
        <v>47</v>
      </c>
      <c r="E31" s="26"/>
      <c r="F31" s="26"/>
      <c r="G31" s="26"/>
      <c r="H31" s="26"/>
      <c r="I31" s="20">
        <f>SUM(I25:I29)</f>
        <v>41461593</v>
      </c>
      <c r="J31" s="26"/>
      <c r="L31" s="4"/>
      <c r="M31" s="26"/>
      <c r="N31" s="26"/>
      <c r="O31" s="29" t="s">
        <v>47</v>
      </c>
      <c r="P31" s="26"/>
      <c r="Q31" s="26"/>
      <c r="R31" s="26"/>
      <c r="S31" s="26"/>
      <c r="T31" s="20">
        <f>SUM(T25:T29)</f>
        <v>41461593</v>
      </c>
      <c r="U31" s="26"/>
    </row>
    <row r="32" spans="1:21" x14ac:dyDescent="0.25">
      <c r="A32" s="4"/>
      <c r="B32" s="26"/>
      <c r="C32" s="26"/>
      <c r="D32" s="26"/>
      <c r="E32" s="26"/>
      <c r="F32" s="26"/>
      <c r="G32" s="26"/>
      <c r="H32" s="26"/>
      <c r="I32" s="26"/>
      <c r="J32" s="26"/>
      <c r="L32" s="4"/>
      <c r="M32" s="26"/>
      <c r="N32" s="26"/>
      <c r="O32" s="26"/>
      <c r="P32" s="26"/>
      <c r="Q32" s="26"/>
      <c r="R32" s="26"/>
      <c r="S32" s="26"/>
      <c r="T32" s="26"/>
      <c r="U32" s="26"/>
    </row>
    <row r="33" spans="1:21" x14ac:dyDescent="0.25">
      <c r="A33" s="4"/>
      <c r="B33" s="26"/>
      <c r="C33" s="26"/>
      <c r="D33" s="26"/>
      <c r="E33" s="26"/>
      <c r="F33" s="26"/>
      <c r="G33" s="26"/>
      <c r="H33" s="26"/>
      <c r="I33" s="26"/>
      <c r="J33" s="26"/>
      <c r="L33" s="4"/>
      <c r="M33" s="26"/>
      <c r="N33" s="26"/>
      <c r="O33" s="26"/>
      <c r="P33" s="26"/>
      <c r="Q33" s="26"/>
      <c r="R33" s="26"/>
      <c r="S33" s="26"/>
      <c r="T33" s="26"/>
      <c r="U33" s="26"/>
    </row>
    <row r="34" spans="1:21" x14ac:dyDescent="0.25">
      <c r="A34" s="4"/>
      <c r="B34" s="26"/>
      <c r="C34" s="26"/>
      <c r="D34" s="26"/>
      <c r="E34" s="26"/>
      <c r="F34" s="26"/>
      <c r="G34" s="26"/>
      <c r="H34" s="26"/>
      <c r="I34" s="26"/>
      <c r="J34" s="26"/>
      <c r="L34" s="4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5.75" thickBot="1" x14ac:dyDescent="0.3">
      <c r="A35" s="4"/>
      <c r="B35" s="26"/>
      <c r="C35" s="26"/>
      <c r="D35" s="29" t="s">
        <v>75</v>
      </c>
      <c r="E35" s="26"/>
      <c r="F35" s="26"/>
      <c r="G35" s="26"/>
      <c r="H35" s="26"/>
      <c r="I35" s="35">
        <f>SUM(I21-I31)</f>
        <v>411878407</v>
      </c>
      <c r="J35" s="26"/>
      <c r="L35" s="4"/>
      <c r="M35" s="26"/>
      <c r="N35" s="26"/>
      <c r="O35" s="29" t="s">
        <v>75</v>
      </c>
      <c r="P35" s="26"/>
      <c r="Q35" s="26"/>
      <c r="R35" s="26"/>
      <c r="S35" s="26"/>
      <c r="T35" s="35">
        <f>SUM(T21-T31)</f>
        <v>411878407</v>
      </c>
      <c r="U35" s="26"/>
    </row>
    <row r="36" spans="1:21" ht="15.75" thickTop="1" x14ac:dyDescent="0.25">
      <c r="A36" s="4"/>
      <c r="B36" s="26"/>
      <c r="C36" s="26"/>
      <c r="D36" s="26"/>
      <c r="E36" s="26"/>
      <c r="F36" s="26"/>
      <c r="G36" s="26"/>
      <c r="H36" s="26"/>
      <c r="I36" s="26"/>
      <c r="J36" s="26"/>
      <c r="L36" s="4"/>
      <c r="M36" s="26"/>
      <c r="N36" s="26"/>
      <c r="O36" s="26"/>
      <c r="P36" s="26"/>
      <c r="Q36" s="26"/>
      <c r="R36" s="26"/>
      <c r="S36" s="26"/>
      <c r="T36" s="26"/>
      <c r="U36" s="26"/>
    </row>
    <row r="37" spans="1:21" x14ac:dyDescent="0.25">
      <c r="A37" s="4"/>
      <c r="B37" s="26"/>
      <c r="C37" s="26"/>
      <c r="D37" s="26"/>
      <c r="E37" s="26"/>
      <c r="F37" s="26"/>
      <c r="G37" s="26"/>
      <c r="H37" s="26"/>
      <c r="I37" s="26"/>
      <c r="J37" s="26"/>
      <c r="L37" s="4"/>
      <c r="M37" s="26"/>
      <c r="N37" s="26"/>
      <c r="O37" s="26"/>
      <c r="P37" s="26"/>
      <c r="Q37" s="26"/>
      <c r="R37" s="26"/>
      <c r="S37" s="26"/>
      <c r="T37" s="26"/>
      <c r="U37" s="26"/>
    </row>
    <row r="38" spans="1:21" x14ac:dyDescent="0.25">
      <c r="A38" s="4"/>
      <c r="B38" s="26"/>
      <c r="C38" s="26"/>
      <c r="D38" s="26"/>
      <c r="E38" s="26"/>
      <c r="F38" s="26"/>
      <c r="G38" s="26"/>
      <c r="H38" s="26"/>
      <c r="I38" s="26"/>
      <c r="J38" s="26"/>
      <c r="L38" s="4"/>
      <c r="M38" s="26"/>
      <c r="N38" s="26"/>
      <c r="O38" s="26"/>
      <c r="P38" s="26"/>
      <c r="Q38" s="26"/>
      <c r="R38" s="26"/>
      <c r="S38" s="26"/>
      <c r="T38" s="26"/>
      <c r="U38" s="26"/>
    </row>
    <row r="39" spans="1:21" x14ac:dyDescent="0.25">
      <c r="A39" s="4"/>
      <c r="B39" s="38" t="s">
        <v>38</v>
      </c>
      <c r="C39" s="39" t="s">
        <v>76</v>
      </c>
      <c r="D39" s="26"/>
      <c r="E39" s="116">
        <v>281407</v>
      </c>
      <c r="F39" s="117"/>
      <c r="G39" s="117"/>
      <c r="H39" s="39" t="s">
        <v>77</v>
      </c>
      <c r="I39" s="26"/>
      <c r="J39" s="26"/>
      <c r="L39" s="4"/>
      <c r="M39" s="38" t="s">
        <v>38</v>
      </c>
      <c r="N39" s="39" t="s">
        <v>76</v>
      </c>
      <c r="O39" s="26"/>
      <c r="P39" s="116">
        <v>281407</v>
      </c>
      <c r="Q39" s="117"/>
      <c r="R39" s="117"/>
      <c r="S39" s="39" t="s">
        <v>77</v>
      </c>
      <c r="T39" s="26"/>
      <c r="U39" s="26"/>
    </row>
    <row r="40" spans="1:21" x14ac:dyDescent="0.25">
      <c r="A40" s="4"/>
      <c r="B40" s="26"/>
      <c r="C40" s="26"/>
      <c r="D40" s="26"/>
      <c r="E40" s="26"/>
      <c r="F40" s="26"/>
      <c r="G40" s="26"/>
      <c r="H40" s="26"/>
      <c r="I40" s="26"/>
      <c r="J40" s="26"/>
      <c r="L40" s="4"/>
      <c r="M40" s="26"/>
      <c r="N40" s="26"/>
      <c r="O40" s="26"/>
      <c r="P40" s="26"/>
      <c r="Q40" s="26"/>
      <c r="R40" s="26"/>
      <c r="S40" s="26"/>
      <c r="T40" s="26"/>
      <c r="U40" s="26"/>
    </row>
    <row r="41" spans="1:21" x14ac:dyDescent="0.25">
      <c r="A41" s="4"/>
      <c r="B41" s="26"/>
      <c r="C41" s="26"/>
      <c r="D41" s="26"/>
      <c r="E41" s="26"/>
      <c r="F41" s="26"/>
      <c r="G41" s="26"/>
      <c r="H41" s="26"/>
      <c r="I41" s="26"/>
      <c r="J41" s="26"/>
    </row>
    <row r="42" spans="1:21" x14ac:dyDescent="0.25">
      <c r="A42" s="4"/>
      <c r="B42" s="26"/>
      <c r="C42" s="26"/>
      <c r="D42" s="26"/>
      <c r="E42" s="26"/>
      <c r="F42" s="26"/>
      <c r="G42" s="26"/>
      <c r="H42" s="26"/>
      <c r="I42" s="26"/>
      <c r="J42" s="26"/>
    </row>
  </sheetData>
  <mergeCells count="8">
    <mergeCell ref="O9:P9"/>
    <mergeCell ref="R9:S9"/>
    <mergeCell ref="P39:R39"/>
    <mergeCell ref="A1:I1"/>
    <mergeCell ref="L1:T1"/>
    <mergeCell ref="D9:E9"/>
    <mergeCell ref="G9:H9"/>
    <mergeCell ref="E39:G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67E9F-ACC7-48EE-81D9-DB63DE2CC096}">
  <sheetPr>
    <tabColor rgb="FFCDE0FF"/>
  </sheetPr>
  <dimension ref="A1:T39"/>
  <sheetViews>
    <sheetView topLeftCell="A18" workbookViewId="0">
      <selection activeCell="L1" sqref="L1:T1"/>
    </sheetView>
  </sheetViews>
  <sheetFormatPr defaultRowHeight="15" x14ac:dyDescent="0.25"/>
  <cols>
    <col min="9" max="9" width="11" customWidth="1"/>
    <col min="20" max="20" width="10.140625" bestFit="1" customWidth="1"/>
  </cols>
  <sheetData>
    <row r="1" spans="1:20" ht="15.75" thickBot="1" x14ac:dyDescent="0.3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L1" s="104" t="s">
        <v>95</v>
      </c>
      <c r="M1" s="104"/>
      <c r="N1" s="104"/>
      <c r="O1" s="104"/>
      <c r="P1" s="104"/>
      <c r="Q1" s="104"/>
      <c r="R1" s="104"/>
      <c r="S1" s="104"/>
      <c r="T1" s="104"/>
    </row>
    <row r="3" spans="1:20" x14ac:dyDescent="0.25">
      <c r="A3" s="32"/>
      <c r="B3" s="3"/>
      <c r="C3" s="3"/>
      <c r="D3" s="3"/>
      <c r="E3" s="3"/>
      <c r="F3" s="3"/>
      <c r="G3" s="3"/>
      <c r="H3" s="32"/>
      <c r="I3" s="4" t="s">
        <v>78</v>
      </c>
      <c r="L3" s="32"/>
      <c r="M3" s="3"/>
      <c r="N3" s="3"/>
      <c r="O3" s="3"/>
      <c r="P3" s="3"/>
      <c r="Q3" s="3"/>
      <c r="R3" s="3"/>
      <c r="S3" s="32"/>
      <c r="T3" s="4" t="s">
        <v>78</v>
      </c>
    </row>
    <row r="4" spans="1:20" x14ac:dyDescent="0.25">
      <c r="A4" s="32"/>
      <c r="B4" s="3"/>
      <c r="C4" s="3"/>
      <c r="D4" s="3"/>
      <c r="E4" s="3"/>
      <c r="F4" s="3"/>
      <c r="G4" s="3"/>
      <c r="H4" s="32"/>
      <c r="I4" s="3"/>
      <c r="L4" s="32"/>
      <c r="M4" s="3"/>
      <c r="N4" s="3"/>
      <c r="O4" s="3"/>
      <c r="P4" s="3"/>
      <c r="Q4" s="3"/>
      <c r="R4" s="3"/>
      <c r="S4" s="32"/>
      <c r="T4" s="3"/>
    </row>
    <row r="5" spans="1:20" x14ac:dyDescent="0.25">
      <c r="A5" s="32"/>
      <c r="B5" s="3"/>
      <c r="C5" s="3"/>
      <c r="D5" s="3"/>
      <c r="E5" s="5" t="s">
        <v>3</v>
      </c>
      <c r="F5" s="3"/>
      <c r="G5" s="3"/>
      <c r="H5" s="32"/>
      <c r="I5" s="3"/>
      <c r="L5" s="32"/>
      <c r="M5" s="3"/>
      <c r="N5" s="3"/>
      <c r="O5" s="3"/>
      <c r="P5" s="5" t="s">
        <v>3</v>
      </c>
      <c r="Q5" s="3"/>
      <c r="R5" s="3"/>
      <c r="S5" s="32"/>
      <c r="T5" s="3"/>
    </row>
    <row r="6" spans="1:20" x14ac:dyDescent="0.25">
      <c r="A6" s="32"/>
      <c r="B6" s="3"/>
      <c r="C6" s="3"/>
      <c r="D6" s="3"/>
      <c r="E6" s="5"/>
      <c r="F6" s="3"/>
      <c r="G6" s="3"/>
      <c r="H6" s="32"/>
      <c r="I6" s="3"/>
      <c r="L6" s="32"/>
      <c r="M6" s="3"/>
      <c r="N6" s="3"/>
      <c r="O6" s="3"/>
      <c r="P6" s="5"/>
      <c r="Q6" s="3"/>
      <c r="R6" s="3"/>
      <c r="S6" s="32"/>
      <c r="T6" s="3"/>
    </row>
    <row r="7" spans="1:20" x14ac:dyDescent="0.25">
      <c r="A7" s="32"/>
      <c r="B7" s="3"/>
      <c r="C7" s="3"/>
      <c r="D7" s="3"/>
      <c r="E7" s="5" t="s">
        <v>79</v>
      </c>
      <c r="F7" s="3"/>
      <c r="G7" s="3"/>
      <c r="H7" s="32"/>
      <c r="I7" s="3"/>
      <c r="L7" s="32"/>
      <c r="M7" s="3"/>
      <c r="N7" s="3"/>
      <c r="O7" s="3"/>
      <c r="P7" s="5" t="s">
        <v>79</v>
      </c>
      <c r="Q7" s="3"/>
      <c r="R7" s="3"/>
      <c r="S7" s="32"/>
      <c r="T7" s="3"/>
    </row>
    <row r="8" spans="1:20" x14ac:dyDescent="0.25">
      <c r="A8" s="32"/>
      <c r="B8" s="3"/>
      <c r="C8" s="3"/>
      <c r="D8" s="3"/>
      <c r="E8" s="7"/>
      <c r="F8" s="3"/>
      <c r="G8" s="3"/>
      <c r="H8" s="32"/>
      <c r="I8" s="3"/>
      <c r="L8" s="32"/>
      <c r="M8" s="3"/>
      <c r="N8" s="3"/>
      <c r="O8" s="3"/>
      <c r="P8" s="7"/>
      <c r="Q8" s="3"/>
      <c r="R8" s="3"/>
      <c r="S8" s="32"/>
      <c r="T8" s="3"/>
    </row>
    <row r="9" spans="1:20" x14ac:dyDescent="0.25">
      <c r="A9" s="32"/>
      <c r="B9" s="3"/>
      <c r="C9" s="105" t="s">
        <v>6</v>
      </c>
      <c r="D9" s="105"/>
      <c r="E9" s="6"/>
      <c r="F9" s="118" t="s">
        <v>96</v>
      </c>
      <c r="G9" s="118"/>
      <c r="H9" s="32"/>
      <c r="I9" s="3"/>
      <c r="L9" s="32"/>
      <c r="M9" s="3"/>
      <c r="N9" s="105" t="s">
        <v>6</v>
      </c>
      <c r="O9" s="105"/>
      <c r="P9" s="6"/>
      <c r="Q9" s="118" t="s">
        <v>96</v>
      </c>
      <c r="R9" s="118"/>
      <c r="S9" s="32"/>
      <c r="T9" s="3"/>
    </row>
    <row r="10" spans="1:20" x14ac:dyDescent="0.25">
      <c r="A10" s="32"/>
      <c r="B10" s="3"/>
      <c r="C10" s="3"/>
      <c r="D10" s="3"/>
      <c r="E10" s="6"/>
      <c r="F10" s="3"/>
      <c r="G10" s="3"/>
      <c r="H10" s="32"/>
      <c r="I10" s="3"/>
      <c r="L10" s="32"/>
      <c r="M10" s="3"/>
      <c r="N10" s="3"/>
      <c r="O10" s="3"/>
      <c r="P10" s="6"/>
      <c r="Q10" s="3"/>
      <c r="R10" s="3"/>
      <c r="S10" s="32"/>
      <c r="T10" s="3"/>
    </row>
    <row r="11" spans="1:20" x14ac:dyDescent="0.25">
      <c r="A11" s="32"/>
      <c r="B11" s="3"/>
      <c r="C11" s="3"/>
      <c r="D11" s="3"/>
      <c r="E11" s="6"/>
      <c r="F11" s="3"/>
      <c r="G11" s="3"/>
      <c r="H11" s="32"/>
      <c r="I11" s="3"/>
      <c r="L11" s="32"/>
      <c r="M11" s="3"/>
      <c r="N11" s="3"/>
      <c r="O11" s="3"/>
      <c r="P11" s="6"/>
      <c r="Q11" s="3"/>
      <c r="R11" s="3"/>
      <c r="S11" s="32"/>
      <c r="T11" s="3"/>
    </row>
    <row r="12" spans="1:20" x14ac:dyDescent="0.25">
      <c r="A12" s="32"/>
      <c r="B12" s="3"/>
      <c r="C12" s="3"/>
      <c r="D12" s="3"/>
      <c r="E12" s="6"/>
      <c r="F12" s="3"/>
      <c r="G12" s="3"/>
      <c r="H12" s="32"/>
      <c r="I12" s="3"/>
      <c r="L12" s="32"/>
      <c r="M12" s="3"/>
      <c r="N12" s="3"/>
      <c r="O12" s="3"/>
      <c r="P12" s="6"/>
      <c r="Q12" s="3"/>
      <c r="R12" s="3"/>
      <c r="S12" s="32"/>
      <c r="T12" s="3"/>
    </row>
    <row r="13" spans="1:20" x14ac:dyDescent="0.25">
      <c r="A13" s="32"/>
      <c r="B13" s="3"/>
      <c r="C13" s="3"/>
      <c r="D13" s="3"/>
      <c r="E13" s="3"/>
      <c r="F13" s="3"/>
      <c r="G13" s="3"/>
      <c r="H13" s="32"/>
      <c r="I13" s="3"/>
      <c r="L13" s="32"/>
      <c r="M13" s="3"/>
      <c r="N13" s="3"/>
      <c r="O13" s="3"/>
      <c r="P13" s="3"/>
      <c r="Q13" s="3"/>
      <c r="R13" s="3"/>
      <c r="S13" s="32"/>
      <c r="T13" s="3"/>
    </row>
    <row r="14" spans="1:20" x14ac:dyDescent="0.25">
      <c r="A14" s="33" t="s">
        <v>80</v>
      </c>
      <c r="B14" s="3"/>
      <c r="C14" s="3"/>
      <c r="D14" s="3"/>
      <c r="E14" s="3"/>
      <c r="F14" s="3"/>
      <c r="G14" s="3"/>
      <c r="H14" s="1"/>
      <c r="I14" s="3"/>
      <c r="L14" s="33" t="s">
        <v>80</v>
      </c>
      <c r="M14" s="3"/>
      <c r="N14" s="3"/>
      <c r="O14" s="3"/>
      <c r="P14" s="3"/>
      <c r="Q14" s="3"/>
      <c r="R14" s="3"/>
      <c r="S14" s="1"/>
      <c r="T14" s="3"/>
    </row>
    <row r="15" spans="1:20" x14ac:dyDescent="0.25">
      <c r="A15" s="32"/>
      <c r="B15" s="3"/>
      <c r="C15" s="3"/>
      <c r="D15" s="3"/>
      <c r="E15" s="3"/>
      <c r="F15" s="3"/>
      <c r="G15" s="3"/>
      <c r="H15" s="1"/>
      <c r="I15" s="3"/>
      <c r="L15" s="32"/>
      <c r="M15" s="3"/>
      <c r="N15" s="3"/>
      <c r="O15" s="3"/>
      <c r="P15" s="3"/>
      <c r="Q15" s="3"/>
      <c r="R15" s="3"/>
      <c r="S15" s="1"/>
      <c r="T15" s="3"/>
    </row>
    <row r="16" spans="1:20" x14ac:dyDescent="0.25">
      <c r="A16" s="18">
        <v>1</v>
      </c>
      <c r="B16" s="2" t="s">
        <v>81</v>
      </c>
      <c r="C16" s="3"/>
      <c r="D16" s="3"/>
      <c r="E16" s="3"/>
      <c r="F16" s="3"/>
      <c r="G16" s="3"/>
      <c r="H16" s="1" t="s">
        <v>10</v>
      </c>
      <c r="I16" s="34">
        <v>1.29E-2</v>
      </c>
      <c r="L16" s="18">
        <v>1</v>
      </c>
      <c r="M16" s="2" t="s">
        <v>81</v>
      </c>
      <c r="N16" s="3"/>
      <c r="O16" s="3"/>
      <c r="P16" s="3"/>
      <c r="Q16" s="3"/>
      <c r="R16" s="3"/>
      <c r="S16" s="1" t="s">
        <v>10</v>
      </c>
      <c r="T16" s="34">
        <v>1.29E-2</v>
      </c>
    </row>
    <row r="17" spans="1:20" x14ac:dyDescent="0.25">
      <c r="A17" s="18"/>
      <c r="B17" s="2"/>
      <c r="C17" s="3"/>
      <c r="D17" s="3"/>
      <c r="E17" s="3"/>
      <c r="F17" s="3"/>
      <c r="G17" s="3"/>
      <c r="H17" s="1"/>
      <c r="I17" s="3"/>
      <c r="L17" s="18"/>
      <c r="M17" s="2"/>
      <c r="N17" s="3"/>
      <c r="O17" s="3"/>
      <c r="P17" s="3"/>
      <c r="Q17" s="3"/>
      <c r="R17" s="3"/>
      <c r="S17" s="1"/>
      <c r="T17" s="3"/>
    </row>
    <row r="18" spans="1:20" x14ac:dyDescent="0.25">
      <c r="A18" s="18">
        <f>+A16+1</f>
        <v>2</v>
      </c>
      <c r="B18" s="2" t="s">
        <v>82</v>
      </c>
      <c r="C18" s="3"/>
      <c r="D18" s="3"/>
      <c r="E18" s="3"/>
      <c r="F18" s="3"/>
      <c r="G18" s="3"/>
      <c r="H18" s="1" t="s">
        <v>83</v>
      </c>
      <c r="I18" s="20">
        <v>373320238</v>
      </c>
      <c r="L18" s="18">
        <f>+L16+1</f>
        <v>2</v>
      </c>
      <c r="M18" s="2" t="s">
        <v>82</v>
      </c>
      <c r="N18" s="3"/>
      <c r="O18" s="3"/>
      <c r="P18" s="3"/>
      <c r="Q18" s="3"/>
      <c r="R18" s="3"/>
      <c r="S18" s="1" t="s">
        <v>83</v>
      </c>
      <c r="T18" s="20">
        <v>373320238</v>
      </c>
    </row>
    <row r="19" spans="1:20" x14ac:dyDescent="0.25">
      <c r="A19" s="18"/>
      <c r="B19" s="2"/>
      <c r="C19" s="3"/>
      <c r="D19" s="3"/>
      <c r="E19" s="3"/>
      <c r="F19" s="3"/>
      <c r="G19" s="3"/>
      <c r="H19" s="1"/>
      <c r="I19" s="3"/>
      <c r="L19" s="18"/>
      <c r="M19" s="2"/>
      <c r="N19" s="3"/>
      <c r="O19" s="3"/>
      <c r="P19" s="3"/>
      <c r="Q19" s="3"/>
      <c r="R19" s="3"/>
      <c r="S19" s="1"/>
      <c r="T19" s="3"/>
    </row>
    <row r="20" spans="1:20" x14ac:dyDescent="0.25">
      <c r="A20" s="18">
        <f>+A18+1</f>
        <v>3</v>
      </c>
      <c r="B20" s="2" t="s">
        <v>84</v>
      </c>
      <c r="C20" s="3"/>
      <c r="D20" s="3"/>
      <c r="E20" s="3"/>
      <c r="F20" s="3"/>
      <c r="G20" s="3"/>
      <c r="H20" s="1"/>
      <c r="I20" s="20">
        <f>ROUND(I16*I18,0)</f>
        <v>4815831</v>
      </c>
      <c r="L20" s="18">
        <f>+L18+1</f>
        <v>3</v>
      </c>
      <c r="M20" s="2" t="s">
        <v>84</v>
      </c>
      <c r="N20" s="3"/>
      <c r="O20" s="3"/>
      <c r="P20" s="3"/>
      <c r="Q20" s="3"/>
      <c r="R20" s="3"/>
      <c r="S20" s="1"/>
      <c r="T20" s="20">
        <f>ROUND(T16*T18,0)</f>
        <v>4815831</v>
      </c>
    </row>
    <row r="21" spans="1:20" x14ac:dyDescent="0.25">
      <c r="A21" s="18"/>
      <c r="B21" s="2"/>
      <c r="C21" s="3"/>
      <c r="D21" s="3"/>
      <c r="E21" s="3"/>
      <c r="F21" s="3"/>
      <c r="G21" s="3"/>
      <c r="H21" s="1"/>
      <c r="I21" s="3"/>
      <c r="L21" s="18"/>
      <c r="M21" s="2"/>
      <c r="N21" s="3"/>
      <c r="O21" s="3"/>
      <c r="P21" s="3"/>
      <c r="Q21" s="3"/>
      <c r="R21" s="3"/>
      <c r="S21" s="1"/>
      <c r="T21" s="3"/>
    </row>
    <row r="22" spans="1:20" x14ac:dyDescent="0.25">
      <c r="A22" s="18">
        <f>+A20+1</f>
        <v>4</v>
      </c>
      <c r="B22" s="2" t="s">
        <v>85</v>
      </c>
      <c r="C22" s="3"/>
      <c r="D22" s="3"/>
      <c r="E22" s="3"/>
      <c r="F22" s="3"/>
      <c r="G22" s="3"/>
      <c r="H22" s="1" t="s">
        <v>10</v>
      </c>
      <c r="I22" s="10">
        <v>425311577</v>
      </c>
      <c r="L22" s="18">
        <f>+L20+1</f>
        <v>4</v>
      </c>
      <c r="M22" s="2" t="s">
        <v>85</v>
      </c>
      <c r="N22" s="3"/>
      <c r="O22" s="3"/>
      <c r="P22" s="3"/>
      <c r="Q22" s="3"/>
      <c r="R22" s="3"/>
      <c r="S22" s="1" t="s">
        <v>10</v>
      </c>
      <c r="T22" s="10">
        <v>425311577</v>
      </c>
    </row>
    <row r="23" spans="1:20" x14ac:dyDescent="0.25">
      <c r="A23" s="18"/>
      <c r="B23" s="2"/>
      <c r="C23" s="3"/>
      <c r="D23" s="3"/>
      <c r="E23" s="3"/>
      <c r="F23" s="3"/>
      <c r="G23" s="3"/>
      <c r="H23" s="1"/>
      <c r="I23" s="3"/>
      <c r="L23" s="18"/>
      <c r="M23" s="2"/>
      <c r="N23" s="3"/>
      <c r="O23" s="3"/>
      <c r="P23" s="3"/>
      <c r="Q23" s="3"/>
      <c r="R23" s="3"/>
      <c r="S23" s="1"/>
      <c r="T23" s="3"/>
    </row>
    <row r="24" spans="1:20" x14ac:dyDescent="0.25">
      <c r="A24" s="18">
        <f>+A22+1</f>
        <v>5</v>
      </c>
      <c r="B24" s="2" t="s">
        <v>86</v>
      </c>
      <c r="C24" s="3"/>
      <c r="D24" s="3"/>
      <c r="E24" s="3"/>
      <c r="F24" s="3"/>
      <c r="G24" s="3"/>
      <c r="H24" s="1" t="s">
        <v>21</v>
      </c>
      <c r="I24" s="20">
        <v>5909318</v>
      </c>
      <c r="L24" s="18">
        <f>+L22+1</f>
        <v>5</v>
      </c>
      <c r="M24" s="2" t="s">
        <v>86</v>
      </c>
      <c r="N24" s="3"/>
      <c r="O24" s="3"/>
      <c r="P24" s="3"/>
      <c r="Q24" s="3"/>
      <c r="R24" s="3"/>
      <c r="S24" s="1" t="s">
        <v>21</v>
      </c>
      <c r="T24" s="20">
        <v>5909318</v>
      </c>
    </row>
    <row r="25" spans="1:20" x14ac:dyDescent="0.25">
      <c r="A25" s="18"/>
      <c r="B25" s="2"/>
      <c r="C25" s="3"/>
      <c r="D25" s="3"/>
      <c r="E25" s="3"/>
      <c r="F25" s="3"/>
      <c r="G25" s="3"/>
      <c r="H25" s="1"/>
      <c r="I25" s="3"/>
      <c r="L25" s="18"/>
      <c r="M25" s="2"/>
      <c r="N25" s="3"/>
      <c r="O25" s="3"/>
      <c r="P25" s="3"/>
      <c r="Q25" s="3"/>
      <c r="R25" s="3"/>
      <c r="S25" s="1"/>
      <c r="T25" s="3"/>
    </row>
    <row r="26" spans="1:20" x14ac:dyDescent="0.25">
      <c r="A26" s="18">
        <f>+A24+1</f>
        <v>6</v>
      </c>
      <c r="B26" s="2" t="s">
        <v>87</v>
      </c>
      <c r="C26" s="3"/>
      <c r="D26" s="3"/>
      <c r="E26" s="3"/>
      <c r="F26" s="3"/>
      <c r="G26" s="3"/>
      <c r="H26" s="1"/>
      <c r="I26" s="20">
        <f>I22-I24</f>
        <v>419402259</v>
      </c>
      <c r="L26" s="18">
        <f>+L24+1</f>
        <v>6</v>
      </c>
      <c r="M26" s="2" t="s">
        <v>87</v>
      </c>
      <c r="N26" s="3"/>
      <c r="O26" s="3"/>
      <c r="P26" s="3"/>
      <c r="Q26" s="3"/>
      <c r="R26" s="3"/>
      <c r="S26" s="1"/>
      <c r="T26" s="20">
        <f>T22-T24</f>
        <v>419402259</v>
      </c>
    </row>
    <row r="27" spans="1:20" x14ac:dyDescent="0.25">
      <c r="A27" s="18"/>
      <c r="B27" s="2"/>
      <c r="C27" s="3"/>
      <c r="D27" s="3"/>
      <c r="E27" s="3"/>
      <c r="F27" s="3"/>
      <c r="G27" s="3"/>
      <c r="H27" s="1"/>
      <c r="I27" s="3"/>
      <c r="L27" s="18"/>
      <c r="M27" s="2"/>
      <c r="N27" s="3"/>
      <c r="O27" s="3"/>
      <c r="P27" s="3"/>
      <c r="Q27" s="3"/>
      <c r="R27" s="3"/>
      <c r="S27" s="1"/>
      <c r="T27" s="3"/>
    </row>
    <row r="28" spans="1:20" x14ac:dyDescent="0.25">
      <c r="A28" s="18">
        <f>+A26+1</f>
        <v>7</v>
      </c>
      <c r="B28" s="2" t="s">
        <v>88</v>
      </c>
      <c r="C28" s="3"/>
      <c r="D28" s="3"/>
      <c r="E28" s="3"/>
      <c r="F28" s="3"/>
      <c r="G28" s="3"/>
      <c r="H28" s="1"/>
      <c r="I28" s="10">
        <f>I16*I26</f>
        <v>5410289.1410999997</v>
      </c>
      <c r="L28" s="18">
        <f>+L26+1</f>
        <v>7</v>
      </c>
      <c r="M28" s="2" t="s">
        <v>88</v>
      </c>
      <c r="N28" s="3"/>
      <c r="O28" s="3"/>
      <c r="P28" s="3"/>
      <c r="Q28" s="3"/>
      <c r="R28" s="3"/>
      <c r="S28" s="1"/>
      <c r="T28" s="10">
        <f>T16*T26</f>
        <v>5410289.1410999997</v>
      </c>
    </row>
    <row r="29" spans="1:20" x14ac:dyDescent="0.25">
      <c r="A29" s="18"/>
      <c r="B29" s="2"/>
      <c r="C29" s="3"/>
      <c r="D29" s="3"/>
      <c r="E29" s="3"/>
      <c r="F29" s="3"/>
      <c r="G29" s="3"/>
      <c r="H29" s="1"/>
      <c r="I29" s="3"/>
      <c r="L29" s="18"/>
      <c r="M29" s="2"/>
      <c r="N29" s="3"/>
      <c r="O29" s="3"/>
      <c r="P29" s="3"/>
      <c r="Q29" s="3"/>
      <c r="R29" s="3"/>
      <c r="S29" s="1"/>
      <c r="T29" s="3"/>
    </row>
    <row r="30" spans="1:20" x14ac:dyDescent="0.25">
      <c r="A30" s="18">
        <f>+A28+1</f>
        <v>8</v>
      </c>
      <c r="B30" s="2" t="s">
        <v>89</v>
      </c>
      <c r="C30" s="3"/>
      <c r="D30" s="3"/>
      <c r="E30" s="3"/>
      <c r="F30" s="3"/>
      <c r="G30" s="3"/>
      <c r="H30" s="1"/>
      <c r="I30" s="10">
        <f>SUM(I20-I28)</f>
        <v>-594458.14109999966</v>
      </c>
      <c r="L30" s="18">
        <f>+L28+1</f>
        <v>8</v>
      </c>
      <c r="M30" s="2" t="s">
        <v>89</v>
      </c>
      <c r="N30" s="3"/>
      <c r="O30" s="3"/>
      <c r="P30" s="3"/>
      <c r="Q30" s="3"/>
      <c r="R30" s="3"/>
      <c r="S30" s="1"/>
      <c r="T30" s="10">
        <f>SUM(T20-T28)</f>
        <v>-594458.14109999966</v>
      </c>
    </row>
    <row r="31" spans="1:20" x14ac:dyDescent="0.25">
      <c r="A31" s="18"/>
      <c r="B31" s="2"/>
      <c r="C31" s="3"/>
      <c r="D31" s="3"/>
      <c r="E31" s="3"/>
      <c r="F31" s="3"/>
      <c r="G31" s="3"/>
      <c r="H31" s="1"/>
      <c r="I31" s="3"/>
      <c r="L31" s="18"/>
      <c r="M31" s="2"/>
      <c r="N31" s="3"/>
      <c r="O31" s="3"/>
      <c r="P31" s="3"/>
      <c r="Q31" s="3"/>
      <c r="R31" s="3"/>
      <c r="S31" s="1"/>
      <c r="T31" s="3"/>
    </row>
    <row r="32" spans="1:20" x14ac:dyDescent="0.25">
      <c r="A32" s="18">
        <f>+A30+1</f>
        <v>9</v>
      </c>
      <c r="B32" s="2" t="s">
        <v>90</v>
      </c>
      <c r="C32" s="3"/>
      <c r="D32" s="3"/>
      <c r="E32" s="3"/>
      <c r="F32" s="3"/>
      <c r="G32" s="3"/>
      <c r="H32" s="1" t="s">
        <v>10</v>
      </c>
      <c r="I32" s="10">
        <v>411878407</v>
      </c>
      <c r="L32" s="18">
        <f>+L30+1</f>
        <v>9</v>
      </c>
      <c r="M32" s="2" t="s">
        <v>90</v>
      </c>
      <c r="N32" s="3"/>
      <c r="O32" s="3"/>
      <c r="P32" s="3"/>
      <c r="Q32" s="3"/>
      <c r="R32" s="3"/>
      <c r="S32" s="1" t="s">
        <v>10</v>
      </c>
      <c r="T32" s="10">
        <v>411878407</v>
      </c>
    </row>
    <row r="33" spans="1:20" x14ac:dyDescent="0.25">
      <c r="A33" s="18"/>
      <c r="B33" s="2"/>
      <c r="C33" s="3"/>
      <c r="D33" s="3"/>
      <c r="E33" s="3"/>
      <c r="F33" s="3"/>
      <c r="G33" s="3"/>
      <c r="H33" s="1"/>
      <c r="I33" s="11"/>
      <c r="L33" s="18"/>
      <c r="M33" s="2"/>
      <c r="N33" s="3"/>
      <c r="O33" s="3"/>
      <c r="P33" s="3"/>
      <c r="Q33" s="3"/>
      <c r="R33" s="3"/>
      <c r="S33" s="1"/>
      <c r="T33" s="11"/>
    </row>
    <row r="34" spans="1:20" x14ac:dyDescent="0.25">
      <c r="A34" s="18">
        <f>+A32+1</f>
        <v>10</v>
      </c>
      <c r="B34" s="2" t="s">
        <v>91</v>
      </c>
      <c r="C34" s="3"/>
      <c r="D34" s="3"/>
      <c r="E34" s="3"/>
      <c r="F34" s="3"/>
      <c r="G34" s="3"/>
      <c r="H34" s="1" t="s">
        <v>92</v>
      </c>
      <c r="I34" s="20">
        <v>406409628</v>
      </c>
      <c r="L34" s="18">
        <f>+L32+1</f>
        <v>10</v>
      </c>
      <c r="M34" s="2" t="s">
        <v>91</v>
      </c>
      <c r="N34" s="3"/>
      <c r="O34" s="3"/>
      <c r="P34" s="3"/>
      <c r="Q34" s="3"/>
      <c r="R34" s="3"/>
      <c r="S34" s="1" t="s">
        <v>92</v>
      </c>
      <c r="T34" s="20">
        <v>406409628</v>
      </c>
    </row>
    <row r="35" spans="1:20" x14ac:dyDescent="0.25">
      <c r="A35" s="18"/>
      <c r="B35" s="2"/>
      <c r="C35" s="3"/>
      <c r="D35" s="3"/>
      <c r="E35" s="3"/>
      <c r="F35" s="3"/>
      <c r="G35" s="3"/>
      <c r="H35" s="1"/>
      <c r="I35" s="3"/>
      <c r="L35" s="18"/>
      <c r="M35" s="2"/>
      <c r="N35" s="3"/>
      <c r="O35" s="3"/>
      <c r="P35" s="3"/>
      <c r="Q35" s="3"/>
      <c r="R35" s="3"/>
      <c r="S35" s="1"/>
      <c r="T35" s="3"/>
    </row>
    <row r="36" spans="1:20" x14ac:dyDescent="0.25">
      <c r="A36" s="18">
        <f>+A34+1</f>
        <v>11</v>
      </c>
      <c r="B36" s="2" t="s">
        <v>93</v>
      </c>
      <c r="C36" s="3"/>
      <c r="D36" s="3"/>
      <c r="E36" s="3"/>
      <c r="F36" s="3"/>
      <c r="G36" s="3"/>
      <c r="H36" s="1"/>
      <c r="I36" s="34">
        <f>ROUND(I32/I34,5)</f>
        <v>1.01346</v>
      </c>
      <c r="L36" s="18">
        <f>+L34+1</f>
        <v>11</v>
      </c>
      <c r="M36" s="2" t="s">
        <v>93</v>
      </c>
      <c r="N36" s="3"/>
      <c r="O36" s="3"/>
      <c r="P36" s="3"/>
      <c r="Q36" s="3"/>
      <c r="R36" s="3"/>
      <c r="S36" s="1"/>
      <c r="T36" s="34">
        <f>ROUND(T32/T34,5)</f>
        <v>1.01346</v>
      </c>
    </row>
    <row r="37" spans="1:20" x14ac:dyDescent="0.25">
      <c r="A37" s="18"/>
      <c r="B37" s="2"/>
      <c r="C37" s="3"/>
      <c r="D37" s="3"/>
      <c r="E37" s="3"/>
      <c r="F37" s="3"/>
      <c r="G37" s="3"/>
      <c r="H37" s="1"/>
      <c r="I37" s="3"/>
      <c r="L37" s="18"/>
      <c r="M37" s="2"/>
      <c r="N37" s="3"/>
      <c r="O37" s="3"/>
      <c r="P37" s="3"/>
      <c r="Q37" s="3"/>
      <c r="R37" s="3"/>
      <c r="S37" s="1"/>
      <c r="T37" s="3"/>
    </row>
    <row r="38" spans="1:20" ht="15.75" thickBot="1" x14ac:dyDescent="0.3">
      <c r="A38" s="18">
        <f>+A36+1</f>
        <v>12</v>
      </c>
      <c r="B38" s="2" t="s">
        <v>94</v>
      </c>
      <c r="C38" s="3"/>
      <c r="D38" s="3"/>
      <c r="E38" s="3"/>
      <c r="F38" s="3"/>
      <c r="G38" s="3"/>
      <c r="H38" s="1"/>
      <c r="I38" s="35">
        <f>ROUND(I30*I36,0)</f>
        <v>-602460</v>
      </c>
      <c r="L38" s="18">
        <f>+L36+1</f>
        <v>12</v>
      </c>
      <c r="M38" s="2" t="s">
        <v>94</v>
      </c>
      <c r="N38" s="3"/>
      <c r="O38" s="3"/>
      <c r="P38" s="3"/>
      <c r="Q38" s="3"/>
      <c r="R38" s="3"/>
      <c r="S38" s="1"/>
      <c r="T38" s="35">
        <f>ROUND(T30*T36,0)</f>
        <v>-602460</v>
      </c>
    </row>
    <row r="39" spans="1:20" ht="15.75" thickTop="1" x14ac:dyDescent="0.25"/>
  </sheetData>
  <mergeCells count="6">
    <mergeCell ref="C9:D9"/>
    <mergeCell ref="F9:G9"/>
    <mergeCell ref="N9:O9"/>
    <mergeCell ref="Q9:R9"/>
    <mergeCell ref="A1:I1"/>
    <mergeCell ref="L1:T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B84E4-2224-451E-851F-B662CC7A8200}">
  <sheetPr>
    <tabColor rgb="FFCDE0FF"/>
  </sheetPr>
  <dimension ref="A1:U46"/>
  <sheetViews>
    <sheetView topLeftCell="A18" workbookViewId="0">
      <selection activeCell="L16" sqref="L16"/>
    </sheetView>
  </sheetViews>
  <sheetFormatPr defaultRowHeight="15" x14ac:dyDescent="0.25"/>
  <cols>
    <col min="7" max="7" width="9.85546875" bestFit="1" customWidth="1"/>
    <col min="9" max="9" width="14.5703125" customWidth="1"/>
    <col min="18" max="18" width="9.85546875" bestFit="1" customWidth="1"/>
    <col min="20" max="20" width="10.140625" bestFit="1" customWidth="1"/>
  </cols>
  <sheetData>
    <row r="1" spans="1:21" ht="15.75" thickBot="1" x14ac:dyDescent="0.3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L1" s="104" t="s">
        <v>1</v>
      </c>
      <c r="M1" s="104"/>
      <c r="N1" s="104"/>
      <c r="O1" s="104"/>
      <c r="P1" s="104"/>
      <c r="Q1" s="104"/>
      <c r="R1" s="104"/>
      <c r="S1" s="104"/>
      <c r="T1" s="104"/>
    </row>
    <row r="3" spans="1:21" x14ac:dyDescent="0.25">
      <c r="A3" s="1"/>
      <c r="B3" s="2"/>
      <c r="C3" s="2"/>
      <c r="D3" s="2"/>
      <c r="E3" s="3"/>
      <c r="F3" s="3"/>
      <c r="G3" s="3"/>
      <c r="H3" s="3"/>
      <c r="I3" s="4" t="s">
        <v>2</v>
      </c>
      <c r="J3" s="3"/>
      <c r="L3" s="1"/>
      <c r="M3" s="2"/>
      <c r="N3" s="2"/>
      <c r="O3" s="2"/>
      <c r="P3" s="3"/>
      <c r="Q3" s="3"/>
      <c r="R3" s="3"/>
      <c r="S3" s="3"/>
      <c r="T3" s="4" t="s">
        <v>2</v>
      </c>
      <c r="U3" s="3"/>
    </row>
    <row r="4" spans="1:21" x14ac:dyDescent="0.25">
      <c r="A4" s="1"/>
      <c r="B4" s="2"/>
      <c r="C4" s="2"/>
      <c r="D4" s="2"/>
      <c r="E4" s="3"/>
      <c r="F4" s="5" t="s">
        <v>3</v>
      </c>
      <c r="G4" s="3"/>
      <c r="H4" s="3"/>
      <c r="I4" s="3"/>
      <c r="J4" s="3"/>
      <c r="L4" s="1"/>
      <c r="M4" s="2"/>
      <c r="N4" s="2"/>
      <c r="O4" s="2"/>
      <c r="P4" s="3"/>
      <c r="Q4" s="5" t="s">
        <v>3</v>
      </c>
      <c r="R4" s="3"/>
      <c r="S4" s="3"/>
      <c r="T4" s="3"/>
      <c r="U4" s="3"/>
    </row>
    <row r="5" spans="1:21" x14ac:dyDescent="0.25">
      <c r="A5" s="1"/>
      <c r="B5" s="2"/>
      <c r="C5" s="2"/>
      <c r="D5" s="2"/>
      <c r="E5" s="3"/>
      <c r="F5" s="5"/>
      <c r="G5" s="3"/>
      <c r="H5" s="3"/>
      <c r="I5" s="3"/>
      <c r="J5" s="3"/>
      <c r="L5" s="1"/>
      <c r="M5" s="2"/>
      <c r="N5" s="2"/>
      <c r="O5" s="2"/>
      <c r="P5" s="3"/>
      <c r="Q5" s="5"/>
      <c r="R5" s="3"/>
      <c r="S5" s="3"/>
      <c r="T5" s="3"/>
      <c r="U5" s="3"/>
    </row>
    <row r="6" spans="1:21" x14ac:dyDescent="0.25">
      <c r="A6" s="1"/>
      <c r="B6" s="2"/>
      <c r="C6" s="2"/>
      <c r="D6" s="2"/>
      <c r="E6" s="3"/>
      <c r="F6" s="6" t="s">
        <v>4</v>
      </c>
      <c r="G6" s="3"/>
      <c r="H6" s="3"/>
      <c r="I6" s="3"/>
      <c r="J6" s="3"/>
      <c r="L6" s="1"/>
      <c r="M6" s="2"/>
      <c r="N6" s="2"/>
      <c r="O6" s="2"/>
      <c r="P6" s="3"/>
      <c r="Q6" s="6" t="s">
        <v>4</v>
      </c>
      <c r="R6" s="3"/>
      <c r="S6" s="3"/>
      <c r="T6" s="3"/>
      <c r="U6" s="3"/>
    </row>
    <row r="7" spans="1:21" x14ac:dyDescent="0.25">
      <c r="A7" s="1"/>
      <c r="B7" s="2"/>
      <c r="C7" s="2"/>
      <c r="D7" s="2"/>
      <c r="E7" s="3"/>
      <c r="F7" s="5" t="s">
        <v>5</v>
      </c>
      <c r="G7" s="3"/>
      <c r="H7" s="3"/>
      <c r="I7" s="3"/>
      <c r="J7" s="3"/>
      <c r="L7" s="1"/>
      <c r="M7" s="2"/>
      <c r="N7" s="2"/>
      <c r="O7" s="2"/>
      <c r="P7" s="3"/>
      <c r="Q7" s="5" t="s">
        <v>5</v>
      </c>
      <c r="R7" s="3"/>
      <c r="S7" s="3"/>
      <c r="T7" s="3"/>
      <c r="U7" s="3"/>
    </row>
    <row r="8" spans="1:21" x14ac:dyDescent="0.25">
      <c r="A8" s="1"/>
      <c r="B8" s="2"/>
      <c r="C8" s="2"/>
      <c r="D8" s="2"/>
      <c r="E8" s="3"/>
      <c r="F8" s="7"/>
      <c r="G8" s="3"/>
      <c r="H8" s="3"/>
      <c r="I8" s="3"/>
      <c r="J8" s="3"/>
      <c r="L8" s="1"/>
      <c r="M8" s="2"/>
      <c r="N8" s="2"/>
      <c r="O8" s="2"/>
      <c r="P8" s="3"/>
      <c r="Q8" s="7"/>
      <c r="R8" s="3"/>
      <c r="S8" s="3"/>
      <c r="T8" s="3"/>
      <c r="U8" s="3"/>
    </row>
    <row r="9" spans="1:21" x14ac:dyDescent="0.25">
      <c r="A9" s="1"/>
      <c r="B9" s="2"/>
      <c r="C9" s="2"/>
      <c r="D9" s="2"/>
      <c r="E9" s="7" t="s">
        <v>6</v>
      </c>
      <c r="F9" s="6"/>
      <c r="G9" s="8">
        <v>45412</v>
      </c>
      <c r="H9" s="3"/>
      <c r="I9" s="3"/>
      <c r="J9" s="3"/>
      <c r="L9" s="1"/>
      <c r="M9" s="2"/>
      <c r="N9" s="2"/>
      <c r="O9" s="2"/>
      <c r="P9" s="7" t="s">
        <v>6</v>
      </c>
      <c r="Q9" s="6"/>
      <c r="R9" s="8">
        <v>45412</v>
      </c>
      <c r="S9" s="3"/>
      <c r="T9" s="3"/>
      <c r="U9" s="3"/>
    </row>
    <row r="10" spans="1:21" x14ac:dyDescent="0.25">
      <c r="A10" s="1"/>
      <c r="B10" s="2"/>
      <c r="C10" s="2"/>
      <c r="D10" s="2"/>
      <c r="E10" s="3"/>
      <c r="F10" s="6"/>
      <c r="G10" s="3"/>
      <c r="H10" s="3"/>
      <c r="I10" s="3"/>
      <c r="J10" s="3"/>
      <c r="L10" s="1"/>
      <c r="M10" s="2"/>
      <c r="N10" s="2"/>
      <c r="O10" s="2"/>
      <c r="P10" s="3"/>
      <c r="Q10" s="6"/>
      <c r="R10" s="3"/>
      <c r="S10" s="3"/>
      <c r="T10" s="3"/>
      <c r="U10" s="3"/>
    </row>
    <row r="11" spans="1:21" x14ac:dyDescent="0.25">
      <c r="A11" s="1"/>
      <c r="B11" s="2"/>
      <c r="C11" s="2"/>
      <c r="D11" s="2"/>
      <c r="E11" s="3"/>
      <c r="F11" s="6"/>
      <c r="G11" s="3"/>
      <c r="H11" s="3"/>
      <c r="I11" s="3"/>
      <c r="J11" s="3"/>
      <c r="L11" s="1"/>
      <c r="M11" s="2"/>
      <c r="N11" s="2"/>
      <c r="O11" s="2"/>
      <c r="P11" s="3"/>
      <c r="Q11" s="6"/>
      <c r="R11" s="3"/>
      <c r="S11" s="3"/>
      <c r="T11" s="3"/>
      <c r="U11" s="3"/>
    </row>
    <row r="12" spans="1:21" x14ac:dyDescent="0.25">
      <c r="A12" s="1"/>
      <c r="B12" s="2"/>
      <c r="C12" s="2"/>
      <c r="D12" s="2"/>
      <c r="E12" s="3"/>
      <c r="F12" s="6"/>
      <c r="G12" s="3"/>
      <c r="H12" s="3"/>
      <c r="I12" s="3"/>
      <c r="J12" s="3"/>
      <c r="L12" s="1"/>
      <c r="M12" s="2"/>
      <c r="N12" s="2"/>
      <c r="O12" s="2"/>
      <c r="P12" s="3"/>
      <c r="Q12" s="6"/>
      <c r="R12" s="3"/>
      <c r="S12" s="3"/>
      <c r="T12" s="3"/>
      <c r="U12" s="3"/>
    </row>
    <row r="13" spans="1:21" x14ac:dyDescent="0.25">
      <c r="A13" s="1"/>
      <c r="B13" s="2"/>
      <c r="C13" s="2"/>
      <c r="D13" s="2"/>
      <c r="E13" s="3"/>
      <c r="F13" s="3"/>
      <c r="G13" s="3"/>
      <c r="H13" s="3"/>
      <c r="I13" s="3"/>
      <c r="J13" s="3"/>
      <c r="L13" s="1"/>
      <c r="M13" s="2"/>
      <c r="N13" s="2"/>
      <c r="O13" s="2"/>
      <c r="P13" s="3"/>
      <c r="Q13" s="3"/>
      <c r="R13" s="3"/>
      <c r="S13" s="3"/>
      <c r="T13" s="3"/>
      <c r="U13" s="3"/>
    </row>
    <row r="14" spans="1:21" x14ac:dyDescent="0.25">
      <c r="A14" s="1" t="s">
        <v>7</v>
      </c>
      <c r="B14" s="2" t="s">
        <v>8</v>
      </c>
      <c r="C14" s="2"/>
      <c r="D14" s="2"/>
      <c r="E14" s="3"/>
      <c r="F14" s="3"/>
      <c r="G14" s="3"/>
      <c r="H14" s="3"/>
      <c r="I14" s="3"/>
      <c r="J14" s="3"/>
      <c r="L14" s="1" t="s">
        <v>7</v>
      </c>
      <c r="M14" s="2" t="s">
        <v>8</v>
      </c>
      <c r="N14" s="2"/>
      <c r="O14" s="2"/>
      <c r="P14" s="3"/>
      <c r="Q14" s="3"/>
      <c r="R14" s="3"/>
      <c r="S14" s="3"/>
      <c r="T14" s="3"/>
      <c r="U14" s="3"/>
    </row>
    <row r="15" spans="1:21" x14ac:dyDescent="0.25">
      <c r="A15" s="1"/>
      <c r="B15" s="2"/>
      <c r="C15" s="2" t="s">
        <v>9</v>
      </c>
      <c r="D15" s="2"/>
      <c r="E15" s="3"/>
      <c r="F15" s="3"/>
      <c r="G15" s="3"/>
      <c r="H15" s="1" t="s">
        <v>10</v>
      </c>
      <c r="I15" s="9">
        <v>2942490.98</v>
      </c>
      <c r="J15" s="3"/>
      <c r="L15" s="1"/>
      <c r="M15" s="2"/>
      <c r="N15" s="2" t="s">
        <v>9</v>
      </c>
      <c r="O15" s="2"/>
      <c r="P15" s="3"/>
      <c r="Q15" s="3"/>
      <c r="R15" s="3"/>
      <c r="S15" s="1" t="s">
        <v>10</v>
      </c>
      <c r="T15" s="9">
        <v>2942490.98</v>
      </c>
      <c r="U15" s="3"/>
    </row>
    <row r="16" spans="1:21" x14ac:dyDescent="0.25">
      <c r="A16" s="1"/>
      <c r="B16" s="2"/>
      <c r="C16" s="2" t="s">
        <v>11</v>
      </c>
      <c r="D16" s="2"/>
      <c r="E16" s="3"/>
      <c r="F16" s="3"/>
      <c r="G16" s="3"/>
      <c r="H16" s="1" t="s">
        <v>10</v>
      </c>
      <c r="I16" s="10">
        <v>52688.09</v>
      </c>
      <c r="J16" s="3"/>
      <c r="L16" s="1"/>
      <c r="M16" s="2"/>
      <c r="N16" s="2" t="s">
        <v>11</v>
      </c>
      <c r="O16" s="2"/>
      <c r="P16" s="3"/>
      <c r="Q16" s="3"/>
      <c r="R16" s="3"/>
      <c r="S16" s="1" t="s">
        <v>10</v>
      </c>
      <c r="T16" s="10">
        <v>52688.09</v>
      </c>
      <c r="U16" s="3"/>
    </row>
    <row r="17" spans="1:21" x14ac:dyDescent="0.25">
      <c r="A17" s="1"/>
      <c r="B17" s="2"/>
      <c r="C17" s="2" t="s">
        <v>12</v>
      </c>
      <c r="D17" s="2"/>
      <c r="E17" s="3"/>
      <c r="F17" s="3"/>
      <c r="G17" s="3"/>
      <c r="H17" s="1" t="s">
        <v>10</v>
      </c>
      <c r="I17" s="10">
        <v>3071456.95</v>
      </c>
      <c r="J17" s="3"/>
      <c r="L17" s="1"/>
      <c r="M17" s="2"/>
      <c r="N17" s="2" t="s">
        <v>12</v>
      </c>
      <c r="O17" s="2"/>
      <c r="P17" s="3"/>
      <c r="Q17" s="3"/>
      <c r="R17" s="3"/>
      <c r="S17" s="1" t="s">
        <v>10</v>
      </c>
      <c r="T17" s="10">
        <v>3071456.95</v>
      </c>
      <c r="U17" s="3"/>
    </row>
    <row r="18" spans="1:21" x14ac:dyDescent="0.25">
      <c r="A18" s="1"/>
      <c r="B18" s="2"/>
      <c r="C18" s="2" t="s">
        <v>13</v>
      </c>
      <c r="D18" s="2"/>
      <c r="E18" s="3"/>
      <c r="F18" s="3"/>
      <c r="G18" s="3"/>
      <c r="H18" s="1" t="s">
        <v>10</v>
      </c>
      <c r="I18" s="10">
        <v>0</v>
      </c>
      <c r="J18" s="3"/>
      <c r="L18" s="1"/>
      <c r="M18" s="2"/>
      <c r="N18" s="2" t="s">
        <v>13</v>
      </c>
      <c r="O18" s="2"/>
      <c r="P18" s="3"/>
      <c r="Q18" s="3"/>
      <c r="R18" s="3"/>
      <c r="S18" s="1" t="s">
        <v>10</v>
      </c>
      <c r="T18" s="10">
        <v>0</v>
      </c>
      <c r="U18" s="3"/>
    </row>
    <row r="19" spans="1:21" x14ac:dyDescent="0.25">
      <c r="A19" s="1"/>
      <c r="B19" s="2"/>
      <c r="C19" s="2" t="s">
        <v>14</v>
      </c>
      <c r="D19" s="2"/>
      <c r="E19" s="3"/>
      <c r="F19" s="3"/>
      <c r="G19" s="3"/>
      <c r="H19" s="1"/>
      <c r="I19" s="11"/>
      <c r="J19" s="3"/>
      <c r="L19" s="1"/>
      <c r="M19" s="2"/>
      <c r="N19" s="2" t="s">
        <v>14</v>
      </c>
      <c r="O19" s="2"/>
      <c r="P19" s="3"/>
      <c r="Q19" s="3"/>
      <c r="R19" s="3"/>
      <c r="S19" s="1"/>
      <c r="T19" s="11"/>
      <c r="U19" s="3"/>
    </row>
    <row r="20" spans="1:21" x14ac:dyDescent="0.25">
      <c r="A20" s="1"/>
      <c r="B20" s="2"/>
      <c r="C20" s="2"/>
      <c r="D20" s="2" t="s">
        <v>15</v>
      </c>
      <c r="E20" s="3"/>
      <c r="F20" s="3"/>
      <c r="G20" s="3"/>
      <c r="H20" s="1"/>
      <c r="I20" s="11"/>
      <c r="J20" s="3"/>
      <c r="L20" s="1"/>
      <c r="M20" s="2"/>
      <c r="N20" s="2"/>
      <c r="O20" s="2" t="s">
        <v>15</v>
      </c>
      <c r="P20" s="3"/>
      <c r="Q20" s="3"/>
      <c r="R20" s="3"/>
      <c r="S20" s="1"/>
      <c r="T20" s="11"/>
      <c r="U20" s="3"/>
    </row>
    <row r="21" spans="1:21" x14ac:dyDescent="0.25">
      <c r="A21" s="1"/>
      <c r="B21" s="2"/>
      <c r="C21" s="12" t="s">
        <v>16</v>
      </c>
      <c r="D21" s="13">
        <v>0</v>
      </c>
      <c r="E21" s="1" t="s">
        <v>17</v>
      </c>
      <c r="F21" s="14">
        <v>0</v>
      </c>
      <c r="G21" s="15" t="s">
        <v>18</v>
      </c>
      <c r="H21" s="1" t="s">
        <v>10</v>
      </c>
      <c r="I21" s="10">
        <f>D21*F21</f>
        <v>0</v>
      </c>
      <c r="J21" s="2"/>
      <c r="L21" s="1"/>
      <c r="M21" s="2"/>
      <c r="N21" s="12" t="s">
        <v>16</v>
      </c>
      <c r="O21" s="13">
        <v>0</v>
      </c>
      <c r="P21" s="1" t="s">
        <v>17</v>
      </c>
      <c r="Q21" s="14">
        <v>0</v>
      </c>
      <c r="R21" s="15" t="s">
        <v>18</v>
      </c>
      <c r="S21" s="1" t="s">
        <v>10</v>
      </c>
      <c r="T21" s="10">
        <f>O21*Q21</f>
        <v>0</v>
      </c>
      <c r="U21" s="2"/>
    </row>
    <row r="22" spans="1:21" x14ac:dyDescent="0.25">
      <c r="A22" s="1"/>
      <c r="B22" s="2"/>
      <c r="C22" s="12"/>
      <c r="D22" s="16" t="s">
        <v>19</v>
      </c>
      <c r="E22" s="1"/>
      <c r="F22" s="17"/>
      <c r="G22" s="15"/>
      <c r="H22" s="1"/>
      <c r="I22" s="11"/>
      <c r="J22" s="2"/>
      <c r="L22" s="1"/>
      <c r="M22" s="2"/>
      <c r="N22" s="12"/>
      <c r="O22" s="16" t="s">
        <v>19</v>
      </c>
      <c r="P22" s="1"/>
      <c r="Q22" s="17"/>
      <c r="R22" s="15"/>
      <c r="S22" s="1"/>
      <c r="T22" s="11"/>
      <c r="U22" s="2"/>
    </row>
    <row r="23" spans="1:21" x14ac:dyDescent="0.25">
      <c r="A23" s="1"/>
      <c r="B23" s="2"/>
      <c r="C23" s="12" t="s">
        <v>16</v>
      </c>
      <c r="D23" s="18">
        <v>0</v>
      </c>
      <c r="E23" s="1" t="s">
        <v>17</v>
      </c>
      <c r="F23" s="19">
        <v>0</v>
      </c>
      <c r="G23" s="15" t="s">
        <v>18</v>
      </c>
      <c r="H23" s="1" t="s">
        <v>10</v>
      </c>
      <c r="I23" s="11">
        <f>D23*F23</f>
        <v>0</v>
      </c>
      <c r="J23" s="2"/>
      <c r="L23" s="1"/>
      <c r="M23" s="2"/>
      <c r="N23" s="12" t="s">
        <v>16</v>
      </c>
      <c r="O23" s="18">
        <v>0</v>
      </c>
      <c r="P23" s="1" t="s">
        <v>17</v>
      </c>
      <c r="Q23" s="19">
        <v>0</v>
      </c>
      <c r="R23" s="15" t="s">
        <v>18</v>
      </c>
      <c r="S23" s="1" t="s">
        <v>10</v>
      </c>
      <c r="T23" s="11">
        <f>O23*Q23</f>
        <v>0</v>
      </c>
      <c r="U23" s="2"/>
    </row>
    <row r="24" spans="1:21" x14ac:dyDescent="0.25">
      <c r="A24" s="1"/>
      <c r="B24" s="2"/>
      <c r="C24" s="2" t="s">
        <v>20</v>
      </c>
      <c r="D24" s="2"/>
      <c r="E24" s="3"/>
      <c r="F24" s="3"/>
      <c r="G24" s="3"/>
      <c r="H24" s="1" t="s">
        <v>21</v>
      </c>
      <c r="I24" s="20">
        <v>0</v>
      </c>
      <c r="J24" s="3"/>
      <c r="L24" s="1"/>
      <c r="M24" s="2"/>
      <c r="N24" s="2" t="s">
        <v>20</v>
      </c>
      <c r="O24" s="2"/>
      <c r="P24" s="3"/>
      <c r="Q24" s="3"/>
      <c r="R24" s="3"/>
      <c r="S24" s="1" t="s">
        <v>21</v>
      </c>
      <c r="T24" s="20">
        <v>0</v>
      </c>
      <c r="U24" s="3"/>
    </row>
    <row r="25" spans="1:21" x14ac:dyDescent="0.25">
      <c r="A25" s="1"/>
      <c r="B25" s="2"/>
      <c r="C25" s="2"/>
      <c r="D25" s="2"/>
      <c r="E25" s="3"/>
      <c r="F25" s="3"/>
      <c r="G25" s="3"/>
      <c r="H25" s="3"/>
      <c r="I25" s="11"/>
      <c r="J25" s="3"/>
      <c r="L25" s="1"/>
      <c r="M25" s="2"/>
      <c r="N25" s="2"/>
      <c r="O25" s="2"/>
      <c r="P25" s="3"/>
      <c r="Q25" s="3"/>
      <c r="R25" s="3"/>
      <c r="S25" s="3"/>
      <c r="T25" s="11"/>
      <c r="U25" s="3"/>
    </row>
    <row r="26" spans="1:21" x14ac:dyDescent="0.25">
      <c r="A26" s="1"/>
      <c r="B26" s="21"/>
      <c r="C26" s="21"/>
      <c r="D26" s="21"/>
      <c r="E26" s="112" t="s">
        <v>22</v>
      </c>
      <c r="F26" s="112"/>
      <c r="G26" s="112"/>
      <c r="H26" s="3"/>
      <c r="I26" s="20">
        <f>SUM(I15:I23)-I24</f>
        <v>6066636.0199999996</v>
      </c>
      <c r="J26" s="3"/>
      <c r="L26" s="1"/>
      <c r="M26" s="21"/>
      <c r="N26" s="21"/>
      <c r="O26" s="21"/>
      <c r="P26" s="112" t="s">
        <v>22</v>
      </c>
      <c r="Q26" s="112"/>
      <c r="R26" s="112"/>
      <c r="S26" s="3"/>
      <c r="T26" s="20">
        <f>SUM(T15:T23)-T24</f>
        <v>6066636.0199999996</v>
      </c>
      <c r="U26" s="3"/>
    </row>
    <row r="27" spans="1:21" x14ac:dyDescent="0.25">
      <c r="A27" s="1"/>
      <c r="B27" s="2"/>
      <c r="C27" s="2"/>
      <c r="D27" s="2"/>
      <c r="E27" s="3"/>
      <c r="F27" s="3"/>
      <c r="G27" s="3"/>
      <c r="H27" s="3"/>
      <c r="I27" s="3"/>
      <c r="J27" s="3"/>
      <c r="L27" s="1"/>
      <c r="M27" s="2"/>
      <c r="N27" s="2"/>
      <c r="O27" s="2"/>
      <c r="P27" s="3"/>
      <c r="Q27" s="3"/>
      <c r="R27" s="3"/>
      <c r="S27" s="3"/>
      <c r="T27" s="3"/>
      <c r="U27" s="3"/>
    </row>
    <row r="28" spans="1:21" x14ac:dyDescent="0.25">
      <c r="A28" s="1" t="s">
        <v>23</v>
      </c>
      <c r="B28" s="2" t="s">
        <v>24</v>
      </c>
      <c r="C28" s="2"/>
      <c r="D28" s="2"/>
      <c r="E28" s="3"/>
      <c r="F28" s="3"/>
      <c r="G28" s="3"/>
      <c r="H28" s="3"/>
      <c r="I28" s="3"/>
      <c r="J28" s="3"/>
      <c r="L28" s="1" t="s">
        <v>23</v>
      </c>
      <c r="M28" s="2" t="s">
        <v>24</v>
      </c>
      <c r="N28" s="2"/>
      <c r="O28" s="2"/>
      <c r="P28" s="3"/>
      <c r="Q28" s="3"/>
      <c r="R28" s="3"/>
      <c r="S28" s="3"/>
      <c r="T28" s="3"/>
      <c r="U28" s="3"/>
    </row>
    <row r="29" spans="1:21" x14ac:dyDescent="0.25">
      <c r="A29" s="1"/>
      <c r="B29" s="2"/>
      <c r="C29" s="2" t="s">
        <v>25</v>
      </c>
      <c r="D29" s="2"/>
      <c r="E29" s="3"/>
      <c r="F29" s="3"/>
      <c r="G29" s="3"/>
      <c r="H29" s="1" t="s">
        <v>10</v>
      </c>
      <c r="I29" s="10">
        <v>0</v>
      </c>
      <c r="J29" s="3"/>
      <c r="L29" s="1"/>
      <c r="M29" s="2"/>
      <c r="N29" s="2" t="s">
        <v>25</v>
      </c>
      <c r="O29" s="2"/>
      <c r="P29" s="3"/>
      <c r="Q29" s="3"/>
      <c r="R29" s="3"/>
      <c r="S29" s="1" t="s">
        <v>10</v>
      </c>
      <c r="T29" s="10">
        <v>0</v>
      </c>
      <c r="U29" s="3"/>
    </row>
    <row r="30" spans="1:21" x14ac:dyDescent="0.25">
      <c r="A30" s="1"/>
      <c r="B30" s="2"/>
      <c r="C30" s="2" t="s">
        <v>26</v>
      </c>
      <c r="D30" s="2"/>
      <c r="E30" s="3"/>
      <c r="F30" s="3"/>
      <c r="G30" s="3"/>
      <c r="H30" s="1" t="s">
        <v>10</v>
      </c>
      <c r="I30" s="10">
        <v>6987007.5999999996</v>
      </c>
      <c r="J30" s="1"/>
      <c r="L30" s="1"/>
      <c r="M30" s="2"/>
      <c r="N30" s="2" t="s">
        <v>26</v>
      </c>
      <c r="O30" s="2"/>
      <c r="P30" s="3"/>
      <c r="Q30" s="3"/>
      <c r="R30" s="3"/>
      <c r="S30" s="1" t="s">
        <v>10</v>
      </c>
      <c r="T30" s="10">
        <v>6987007.5999999996</v>
      </c>
      <c r="U30" s="1"/>
    </row>
    <row r="31" spans="1:21" x14ac:dyDescent="0.25">
      <c r="A31" s="1"/>
      <c r="B31" s="2"/>
      <c r="C31" s="2" t="s">
        <v>28</v>
      </c>
      <c r="D31" s="2"/>
      <c r="E31" s="3"/>
      <c r="F31" s="3"/>
      <c r="G31" s="3"/>
      <c r="H31" s="3"/>
      <c r="I31" s="87" t="s">
        <v>27</v>
      </c>
      <c r="J31" s="3"/>
      <c r="L31" s="1"/>
      <c r="M31" s="2"/>
      <c r="N31" s="2" t="s">
        <v>28</v>
      </c>
      <c r="O31" s="2"/>
      <c r="P31" s="3"/>
      <c r="Q31" s="3"/>
      <c r="R31" s="3"/>
      <c r="S31" s="3"/>
      <c r="T31" s="11" t="s">
        <v>27</v>
      </c>
      <c r="U31" s="3"/>
    </row>
    <row r="32" spans="1:21" x14ac:dyDescent="0.25">
      <c r="A32" s="1"/>
      <c r="B32" s="2"/>
      <c r="C32" s="12" t="s">
        <v>16</v>
      </c>
      <c r="D32" s="13">
        <f>D21+D23</f>
        <v>0</v>
      </c>
      <c r="E32" s="1" t="s">
        <v>17</v>
      </c>
      <c r="F32" s="14">
        <v>0</v>
      </c>
      <c r="G32" s="15" t="s">
        <v>18</v>
      </c>
      <c r="H32" s="1" t="s">
        <v>21</v>
      </c>
      <c r="I32" s="88">
        <f>D32*F32</f>
        <v>0</v>
      </c>
      <c r="J32" s="3"/>
      <c r="L32" s="1"/>
      <c r="M32" s="2"/>
      <c r="N32" s="12" t="s">
        <v>16</v>
      </c>
      <c r="O32" s="13">
        <v>0</v>
      </c>
      <c r="P32" s="1" t="s">
        <v>17</v>
      </c>
      <c r="Q32" s="14">
        <v>0</v>
      </c>
      <c r="R32" s="15" t="s">
        <v>18</v>
      </c>
      <c r="S32" s="1" t="s">
        <v>21</v>
      </c>
      <c r="T32" s="10">
        <f>O32*Q32</f>
        <v>0</v>
      </c>
      <c r="U32" s="3"/>
    </row>
    <row r="33" spans="1:21" x14ac:dyDescent="0.25">
      <c r="A33" s="1"/>
      <c r="B33" s="2"/>
      <c r="C33" s="2" t="s">
        <v>29</v>
      </c>
      <c r="D33" s="2"/>
      <c r="E33" s="3"/>
      <c r="F33" s="3"/>
      <c r="G33" s="3"/>
      <c r="H33" s="1" t="s">
        <v>21</v>
      </c>
      <c r="I33" s="87">
        <v>954124.64</v>
      </c>
      <c r="J33" s="2"/>
      <c r="L33" s="1"/>
      <c r="M33" s="2"/>
      <c r="N33" s="2" t="s">
        <v>29</v>
      </c>
      <c r="O33" s="2"/>
      <c r="P33" s="3"/>
      <c r="Q33" s="3"/>
      <c r="R33" s="3"/>
      <c r="S33" s="1" t="s">
        <v>21</v>
      </c>
      <c r="T33" s="85">
        <v>89837.6</v>
      </c>
      <c r="U33" s="2"/>
    </row>
    <row r="34" spans="1:21" x14ac:dyDescent="0.25">
      <c r="A34" s="1"/>
      <c r="B34" s="2"/>
      <c r="C34" s="2"/>
      <c r="D34" s="2"/>
      <c r="E34" s="3"/>
      <c r="F34" s="3"/>
      <c r="G34" s="3"/>
      <c r="H34" s="1"/>
      <c r="I34" s="89"/>
      <c r="J34" s="3"/>
      <c r="L34" s="1"/>
      <c r="M34" s="2"/>
      <c r="N34" s="2"/>
      <c r="O34" s="2"/>
      <c r="P34" s="3"/>
      <c r="Q34" s="3"/>
      <c r="R34" s="3"/>
      <c r="S34" s="1"/>
      <c r="T34" s="3"/>
      <c r="U34" s="3"/>
    </row>
    <row r="35" spans="1:21" x14ac:dyDescent="0.25">
      <c r="A35" s="1"/>
      <c r="B35" s="21"/>
      <c r="C35" s="21"/>
      <c r="D35" s="21"/>
      <c r="E35" s="112" t="s">
        <v>22</v>
      </c>
      <c r="F35" s="112"/>
      <c r="G35" s="112"/>
      <c r="H35" s="3"/>
      <c r="I35" s="90">
        <f>SUM(I29+I30-I32-I33)</f>
        <v>6032882.96</v>
      </c>
      <c r="J35" s="3"/>
      <c r="L35" s="1"/>
      <c r="M35" s="21"/>
      <c r="N35" s="21"/>
      <c r="O35" s="21"/>
      <c r="P35" s="112" t="s">
        <v>22</v>
      </c>
      <c r="Q35" s="112"/>
      <c r="R35" s="112"/>
      <c r="S35" s="3"/>
      <c r="T35" s="80">
        <f>SUM(T29+T30-T32-T33)</f>
        <v>6897170</v>
      </c>
      <c r="U35" s="3"/>
    </row>
    <row r="36" spans="1:21" x14ac:dyDescent="0.25">
      <c r="A36" s="1"/>
      <c r="B36" s="2"/>
      <c r="C36" s="2"/>
      <c r="D36" s="2"/>
      <c r="E36" s="3"/>
      <c r="F36" s="3"/>
      <c r="G36" s="3"/>
      <c r="H36" s="3"/>
      <c r="I36" s="89"/>
      <c r="J36" s="3"/>
      <c r="L36" s="1"/>
      <c r="M36" s="2"/>
      <c r="N36" s="2"/>
      <c r="O36" s="2"/>
      <c r="P36" s="3"/>
      <c r="Q36" s="3"/>
      <c r="R36" s="3"/>
      <c r="S36" s="3"/>
      <c r="T36" s="3"/>
      <c r="U36" s="3"/>
    </row>
    <row r="37" spans="1:21" x14ac:dyDescent="0.25">
      <c r="A37" s="1"/>
      <c r="B37" s="2"/>
      <c r="C37" s="2"/>
      <c r="D37" s="2"/>
      <c r="E37" s="3"/>
      <c r="F37" s="3"/>
      <c r="G37" s="3"/>
      <c r="H37" s="3"/>
      <c r="I37" s="89"/>
      <c r="J37" s="3"/>
      <c r="L37" s="1"/>
      <c r="M37" s="2"/>
      <c r="N37" s="2"/>
      <c r="O37" s="2"/>
      <c r="P37" s="3"/>
      <c r="Q37" s="3"/>
      <c r="R37" s="3"/>
      <c r="S37" s="3"/>
      <c r="T37" s="3"/>
      <c r="U37" s="3"/>
    </row>
    <row r="38" spans="1:21" x14ac:dyDescent="0.25">
      <c r="A38" s="1" t="s">
        <v>30</v>
      </c>
      <c r="B38" s="2" t="s">
        <v>31</v>
      </c>
      <c r="C38" s="2"/>
      <c r="D38" s="2"/>
      <c r="E38" s="3"/>
      <c r="F38" s="3"/>
      <c r="G38" s="3"/>
      <c r="H38" s="3"/>
      <c r="I38" s="90">
        <v>668908.55000000005</v>
      </c>
      <c r="J38" s="1"/>
      <c r="L38" s="1" t="s">
        <v>30</v>
      </c>
      <c r="M38" s="2" t="s">
        <v>31</v>
      </c>
      <c r="N38" s="2"/>
      <c r="O38" s="2"/>
      <c r="P38" s="3"/>
      <c r="Q38" s="3"/>
      <c r="R38" s="3"/>
      <c r="S38" s="3"/>
      <c r="T38" s="20">
        <v>668908.55000000005</v>
      </c>
      <c r="U38" s="1"/>
    </row>
    <row r="39" spans="1:21" x14ac:dyDescent="0.25">
      <c r="A39" s="1"/>
      <c r="B39" s="2"/>
      <c r="C39" s="2"/>
      <c r="D39" s="2"/>
      <c r="E39" s="3"/>
      <c r="F39" s="3"/>
      <c r="G39" s="3"/>
      <c r="H39" s="3"/>
      <c r="I39" s="87"/>
      <c r="J39" s="1"/>
      <c r="L39" s="1"/>
      <c r="M39" s="2"/>
      <c r="N39" s="2"/>
      <c r="O39" s="2"/>
      <c r="P39" s="3"/>
      <c r="Q39" s="3"/>
      <c r="R39" s="3"/>
      <c r="S39" s="3"/>
      <c r="T39" s="11"/>
      <c r="U39" s="1"/>
    </row>
    <row r="40" spans="1:21" x14ac:dyDescent="0.25">
      <c r="A40" s="1" t="s">
        <v>32</v>
      </c>
      <c r="B40" s="112" t="s">
        <v>33</v>
      </c>
      <c r="C40" s="108"/>
      <c r="D40" s="108"/>
      <c r="E40" s="108"/>
      <c r="F40" s="108"/>
      <c r="G40" s="108"/>
      <c r="H40" s="3"/>
      <c r="I40" s="91">
        <f>SUM(I26+I35-I38)</f>
        <v>11430610.43</v>
      </c>
      <c r="J40" s="3"/>
      <c r="L40" s="1" t="s">
        <v>32</v>
      </c>
      <c r="M40" s="112" t="s">
        <v>33</v>
      </c>
      <c r="N40" s="108"/>
      <c r="O40" s="108"/>
      <c r="P40" s="108"/>
      <c r="Q40" s="108"/>
      <c r="R40" s="108"/>
      <c r="S40" s="3"/>
      <c r="T40" s="75">
        <f>SUM(T26+T35-T38)</f>
        <v>12294897.469999999</v>
      </c>
      <c r="U40" s="3"/>
    </row>
    <row r="41" spans="1:21" x14ac:dyDescent="0.25">
      <c r="A41" s="1"/>
      <c r="B41" s="2"/>
      <c r="C41" s="2"/>
      <c r="D41" s="2"/>
      <c r="E41" s="3"/>
      <c r="F41" s="3"/>
      <c r="G41" s="3"/>
      <c r="H41" s="3"/>
      <c r="I41" s="89"/>
      <c r="J41" s="3"/>
      <c r="L41" s="1"/>
      <c r="M41" s="2"/>
      <c r="N41" s="2"/>
      <c r="O41" s="2"/>
      <c r="P41" s="3"/>
      <c r="Q41" s="3"/>
      <c r="R41" s="3"/>
      <c r="S41" s="3"/>
      <c r="T41" s="3"/>
      <c r="U41" s="3"/>
    </row>
    <row r="42" spans="1:21" x14ac:dyDescent="0.25">
      <c r="A42" s="1" t="s">
        <v>34</v>
      </c>
      <c r="B42" s="112" t="s">
        <v>35</v>
      </c>
      <c r="C42" s="108"/>
      <c r="D42" s="108"/>
      <c r="E42" s="108"/>
      <c r="F42" s="108"/>
      <c r="G42" s="23">
        <v>45412</v>
      </c>
      <c r="H42" s="3"/>
      <c r="I42" s="62">
        <v>362160.82000000007</v>
      </c>
      <c r="J42" s="3"/>
      <c r="L42" s="1" t="s">
        <v>34</v>
      </c>
      <c r="M42" s="112" t="s">
        <v>35</v>
      </c>
      <c r="N42" s="108"/>
      <c r="O42" s="108"/>
      <c r="P42" s="108"/>
      <c r="Q42" s="108"/>
      <c r="R42" s="23">
        <v>45412</v>
      </c>
      <c r="S42" s="3"/>
      <c r="T42" s="24">
        <v>362160.82000000007</v>
      </c>
      <c r="U42" s="3"/>
    </row>
    <row r="43" spans="1:21" x14ac:dyDescent="0.25">
      <c r="A43" s="1"/>
      <c r="B43" s="2"/>
      <c r="C43" s="2"/>
      <c r="D43" s="2"/>
      <c r="E43" s="3"/>
      <c r="F43" s="3"/>
      <c r="G43" s="3"/>
      <c r="H43" s="3"/>
      <c r="I43" s="89"/>
      <c r="J43" s="3"/>
      <c r="L43" s="1"/>
      <c r="M43" s="2"/>
      <c r="N43" s="2"/>
      <c r="O43" s="2"/>
      <c r="P43" s="3"/>
      <c r="Q43" s="3"/>
      <c r="R43" s="3"/>
      <c r="S43" s="3"/>
      <c r="T43" s="3"/>
      <c r="U43" s="3"/>
    </row>
    <row r="44" spans="1:21" ht="15.75" thickBot="1" x14ac:dyDescent="0.3">
      <c r="A44" s="1" t="s">
        <v>36</v>
      </c>
      <c r="B44" s="112" t="s">
        <v>37</v>
      </c>
      <c r="C44" s="108"/>
      <c r="D44" s="108"/>
      <c r="E44" s="108"/>
      <c r="F44" s="108"/>
      <c r="G44" s="108"/>
      <c r="H44" s="3"/>
      <c r="I44" s="92">
        <f>SUM(I40+I42)</f>
        <v>11792771.25</v>
      </c>
      <c r="J44" s="3"/>
      <c r="L44" s="1" t="s">
        <v>36</v>
      </c>
      <c r="M44" s="112" t="s">
        <v>37</v>
      </c>
      <c r="N44" s="108"/>
      <c r="O44" s="108"/>
      <c r="P44" s="108"/>
      <c r="Q44" s="108"/>
      <c r="R44" s="108"/>
      <c r="S44" s="3"/>
      <c r="T44" s="86">
        <f>SUM(T40+T42)</f>
        <v>12657058.289999999</v>
      </c>
      <c r="U44" s="3"/>
    </row>
    <row r="45" spans="1:21" ht="15.75" thickTop="1" x14ac:dyDescent="0.25">
      <c r="A45" s="1"/>
      <c r="B45" s="2"/>
      <c r="C45" s="2"/>
      <c r="D45" s="2"/>
      <c r="E45" s="3"/>
      <c r="F45" s="3"/>
      <c r="G45" s="3"/>
      <c r="H45" s="3"/>
      <c r="I45" s="3"/>
      <c r="J45" s="3"/>
    </row>
    <row r="46" spans="1:21" x14ac:dyDescent="0.25">
      <c r="A46" s="1"/>
      <c r="B46" s="2"/>
      <c r="C46" s="2"/>
      <c r="D46" s="2"/>
      <c r="E46" s="3"/>
      <c r="F46" s="3"/>
      <c r="G46" s="3"/>
      <c r="H46" s="3"/>
      <c r="I46" s="3"/>
      <c r="J46" s="3"/>
    </row>
  </sheetData>
  <mergeCells count="12">
    <mergeCell ref="A1:I1"/>
    <mergeCell ref="L1:T1"/>
    <mergeCell ref="P26:R26"/>
    <mergeCell ref="P35:R35"/>
    <mergeCell ref="M40:R40"/>
    <mergeCell ref="M42:Q42"/>
    <mergeCell ref="M44:R44"/>
    <mergeCell ref="E26:G26"/>
    <mergeCell ref="E35:G35"/>
    <mergeCell ref="B40:G40"/>
    <mergeCell ref="B42:F42"/>
    <mergeCell ref="B44:G4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02CA1-7AF0-478C-92F6-E628E79CEEA8}">
  <sheetPr>
    <tabColor rgb="FFD0F8D8"/>
  </sheetPr>
  <dimension ref="A1:O21"/>
  <sheetViews>
    <sheetView workbookViewId="0">
      <selection activeCell="O28" sqref="O28"/>
    </sheetView>
  </sheetViews>
  <sheetFormatPr defaultRowHeight="15" x14ac:dyDescent="0.25"/>
  <cols>
    <col min="1" max="1" width="16" customWidth="1"/>
    <col min="3" max="3" width="14" customWidth="1"/>
    <col min="8" max="8" width="16" customWidth="1"/>
    <col min="10" max="10" width="15.28515625" customWidth="1"/>
    <col min="15" max="15" width="13.28515625" customWidth="1"/>
  </cols>
  <sheetData>
    <row r="1" spans="1:15" ht="15.75" thickBot="1" x14ac:dyDescent="0.3">
      <c r="A1" s="103" t="s">
        <v>0</v>
      </c>
      <c r="B1" s="103"/>
      <c r="C1" s="103"/>
      <c r="D1" s="103"/>
      <c r="E1" s="103"/>
      <c r="F1" s="60"/>
      <c r="G1" s="60"/>
      <c r="H1" s="104" t="s">
        <v>1</v>
      </c>
      <c r="I1" s="104"/>
      <c r="J1" s="104"/>
      <c r="K1" s="104"/>
      <c r="L1" s="104"/>
    </row>
    <row r="3" spans="1:15" x14ac:dyDescent="0.25">
      <c r="A3" s="47"/>
      <c r="B3" s="54"/>
      <c r="C3" s="54"/>
      <c r="D3" s="54"/>
      <c r="E3" s="4" t="s">
        <v>39</v>
      </c>
      <c r="F3" s="56"/>
      <c r="H3" s="47"/>
      <c r="I3" s="54"/>
      <c r="J3" s="54"/>
      <c r="K3" s="54"/>
      <c r="L3" s="4" t="s">
        <v>39</v>
      </c>
      <c r="M3" s="56"/>
    </row>
    <row r="4" spans="1:15" x14ac:dyDescent="0.25">
      <c r="A4" s="54"/>
      <c r="B4" s="54"/>
      <c r="C4" s="54"/>
      <c r="D4" s="54"/>
      <c r="E4" s="54"/>
      <c r="F4" s="56"/>
      <c r="H4" s="54"/>
      <c r="I4" s="54"/>
      <c r="J4" s="54"/>
      <c r="K4" s="54"/>
      <c r="L4" s="54"/>
      <c r="M4" s="56"/>
    </row>
    <row r="5" spans="1:15" x14ac:dyDescent="0.25">
      <c r="A5" s="54"/>
      <c r="B5" s="54"/>
      <c r="C5" s="5" t="s">
        <v>3</v>
      </c>
      <c r="D5" s="54"/>
      <c r="E5" s="54"/>
      <c r="F5" s="56"/>
      <c r="H5" s="54"/>
      <c r="I5" s="54"/>
      <c r="J5" s="5" t="s">
        <v>3</v>
      </c>
      <c r="K5" s="54"/>
      <c r="L5" s="54"/>
      <c r="M5" s="56"/>
    </row>
    <row r="6" spans="1:15" x14ac:dyDescent="0.25">
      <c r="A6" s="54"/>
      <c r="B6" s="54"/>
      <c r="C6" s="5"/>
      <c r="D6" s="54"/>
      <c r="E6" s="54"/>
      <c r="F6" s="56"/>
      <c r="H6" s="54"/>
      <c r="I6" s="54"/>
      <c r="J6" s="5"/>
      <c r="K6" s="54"/>
      <c r="L6" s="54"/>
      <c r="M6" s="56"/>
    </row>
    <row r="7" spans="1:15" x14ac:dyDescent="0.25">
      <c r="A7" s="54"/>
      <c r="B7" s="54"/>
      <c r="C7" s="5" t="s">
        <v>40</v>
      </c>
      <c r="D7" s="54"/>
      <c r="E7" s="54"/>
      <c r="F7" s="56"/>
      <c r="H7" s="54"/>
      <c r="I7" s="54"/>
      <c r="J7" s="5" t="s">
        <v>40</v>
      </c>
      <c r="K7" s="54"/>
      <c r="L7" s="54"/>
      <c r="M7" s="56"/>
    </row>
    <row r="8" spans="1:15" x14ac:dyDescent="0.25">
      <c r="A8" s="54"/>
      <c r="B8" s="54"/>
      <c r="C8" s="7"/>
      <c r="D8" s="54"/>
      <c r="E8" s="54"/>
      <c r="F8" s="56"/>
      <c r="H8" s="54"/>
      <c r="I8" s="54"/>
      <c r="J8" s="7"/>
      <c r="K8" s="54"/>
      <c r="L8" s="54"/>
      <c r="M8" s="56"/>
    </row>
    <row r="9" spans="1:15" x14ac:dyDescent="0.25">
      <c r="A9" s="105"/>
      <c r="B9" s="105"/>
      <c r="C9" s="40" t="s">
        <v>6</v>
      </c>
      <c r="D9" s="119" t="s">
        <v>103</v>
      </c>
      <c r="E9" s="106"/>
      <c r="F9" s="56"/>
      <c r="H9" s="105"/>
      <c r="I9" s="105"/>
      <c r="J9" s="40" t="s">
        <v>6</v>
      </c>
      <c r="K9" s="119" t="s">
        <v>103</v>
      </c>
      <c r="L9" s="106"/>
      <c r="M9" s="56"/>
    </row>
    <row r="10" spans="1:15" x14ac:dyDescent="0.25">
      <c r="A10" s="54"/>
      <c r="B10" s="54"/>
      <c r="C10" s="54"/>
      <c r="D10" s="54"/>
      <c r="E10" s="54"/>
      <c r="F10" s="56"/>
      <c r="H10" s="54"/>
      <c r="I10" s="54"/>
      <c r="J10" s="54"/>
      <c r="K10" s="54"/>
      <c r="L10" s="54"/>
      <c r="M10" s="56"/>
    </row>
    <row r="11" spans="1:15" ht="15.75" thickBot="1" x14ac:dyDescent="0.3">
      <c r="A11" s="54"/>
      <c r="B11" s="54"/>
      <c r="C11" s="54"/>
      <c r="D11" s="54"/>
      <c r="E11" s="54"/>
      <c r="F11" s="56"/>
      <c r="H11" s="54"/>
      <c r="I11" s="54"/>
      <c r="J11" s="54"/>
      <c r="K11" s="54"/>
      <c r="L11" s="54"/>
      <c r="M11" s="56"/>
      <c r="O11" s="51" t="s">
        <v>97</v>
      </c>
    </row>
    <row r="12" spans="1:15" ht="15.75" thickBot="1" x14ac:dyDescent="0.3">
      <c r="A12" s="54" t="s">
        <v>41</v>
      </c>
      <c r="B12" s="54"/>
      <c r="C12" s="22">
        <f>'Jul-Pg 2'!I46</f>
        <v>16751170.906615</v>
      </c>
      <c r="D12" s="54"/>
      <c r="E12" s="54"/>
      <c r="F12" s="56"/>
      <c r="H12" s="54" t="s">
        <v>41</v>
      </c>
      <c r="I12" s="54"/>
      <c r="J12" s="75">
        <f>'Jul-Pg 2'!T46</f>
        <v>16798597.618399996</v>
      </c>
      <c r="K12" s="54"/>
      <c r="L12" s="54"/>
      <c r="M12" s="56"/>
      <c r="O12" s="78">
        <f>J12-C12</f>
        <v>47426.711784996092</v>
      </c>
    </row>
    <row r="13" spans="1:15" x14ac:dyDescent="0.25">
      <c r="A13" s="54" t="s">
        <v>42</v>
      </c>
      <c r="B13" s="54"/>
      <c r="C13" s="10">
        <f>'Jul-Pg 3'!I35</f>
        <v>467128731</v>
      </c>
      <c r="D13" s="1" t="s">
        <v>10</v>
      </c>
      <c r="E13" s="48">
        <f>ROUND(C12/C13,5)</f>
        <v>3.5860000000000003E-2</v>
      </c>
      <c r="F13" s="56"/>
      <c r="H13" s="54" t="s">
        <v>42</v>
      </c>
      <c r="I13" s="54"/>
      <c r="J13" s="10">
        <f>'Jul-Pg 3'!T35</f>
        <v>467128731</v>
      </c>
      <c r="K13" s="1" t="s">
        <v>10</v>
      </c>
      <c r="L13" s="76">
        <f>ROUND(J12/J13,5)</f>
        <v>3.5959999999999999E-2</v>
      </c>
      <c r="M13" s="56"/>
    </row>
    <row r="14" spans="1:15" x14ac:dyDescent="0.25">
      <c r="A14" s="54"/>
      <c r="B14" s="54"/>
      <c r="C14" s="54"/>
      <c r="D14" s="54"/>
      <c r="E14" s="54"/>
      <c r="F14" s="56"/>
      <c r="H14" s="54"/>
      <c r="I14" s="54"/>
      <c r="J14" s="54"/>
      <c r="K14" s="54"/>
      <c r="L14" s="54"/>
      <c r="M14" s="56"/>
    </row>
    <row r="15" spans="1:15" x14ac:dyDescent="0.25">
      <c r="A15" s="54"/>
      <c r="B15" s="54"/>
      <c r="C15" s="54"/>
      <c r="D15" s="54"/>
      <c r="E15" s="54"/>
      <c r="F15" s="56"/>
      <c r="H15" s="54"/>
      <c r="I15" s="54"/>
      <c r="J15" s="54"/>
      <c r="K15" s="54"/>
      <c r="L15" s="54"/>
      <c r="M15" s="56"/>
    </row>
    <row r="16" spans="1:15" x14ac:dyDescent="0.25">
      <c r="A16" s="54" t="s">
        <v>43</v>
      </c>
      <c r="B16" s="54"/>
      <c r="C16" s="22">
        <v>12810858</v>
      </c>
      <c r="D16" s="54"/>
      <c r="E16" s="54"/>
      <c r="F16" s="56"/>
      <c r="H16" s="54" t="s">
        <v>43</v>
      </c>
      <c r="I16" s="54"/>
      <c r="J16" s="22">
        <v>12810858</v>
      </c>
      <c r="K16" s="54"/>
      <c r="L16" s="54"/>
      <c r="M16" s="56"/>
    </row>
    <row r="17" spans="1:13" x14ac:dyDescent="0.25">
      <c r="A17" s="54" t="s">
        <v>44</v>
      </c>
      <c r="B17" s="54"/>
      <c r="C17" s="10">
        <v>490482730</v>
      </c>
      <c r="D17" s="1" t="s">
        <v>21</v>
      </c>
      <c r="E17" s="49">
        <f>ROUND(C16/C17,5)</f>
        <v>2.6120000000000001E-2</v>
      </c>
      <c r="F17" s="56" t="s">
        <v>38</v>
      </c>
      <c r="H17" s="54" t="s">
        <v>44</v>
      </c>
      <c r="I17" s="54"/>
      <c r="J17" s="10">
        <v>490482730</v>
      </c>
      <c r="K17" s="1" t="s">
        <v>21</v>
      </c>
      <c r="L17" s="49">
        <f>ROUND(J16/J17,5)</f>
        <v>2.6120000000000001E-2</v>
      </c>
      <c r="M17" s="56" t="s">
        <v>38</v>
      </c>
    </row>
    <row r="18" spans="1:13" x14ac:dyDescent="0.25">
      <c r="A18" s="54"/>
      <c r="B18" s="54"/>
      <c r="C18" s="54"/>
      <c r="D18" s="54"/>
      <c r="E18" s="54"/>
      <c r="F18" s="1"/>
      <c r="H18" s="54"/>
      <c r="I18" s="54"/>
      <c r="J18" s="54"/>
      <c r="K18" s="54"/>
      <c r="L18" s="54"/>
      <c r="M18" s="1"/>
    </row>
    <row r="19" spans="1:13" ht="15.75" thickBot="1" x14ac:dyDescent="0.3">
      <c r="A19" s="54"/>
      <c r="B19" s="54"/>
      <c r="C19" s="54"/>
      <c r="D19" s="54"/>
      <c r="E19" s="50">
        <f>SUM(E13-E17)</f>
        <v>9.7400000000000021E-3</v>
      </c>
      <c r="F19" s="1"/>
      <c r="H19" s="54"/>
      <c r="I19" s="54"/>
      <c r="J19" s="54"/>
      <c r="K19" s="54"/>
      <c r="L19" s="77">
        <f>SUM(L13-L17)</f>
        <v>9.8399999999999981E-3</v>
      </c>
      <c r="M19" s="1"/>
    </row>
    <row r="20" spans="1:13" ht="15.75" thickTop="1" x14ac:dyDescent="0.25">
      <c r="A20" s="54"/>
      <c r="B20" s="54"/>
      <c r="C20" s="54"/>
      <c r="D20" s="54"/>
      <c r="E20" s="54"/>
      <c r="F20" s="56"/>
      <c r="H20" s="54"/>
      <c r="I20" s="54"/>
      <c r="J20" s="54"/>
      <c r="K20" s="54"/>
      <c r="L20" s="54"/>
      <c r="M20" s="56"/>
    </row>
    <row r="21" spans="1:13" x14ac:dyDescent="0.25">
      <c r="A21" s="54"/>
      <c r="B21" s="54"/>
      <c r="C21" s="54"/>
      <c r="D21" s="54"/>
      <c r="E21" s="56"/>
      <c r="F21" s="56"/>
      <c r="H21" s="54"/>
      <c r="I21" s="54"/>
      <c r="J21" s="54"/>
      <c r="K21" s="54"/>
      <c r="L21" s="56"/>
      <c r="M21" s="56"/>
    </row>
  </sheetData>
  <mergeCells count="6">
    <mergeCell ref="A1:E1"/>
    <mergeCell ref="H1:L1"/>
    <mergeCell ref="A9:B9"/>
    <mergeCell ref="D9:E9"/>
    <mergeCell ref="H9:I9"/>
    <mergeCell ref="K9:L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3FBFB-AF64-45E2-B20B-199A701355BD}">
  <sheetPr>
    <tabColor rgb="FFD0F8D8"/>
  </sheetPr>
  <dimension ref="A1:U47"/>
  <sheetViews>
    <sheetView topLeftCell="A18" workbookViewId="0">
      <selection activeCell="L13" sqref="L13"/>
    </sheetView>
  </sheetViews>
  <sheetFormatPr defaultRowHeight="15" x14ac:dyDescent="0.25"/>
  <cols>
    <col min="5" max="5" width="14.7109375" customWidth="1"/>
    <col min="7" max="7" width="11.140625" customWidth="1"/>
    <col min="9" max="9" width="10.140625" customWidth="1"/>
    <col min="16" max="16" width="13" customWidth="1"/>
    <col min="18" max="18" width="10.85546875" customWidth="1"/>
    <col min="20" max="20" width="10" customWidth="1"/>
  </cols>
  <sheetData>
    <row r="1" spans="1:20" ht="15.75" thickBot="1" x14ac:dyDescent="0.3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L1" s="104" t="s">
        <v>1</v>
      </c>
      <c r="M1" s="104"/>
      <c r="N1" s="104"/>
      <c r="O1" s="104"/>
      <c r="P1" s="104"/>
      <c r="Q1" s="104"/>
      <c r="R1" s="104"/>
      <c r="S1" s="104"/>
      <c r="T1" s="104"/>
    </row>
    <row r="3" spans="1:20" x14ac:dyDescent="0.25">
      <c r="A3" s="30"/>
      <c r="B3" s="54"/>
      <c r="C3" s="54"/>
      <c r="D3" s="54"/>
      <c r="E3" s="54"/>
      <c r="F3" s="54"/>
      <c r="G3" s="54"/>
      <c r="H3" s="54"/>
      <c r="I3" s="4" t="s">
        <v>45</v>
      </c>
      <c r="L3" s="30"/>
      <c r="M3" s="54"/>
      <c r="N3" s="54"/>
      <c r="O3" s="54"/>
      <c r="P3" s="54"/>
      <c r="Q3" s="54"/>
      <c r="R3" s="54"/>
      <c r="S3" s="54"/>
      <c r="T3" s="4" t="s">
        <v>45</v>
      </c>
    </row>
    <row r="4" spans="1:20" x14ac:dyDescent="0.25">
      <c r="A4" s="1"/>
      <c r="B4" s="54"/>
      <c r="C4" s="54"/>
      <c r="D4" s="54"/>
      <c r="E4" s="5" t="s">
        <v>3</v>
      </c>
      <c r="F4" s="54"/>
      <c r="G4" s="54"/>
      <c r="H4" s="54"/>
      <c r="I4" s="54"/>
      <c r="L4" s="1"/>
      <c r="M4" s="54"/>
      <c r="N4" s="54"/>
      <c r="O4" s="54"/>
      <c r="P4" s="5" t="s">
        <v>3</v>
      </c>
      <c r="Q4" s="54"/>
      <c r="R4" s="54"/>
      <c r="S4" s="54"/>
      <c r="T4" s="54"/>
    </row>
    <row r="5" spans="1:20" x14ac:dyDescent="0.25">
      <c r="A5" s="1"/>
      <c r="B5" s="54"/>
      <c r="C5" s="54"/>
      <c r="D5" s="54"/>
      <c r="E5" s="5"/>
      <c r="F5" s="54"/>
      <c r="G5" s="54"/>
      <c r="H5" s="54"/>
      <c r="I5" s="54"/>
      <c r="L5" s="1"/>
      <c r="M5" s="54"/>
      <c r="N5" s="54"/>
      <c r="O5" s="54"/>
      <c r="P5" s="5"/>
      <c r="Q5" s="54"/>
      <c r="R5" s="54"/>
      <c r="S5" s="54"/>
      <c r="T5" s="54"/>
    </row>
    <row r="6" spans="1:20" x14ac:dyDescent="0.25">
      <c r="A6" s="1"/>
      <c r="B6" s="54"/>
      <c r="C6" s="54"/>
      <c r="D6" s="54"/>
      <c r="E6" s="6" t="s">
        <v>46</v>
      </c>
      <c r="F6" s="54"/>
      <c r="G6" s="54"/>
      <c r="H6" s="54"/>
      <c r="I6" s="54"/>
      <c r="L6" s="1"/>
      <c r="M6" s="54"/>
      <c r="N6" s="54"/>
      <c r="O6" s="54"/>
      <c r="P6" s="6" t="s">
        <v>46</v>
      </c>
      <c r="Q6" s="54"/>
      <c r="R6" s="54"/>
      <c r="S6" s="54"/>
      <c r="T6" s="54"/>
    </row>
    <row r="7" spans="1:20" x14ac:dyDescent="0.25">
      <c r="A7" s="7"/>
      <c r="B7" s="54"/>
      <c r="C7" s="54"/>
      <c r="D7" s="109"/>
      <c r="E7" s="110"/>
      <c r="F7" s="54"/>
      <c r="G7" s="54"/>
      <c r="H7" s="54"/>
      <c r="I7" s="54"/>
      <c r="L7" s="7"/>
      <c r="M7" s="54"/>
      <c r="N7" s="54"/>
      <c r="O7" s="109"/>
      <c r="P7" s="110"/>
      <c r="Q7" s="54"/>
      <c r="R7" s="54"/>
      <c r="S7" s="54"/>
      <c r="T7" s="54"/>
    </row>
    <row r="8" spans="1:20" x14ac:dyDescent="0.25">
      <c r="A8" s="1"/>
      <c r="B8" s="54"/>
      <c r="C8" s="54"/>
      <c r="D8" s="7"/>
      <c r="E8" s="40" t="s">
        <v>6</v>
      </c>
      <c r="F8" s="119" t="s">
        <v>103</v>
      </c>
      <c r="G8" s="106"/>
      <c r="H8" s="54"/>
      <c r="I8" s="54"/>
      <c r="L8" s="1"/>
      <c r="M8" s="54"/>
      <c r="N8" s="54"/>
      <c r="O8" s="7"/>
      <c r="P8" s="40" t="s">
        <v>6</v>
      </c>
      <c r="Q8" s="119" t="s">
        <v>103</v>
      </c>
      <c r="R8" s="106"/>
      <c r="S8" s="54"/>
      <c r="T8" s="54"/>
    </row>
    <row r="9" spans="1:20" x14ac:dyDescent="0.25">
      <c r="A9" s="1"/>
      <c r="B9" s="54"/>
      <c r="C9" s="54"/>
      <c r="D9" s="54"/>
      <c r="E9" s="54"/>
      <c r="F9" s="54"/>
      <c r="G9" s="54"/>
      <c r="H9" s="54"/>
      <c r="I9" s="54"/>
      <c r="L9" s="1"/>
      <c r="M9" s="54"/>
      <c r="N9" s="54"/>
      <c r="O9" s="54"/>
      <c r="P9" s="54"/>
      <c r="Q9" s="54"/>
      <c r="R9" s="54"/>
      <c r="S9" s="54"/>
      <c r="T9" s="54"/>
    </row>
    <row r="10" spans="1:20" x14ac:dyDescent="0.25">
      <c r="A10" s="1" t="s">
        <v>7</v>
      </c>
      <c r="B10" s="57" t="s">
        <v>8</v>
      </c>
      <c r="C10" s="57"/>
      <c r="D10" s="57"/>
      <c r="E10" s="54"/>
      <c r="F10" s="54"/>
      <c r="G10" s="54"/>
      <c r="H10" s="54"/>
      <c r="I10" s="54"/>
      <c r="L10" s="1" t="s">
        <v>7</v>
      </c>
      <c r="M10" s="57" t="s">
        <v>8</v>
      </c>
      <c r="N10" s="57"/>
      <c r="O10" s="57"/>
      <c r="P10" s="54"/>
      <c r="Q10" s="54"/>
      <c r="R10" s="54"/>
      <c r="S10" s="54"/>
      <c r="T10" s="54"/>
    </row>
    <row r="11" spans="1:20" x14ac:dyDescent="0.25">
      <c r="A11" s="1"/>
      <c r="B11" s="57"/>
      <c r="C11" s="57" t="s">
        <v>9</v>
      </c>
      <c r="D11" s="57"/>
      <c r="E11" s="54"/>
      <c r="F11" s="54"/>
      <c r="G11" s="54"/>
      <c r="H11" s="1" t="s">
        <v>10</v>
      </c>
      <c r="I11" s="9">
        <v>9555066.0399999991</v>
      </c>
      <c r="L11" s="1"/>
      <c r="M11" s="57"/>
      <c r="N11" s="57" t="s">
        <v>9</v>
      </c>
      <c r="O11" s="57"/>
      <c r="P11" s="54"/>
      <c r="Q11" s="54"/>
      <c r="R11" s="54"/>
      <c r="S11" s="1" t="s">
        <v>10</v>
      </c>
      <c r="T11" s="9">
        <v>9555066.0399999991</v>
      </c>
    </row>
    <row r="12" spans="1:20" x14ac:dyDescent="0.25">
      <c r="A12" s="1"/>
      <c r="B12" s="57"/>
      <c r="C12" s="57" t="s">
        <v>11</v>
      </c>
      <c r="D12" s="57"/>
      <c r="E12" s="54"/>
      <c r="F12" s="54"/>
      <c r="G12" s="54"/>
      <c r="H12" s="1" t="s">
        <v>10</v>
      </c>
      <c r="I12" s="10">
        <v>227693.73</v>
      </c>
      <c r="L12" s="1"/>
      <c r="M12" s="57"/>
      <c r="N12" s="57" t="s">
        <v>11</v>
      </c>
      <c r="O12" s="57"/>
      <c r="P12" s="54"/>
      <c r="Q12" s="54"/>
      <c r="R12" s="54"/>
      <c r="S12" s="1" t="s">
        <v>10</v>
      </c>
      <c r="T12" s="10">
        <v>227693.73</v>
      </c>
    </row>
    <row r="13" spans="1:20" x14ac:dyDescent="0.25">
      <c r="A13" s="1"/>
      <c r="B13" s="57"/>
      <c r="C13" s="57" t="s">
        <v>12</v>
      </c>
      <c r="D13" s="57"/>
      <c r="E13" s="54"/>
      <c r="F13" s="54"/>
      <c r="G13" s="54"/>
      <c r="H13" s="1" t="s">
        <v>10</v>
      </c>
      <c r="I13" s="10">
        <v>2829870.17</v>
      </c>
      <c r="L13" s="1"/>
      <c r="M13" s="57"/>
      <c r="N13" s="57" t="s">
        <v>12</v>
      </c>
      <c r="O13" s="57"/>
      <c r="P13" s="54"/>
      <c r="Q13" s="54"/>
      <c r="R13" s="54"/>
      <c r="S13" s="1" t="s">
        <v>10</v>
      </c>
      <c r="T13" s="10">
        <v>2829870.17</v>
      </c>
    </row>
    <row r="14" spans="1:20" x14ac:dyDescent="0.25">
      <c r="A14" s="1"/>
      <c r="B14" s="57"/>
      <c r="C14" s="57" t="s">
        <v>13</v>
      </c>
      <c r="D14" s="57"/>
      <c r="E14" s="54"/>
      <c r="F14" s="54"/>
      <c r="G14" s="54"/>
      <c r="H14" s="1" t="s">
        <v>10</v>
      </c>
      <c r="I14" s="10">
        <v>0</v>
      </c>
      <c r="L14" s="1"/>
      <c r="M14" s="57"/>
      <c r="N14" s="57" t="s">
        <v>13</v>
      </c>
      <c r="O14" s="57"/>
      <c r="P14" s="54"/>
      <c r="Q14" s="54"/>
      <c r="R14" s="54"/>
      <c r="S14" s="1" t="s">
        <v>10</v>
      </c>
      <c r="T14" s="10">
        <v>0</v>
      </c>
    </row>
    <row r="15" spans="1:20" x14ac:dyDescent="0.25">
      <c r="A15" s="1"/>
      <c r="B15" s="57"/>
      <c r="C15" s="57" t="s">
        <v>14</v>
      </c>
      <c r="D15" s="57"/>
      <c r="E15" s="54"/>
      <c r="F15" s="54"/>
      <c r="G15" s="54"/>
      <c r="H15" s="1" t="s">
        <v>10</v>
      </c>
      <c r="I15" s="10">
        <v>0</v>
      </c>
      <c r="L15" s="1"/>
      <c r="M15" s="57"/>
      <c r="N15" s="57" t="s">
        <v>14</v>
      </c>
      <c r="O15" s="57"/>
      <c r="P15" s="54"/>
      <c r="Q15" s="54"/>
      <c r="R15" s="54"/>
      <c r="S15" s="1" t="s">
        <v>10</v>
      </c>
      <c r="T15" s="10">
        <v>0</v>
      </c>
    </row>
    <row r="16" spans="1:20" x14ac:dyDescent="0.25">
      <c r="A16" s="1"/>
      <c r="B16" s="57"/>
      <c r="C16" s="57" t="s">
        <v>20</v>
      </c>
      <c r="D16" s="57"/>
      <c r="E16" s="54"/>
      <c r="F16" s="54"/>
      <c r="G16" s="54"/>
      <c r="H16" s="1" t="s">
        <v>21</v>
      </c>
      <c r="I16" s="10">
        <v>0</v>
      </c>
      <c r="L16" s="1"/>
      <c r="M16" s="57"/>
      <c r="N16" s="57" t="s">
        <v>20</v>
      </c>
      <c r="O16" s="57"/>
      <c r="P16" s="54"/>
      <c r="Q16" s="54"/>
      <c r="R16" s="54"/>
      <c r="S16" s="1" t="s">
        <v>21</v>
      </c>
      <c r="T16" s="10">
        <v>0</v>
      </c>
    </row>
    <row r="17" spans="1:20" x14ac:dyDescent="0.25">
      <c r="A17" s="1"/>
      <c r="B17" s="57"/>
      <c r="C17" s="57"/>
      <c r="D17" s="32" t="s">
        <v>47</v>
      </c>
      <c r="E17" s="55"/>
      <c r="F17" s="54"/>
      <c r="G17" s="54"/>
      <c r="H17" s="54"/>
      <c r="I17" s="41">
        <f>SUM(I11:I15)-I16</f>
        <v>12612629.939999999</v>
      </c>
      <c r="L17" s="1"/>
      <c r="M17" s="57"/>
      <c r="N17" s="57"/>
      <c r="O17" s="32" t="s">
        <v>47</v>
      </c>
      <c r="P17" s="55"/>
      <c r="Q17" s="54"/>
      <c r="R17" s="54"/>
      <c r="S17" s="54"/>
      <c r="T17" s="41">
        <f>SUM(T11:T15)-T16</f>
        <v>12612629.939999999</v>
      </c>
    </row>
    <row r="18" spans="1:20" x14ac:dyDescent="0.25">
      <c r="A18" s="1"/>
      <c r="B18" s="54"/>
      <c r="C18" s="54"/>
      <c r="D18" s="54"/>
      <c r="E18" s="54"/>
      <c r="F18" s="54"/>
      <c r="G18" s="54"/>
      <c r="H18" s="54"/>
      <c r="I18" s="54"/>
      <c r="L18" s="1"/>
      <c r="M18" s="54"/>
      <c r="N18" s="54"/>
      <c r="O18" s="54"/>
      <c r="P18" s="54"/>
      <c r="Q18" s="54"/>
      <c r="R18" s="54"/>
      <c r="S18" s="54"/>
      <c r="T18" s="54"/>
    </row>
    <row r="19" spans="1:20" x14ac:dyDescent="0.25">
      <c r="A19" s="1" t="s">
        <v>23</v>
      </c>
      <c r="B19" s="57" t="s">
        <v>24</v>
      </c>
      <c r="C19" s="57"/>
      <c r="D19" s="57"/>
      <c r="E19" s="54"/>
      <c r="F19" s="54"/>
      <c r="G19" s="54"/>
      <c r="H19" s="54"/>
      <c r="I19" s="54"/>
      <c r="L19" s="1" t="s">
        <v>23</v>
      </c>
      <c r="M19" s="57" t="s">
        <v>24</v>
      </c>
      <c r="N19" s="57"/>
      <c r="O19" s="57"/>
      <c r="P19" s="54"/>
      <c r="Q19" s="54"/>
      <c r="R19" s="54"/>
      <c r="S19" s="54"/>
      <c r="T19" s="54"/>
    </row>
    <row r="20" spans="1:20" x14ac:dyDescent="0.25">
      <c r="A20" s="1"/>
      <c r="B20" s="57"/>
      <c r="C20" s="57" t="s">
        <v>25</v>
      </c>
      <c r="D20" s="57"/>
      <c r="E20" s="54"/>
      <c r="F20" s="54"/>
      <c r="G20" s="54"/>
      <c r="H20" s="1" t="s">
        <v>10</v>
      </c>
      <c r="I20" s="10">
        <v>0</v>
      </c>
      <c r="L20" s="1"/>
      <c r="M20" s="57"/>
      <c r="N20" s="57" t="s">
        <v>25</v>
      </c>
      <c r="O20" s="57"/>
      <c r="P20" s="54"/>
      <c r="Q20" s="54"/>
      <c r="R20" s="54"/>
      <c r="S20" s="1" t="s">
        <v>10</v>
      </c>
      <c r="T20" s="10">
        <v>0</v>
      </c>
    </row>
    <row r="21" spans="1:20" x14ac:dyDescent="0.25">
      <c r="A21" s="1"/>
      <c r="B21" s="57"/>
      <c r="C21" s="57" t="s">
        <v>26</v>
      </c>
      <c r="D21" s="57"/>
      <c r="E21" s="54"/>
      <c r="F21" s="54"/>
      <c r="G21" s="54"/>
      <c r="H21" s="1" t="s">
        <v>10</v>
      </c>
      <c r="I21" s="10">
        <v>5362326</v>
      </c>
      <c r="L21" s="1"/>
      <c r="M21" s="57"/>
      <c r="N21" s="57" t="s">
        <v>26</v>
      </c>
      <c r="O21" s="57"/>
      <c r="P21" s="54"/>
      <c r="Q21" s="54"/>
      <c r="R21" s="54"/>
      <c r="S21" s="1" t="s">
        <v>10</v>
      </c>
      <c r="T21" s="10">
        <v>5362326</v>
      </c>
    </row>
    <row r="22" spans="1:20" x14ac:dyDescent="0.25">
      <c r="A22" s="1"/>
      <c r="B22" s="57"/>
      <c r="C22" s="57" t="s">
        <v>28</v>
      </c>
      <c r="D22" s="57"/>
      <c r="E22" s="54"/>
      <c r="F22" s="54"/>
      <c r="G22" s="54"/>
      <c r="H22" s="1" t="s">
        <v>21</v>
      </c>
      <c r="I22" s="10">
        <v>0</v>
      </c>
      <c r="L22" s="1"/>
      <c r="M22" s="57"/>
      <c r="N22" s="57" t="s">
        <v>28</v>
      </c>
      <c r="O22" s="57"/>
      <c r="P22" s="54"/>
      <c r="Q22" s="54"/>
      <c r="R22" s="54"/>
      <c r="S22" s="1" t="s">
        <v>21</v>
      </c>
      <c r="T22" s="10">
        <v>0</v>
      </c>
    </row>
    <row r="23" spans="1:20" x14ac:dyDescent="0.25">
      <c r="A23" s="1"/>
      <c r="B23" s="57"/>
      <c r="C23" s="57"/>
      <c r="D23" s="32" t="s">
        <v>47</v>
      </c>
      <c r="E23" s="55"/>
      <c r="F23" s="54"/>
      <c r="G23" s="54"/>
      <c r="H23" s="54"/>
      <c r="I23" s="41">
        <f>SUM(I20:I21)-I22</f>
        <v>5362326</v>
      </c>
      <c r="L23" s="1"/>
      <c r="M23" s="57"/>
      <c r="N23" s="57"/>
      <c r="O23" s="32" t="s">
        <v>47</v>
      </c>
      <c r="P23" s="55"/>
      <c r="Q23" s="54"/>
      <c r="R23" s="54"/>
      <c r="S23" s="54"/>
      <c r="T23" s="41">
        <f>SUM(T20:T21)-T22</f>
        <v>5362326</v>
      </c>
    </row>
    <row r="24" spans="1:20" x14ac:dyDescent="0.25">
      <c r="A24" s="1"/>
      <c r="B24" s="54"/>
      <c r="C24" s="54"/>
      <c r="D24" s="54"/>
      <c r="E24" s="54"/>
      <c r="F24" s="54"/>
      <c r="G24" s="54"/>
      <c r="H24" s="54"/>
      <c r="I24" s="54"/>
      <c r="L24" s="1"/>
      <c r="M24" s="54"/>
      <c r="N24" s="54"/>
      <c r="O24" s="54"/>
      <c r="P24" s="54"/>
      <c r="Q24" s="54"/>
      <c r="R24" s="54"/>
      <c r="S24" s="54"/>
      <c r="T24" s="54"/>
    </row>
    <row r="25" spans="1:20" x14ac:dyDescent="0.25">
      <c r="A25" s="1" t="s">
        <v>30</v>
      </c>
      <c r="B25" s="57" t="s">
        <v>31</v>
      </c>
      <c r="C25" s="57"/>
      <c r="D25" s="57"/>
      <c r="E25" s="54"/>
      <c r="F25" s="54"/>
      <c r="G25" s="54"/>
      <c r="H25" s="54"/>
      <c r="I25" s="20">
        <v>1317062</v>
      </c>
      <c r="L25" s="1" t="s">
        <v>30</v>
      </c>
      <c r="M25" s="57" t="s">
        <v>31</v>
      </c>
      <c r="N25" s="57"/>
      <c r="O25" s="57"/>
      <c r="P25" s="54"/>
      <c r="Q25" s="54"/>
      <c r="R25" s="54"/>
      <c r="S25" s="54"/>
      <c r="T25" s="20">
        <v>1317062</v>
      </c>
    </row>
    <row r="26" spans="1:20" x14ac:dyDescent="0.25">
      <c r="A26" s="1"/>
      <c r="B26" s="57"/>
      <c r="C26" s="57"/>
      <c r="D26" s="32" t="s">
        <v>47</v>
      </c>
      <c r="E26" s="54"/>
      <c r="F26" s="54"/>
      <c r="G26" s="54"/>
      <c r="H26" s="54"/>
      <c r="I26" s="10">
        <f>$I$25</f>
        <v>1317062</v>
      </c>
      <c r="L26" s="1"/>
      <c r="M26" s="57"/>
      <c r="N26" s="57"/>
      <c r="O26" s="32" t="s">
        <v>47</v>
      </c>
      <c r="P26" s="54"/>
      <c r="Q26" s="54"/>
      <c r="R26" s="54"/>
      <c r="S26" s="54"/>
      <c r="T26" s="10">
        <f>$I$25</f>
        <v>1317062</v>
      </c>
    </row>
    <row r="27" spans="1:20" x14ac:dyDescent="0.25">
      <c r="A27" s="1"/>
      <c r="B27" s="57"/>
      <c r="C27" s="57"/>
      <c r="D27" s="32"/>
      <c r="E27" s="54"/>
      <c r="F27" s="54"/>
      <c r="G27" s="54"/>
      <c r="H27" s="54"/>
      <c r="I27" s="54"/>
      <c r="L27" s="1"/>
      <c r="M27" s="57"/>
      <c r="N27" s="57"/>
      <c r="O27" s="32"/>
      <c r="P27" s="54"/>
      <c r="Q27" s="54"/>
      <c r="R27" s="54"/>
      <c r="S27" s="54"/>
      <c r="T27" s="54"/>
    </row>
    <row r="28" spans="1:20" x14ac:dyDescent="0.25">
      <c r="A28" s="1" t="s">
        <v>48</v>
      </c>
      <c r="B28" s="57" t="s">
        <v>49</v>
      </c>
      <c r="C28" s="57"/>
      <c r="D28" s="32"/>
      <c r="E28" s="54"/>
      <c r="F28" s="54"/>
      <c r="G28" s="54"/>
      <c r="H28" s="54"/>
      <c r="I28" s="31">
        <v>0</v>
      </c>
      <c r="L28" s="1" t="s">
        <v>48</v>
      </c>
      <c r="M28" s="57" t="s">
        <v>49</v>
      </c>
      <c r="N28" s="57"/>
      <c r="O28" s="32"/>
      <c r="P28" s="54"/>
      <c r="Q28" s="54"/>
      <c r="R28" s="54"/>
      <c r="S28" s="54"/>
      <c r="T28" s="31">
        <v>0</v>
      </c>
    </row>
    <row r="29" spans="1:20" x14ac:dyDescent="0.25">
      <c r="A29" s="1"/>
      <c r="B29" s="57"/>
      <c r="C29" s="57"/>
      <c r="D29" s="57"/>
      <c r="E29" s="54"/>
      <c r="F29" s="54"/>
      <c r="G29" s="54"/>
      <c r="H29" s="54"/>
      <c r="I29" s="54"/>
      <c r="L29" s="1"/>
      <c r="M29" s="57"/>
      <c r="N29" s="57"/>
      <c r="O29" s="57"/>
      <c r="P29" s="54"/>
      <c r="Q29" s="54"/>
      <c r="R29" s="54"/>
      <c r="S29" s="54"/>
      <c r="T29" s="54"/>
    </row>
    <row r="30" spans="1:20" ht="15.75" thickBot="1" x14ac:dyDescent="0.3">
      <c r="A30" s="1" t="s">
        <v>32</v>
      </c>
      <c r="B30" s="112" t="s">
        <v>50</v>
      </c>
      <c r="C30" s="108"/>
      <c r="D30" s="108"/>
      <c r="E30" s="54"/>
      <c r="F30" s="54"/>
      <c r="G30" s="54"/>
      <c r="H30" s="54"/>
      <c r="I30" s="25">
        <f>SUM(I17+I23-I26)</f>
        <v>16657893.939999998</v>
      </c>
      <c r="L30" s="1" t="s">
        <v>32</v>
      </c>
      <c r="M30" s="112" t="s">
        <v>50</v>
      </c>
      <c r="N30" s="108"/>
      <c r="O30" s="108"/>
      <c r="P30" s="54"/>
      <c r="Q30" s="54"/>
      <c r="R30" s="54"/>
      <c r="S30" s="54"/>
      <c r="T30" s="25">
        <f>SUM(T17+T23-T26)</f>
        <v>16657893.939999998</v>
      </c>
    </row>
    <row r="31" spans="1:20" ht="15.75" thickTop="1" x14ac:dyDescent="0.25">
      <c r="A31" s="1"/>
      <c r="B31" s="57"/>
      <c r="C31" s="57"/>
      <c r="D31" s="57"/>
      <c r="E31" s="54"/>
      <c r="F31" s="54"/>
      <c r="G31" s="54"/>
      <c r="H31" s="54"/>
      <c r="I31" s="54"/>
      <c r="L31" s="1"/>
      <c r="M31" s="57"/>
      <c r="N31" s="57"/>
      <c r="O31" s="57"/>
      <c r="P31" s="54"/>
      <c r="Q31" s="54"/>
      <c r="R31" s="54"/>
      <c r="S31" s="54"/>
      <c r="T31" s="54"/>
    </row>
    <row r="32" spans="1:20" x14ac:dyDescent="0.25">
      <c r="A32" s="1"/>
      <c r="B32" s="54"/>
      <c r="C32" s="54"/>
      <c r="D32" s="54"/>
      <c r="E32" s="54"/>
      <c r="F32" s="54"/>
      <c r="G32" s="54"/>
      <c r="H32" s="54"/>
      <c r="I32" s="54"/>
      <c r="L32" s="1"/>
      <c r="M32" s="54"/>
      <c r="N32" s="54"/>
      <c r="O32" s="54"/>
      <c r="P32" s="54"/>
      <c r="Q32" s="54"/>
      <c r="R32" s="54"/>
      <c r="S32" s="54"/>
      <c r="T32" s="54"/>
    </row>
    <row r="33" spans="1:21" x14ac:dyDescent="0.25">
      <c r="A33" s="32" t="s">
        <v>34</v>
      </c>
      <c r="B33" s="54" t="s">
        <v>51</v>
      </c>
      <c r="C33" s="54"/>
      <c r="D33" s="54"/>
      <c r="E33" s="54"/>
      <c r="F33" s="54"/>
      <c r="G33" s="54"/>
      <c r="H33" s="54"/>
      <c r="I33" s="54"/>
      <c r="L33" s="32" t="s">
        <v>34</v>
      </c>
      <c r="M33" s="54" t="s">
        <v>51</v>
      </c>
      <c r="N33" s="54"/>
      <c r="O33" s="54"/>
      <c r="P33" s="54"/>
      <c r="Q33" s="54"/>
      <c r="R33" s="54"/>
      <c r="S33" s="54"/>
      <c r="T33" s="54"/>
    </row>
    <row r="34" spans="1:21" x14ac:dyDescent="0.25">
      <c r="A34" s="1"/>
      <c r="B34" s="54" t="s">
        <v>52</v>
      </c>
      <c r="C34" s="54"/>
      <c r="D34" s="113">
        <v>45108</v>
      </c>
      <c r="E34" s="114"/>
      <c r="F34" s="54"/>
      <c r="G34" s="54" t="s">
        <v>53</v>
      </c>
      <c r="H34" s="54"/>
      <c r="I34" s="54"/>
      <c r="L34" s="1"/>
      <c r="M34" s="54" t="s">
        <v>52</v>
      </c>
      <c r="N34" s="54"/>
      <c r="O34" s="113">
        <v>45108</v>
      </c>
      <c r="P34" s="114"/>
      <c r="Q34" s="54"/>
      <c r="R34" s="54" t="s">
        <v>53</v>
      </c>
      <c r="S34" s="54"/>
      <c r="T34" s="54"/>
    </row>
    <row r="35" spans="1:21" x14ac:dyDescent="0.25">
      <c r="A35" s="1"/>
      <c r="B35" s="54" t="s">
        <v>54</v>
      </c>
      <c r="C35" s="54"/>
      <c r="D35" s="54"/>
      <c r="E35" s="42">
        <f>'Jul-Pg 5'!I40</f>
        <v>15155431.216615003</v>
      </c>
      <c r="F35" s="1" t="s">
        <v>55</v>
      </c>
      <c r="G35" s="22">
        <v>15803854</v>
      </c>
      <c r="H35" s="1" t="s">
        <v>56</v>
      </c>
      <c r="I35" s="20">
        <f>SUM(E35-G35)</f>
        <v>-648422.7833849974</v>
      </c>
      <c r="L35" s="1"/>
      <c r="M35" s="54" t="s">
        <v>54</v>
      </c>
      <c r="N35" s="54"/>
      <c r="O35" s="54"/>
      <c r="P35" s="79">
        <f>'Jul-Pg 5'!T40</f>
        <v>15202857.928399999</v>
      </c>
      <c r="Q35" s="1" t="s">
        <v>55</v>
      </c>
      <c r="R35" s="22">
        <v>15803854</v>
      </c>
      <c r="S35" s="1" t="s">
        <v>56</v>
      </c>
      <c r="T35" s="80">
        <f>SUM(P35-R35)</f>
        <v>-600996.07160000131</v>
      </c>
    </row>
    <row r="36" spans="1:21" x14ac:dyDescent="0.25">
      <c r="A36" s="1"/>
      <c r="B36" s="54"/>
      <c r="C36" s="54"/>
      <c r="D36" s="54"/>
      <c r="E36" s="1" t="s">
        <v>57</v>
      </c>
      <c r="F36" s="54"/>
      <c r="G36" s="32" t="s">
        <v>58</v>
      </c>
      <c r="H36" s="54"/>
      <c r="I36" s="54"/>
      <c r="L36" s="1"/>
      <c r="M36" s="54"/>
      <c r="N36" s="54"/>
      <c r="O36" s="54"/>
      <c r="P36" s="1" t="s">
        <v>57</v>
      </c>
      <c r="Q36" s="54"/>
      <c r="R36" s="32" t="s">
        <v>58</v>
      </c>
      <c r="S36" s="54"/>
      <c r="T36" s="54"/>
    </row>
    <row r="37" spans="1:21" x14ac:dyDescent="0.25">
      <c r="A37" s="1"/>
      <c r="B37" s="54"/>
      <c r="C37" s="54"/>
      <c r="D37" s="54"/>
      <c r="E37" s="1"/>
      <c r="F37" s="54"/>
      <c r="G37" s="32"/>
      <c r="H37" s="54"/>
      <c r="I37" s="54"/>
      <c r="L37" s="1"/>
      <c r="M37" s="54"/>
      <c r="N37" s="54"/>
      <c r="O37" s="54"/>
      <c r="P37" s="1"/>
      <c r="Q37" s="54"/>
      <c r="R37" s="32"/>
      <c r="S37" s="54"/>
      <c r="T37" s="54"/>
    </row>
    <row r="38" spans="1:21" x14ac:dyDescent="0.25">
      <c r="A38" s="32"/>
      <c r="B38" s="54"/>
      <c r="C38" s="54"/>
      <c r="D38" s="54"/>
      <c r="E38" s="1"/>
      <c r="F38" s="54"/>
      <c r="G38" s="32"/>
      <c r="H38" s="54"/>
      <c r="I38" s="54"/>
      <c r="L38" s="32"/>
      <c r="M38" s="54"/>
      <c r="N38" s="54"/>
      <c r="O38" s="54"/>
      <c r="P38" s="1"/>
      <c r="Q38" s="54"/>
      <c r="R38" s="32"/>
      <c r="S38" s="54"/>
      <c r="T38" s="54"/>
    </row>
    <row r="39" spans="1:21" x14ac:dyDescent="0.25">
      <c r="A39" s="32" t="s">
        <v>59</v>
      </c>
      <c r="B39" s="54" t="s">
        <v>60</v>
      </c>
      <c r="C39" s="54"/>
      <c r="D39" s="54"/>
      <c r="E39" s="54"/>
      <c r="F39" s="54"/>
      <c r="G39" s="54"/>
      <c r="H39" s="54"/>
      <c r="I39" s="20">
        <v>285660</v>
      </c>
      <c r="L39" s="32" t="s">
        <v>59</v>
      </c>
      <c r="M39" s="54" t="s">
        <v>60</v>
      </c>
      <c r="N39" s="54"/>
      <c r="O39" s="54"/>
      <c r="P39" s="54"/>
      <c r="Q39" s="54"/>
      <c r="R39" s="54"/>
      <c r="S39" s="54"/>
      <c r="T39" s="20">
        <v>285660</v>
      </c>
    </row>
    <row r="40" spans="1:21" x14ac:dyDescent="0.25">
      <c r="A40" s="32"/>
      <c r="B40" s="54"/>
      <c r="C40" s="54"/>
      <c r="D40" s="54"/>
      <c r="E40" s="54"/>
      <c r="F40" s="54"/>
      <c r="G40" s="54"/>
      <c r="H40" s="54"/>
      <c r="I40" s="54"/>
      <c r="L40" s="32"/>
      <c r="M40" s="54"/>
      <c r="N40" s="54"/>
      <c r="O40" s="54"/>
      <c r="P40" s="54"/>
      <c r="Q40" s="54"/>
      <c r="R40" s="54"/>
      <c r="S40" s="54"/>
      <c r="T40" s="54"/>
    </row>
    <row r="41" spans="1:21" x14ac:dyDescent="0.25">
      <c r="A41" s="32"/>
      <c r="B41" s="54"/>
      <c r="C41" s="54"/>
      <c r="D41" s="54"/>
      <c r="E41" s="54"/>
      <c r="F41" s="54"/>
      <c r="G41" s="54"/>
      <c r="H41" s="54"/>
      <c r="I41" s="54"/>
      <c r="L41" s="32"/>
      <c r="M41" s="54"/>
      <c r="N41" s="54"/>
      <c r="O41" s="54"/>
      <c r="P41" s="54"/>
      <c r="Q41" s="54"/>
      <c r="R41" s="54"/>
      <c r="S41" s="54"/>
      <c r="T41" s="54"/>
    </row>
    <row r="42" spans="1:21" x14ac:dyDescent="0.25">
      <c r="A42" s="32" t="s">
        <v>61</v>
      </c>
      <c r="B42" s="107" t="s">
        <v>62</v>
      </c>
      <c r="C42" s="108"/>
      <c r="D42" s="107"/>
      <c r="E42" s="107"/>
      <c r="F42" s="54"/>
      <c r="G42" s="54"/>
      <c r="H42" s="54"/>
      <c r="I42" s="22">
        <f>SUM(I30+I35-I39)</f>
        <v>15723811.156615</v>
      </c>
      <c r="L42" s="32" t="s">
        <v>61</v>
      </c>
      <c r="M42" s="107" t="s">
        <v>62</v>
      </c>
      <c r="N42" s="108"/>
      <c r="O42" s="107"/>
      <c r="P42" s="107"/>
      <c r="Q42" s="54"/>
      <c r="R42" s="54"/>
      <c r="S42" s="54"/>
      <c r="T42" s="75">
        <f>SUM(T30+T35-T39)</f>
        <v>15771237.868399996</v>
      </c>
    </row>
    <row r="43" spans="1:21" x14ac:dyDescent="0.25">
      <c r="A43" s="32"/>
      <c r="B43" s="54"/>
      <c r="C43" s="55"/>
      <c r="D43" s="54"/>
      <c r="E43" s="54"/>
      <c r="F43" s="54"/>
      <c r="G43" s="54"/>
      <c r="H43" s="54"/>
      <c r="I43" s="17"/>
      <c r="L43" s="32"/>
      <c r="M43" s="54"/>
      <c r="N43" s="55"/>
      <c r="O43" s="54"/>
      <c r="P43" s="54"/>
      <c r="Q43" s="54"/>
      <c r="R43" s="54"/>
      <c r="S43" s="54"/>
      <c r="T43" s="17"/>
    </row>
    <row r="44" spans="1:21" x14ac:dyDescent="0.25">
      <c r="A44" s="32" t="s">
        <v>63</v>
      </c>
      <c r="B44" s="107" t="s">
        <v>35</v>
      </c>
      <c r="C44" s="107"/>
      <c r="D44" s="107"/>
      <c r="E44" s="107"/>
      <c r="F44" s="107"/>
      <c r="G44" s="43" t="s">
        <v>96</v>
      </c>
      <c r="H44" s="54"/>
      <c r="I44" s="10">
        <v>1027359.7500000005</v>
      </c>
      <c r="L44" s="32" t="s">
        <v>63</v>
      </c>
      <c r="M44" s="107" t="s">
        <v>35</v>
      </c>
      <c r="N44" s="107"/>
      <c r="O44" s="107"/>
      <c r="P44" s="107"/>
      <c r="Q44" s="107"/>
      <c r="R44" s="43" t="s">
        <v>96</v>
      </c>
      <c r="S44" s="54"/>
      <c r="T44" s="10">
        <v>1027359.7500000005</v>
      </c>
    </row>
    <row r="45" spans="1:21" x14ac:dyDescent="0.25">
      <c r="A45" s="32"/>
      <c r="B45" s="54"/>
      <c r="C45" s="54"/>
      <c r="D45" s="54"/>
      <c r="E45" s="54"/>
      <c r="F45" s="54"/>
      <c r="G45" s="26"/>
      <c r="H45" s="54"/>
      <c r="I45" s="44"/>
      <c r="L45" s="32"/>
      <c r="M45" s="54"/>
      <c r="N45" s="54"/>
      <c r="O45" s="54"/>
      <c r="P45" s="54"/>
      <c r="Q45" s="54"/>
      <c r="R45" s="26"/>
      <c r="S45" s="54"/>
      <c r="T45" s="44"/>
    </row>
    <row r="46" spans="1:21" ht="15.75" thickBot="1" x14ac:dyDescent="0.3">
      <c r="A46" s="32" t="s">
        <v>64</v>
      </c>
      <c r="B46" s="107" t="s">
        <v>65</v>
      </c>
      <c r="C46" s="108"/>
      <c r="D46" s="108"/>
      <c r="E46" s="108"/>
      <c r="F46" s="108"/>
      <c r="G46" s="108"/>
      <c r="H46" s="108"/>
      <c r="I46" s="45">
        <f>SUM(I42+I44)</f>
        <v>16751170.906615</v>
      </c>
      <c r="L46" s="32" t="s">
        <v>64</v>
      </c>
      <c r="M46" s="107" t="s">
        <v>65</v>
      </c>
      <c r="N46" s="108"/>
      <c r="O46" s="108"/>
      <c r="P46" s="108"/>
      <c r="Q46" s="108"/>
      <c r="R46" s="108"/>
      <c r="S46" s="108"/>
      <c r="T46" s="81">
        <f>SUM(T42+T44)</f>
        <v>16798597.618399996</v>
      </c>
      <c r="U46" s="61"/>
    </row>
    <row r="47" spans="1:21" ht="15.75" thickTop="1" x14ac:dyDescent="0.25"/>
  </sheetData>
  <mergeCells count="16">
    <mergeCell ref="B44:F44"/>
    <mergeCell ref="A1:I1"/>
    <mergeCell ref="L1:T1"/>
    <mergeCell ref="B46:H46"/>
    <mergeCell ref="O7:P7"/>
    <mergeCell ref="Q8:R8"/>
    <mergeCell ref="M30:O30"/>
    <mergeCell ref="O34:P34"/>
    <mergeCell ref="M42:P42"/>
    <mergeCell ref="M44:Q44"/>
    <mergeCell ref="M46:S46"/>
    <mergeCell ref="D7:E7"/>
    <mergeCell ref="F8:G8"/>
    <mergeCell ref="B30:D30"/>
    <mergeCell ref="D34:E34"/>
    <mergeCell ref="B42:E4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EF048-A204-4958-8308-4F71678B7DE5}">
  <sheetPr>
    <tabColor rgb="FFD0F8D8"/>
  </sheetPr>
  <dimension ref="A1:U42"/>
  <sheetViews>
    <sheetView workbookViewId="0">
      <selection activeCell="L1" sqref="L1:T1"/>
    </sheetView>
  </sheetViews>
  <sheetFormatPr defaultRowHeight="15" x14ac:dyDescent="0.25"/>
  <cols>
    <col min="9" max="9" width="12.7109375" bestFit="1" customWidth="1"/>
    <col min="20" max="20" width="12.7109375" bestFit="1" customWidth="1"/>
  </cols>
  <sheetData>
    <row r="1" spans="1:21" ht="15.75" thickBot="1" x14ac:dyDescent="0.3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L1" s="104" t="s">
        <v>95</v>
      </c>
      <c r="M1" s="104"/>
      <c r="N1" s="104"/>
      <c r="O1" s="104"/>
      <c r="P1" s="104"/>
      <c r="Q1" s="104"/>
      <c r="R1" s="104"/>
      <c r="S1" s="104"/>
      <c r="T1" s="104"/>
    </row>
    <row r="3" spans="1:21" x14ac:dyDescent="0.25">
      <c r="A3" s="4"/>
      <c r="B3" s="26"/>
      <c r="C3" s="26"/>
      <c r="D3" s="26"/>
      <c r="E3" s="26"/>
      <c r="F3" s="26"/>
      <c r="G3" s="26"/>
      <c r="H3" s="26"/>
      <c r="I3" s="4" t="s">
        <v>66</v>
      </c>
      <c r="J3" s="26"/>
      <c r="L3" s="4"/>
      <c r="M3" s="26"/>
      <c r="N3" s="26"/>
      <c r="O3" s="26"/>
      <c r="P3" s="26"/>
      <c r="Q3" s="26"/>
      <c r="R3" s="26"/>
      <c r="S3" s="26"/>
      <c r="T3" s="4" t="s">
        <v>66</v>
      </c>
      <c r="U3" s="26"/>
    </row>
    <row r="4" spans="1:21" x14ac:dyDescent="0.25">
      <c r="A4" s="4"/>
      <c r="B4" s="26"/>
      <c r="C4" s="26"/>
      <c r="D4" s="26"/>
      <c r="E4" s="26"/>
      <c r="F4" s="26"/>
      <c r="G4" s="26"/>
      <c r="H4" s="26"/>
      <c r="I4" s="4"/>
      <c r="J4" s="26"/>
      <c r="L4" s="4"/>
      <c r="M4" s="26"/>
      <c r="N4" s="26"/>
      <c r="O4" s="26"/>
      <c r="P4" s="26"/>
      <c r="Q4" s="26"/>
      <c r="R4" s="26"/>
      <c r="S4" s="26"/>
      <c r="T4" s="4"/>
      <c r="U4" s="26"/>
    </row>
    <row r="5" spans="1:21" x14ac:dyDescent="0.25">
      <c r="A5" s="4"/>
      <c r="B5" s="26"/>
      <c r="C5" s="26"/>
      <c r="D5" s="26"/>
      <c r="E5" s="26"/>
      <c r="F5" s="27" t="s">
        <v>3</v>
      </c>
      <c r="G5" s="26"/>
      <c r="H5" s="26"/>
      <c r="I5" s="26"/>
      <c r="J5" s="26"/>
      <c r="L5" s="4"/>
      <c r="M5" s="26"/>
      <c r="N5" s="26"/>
      <c r="O5" s="26"/>
      <c r="P5" s="26"/>
      <c r="Q5" s="27" t="s">
        <v>3</v>
      </c>
      <c r="R5" s="26"/>
      <c r="S5" s="26"/>
      <c r="T5" s="26"/>
      <c r="U5" s="26"/>
    </row>
    <row r="6" spans="1:21" x14ac:dyDescent="0.25">
      <c r="A6" s="4"/>
      <c r="B6" s="26"/>
      <c r="C6" s="26"/>
      <c r="D6" s="26"/>
      <c r="E6" s="26"/>
      <c r="F6" s="27"/>
      <c r="G6" s="26"/>
      <c r="H6" s="26"/>
      <c r="I6" s="26"/>
      <c r="J6" s="26"/>
      <c r="L6" s="4"/>
      <c r="M6" s="26"/>
      <c r="N6" s="26"/>
      <c r="O6" s="26"/>
      <c r="P6" s="26"/>
      <c r="Q6" s="27"/>
      <c r="R6" s="26"/>
      <c r="S6" s="26"/>
      <c r="T6" s="26"/>
      <c r="U6" s="26"/>
    </row>
    <row r="7" spans="1:21" x14ac:dyDescent="0.25">
      <c r="A7" s="4"/>
      <c r="B7" s="26"/>
      <c r="C7" s="26"/>
      <c r="D7" s="26"/>
      <c r="E7" s="26"/>
      <c r="F7" s="59" t="s">
        <v>67</v>
      </c>
      <c r="G7" s="26"/>
      <c r="H7" s="26"/>
      <c r="I7" s="26"/>
      <c r="J7" s="26"/>
      <c r="L7" s="4"/>
      <c r="M7" s="26"/>
      <c r="N7" s="26"/>
      <c r="O7" s="26"/>
      <c r="P7" s="26"/>
      <c r="Q7" s="59" t="s">
        <v>67</v>
      </c>
      <c r="R7" s="26"/>
      <c r="S7" s="26"/>
      <c r="T7" s="26"/>
      <c r="U7" s="26"/>
    </row>
    <row r="8" spans="1:21" x14ac:dyDescent="0.25">
      <c r="A8" s="4"/>
      <c r="B8" s="26"/>
      <c r="C8" s="26"/>
      <c r="D8" s="26"/>
      <c r="E8" s="26"/>
      <c r="F8" s="53"/>
      <c r="G8" s="26"/>
      <c r="H8" s="26"/>
      <c r="I8" s="26"/>
      <c r="J8" s="26"/>
      <c r="L8" s="4"/>
      <c r="M8" s="26"/>
      <c r="N8" s="26"/>
      <c r="O8" s="26"/>
      <c r="P8" s="26"/>
      <c r="Q8" s="53"/>
      <c r="R8" s="26"/>
      <c r="S8" s="26"/>
      <c r="T8" s="26"/>
      <c r="U8" s="26"/>
    </row>
    <row r="9" spans="1:21" x14ac:dyDescent="0.25">
      <c r="A9" s="4"/>
      <c r="B9" s="26"/>
      <c r="C9" s="26"/>
      <c r="D9" s="115" t="s">
        <v>6</v>
      </c>
      <c r="E9" s="115"/>
      <c r="F9" s="59"/>
      <c r="G9" s="119" t="s">
        <v>103</v>
      </c>
      <c r="H9" s="106"/>
      <c r="I9" s="26"/>
      <c r="J9" s="26"/>
      <c r="L9" s="4"/>
      <c r="M9" s="26"/>
      <c r="N9" s="26"/>
      <c r="O9" s="115" t="s">
        <v>6</v>
      </c>
      <c r="P9" s="115"/>
      <c r="Q9" s="59"/>
      <c r="R9" s="119" t="s">
        <v>103</v>
      </c>
      <c r="S9" s="106"/>
      <c r="T9" s="26"/>
      <c r="U9" s="26"/>
    </row>
    <row r="10" spans="1:21" x14ac:dyDescent="0.25">
      <c r="A10" s="4"/>
      <c r="B10" s="26"/>
      <c r="C10" s="26"/>
      <c r="D10" s="26"/>
      <c r="E10" s="26"/>
      <c r="F10" s="59"/>
      <c r="G10" s="26"/>
      <c r="H10" s="26"/>
      <c r="I10" s="26"/>
      <c r="J10" s="26"/>
      <c r="L10" s="4"/>
      <c r="M10" s="26"/>
      <c r="N10" s="26"/>
      <c r="O10" s="26"/>
      <c r="P10" s="26"/>
      <c r="Q10" s="59"/>
      <c r="R10" s="26"/>
      <c r="S10" s="26"/>
      <c r="T10" s="26"/>
      <c r="U10" s="26"/>
    </row>
    <row r="11" spans="1:21" x14ac:dyDescent="0.25">
      <c r="A11" s="4"/>
      <c r="B11" s="26"/>
      <c r="C11" s="26"/>
      <c r="D11" s="26"/>
      <c r="E11" s="26"/>
      <c r="F11" s="59"/>
      <c r="G11" s="26"/>
      <c r="H11" s="26"/>
      <c r="I11" s="26"/>
      <c r="J11" s="26"/>
      <c r="L11" s="4"/>
      <c r="M11" s="26"/>
      <c r="N11" s="26"/>
      <c r="O11" s="26"/>
      <c r="P11" s="26"/>
      <c r="Q11" s="59"/>
      <c r="R11" s="26"/>
      <c r="S11" s="26"/>
      <c r="T11" s="26"/>
      <c r="U11" s="26"/>
    </row>
    <row r="12" spans="1:21" x14ac:dyDescent="0.25">
      <c r="A12" s="4"/>
      <c r="B12" s="26"/>
      <c r="C12" s="26"/>
      <c r="D12" s="26"/>
      <c r="E12" s="26"/>
      <c r="F12" s="59"/>
      <c r="G12" s="26"/>
      <c r="H12" s="26"/>
      <c r="I12" s="26"/>
      <c r="J12" s="26"/>
      <c r="L12" s="4"/>
      <c r="M12" s="26"/>
      <c r="N12" s="26"/>
      <c r="O12" s="26"/>
      <c r="P12" s="26"/>
      <c r="Q12" s="59"/>
      <c r="R12" s="26"/>
      <c r="S12" s="26"/>
      <c r="T12" s="26"/>
      <c r="U12" s="26"/>
    </row>
    <row r="13" spans="1:21" x14ac:dyDescent="0.25">
      <c r="A13" s="4"/>
      <c r="B13" s="26"/>
      <c r="C13" s="26"/>
      <c r="D13" s="26"/>
      <c r="E13" s="26"/>
      <c r="F13" s="59"/>
      <c r="G13" s="26"/>
      <c r="H13" s="26"/>
      <c r="I13" s="26"/>
      <c r="J13" s="26"/>
      <c r="L13" s="4"/>
      <c r="M13" s="26"/>
      <c r="N13" s="26"/>
      <c r="O13" s="26"/>
      <c r="P13" s="26"/>
      <c r="Q13" s="59"/>
      <c r="R13" s="26"/>
      <c r="S13" s="26"/>
      <c r="T13" s="26"/>
      <c r="U13" s="26"/>
    </row>
    <row r="14" spans="1:21" x14ac:dyDescent="0.25">
      <c r="A14" s="4"/>
      <c r="B14" s="26"/>
      <c r="C14" s="26"/>
      <c r="D14" s="26"/>
      <c r="E14" s="26"/>
      <c r="F14" s="59"/>
      <c r="G14" s="26"/>
      <c r="H14" s="26"/>
      <c r="I14" s="26"/>
      <c r="J14" s="26"/>
      <c r="L14" s="4"/>
      <c r="M14" s="26"/>
      <c r="N14" s="26"/>
      <c r="O14" s="26"/>
      <c r="P14" s="26"/>
      <c r="Q14" s="59"/>
      <c r="R14" s="26"/>
      <c r="S14" s="26"/>
      <c r="T14" s="26"/>
      <c r="U14" s="26"/>
    </row>
    <row r="15" spans="1:21" x14ac:dyDescent="0.25">
      <c r="A15" s="4"/>
      <c r="B15" s="26"/>
      <c r="C15" s="26"/>
      <c r="D15" s="26"/>
      <c r="E15" s="26"/>
      <c r="F15" s="26"/>
      <c r="G15" s="26"/>
      <c r="H15" s="26"/>
      <c r="I15" s="37" t="s">
        <v>68</v>
      </c>
      <c r="J15" s="26"/>
      <c r="L15" s="4"/>
      <c r="M15" s="26"/>
      <c r="N15" s="26"/>
      <c r="O15" s="26"/>
      <c r="P15" s="26"/>
      <c r="Q15" s="26"/>
      <c r="R15" s="26"/>
      <c r="S15" s="26"/>
      <c r="T15" s="37" t="s">
        <v>68</v>
      </c>
      <c r="U15" s="26"/>
    </row>
    <row r="16" spans="1:21" x14ac:dyDescent="0.25">
      <c r="A16" s="4"/>
      <c r="B16" s="26"/>
      <c r="C16" s="26"/>
      <c r="D16" s="26"/>
      <c r="E16" s="26"/>
      <c r="F16" s="26"/>
      <c r="G16" s="26"/>
      <c r="H16" s="26"/>
      <c r="I16" s="26"/>
      <c r="J16" s="26"/>
      <c r="L16" s="4"/>
      <c r="M16" s="26"/>
      <c r="N16" s="26"/>
      <c r="O16" s="26"/>
      <c r="P16" s="26"/>
      <c r="Q16" s="26"/>
      <c r="R16" s="26"/>
      <c r="S16" s="26"/>
      <c r="T16" s="26"/>
      <c r="U16" s="26"/>
    </row>
    <row r="17" spans="1:21" x14ac:dyDescent="0.25">
      <c r="A17" s="4" t="s">
        <v>69</v>
      </c>
      <c r="B17" s="26" t="s">
        <v>70</v>
      </c>
      <c r="C17" s="26"/>
      <c r="D17" s="26"/>
      <c r="E17" s="26"/>
      <c r="F17" s="26"/>
      <c r="G17" s="26"/>
      <c r="H17" s="4" t="s">
        <v>10</v>
      </c>
      <c r="I17" s="10">
        <v>381388000</v>
      </c>
      <c r="J17" s="26"/>
      <c r="L17" s="4" t="s">
        <v>69</v>
      </c>
      <c r="M17" s="26" t="s">
        <v>70</v>
      </c>
      <c r="N17" s="26"/>
      <c r="O17" s="26"/>
      <c r="P17" s="26"/>
      <c r="Q17" s="26"/>
      <c r="R17" s="26"/>
      <c r="S17" s="4" t="s">
        <v>10</v>
      </c>
      <c r="T17" s="10">
        <v>381388000</v>
      </c>
      <c r="U17" s="26"/>
    </row>
    <row r="18" spans="1:21" x14ac:dyDescent="0.25">
      <c r="A18" s="4"/>
      <c r="B18" s="26"/>
      <c r="C18" s="26"/>
      <c r="D18" s="26"/>
      <c r="E18" s="26"/>
      <c r="F18" s="26"/>
      <c r="G18" s="26"/>
      <c r="H18" s="26"/>
      <c r="I18" s="10"/>
      <c r="J18" s="26"/>
      <c r="L18" s="4"/>
      <c r="M18" s="26"/>
      <c r="N18" s="26"/>
      <c r="O18" s="26"/>
      <c r="P18" s="26"/>
      <c r="Q18" s="26"/>
      <c r="R18" s="26"/>
      <c r="S18" s="26"/>
      <c r="T18" s="10"/>
      <c r="U18" s="26"/>
    </row>
    <row r="19" spans="1:21" x14ac:dyDescent="0.25">
      <c r="A19" s="4"/>
      <c r="B19" s="26" t="s">
        <v>71</v>
      </c>
      <c r="C19" s="26"/>
      <c r="D19" s="26"/>
      <c r="E19" s="26"/>
      <c r="F19" s="26"/>
      <c r="G19" s="26"/>
      <c r="H19" s="4" t="s">
        <v>10</v>
      </c>
      <c r="I19" s="20">
        <v>154089000</v>
      </c>
      <c r="J19" s="26"/>
      <c r="L19" s="4"/>
      <c r="M19" s="26" t="s">
        <v>71</v>
      </c>
      <c r="N19" s="26"/>
      <c r="O19" s="26"/>
      <c r="P19" s="26"/>
      <c r="Q19" s="26"/>
      <c r="R19" s="26"/>
      <c r="S19" s="4" t="s">
        <v>10</v>
      </c>
      <c r="T19" s="20">
        <v>154089000</v>
      </c>
      <c r="U19" s="26"/>
    </row>
    <row r="20" spans="1:21" x14ac:dyDescent="0.25">
      <c r="A20" s="4"/>
      <c r="B20" s="26"/>
      <c r="C20" s="26"/>
      <c r="D20" s="26"/>
      <c r="E20" s="26"/>
      <c r="F20" s="26"/>
      <c r="G20" s="26"/>
      <c r="H20" s="26"/>
      <c r="I20" s="10"/>
      <c r="J20" s="26"/>
      <c r="L20" s="4"/>
      <c r="M20" s="26"/>
      <c r="N20" s="26"/>
      <c r="O20" s="26"/>
      <c r="P20" s="26"/>
      <c r="Q20" s="26"/>
      <c r="R20" s="26"/>
      <c r="S20" s="26"/>
      <c r="T20" s="10"/>
      <c r="U20" s="26"/>
    </row>
    <row r="21" spans="1:21" x14ac:dyDescent="0.25">
      <c r="A21" s="4"/>
      <c r="B21" s="26"/>
      <c r="C21" s="26"/>
      <c r="D21" s="29" t="s">
        <v>47</v>
      </c>
      <c r="E21" s="26"/>
      <c r="F21" s="26"/>
      <c r="G21" s="26"/>
      <c r="H21" s="26"/>
      <c r="I21" s="10">
        <f>SUM(I17:I19)</f>
        <v>535477000</v>
      </c>
      <c r="J21" s="26"/>
      <c r="L21" s="4"/>
      <c r="M21" s="26"/>
      <c r="N21" s="26"/>
      <c r="O21" s="29" t="s">
        <v>47</v>
      </c>
      <c r="P21" s="26"/>
      <c r="Q21" s="26"/>
      <c r="R21" s="26"/>
      <c r="S21" s="26"/>
      <c r="T21" s="10">
        <f>SUM(T17:T19)</f>
        <v>535477000</v>
      </c>
      <c r="U21" s="26"/>
    </row>
    <row r="22" spans="1:21" x14ac:dyDescent="0.25">
      <c r="A22" s="4"/>
      <c r="B22" s="26"/>
      <c r="C22" s="26"/>
      <c r="D22" s="26"/>
      <c r="E22" s="26"/>
      <c r="F22" s="26"/>
      <c r="G22" s="26"/>
      <c r="H22" s="26"/>
      <c r="I22" s="10"/>
      <c r="J22" s="26"/>
      <c r="L22" s="4"/>
      <c r="M22" s="26"/>
      <c r="N22" s="26"/>
      <c r="O22" s="26"/>
      <c r="P22" s="26"/>
      <c r="Q22" s="26"/>
      <c r="R22" s="26"/>
      <c r="S22" s="26"/>
      <c r="T22" s="10"/>
      <c r="U22" s="26"/>
    </row>
    <row r="23" spans="1:21" x14ac:dyDescent="0.25">
      <c r="A23" s="4"/>
      <c r="B23" s="26"/>
      <c r="C23" s="26"/>
      <c r="D23" s="26"/>
      <c r="E23" s="26"/>
      <c r="F23" s="26"/>
      <c r="G23" s="26"/>
      <c r="H23" s="26"/>
      <c r="I23" s="10"/>
      <c r="J23" s="26"/>
      <c r="L23" s="4"/>
      <c r="M23" s="26"/>
      <c r="N23" s="26"/>
      <c r="O23" s="26"/>
      <c r="P23" s="26"/>
      <c r="Q23" s="26"/>
      <c r="R23" s="26"/>
      <c r="S23" s="26"/>
      <c r="T23" s="10"/>
      <c r="U23" s="26"/>
    </row>
    <row r="24" spans="1:21" x14ac:dyDescent="0.25">
      <c r="A24" s="4"/>
      <c r="B24" s="26"/>
      <c r="C24" s="26"/>
      <c r="D24" s="26"/>
      <c r="E24" s="26"/>
      <c r="F24" s="26"/>
      <c r="G24" s="26"/>
      <c r="H24" s="26"/>
      <c r="I24" s="10"/>
      <c r="J24" s="26"/>
      <c r="L24" s="4"/>
      <c r="M24" s="26"/>
      <c r="N24" s="26"/>
      <c r="O24" s="26"/>
      <c r="P24" s="26"/>
      <c r="Q24" s="26"/>
      <c r="R24" s="26"/>
      <c r="S24" s="26"/>
      <c r="T24" s="10"/>
      <c r="U24" s="26"/>
    </row>
    <row r="25" spans="1:21" x14ac:dyDescent="0.25">
      <c r="A25" s="4" t="s">
        <v>23</v>
      </c>
      <c r="B25" s="26" t="s">
        <v>72</v>
      </c>
      <c r="C25" s="26"/>
      <c r="D25" s="26"/>
      <c r="E25" s="26"/>
      <c r="F25" s="26"/>
      <c r="G25" s="26"/>
      <c r="H25" s="4" t="s">
        <v>10</v>
      </c>
      <c r="I25" s="10">
        <v>0</v>
      </c>
      <c r="J25" s="26"/>
      <c r="L25" s="4" t="s">
        <v>23</v>
      </c>
      <c r="M25" s="26" t="s">
        <v>72</v>
      </c>
      <c r="N25" s="26"/>
      <c r="O25" s="26"/>
      <c r="P25" s="26"/>
      <c r="Q25" s="26"/>
      <c r="R25" s="26"/>
      <c r="S25" s="4" t="s">
        <v>10</v>
      </c>
      <c r="T25" s="10">
        <v>0</v>
      </c>
      <c r="U25" s="26"/>
    </row>
    <row r="26" spans="1:21" x14ac:dyDescent="0.25">
      <c r="A26" s="4"/>
      <c r="B26" s="26"/>
      <c r="C26" s="26"/>
      <c r="D26" s="26"/>
      <c r="E26" s="26"/>
      <c r="F26" s="26"/>
      <c r="G26" s="26"/>
      <c r="H26" s="26"/>
      <c r="I26" s="10"/>
      <c r="J26" s="26"/>
      <c r="L26" s="4"/>
      <c r="M26" s="26"/>
      <c r="N26" s="26"/>
      <c r="O26" s="26"/>
      <c r="P26" s="26"/>
      <c r="Q26" s="26"/>
      <c r="R26" s="26"/>
      <c r="S26" s="26"/>
      <c r="T26" s="10"/>
      <c r="U26" s="26"/>
    </row>
    <row r="27" spans="1:21" x14ac:dyDescent="0.25">
      <c r="A27" s="4"/>
      <c r="B27" s="26" t="s">
        <v>73</v>
      </c>
      <c r="C27" s="26"/>
      <c r="D27" s="26"/>
      <c r="E27" s="26"/>
      <c r="F27" s="26"/>
      <c r="G27" s="26"/>
      <c r="H27" s="4" t="s">
        <v>10</v>
      </c>
      <c r="I27" s="10">
        <v>44066000</v>
      </c>
      <c r="J27" s="26"/>
      <c r="L27" s="4"/>
      <c r="M27" s="26" t="s">
        <v>73</v>
      </c>
      <c r="N27" s="26"/>
      <c r="O27" s="26"/>
      <c r="P27" s="26"/>
      <c r="Q27" s="26"/>
      <c r="R27" s="26"/>
      <c r="S27" s="4" t="s">
        <v>10</v>
      </c>
      <c r="T27" s="10">
        <v>44066000</v>
      </c>
      <c r="U27" s="26"/>
    </row>
    <row r="28" spans="1:21" x14ac:dyDescent="0.25">
      <c r="A28" s="4"/>
      <c r="B28" s="26"/>
      <c r="C28" s="26"/>
      <c r="D28" s="26"/>
      <c r="E28" s="26"/>
      <c r="F28" s="26"/>
      <c r="G28" s="26"/>
      <c r="H28" s="26"/>
      <c r="I28" s="10"/>
      <c r="J28" s="26"/>
      <c r="L28" s="4"/>
      <c r="M28" s="26"/>
      <c r="N28" s="26"/>
      <c r="O28" s="26"/>
      <c r="P28" s="26"/>
      <c r="Q28" s="26"/>
      <c r="R28" s="26"/>
      <c r="S28" s="26"/>
      <c r="T28" s="10"/>
      <c r="U28" s="26"/>
    </row>
    <row r="29" spans="1:21" x14ac:dyDescent="0.25">
      <c r="A29" s="4"/>
      <c r="B29" s="26" t="s">
        <v>74</v>
      </c>
      <c r="C29" s="26"/>
      <c r="D29" s="26"/>
      <c r="E29" s="26"/>
      <c r="F29" s="26"/>
      <c r="G29" s="26"/>
      <c r="H29" s="4" t="s">
        <v>10</v>
      </c>
      <c r="I29" s="20">
        <v>24282269</v>
      </c>
      <c r="J29" s="4" t="s">
        <v>38</v>
      </c>
      <c r="L29" s="4"/>
      <c r="M29" s="26" t="s">
        <v>74</v>
      </c>
      <c r="N29" s="26"/>
      <c r="O29" s="26"/>
      <c r="P29" s="26"/>
      <c r="Q29" s="26"/>
      <c r="R29" s="26"/>
      <c r="S29" s="4" t="s">
        <v>10</v>
      </c>
      <c r="T29" s="20">
        <v>24282269</v>
      </c>
      <c r="U29" s="4" t="s">
        <v>38</v>
      </c>
    </row>
    <row r="30" spans="1:21" x14ac:dyDescent="0.25">
      <c r="A30" s="4"/>
      <c r="B30" s="26"/>
      <c r="C30" s="26"/>
      <c r="D30" s="26"/>
      <c r="E30" s="26"/>
      <c r="F30" s="26"/>
      <c r="G30" s="26"/>
      <c r="H30" s="26"/>
      <c r="I30" s="26"/>
      <c r="J30" s="26"/>
      <c r="L30" s="4"/>
      <c r="M30" s="26"/>
      <c r="N30" s="26"/>
      <c r="O30" s="26"/>
      <c r="P30" s="26"/>
      <c r="Q30" s="26"/>
      <c r="R30" s="26"/>
      <c r="S30" s="26"/>
      <c r="T30" s="26"/>
      <c r="U30" s="26"/>
    </row>
    <row r="31" spans="1:21" x14ac:dyDescent="0.25">
      <c r="A31" s="4"/>
      <c r="B31" s="26"/>
      <c r="C31" s="26"/>
      <c r="D31" s="29" t="s">
        <v>47</v>
      </c>
      <c r="E31" s="26"/>
      <c r="F31" s="26"/>
      <c r="G31" s="26"/>
      <c r="H31" s="26"/>
      <c r="I31" s="20">
        <f>SUM(I25:I29)</f>
        <v>68348269</v>
      </c>
      <c r="J31" s="26"/>
      <c r="L31" s="4"/>
      <c r="M31" s="26"/>
      <c r="N31" s="26"/>
      <c r="O31" s="29" t="s">
        <v>47</v>
      </c>
      <c r="P31" s="26"/>
      <c r="Q31" s="26"/>
      <c r="R31" s="26"/>
      <c r="S31" s="26"/>
      <c r="T31" s="20">
        <f>SUM(T25:T29)</f>
        <v>68348269</v>
      </c>
      <c r="U31" s="26"/>
    </row>
    <row r="32" spans="1:21" x14ac:dyDescent="0.25">
      <c r="A32" s="4"/>
      <c r="B32" s="26"/>
      <c r="C32" s="26"/>
      <c r="D32" s="26"/>
      <c r="E32" s="26"/>
      <c r="F32" s="26"/>
      <c r="G32" s="26"/>
      <c r="H32" s="26"/>
      <c r="I32" s="26"/>
      <c r="J32" s="26"/>
      <c r="L32" s="4"/>
      <c r="M32" s="26"/>
      <c r="N32" s="26"/>
      <c r="O32" s="26"/>
      <c r="P32" s="26"/>
      <c r="Q32" s="26"/>
      <c r="R32" s="26"/>
      <c r="S32" s="26"/>
      <c r="T32" s="26"/>
      <c r="U32" s="26"/>
    </row>
    <row r="33" spans="1:21" x14ac:dyDescent="0.25">
      <c r="A33" s="4"/>
      <c r="B33" s="26"/>
      <c r="C33" s="26"/>
      <c r="D33" s="26"/>
      <c r="E33" s="26"/>
      <c r="F33" s="26"/>
      <c r="G33" s="26"/>
      <c r="H33" s="26"/>
      <c r="I33" s="26"/>
      <c r="J33" s="26"/>
      <c r="L33" s="4"/>
      <c r="M33" s="26"/>
      <c r="N33" s="26"/>
      <c r="O33" s="26"/>
      <c r="P33" s="26"/>
      <c r="Q33" s="26"/>
      <c r="R33" s="26"/>
      <c r="S33" s="26"/>
      <c r="T33" s="26"/>
      <c r="U33" s="26"/>
    </row>
    <row r="34" spans="1:21" x14ac:dyDescent="0.25">
      <c r="A34" s="4"/>
      <c r="B34" s="26"/>
      <c r="C34" s="26"/>
      <c r="D34" s="26"/>
      <c r="E34" s="26"/>
      <c r="F34" s="26"/>
      <c r="G34" s="26"/>
      <c r="H34" s="26"/>
      <c r="I34" s="26"/>
      <c r="J34" s="26"/>
      <c r="L34" s="4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5.75" thickBot="1" x14ac:dyDescent="0.3">
      <c r="A35" s="4"/>
      <c r="B35" s="26"/>
      <c r="C35" s="26"/>
      <c r="D35" s="29" t="s">
        <v>75</v>
      </c>
      <c r="E35" s="26"/>
      <c r="F35" s="26"/>
      <c r="G35" s="26"/>
      <c r="H35" s="26"/>
      <c r="I35" s="35">
        <f>SUM(I21-I31)</f>
        <v>467128731</v>
      </c>
      <c r="J35" s="26"/>
      <c r="L35" s="4"/>
      <c r="M35" s="26"/>
      <c r="N35" s="26"/>
      <c r="O35" s="29" t="s">
        <v>75</v>
      </c>
      <c r="P35" s="26"/>
      <c r="Q35" s="26"/>
      <c r="R35" s="26"/>
      <c r="S35" s="26"/>
      <c r="T35" s="35">
        <f>SUM(T21-T31)</f>
        <v>467128731</v>
      </c>
      <c r="U35" s="26"/>
    </row>
    <row r="36" spans="1:21" ht="15.75" thickTop="1" x14ac:dyDescent="0.25">
      <c r="A36" s="4"/>
      <c r="B36" s="26"/>
      <c r="C36" s="26"/>
      <c r="D36" s="26"/>
      <c r="E36" s="26"/>
      <c r="F36" s="26"/>
      <c r="G36" s="26"/>
      <c r="H36" s="26"/>
      <c r="I36" s="26"/>
      <c r="J36" s="26"/>
      <c r="L36" s="4"/>
      <c r="M36" s="26"/>
      <c r="N36" s="26"/>
      <c r="O36" s="26"/>
      <c r="P36" s="26"/>
      <c r="Q36" s="26"/>
      <c r="R36" s="26"/>
      <c r="S36" s="26"/>
      <c r="T36" s="26"/>
      <c r="U36" s="26"/>
    </row>
    <row r="37" spans="1:21" x14ac:dyDescent="0.25">
      <c r="A37" s="4"/>
      <c r="B37" s="26"/>
      <c r="C37" s="26"/>
      <c r="D37" s="26"/>
      <c r="E37" s="26"/>
      <c r="F37" s="26"/>
      <c r="G37" s="26"/>
      <c r="H37" s="26"/>
      <c r="I37" s="26"/>
      <c r="J37" s="26"/>
      <c r="L37" s="4"/>
      <c r="M37" s="26"/>
      <c r="N37" s="26"/>
      <c r="O37" s="26"/>
      <c r="P37" s="26"/>
      <c r="Q37" s="26"/>
      <c r="R37" s="26"/>
      <c r="S37" s="26"/>
      <c r="T37" s="26"/>
      <c r="U37" s="26"/>
    </row>
    <row r="38" spans="1:21" x14ac:dyDescent="0.25">
      <c r="A38" s="4"/>
      <c r="B38" s="26"/>
      <c r="C38" s="26"/>
      <c r="D38" s="26"/>
      <c r="E38" s="26"/>
      <c r="F38" s="26"/>
      <c r="G38" s="26"/>
      <c r="H38" s="26"/>
      <c r="I38" s="26"/>
      <c r="J38" s="26"/>
      <c r="L38" s="4"/>
      <c r="M38" s="26"/>
      <c r="N38" s="26"/>
      <c r="O38" s="26"/>
      <c r="P38" s="26"/>
      <c r="Q38" s="26"/>
      <c r="R38" s="26"/>
      <c r="S38" s="26"/>
      <c r="T38" s="26"/>
      <c r="U38" s="26"/>
    </row>
    <row r="39" spans="1:21" x14ac:dyDescent="0.25">
      <c r="A39" s="4"/>
      <c r="B39" s="38" t="s">
        <v>38</v>
      </c>
      <c r="C39" s="39" t="s">
        <v>76</v>
      </c>
      <c r="D39" s="26"/>
      <c r="E39" s="116">
        <v>327731</v>
      </c>
      <c r="F39" s="117"/>
      <c r="G39" s="117"/>
      <c r="H39" s="39" t="s">
        <v>77</v>
      </c>
      <c r="I39" s="26"/>
      <c r="J39" s="26"/>
      <c r="L39" s="4"/>
      <c r="M39" s="38" t="s">
        <v>38</v>
      </c>
      <c r="N39" s="39" t="s">
        <v>76</v>
      </c>
      <c r="O39" s="26"/>
      <c r="P39" s="116">
        <v>327731</v>
      </c>
      <c r="Q39" s="117"/>
      <c r="R39" s="117"/>
      <c r="S39" s="39" t="s">
        <v>77</v>
      </c>
      <c r="T39" s="26"/>
      <c r="U39" s="26"/>
    </row>
    <row r="40" spans="1:21" x14ac:dyDescent="0.25">
      <c r="A40" s="4"/>
      <c r="B40" s="26"/>
      <c r="C40" s="26"/>
      <c r="D40" s="26"/>
      <c r="E40" s="26"/>
      <c r="F40" s="26"/>
      <c r="G40" s="26"/>
      <c r="H40" s="26"/>
      <c r="I40" s="26"/>
      <c r="J40" s="26"/>
      <c r="L40" s="4"/>
      <c r="M40" s="26"/>
      <c r="N40" s="26"/>
      <c r="O40" s="26"/>
      <c r="P40" s="26"/>
      <c r="Q40" s="26"/>
      <c r="R40" s="26"/>
      <c r="S40" s="26"/>
      <c r="T40" s="26"/>
      <c r="U40" s="26"/>
    </row>
    <row r="41" spans="1:21" x14ac:dyDescent="0.25">
      <c r="A41" s="4"/>
      <c r="B41" s="26"/>
      <c r="C41" s="26"/>
      <c r="D41" s="26"/>
      <c r="E41" s="26"/>
      <c r="F41" s="26"/>
      <c r="G41" s="26"/>
      <c r="H41" s="26"/>
      <c r="I41" s="26"/>
      <c r="J41" s="26"/>
    </row>
    <row r="42" spans="1:21" x14ac:dyDescent="0.25">
      <c r="A42" s="4"/>
      <c r="B42" s="26"/>
      <c r="C42" s="26"/>
      <c r="D42" s="26"/>
      <c r="E42" s="26"/>
      <c r="F42" s="26"/>
      <c r="G42" s="26"/>
      <c r="H42" s="26"/>
      <c r="I42" s="26"/>
      <c r="J42" s="26"/>
    </row>
  </sheetData>
  <mergeCells count="8">
    <mergeCell ref="O9:P9"/>
    <mergeCell ref="R9:S9"/>
    <mergeCell ref="P39:R39"/>
    <mergeCell ref="A1:I1"/>
    <mergeCell ref="L1:T1"/>
    <mergeCell ref="D9:E9"/>
    <mergeCell ref="G9:H9"/>
    <mergeCell ref="E39:G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OTA3OTI8L1VzZXJOYW1lPjxEYXRlVGltZT43LzYvMjAyNCAxOjM1OjA5IFBNPC9EYXRlVGltZT48TGFiZWxTdHJpbmc+QUVQIEludGVybmFs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057CEF4F-E418-46D0-83A3-0A46BBEB2C1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FB0F75C5-C496-41D0-AD95-9448D19A55A0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3FDF7DD0-7513-4EF6-8529-4DD30CF191C2}"/>
</file>

<file path=customXml/itemProps4.xml><?xml version="1.0" encoding="utf-8"?>
<ds:datastoreItem xmlns:ds="http://schemas.openxmlformats.org/officeDocument/2006/customXml" ds:itemID="{E42F3378-2C01-4D68-9BE2-8B2E74515C7E}"/>
</file>

<file path=customXml/itemProps5.xml><?xml version="1.0" encoding="utf-8"?>
<ds:datastoreItem xmlns:ds="http://schemas.openxmlformats.org/officeDocument/2006/customXml" ds:itemID="{17D59A35-F908-4D53-927C-15D867BA28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Apr-Pg 1</vt:lpstr>
      <vt:lpstr>Apr-Pg 2</vt:lpstr>
      <vt:lpstr>Apr-Pg 3</vt:lpstr>
      <vt:lpstr>Apr-Pg 4</vt:lpstr>
      <vt:lpstr>Apr-Pg 5</vt:lpstr>
      <vt:lpstr>Jul-Pg 1</vt:lpstr>
      <vt:lpstr>Jul-Pg 2</vt:lpstr>
      <vt:lpstr>Jul-Pg 3</vt:lpstr>
      <vt:lpstr>Jul-Pg 4</vt:lpstr>
      <vt:lpstr>Jul-Pg 5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Lerah M Kahn</dc:creator>
  <cp:lastModifiedBy>Lerah M Kahn</cp:lastModifiedBy>
  <dcterms:created xsi:type="dcterms:W3CDTF">2024-07-06T13:20:07Z</dcterms:created>
  <dcterms:modified xsi:type="dcterms:W3CDTF">2024-08-19T16:23:55Z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d41788f6-3624-42fd-9618-1b9cf08a8530</vt:lpwstr>
  </property>
  <property fmtid="{D5CDD505-2E9C-101B-9397-08002B2CF9AE}" pid="3" name="bjClsUserRVM">
    <vt:lpwstr>[]</vt:lpwstr>
  </property>
  <property fmtid="{D5CDD505-2E9C-101B-9397-08002B2CF9AE}" pid="4" name="bjSaver">
    <vt:lpwstr>Yzo6iu4RCOp5VcJWjy40zzIEO7NbA0wx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{057CEF4F-E418-46D0-83A3-0A46BBEB2C1B}</vt:lpwstr>
  </property>
  <property fmtid="{D5CDD505-2E9C-101B-9397-08002B2CF9AE}" pid="12" name="ContentTypeId">
    <vt:lpwstr>0x0101004DF805D1E1DA4A49A223477D3B105720</vt:lpwstr>
  </property>
</Properties>
</file>