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Rate Cases\KY\2025\DR\DR 2\Carlos Responses\51\"/>
    </mc:Choice>
  </mc:AlternateContent>
  <xr:revisionPtr revIDLastSave="0" documentId="13_ncr:1_{399AE95A-0FC9-4EEF-AD97-FF4CAE638674}" xr6:coauthVersionLast="47" xr6:coauthVersionMax="47" xr10:uidLastSave="{00000000-0000-0000-0000-000000000000}"/>
  <bookViews>
    <workbookView xWindow="28680" yWindow="-120" windowWidth="29040" windowHeight="15720" xr2:uid="{C1B3C949-90B2-468B-8C69-84F23A386694}"/>
  </bookViews>
  <sheets>
    <sheet name="a. Summary" sheetId="1" r:id="rId1"/>
    <sheet name="b. Legal" sheetId="2" r:id="rId2"/>
    <sheet name="b. Consultants" sheetId="3" r:id="rId3"/>
    <sheet name="c. Estimat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F17" i="2"/>
  <c r="F16" i="2"/>
  <c r="F15" i="2"/>
  <c r="F16" i="3"/>
  <c r="F15" i="3"/>
  <c r="E19" i="3"/>
  <c r="E15" i="4"/>
  <c r="E11" i="4"/>
  <c r="E12" i="4"/>
  <c r="F11" i="3"/>
  <c r="F12" i="3"/>
  <c r="F13" i="3"/>
  <c r="F14" i="3"/>
  <c r="F10" i="3"/>
  <c r="D19" i="3"/>
  <c r="C13" i="1" s="1"/>
  <c r="E19" i="2"/>
  <c r="D19" i="2"/>
  <c r="F14" i="2"/>
  <c r="F13" i="2"/>
  <c r="F12" i="2"/>
  <c r="F11" i="2"/>
  <c r="F10" i="2"/>
  <c r="F19" i="2" l="1"/>
  <c r="D13" i="4" s="1"/>
  <c r="E13" i="4" s="1"/>
  <c r="C12" i="1"/>
  <c r="C15" i="1" s="1"/>
  <c r="F19" i="3"/>
  <c r="D14" i="4" s="1"/>
  <c r="E14" i="4" s="1"/>
  <c r="C16" i="4"/>
  <c r="E16" i="4" l="1"/>
</calcChain>
</file>

<file path=xl/sharedStrings.xml><?xml version="1.0" encoding="utf-8"?>
<sst xmlns="http://schemas.openxmlformats.org/spreadsheetml/2006/main" count="97" uniqueCount="46">
  <si>
    <t>Navitas KY</t>
  </si>
  <si>
    <t>Case No. 2025-00332</t>
  </si>
  <si>
    <t>Line No.</t>
  </si>
  <si>
    <t>Item (a)</t>
  </si>
  <si>
    <t>Legal</t>
  </si>
  <si>
    <t>Engineering</t>
  </si>
  <si>
    <t>Accounting</t>
  </si>
  <si>
    <t>Other</t>
  </si>
  <si>
    <t>Total</t>
  </si>
  <si>
    <t>DR 2-51</t>
  </si>
  <si>
    <t>Analysis of 2025 Rate Case Expenses</t>
  </si>
  <si>
    <t>Totals</t>
  </si>
  <si>
    <t>Consultants</t>
  </si>
  <si>
    <t>Legal Expenses</t>
  </si>
  <si>
    <t>Date</t>
  </si>
  <si>
    <t>Number</t>
  </si>
  <si>
    <t>Dinsmore and Shohl LLP</t>
  </si>
  <si>
    <t>Amount</t>
  </si>
  <si>
    <t>Vendor</t>
  </si>
  <si>
    <t>Hours</t>
  </si>
  <si>
    <t>Description</t>
  </si>
  <si>
    <t>Rate</t>
  </si>
  <si>
    <t>GL Account</t>
  </si>
  <si>
    <t>Planning, preperation and submission of ARF application and Motion for Emergency relief. Preperation and participation of IC. Post IC review, preparation and submission of responses. Review of deficiencies.</t>
  </si>
  <si>
    <t>Review, update and correct Customer notices. Review and response to deficiency letter. Review KPSC Order. Prepare for hearing. Preparation of DR responses.</t>
  </si>
  <si>
    <t>Preparation of DR responses. Attend hearing at KPSC</t>
  </si>
  <si>
    <t>Review orders and procedural schedule. Review COSS testimony.</t>
  </si>
  <si>
    <t>Prepare, Review, and submission of COSS and application update</t>
  </si>
  <si>
    <t>PS-INV108836</t>
  </si>
  <si>
    <t>PS-INV109003</t>
  </si>
  <si>
    <t>PS-INV109200</t>
  </si>
  <si>
    <t>PS-INV109374</t>
  </si>
  <si>
    <t>PS-INV109489</t>
  </si>
  <si>
    <t>ScottMadden</t>
  </si>
  <si>
    <t>Consultant Expenses</t>
  </si>
  <si>
    <t>Planning and preparation of COSS and Rate Design</t>
  </si>
  <si>
    <t>Estimated Total Cost of Rate Case Expenses</t>
  </si>
  <si>
    <t>Estimated Total Hours</t>
  </si>
  <si>
    <t>Item</t>
  </si>
  <si>
    <t>Avg Rate</t>
  </si>
  <si>
    <t>Estimated Cost</t>
  </si>
  <si>
    <t>PS-INV109765</t>
  </si>
  <si>
    <t>PS-INV109865</t>
  </si>
  <si>
    <t>Preparation of DR responses.</t>
  </si>
  <si>
    <t>Preparation of DR responses. Develop strategies</t>
  </si>
  <si>
    <t>PS-INV109949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</si>
</sst>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43" fontId="0" fillId="0" borderId="0" xfId="1" applyFont="1"/>
    <xf numFmtId="2" fontId="0" fillId="0" borderId="0" xfId="0" applyNumberFormat="1"/>
    <xf numFmtId="164" fontId="0" fillId="0" borderId="0" xfId="0" applyNumberFormat="1"/>
    <xf numFmtId="43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2545-8A5E-484F-827B-2996D27AB5A7}">
  <dimension ref="A2:C15"/>
  <sheetViews>
    <sheetView tabSelected="1" workbookViewId="0">
      <selection activeCell="F12" sqref="F12"/>
    </sheetView>
  </sheetViews>
  <sheetFormatPr defaultRowHeight="15" x14ac:dyDescent="0.25"/>
  <cols>
    <col min="2" max="2" width="13.28515625" customWidth="1"/>
    <col min="3" max="3" width="11.5703125" bestFit="1" customWidth="1"/>
  </cols>
  <sheetData>
    <row r="2" spans="1:3" x14ac:dyDescent="0.25">
      <c r="A2" t="s">
        <v>0</v>
      </c>
    </row>
    <row r="3" spans="1:3" x14ac:dyDescent="0.25">
      <c r="A3" t="s">
        <v>1</v>
      </c>
    </row>
    <row r="4" spans="1:3" x14ac:dyDescent="0.25">
      <c r="A4" t="s">
        <v>9</v>
      </c>
    </row>
    <row r="6" spans="1:3" x14ac:dyDescent="0.25">
      <c r="A6" t="s">
        <v>10</v>
      </c>
    </row>
    <row r="9" spans="1:3" x14ac:dyDescent="0.25">
      <c r="A9" s="1" t="s">
        <v>2</v>
      </c>
      <c r="B9" s="1" t="s">
        <v>38</v>
      </c>
      <c r="C9" t="s">
        <v>11</v>
      </c>
    </row>
    <row r="10" spans="1:3" x14ac:dyDescent="0.25">
      <c r="A10">
        <v>1</v>
      </c>
      <c r="B10" t="s">
        <v>6</v>
      </c>
      <c r="C10" s="3">
        <v>0</v>
      </c>
    </row>
    <row r="11" spans="1:3" x14ac:dyDescent="0.25">
      <c r="A11">
        <v>2</v>
      </c>
      <c r="B11" t="s">
        <v>5</v>
      </c>
      <c r="C11" s="3">
        <v>0</v>
      </c>
    </row>
    <row r="12" spans="1:3" x14ac:dyDescent="0.25">
      <c r="A12">
        <v>3</v>
      </c>
      <c r="B12" t="s">
        <v>4</v>
      </c>
      <c r="C12" s="3">
        <f>+'b. Legal'!D19</f>
        <v>100991.4</v>
      </c>
    </row>
    <row r="13" spans="1:3" x14ac:dyDescent="0.25">
      <c r="A13">
        <v>4</v>
      </c>
      <c r="B13" t="s">
        <v>12</v>
      </c>
      <c r="C13" s="3">
        <f>+'b. Consultants'!D19</f>
        <v>35835</v>
      </c>
    </row>
    <row r="14" spans="1:3" x14ac:dyDescent="0.25">
      <c r="A14">
        <v>5</v>
      </c>
      <c r="B14" t="s">
        <v>7</v>
      </c>
      <c r="C14" s="3">
        <v>0</v>
      </c>
    </row>
    <row r="15" spans="1:3" x14ac:dyDescent="0.25">
      <c r="A15">
        <v>6</v>
      </c>
      <c r="B15" t="s">
        <v>8</v>
      </c>
      <c r="C15" s="6">
        <f>SUM(C10:C14)</f>
        <v>136826.4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A9EC1-B99E-459F-AA72-AE2DC904A9B7}">
  <dimension ref="A2:H19"/>
  <sheetViews>
    <sheetView workbookViewId="0">
      <selection activeCell="B23" sqref="B23"/>
    </sheetView>
  </sheetViews>
  <sheetFormatPr defaultRowHeight="15" x14ac:dyDescent="0.25"/>
  <cols>
    <col min="1" max="1" width="12.28515625" customWidth="1"/>
    <col min="2" max="2" width="11.5703125" bestFit="1" customWidth="1"/>
    <col min="3" max="3" width="22.5703125" bestFit="1" customWidth="1"/>
    <col min="4" max="4" width="11.5703125" bestFit="1" customWidth="1"/>
    <col min="7" max="7" width="34.140625" customWidth="1"/>
    <col min="8" max="8" width="10.7109375" bestFit="1" customWidth="1"/>
  </cols>
  <sheetData>
    <row r="2" spans="1:8" x14ac:dyDescent="0.25">
      <c r="A2" t="s">
        <v>0</v>
      </c>
    </row>
    <row r="3" spans="1:8" x14ac:dyDescent="0.25">
      <c r="A3" t="s">
        <v>1</v>
      </c>
    </row>
    <row r="4" spans="1:8" x14ac:dyDescent="0.25">
      <c r="A4" t="s">
        <v>9</v>
      </c>
    </row>
    <row r="6" spans="1:8" x14ac:dyDescent="0.25">
      <c r="A6" t="s">
        <v>10</v>
      </c>
    </row>
    <row r="7" spans="1:8" x14ac:dyDescent="0.25">
      <c r="A7" t="s">
        <v>13</v>
      </c>
    </row>
    <row r="9" spans="1:8" x14ac:dyDescent="0.25">
      <c r="A9" t="s">
        <v>14</v>
      </c>
      <c r="B9" t="s">
        <v>15</v>
      </c>
      <c r="C9" t="s">
        <v>18</v>
      </c>
      <c r="D9" t="s">
        <v>17</v>
      </c>
      <c r="E9" t="s">
        <v>19</v>
      </c>
      <c r="F9" t="s">
        <v>21</v>
      </c>
      <c r="G9" t="s">
        <v>20</v>
      </c>
      <c r="H9" t="s">
        <v>22</v>
      </c>
    </row>
    <row r="10" spans="1:8" x14ac:dyDescent="0.25">
      <c r="A10" s="2">
        <v>45980</v>
      </c>
      <c r="B10" s="5">
        <v>5923893.7999999998</v>
      </c>
      <c r="C10" t="s">
        <v>16</v>
      </c>
      <c r="D10" s="3">
        <v>43540</v>
      </c>
      <c r="E10">
        <v>98.5</v>
      </c>
      <c r="F10" s="4">
        <f>+D10/E10</f>
        <v>442.03045685279187</v>
      </c>
      <c r="G10" t="s">
        <v>23</v>
      </c>
      <c r="H10">
        <v>923</v>
      </c>
    </row>
    <row r="11" spans="1:8" x14ac:dyDescent="0.25">
      <c r="A11" s="2">
        <v>46008</v>
      </c>
      <c r="B11" s="5">
        <v>5940096.7999999998</v>
      </c>
      <c r="C11" t="s">
        <v>16</v>
      </c>
      <c r="D11" s="3">
        <v>7964</v>
      </c>
      <c r="E11">
        <v>19.100000000000001</v>
      </c>
      <c r="F11" s="4">
        <f>+D11/E11</f>
        <v>416.96335078534031</v>
      </c>
      <c r="G11" t="s">
        <v>24</v>
      </c>
      <c r="H11">
        <v>923</v>
      </c>
    </row>
    <row r="12" spans="1:8" x14ac:dyDescent="0.25">
      <c r="A12" s="2">
        <v>46052</v>
      </c>
      <c r="B12" s="5">
        <v>5961905.7999999998</v>
      </c>
      <c r="C12" t="s">
        <v>16</v>
      </c>
      <c r="D12" s="3">
        <v>15223.4</v>
      </c>
      <c r="E12">
        <v>32.1</v>
      </c>
      <c r="F12" s="4">
        <f t="shared" ref="F12:F19" si="0">+D12/E12</f>
        <v>474.24922118380061</v>
      </c>
      <c r="G12" t="s">
        <v>25</v>
      </c>
      <c r="H12">
        <v>923</v>
      </c>
    </row>
    <row r="13" spans="1:8" x14ac:dyDescent="0.25">
      <c r="A13" s="2">
        <v>46069</v>
      </c>
      <c r="B13" s="5">
        <v>5969419.7999999998</v>
      </c>
      <c r="C13" t="s">
        <v>16</v>
      </c>
      <c r="D13" s="3">
        <v>2646</v>
      </c>
      <c r="E13">
        <v>4.9000000000000004</v>
      </c>
      <c r="F13" s="4">
        <f t="shared" si="0"/>
        <v>540</v>
      </c>
      <c r="G13" t="s">
        <v>26</v>
      </c>
      <c r="H13">
        <v>923</v>
      </c>
    </row>
    <row r="14" spans="1:8" x14ac:dyDescent="0.25">
      <c r="A14" s="2">
        <v>46112</v>
      </c>
      <c r="B14" s="5">
        <v>5994970.7999999998</v>
      </c>
      <c r="C14" t="s">
        <v>16</v>
      </c>
      <c r="D14" s="3">
        <v>10182</v>
      </c>
      <c r="E14">
        <v>20.100000000000001</v>
      </c>
      <c r="F14" s="4">
        <f t="shared" si="0"/>
        <v>506.56716417910445</v>
      </c>
      <c r="G14" t="s">
        <v>27</v>
      </c>
      <c r="H14">
        <v>923</v>
      </c>
    </row>
    <row r="15" spans="1:8" x14ac:dyDescent="0.25">
      <c r="A15" s="2">
        <v>46140</v>
      </c>
      <c r="B15" s="5">
        <v>6011094</v>
      </c>
      <c r="C15" t="s">
        <v>16</v>
      </c>
      <c r="D15" s="3">
        <v>4262</v>
      </c>
      <c r="E15">
        <v>8.8000000000000007</v>
      </c>
      <c r="F15" s="4">
        <f t="shared" si="0"/>
        <v>484.31818181818176</v>
      </c>
      <c r="G15" t="s">
        <v>43</v>
      </c>
      <c r="H15">
        <v>923</v>
      </c>
    </row>
    <row r="16" spans="1:8" x14ac:dyDescent="0.25">
      <c r="A16" s="2">
        <v>46156</v>
      </c>
      <c r="B16" s="5">
        <v>6019250</v>
      </c>
      <c r="C16" t="s">
        <v>16</v>
      </c>
      <c r="D16" s="3">
        <v>13184</v>
      </c>
      <c r="E16">
        <v>25.4</v>
      </c>
      <c r="F16" s="4">
        <f t="shared" si="0"/>
        <v>519.05511811023621</v>
      </c>
      <c r="G16" t="s">
        <v>43</v>
      </c>
      <c r="H16">
        <v>923</v>
      </c>
    </row>
    <row r="17" spans="1:8" x14ac:dyDescent="0.25">
      <c r="A17" s="2">
        <v>46178</v>
      </c>
      <c r="B17" s="5">
        <v>6031639.7999999998</v>
      </c>
      <c r="C17" t="s">
        <v>16</v>
      </c>
      <c r="D17" s="3">
        <v>3990</v>
      </c>
      <c r="E17">
        <v>7.7</v>
      </c>
      <c r="F17" s="4">
        <f t="shared" si="0"/>
        <v>518.18181818181813</v>
      </c>
      <c r="G17" t="s">
        <v>44</v>
      </c>
      <c r="H17">
        <v>923</v>
      </c>
    </row>
    <row r="19" spans="1:8" x14ac:dyDescent="0.25">
      <c r="A19" t="s">
        <v>8</v>
      </c>
      <c r="D19" s="6">
        <f>SUM(D10:D18)</f>
        <v>100991.4</v>
      </c>
      <c r="E19" s="6">
        <f>SUM(E10:E18)</f>
        <v>216.6</v>
      </c>
      <c r="F19" s="4">
        <f t="shared" si="0"/>
        <v>466.25761772853184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49061-85EE-47AA-BB9E-ADE41A4F94A9}">
  <dimension ref="A2:H19"/>
  <sheetViews>
    <sheetView workbookViewId="0">
      <selection activeCell="F24" sqref="F24"/>
    </sheetView>
  </sheetViews>
  <sheetFormatPr defaultRowHeight="15" x14ac:dyDescent="0.25"/>
  <cols>
    <col min="1" max="1" width="12.28515625" customWidth="1"/>
    <col min="2" max="2" width="13.140625" bestFit="1" customWidth="1"/>
    <col min="3" max="3" width="22.5703125" bestFit="1" customWidth="1"/>
    <col min="4" max="4" width="10.5703125" bestFit="1" customWidth="1"/>
    <col min="7" max="7" width="34.140625" customWidth="1"/>
    <col min="8" max="8" width="10.7109375" bestFit="1" customWidth="1"/>
  </cols>
  <sheetData>
    <row r="2" spans="1:8" x14ac:dyDescent="0.25">
      <c r="A2" t="s">
        <v>0</v>
      </c>
    </row>
    <row r="3" spans="1:8" x14ac:dyDescent="0.25">
      <c r="A3" t="s">
        <v>1</v>
      </c>
    </row>
    <row r="4" spans="1:8" x14ac:dyDescent="0.25">
      <c r="A4" t="s">
        <v>9</v>
      </c>
    </row>
    <row r="6" spans="1:8" x14ac:dyDescent="0.25">
      <c r="A6" t="s">
        <v>10</v>
      </c>
    </row>
    <row r="7" spans="1:8" x14ac:dyDescent="0.25">
      <c r="A7" t="s">
        <v>34</v>
      </c>
    </row>
    <row r="9" spans="1:8" x14ac:dyDescent="0.25">
      <c r="A9" t="s">
        <v>14</v>
      </c>
      <c r="B9" t="s">
        <v>15</v>
      </c>
      <c r="C9" t="s">
        <v>18</v>
      </c>
      <c r="D9" t="s">
        <v>17</v>
      </c>
      <c r="E9" t="s">
        <v>19</v>
      </c>
      <c r="F9" t="s">
        <v>21</v>
      </c>
      <c r="G9" t="s">
        <v>20</v>
      </c>
      <c r="H9" t="s">
        <v>22</v>
      </c>
    </row>
    <row r="10" spans="1:8" x14ac:dyDescent="0.25">
      <c r="A10" s="2">
        <v>45985</v>
      </c>
      <c r="B10" t="s">
        <v>28</v>
      </c>
      <c r="C10" t="s">
        <v>33</v>
      </c>
      <c r="D10" s="3">
        <v>987.5</v>
      </c>
      <c r="E10">
        <v>2.5</v>
      </c>
      <c r="F10" s="4">
        <f>+D10/E10</f>
        <v>395</v>
      </c>
      <c r="G10" t="s">
        <v>35</v>
      </c>
      <c r="H10">
        <v>923</v>
      </c>
    </row>
    <row r="11" spans="1:8" x14ac:dyDescent="0.25">
      <c r="A11" s="2">
        <v>46014</v>
      </c>
      <c r="B11" t="s">
        <v>29</v>
      </c>
      <c r="C11" t="s">
        <v>33</v>
      </c>
      <c r="D11" s="3">
        <v>987.5</v>
      </c>
      <c r="E11">
        <v>2.5</v>
      </c>
      <c r="F11" s="4">
        <f t="shared" ref="F11:F17" si="0">+D11/E11</f>
        <v>395</v>
      </c>
      <c r="G11" t="s">
        <v>35</v>
      </c>
      <c r="H11">
        <v>923</v>
      </c>
    </row>
    <row r="12" spans="1:8" x14ac:dyDescent="0.25">
      <c r="A12" s="2">
        <v>46048</v>
      </c>
      <c r="B12" t="s">
        <v>30</v>
      </c>
      <c r="C12" t="s">
        <v>33</v>
      </c>
      <c r="D12" s="3">
        <v>6605</v>
      </c>
      <c r="E12">
        <v>17</v>
      </c>
      <c r="F12" s="4">
        <f t="shared" si="0"/>
        <v>388.52941176470586</v>
      </c>
      <c r="G12" t="s">
        <v>35</v>
      </c>
      <c r="H12">
        <v>923</v>
      </c>
    </row>
    <row r="13" spans="1:8" x14ac:dyDescent="0.25">
      <c r="A13" s="2">
        <v>46079</v>
      </c>
      <c r="B13" t="s">
        <v>31</v>
      </c>
      <c r="C13" t="s">
        <v>33</v>
      </c>
      <c r="D13" s="3">
        <v>17083.75</v>
      </c>
      <c r="E13">
        <v>43.25</v>
      </c>
      <c r="F13" s="4">
        <f t="shared" si="0"/>
        <v>395</v>
      </c>
      <c r="G13" t="s">
        <v>35</v>
      </c>
      <c r="H13">
        <v>923</v>
      </c>
    </row>
    <row r="14" spans="1:8" x14ac:dyDescent="0.25">
      <c r="A14" s="2">
        <v>46100</v>
      </c>
      <c r="B14" t="s">
        <v>32</v>
      </c>
      <c r="C14" t="s">
        <v>33</v>
      </c>
      <c r="D14" s="3">
        <v>4246.25</v>
      </c>
      <c r="E14">
        <v>10.75</v>
      </c>
      <c r="F14" s="4">
        <f t="shared" si="0"/>
        <v>395</v>
      </c>
      <c r="G14" t="s">
        <v>35</v>
      </c>
      <c r="H14">
        <v>923</v>
      </c>
    </row>
    <row r="15" spans="1:8" x14ac:dyDescent="0.25">
      <c r="A15" s="2">
        <v>46139</v>
      </c>
      <c r="B15" t="s">
        <v>41</v>
      </c>
      <c r="C15" t="s">
        <v>33</v>
      </c>
      <c r="D15" s="3">
        <v>2468.75</v>
      </c>
      <c r="E15">
        <v>6.25</v>
      </c>
      <c r="F15" s="4">
        <f t="shared" si="0"/>
        <v>395</v>
      </c>
      <c r="G15" t="s">
        <v>43</v>
      </c>
      <c r="H15">
        <v>923</v>
      </c>
    </row>
    <row r="16" spans="1:8" x14ac:dyDescent="0.25">
      <c r="A16" s="2">
        <v>46163</v>
      </c>
      <c r="B16" t="s">
        <v>42</v>
      </c>
      <c r="C16" t="s">
        <v>33</v>
      </c>
      <c r="D16" s="3">
        <v>3160</v>
      </c>
      <c r="E16">
        <v>8</v>
      </c>
      <c r="F16" s="4">
        <f t="shared" si="0"/>
        <v>395</v>
      </c>
      <c r="G16" t="s">
        <v>43</v>
      </c>
      <c r="H16">
        <v>923</v>
      </c>
    </row>
    <row r="17" spans="1:8" x14ac:dyDescent="0.25">
      <c r="A17" s="2">
        <v>46175</v>
      </c>
      <c r="B17" t="s">
        <v>45</v>
      </c>
      <c r="C17" t="s">
        <v>33</v>
      </c>
      <c r="D17" s="3">
        <v>296.25</v>
      </c>
      <c r="E17">
        <v>0.75</v>
      </c>
      <c r="F17" s="4">
        <f t="shared" si="0"/>
        <v>395</v>
      </c>
      <c r="G17" t="s">
        <v>43</v>
      </c>
      <c r="H17">
        <v>923</v>
      </c>
    </row>
    <row r="19" spans="1:8" x14ac:dyDescent="0.25">
      <c r="A19" t="s">
        <v>8</v>
      </c>
      <c r="D19" s="6">
        <f>SUM(D10:D18)</f>
        <v>35835</v>
      </c>
      <c r="E19" s="6">
        <f>SUM(E10:E18)</f>
        <v>91</v>
      </c>
      <c r="F19" s="4">
        <f>+D19/E19</f>
        <v>393.79120879120882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775C-EC71-437B-9C9E-5D0C36F86925}">
  <dimension ref="A2:E17"/>
  <sheetViews>
    <sheetView workbookViewId="0">
      <selection activeCell="C20" sqref="C20"/>
    </sheetView>
  </sheetViews>
  <sheetFormatPr defaultRowHeight="15" x14ac:dyDescent="0.25"/>
  <cols>
    <col min="2" max="2" width="11.5703125" bestFit="1" customWidth="1"/>
    <col min="3" max="3" width="20.5703125" bestFit="1" customWidth="1"/>
    <col min="5" max="5" width="14.140625" bestFit="1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9</v>
      </c>
    </row>
    <row r="6" spans="1:5" x14ac:dyDescent="0.25">
      <c r="A6" t="s">
        <v>10</v>
      </c>
    </row>
    <row r="7" spans="1:5" x14ac:dyDescent="0.25">
      <c r="A7" t="s">
        <v>36</v>
      </c>
    </row>
    <row r="10" spans="1:5" x14ac:dyDescent="0.25">
      <c r="A10" s="1" t="s">
        <v>2</v>
      </c>
      <c r="B10" s="1" t="s">
        <v>3</v>
      </c>
      <c r="C10" t="s">
        <v>37</v>
      </c>
      <c r="D10" t="s">
        <v>39</v>
      </c>
      <c r="E10" t="s">
        <v>40</v>
      </c>
    </row>
    <row r="11" spans="1:5" x14ac:dyDescent="0.25">
      <c r="A11">
        <v>1</v>
      </c>
      <c r="B11" t="s">
        <v>6</v>
      </c>
      <c r="C11" s="3">
        <v>0</v>
      </c>
      <c r="D11" s="3">
        <v>0</v>
      </c>
      <c r="E11" s="3">
        <f t="shared" ref="E11:E14" si="0">+C11*D11</f>
        <v>0</v>
      </c>
    </row>
    <row r="12" spans="1:5" x14ac:dyDescent="0.25">
      <c r="A12">
        <v>2</v>
      </c>
      <c r="B12" t="s">
        <v>5</v>
      </c>
      <c r="C12" s="3">
        <v>0</v>
      </c>
      <c r="D12" s="3">
        <v>0</v>
      </c>
      <c r="E12" s="3">
        <f t="shared" si="0"/>
        <v>0</v>
      </c>
    </row>
    <row r="13" spans="1:5" x14ac:dyDescent="0.25">
      <c r="A13">
        <v>3</v>
      </c>
      <c r="B13" t="s">
        <v>4</v>
      </c>
      <c r="C13" s="3">
        <v>220</v>
      </c>
      <c r="D13" s="3">
        <f>+'b. Legal'!F19</f>
        <v>466.25761772853184</v>
      </c>
      <c r="E13" s="7">
        <f>+C13*D13</f>
        <v>102576.67590027701</v>
      </c>
    </row>
    <row r="14" spans="1:5" x14ac:dyDescent="0.25">
      <c r="A14">
        <v>4</v>
      </c>
      <c r="B14" t="s">
        <v>12</v>
      </c>
      <c r="C14" s="3">
        <v>100</v>
      </c>
      <c r="D14" s="3">
        <f>+'b. Consultants'!F19</f>
        <v>393.79120879120882</v>
      </c>
      <c r="E14" s="7">
        <f t="shared" si="0"/>
        <v>39379.120879120885</v>
      </c>
    </row>
    <row r="15" spans="1:5" x14ac:dyDescent="0.25">
      <c r="A15">
        <v>5</v>
      </c>
      <c r="B15" t="s">
        <v>7</v>
      </c>
      <c r="C15" s="3">
        <v>0</v>
      </c>
      <c r="D15" s="3">
        <v>0</v>
      </c>
      <c r="E15" s="7">
        <f t="shared" ref="E15" si="1">+C15*D15</f>
        <v>0</v>
      </c>
    </row>
    <row r="16" spans="1:5" x14ac:dyDescent="0.25">
      <c r="A16">
        <v>6</v>
      </c>
      <c r="B16" t="s">
        <v>8</v>
      </c>
      <c r="C16" s="6">
        <f>SUM(C11:C15)</f>
        <v>320</v>
      </c>
      <c r="D16" s="3"/>
      <c r="E16" s="7">
        <f>SUM(E11:E15)</f>
        <v>141955.7967793979</v>
      </c>
    </row>
    <row r="17" spans="5:5" x14ac:dyDescent="0.25">
      <c r="E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a. Summary</vt:lpstr>
      <vt:lpstr>b. Legal</vt:lpstr>
      <vt:lpstr>b. Consultants</vt:lpstr>
      <vt:lpstr>c. 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Gonzalez</dc:creator>
  <cp:lastModifiedBy>Carlos Gonzalez</cp:lastModifiedBy>
  <dcterms:created xsi:type="dcterms:W3CDTF">2026-04-09T17:10:11Z</dcterms:created>
  <dcterms:modified xsi:type="dcterms:W3CDTF">2026-06-24T15:48:19Z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