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Rate Cases\KY\2025\DR\DR 2\Carlos Responses\"/>
    </mc:Choice>
  </mc:AlternateContent>
  <xr:revisionPtr revIDLastSave="0" documentId="8_{22A1AE1D-7A4C-407B-8DB3-F45A5CE31E12}" xr6:coauthVersionLast="47" xr6:coauthVersionMax="47" xr10:uidLastSave="{00000000-0000-0000-0000-000000000000}"/>
  <bookViews>
    <workbookView xWindow="-120" yWindow="-120" windowWidth="29040" windowHeight="15720" xr2:uid="{430F7EA1-2978-479F-B165-8CFCEF338C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25" i="1"/>
  <c r="F73" i="1" l="1"/>
  <c r="F64" i="1"/>
  <c r="F49" i="1"/>
  <c r="E47" i="1"/>
  <c r="F44" i="1"/>
  <c r="E42" i="1"/>
  <c r="E41" i="1"/>
  <c r="F35" i="1"/>
  <c r="F34" i="1"/>
  <c r="F31" i="1"/>
  <c r="F24" i="1"/>
  <c r="F23" i="1"/>
  <c r="F18" i="1"/>
  <c r="F11" i="1"/>
  <c r="F38" i="1" l="1"/>
  <c r="F26" i="1"/>
  <c r="F78" i="1" s="1"/>
  <c r="F66" i="1" l="1"/>
</calcChain>
</file>

<file path=xl/sharedStrings.xml><?xml version="1.0" encoding="utf-8"?>
<sst xmlns="http://schemas.openxmlformats.org/spreadsheetml/2006/main" count="88" uniqueCount="61">
  <si>
    <t>Date</t>
  </si>
  <si>
    <t>Cost basis</t>
  </si>
  <si>
    <t>Acq</t>
  </si>
  <si>
    <t>Life</t>
  </si>
  <si>
    <t>Land and land rights</t>
  </si>
  <si>
    <t>NARUC account 374</t>
  </si>
  <si>
    <t>Bud Rife DBA B&amp;S Oil 7 Gas - Land - B&amp;H</t>
  </si>
  <si>
    <t>Bud Rife DBA B&amp;S Oil 7 Gas - Land - JCG</t>
  </si>
  <si>
    <t>Albany Land Purchase</t>
  </si>
  <si>
    <t>Clinton County Hwy 90 to Industrial Park Extension - Land</t>
  </si>
  <si>
    <t>Total 1720</t>
  </si>
  <si>
    <t>Leasehold Improvements</t>
  </si>
  <si>
    <t>Fence for KY</t>
  </si>
  <si>
    <t>Albany Yard Improvements</t>
  </si>
  <si>
    <t>Total 1606/1656</t>
  </si>
  <si>
    <t>Mains</t>
  </si>
  <si>
    <t>Clinton County Hwy 90 to Industrial Park Extension</t>
  </si>
  <si>
    <t>2023 Mains Capitalization</t>
  </si>
  <si>
    <t>2024 Mains Capitalization</t>
  </si>
  <si>
    <t>Total 1721/1771</t>
  </si>
  <si>
    <t>Services</t>
  </si>
  <si>
    <t>NARUC account 380</t>
  </si>
  <si>
    <t>2020 Capitalization - Install 3/4 service line Hull Brothers Inv. 11425</t>
  </si>
  <si>
    <t>2021 Capitalizaiton</t>
  </si>
  <si>
    <t>2022 Services Capitalization - Hull Brothers Contract Services</t>
  </si>
  <si>
    <t>2023 Services Capitalization - Hull Brothers Contract Services</t>
  </si>
  <si>
    <t>Hwy 127 2" Line extension</t>
  </si>
  <si>
    <t>2024 Capitalizaiton</t>
  </si>
  <si>
    <t>EMPTY</t>
  </si>
  <si>
    <t>Total 1772</t>
  </si>
  <si>
    <t>NARUC account 376</t>
  </si>
  <si>
    <t>Bud Rife DBA B&amp;S Oil 7 Gas - PP&amp;E - B&amp;H</t>
  </si>
  <si>
    <t>Bud Rife DBA B&amp;S Oil 7 Gas - PP&amp;E - JCG</t>
  </si>
  <si>
    <t>Total 1724/1774</t>
  </si>
  <si>
    <t>NARUC account</t>
  </si>
  <si>
    <t>Bud Rife 4 additional Customers</t>
  </si>
  <si>
    <t>Total 1725/1775</t>
  </si>
  <si>
    <t>Subtotal</t>
  </si>
  <si>
    <t>Acquisition adjustment</t>
  </si>
  <si>
    <t>Contractual minimum (45 MCF/mo) for 2018 - to be amortized over 10 years when accumulated the 25k received</t>
  </si>
  <si>
    <t>Contractual minimum (45 MCF/mo) for 2019 - to be amortized over 10 years when accumulated the 25k received</t>
  </si>
  <si>
    <t>Contractual minimum (45 MCF/mo) for 2020 - to be amortized over 10 years when accumulated the 25k received</t>
  </si>
  <si>
    <t>Contractual minimum (45 MCF/mo) for 2021 - to be amortized over 10 years when accumulated the 25k received</t>
  </si>
  <si>
    <t>Contractual minimum (45 MCF/mo) for 2022 - to be amortized over 10 years when accumulated the 25k received</t>
  </si>
  <si>
    <t>2023 Balance for 25K for FRS</t>
  </si>
  <si>
    <t>50% of Hwy 127 2" Line to offset cost</t>
  </si>
  <si>
    <t>Total 1779</t>
  </si>
  <si>
    <t>Grand total</t>
  </si>
  <si>
    <t>Organizational cost</t>
  </si>
  <si>
    <t>Capitalize to KY NG Organizational Costs and amortize over 10 years.</t>
  </si>
  <si>
    <t>Robbi Rossi &amp; Klint Alexander legal fees for Bud Rife acquisition</t>
  </si>
  <si>
    <t>Funding Source</t>
  </si>
  <si>
    <t>New Debt Issuance</t>
  </si>
  <si>
    <t>STD via LOC</t>
  </si>
  <si>
    <t>AP to Navitas Utility Corporation</t>
  </si>
  <si>
    <t>2025 Mains Capitalization</t>
  </si>
  <si>
    <t>2025 Capitalizaiton</t>
  </si>
  <si>
    <t>Adjustment to Note Receivable</t>
  </si>
  <si>
    <t>Customer Contribution</t>
  </si>
  <si>
    <t>Contribution from Clinton County</t>
  </si>
  <si>
    <t>Total 1831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</si>
</sst>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"/>
    <numFmt numFmtId="165" formatCode="mm/dd/yy;@"/>
  </numFmts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43" fontId="2" fillId="0" borderId="0" xfId="0" applyNumberFormat="1" applyFont="1"/>
    <xf numFmtId="0" fontId="2" fillId="0" borderId="0" xfId="0" applyFont="1"/>
    <xf numFmtId="165" fontId="2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/>
    <xf numFmtId="43" fontId="1" fillId="0" borderId="2" xfId="0" applyNumberFormat="1" applyFont="1" applyBorder="1"/>
    <xf numFmtId="164" fontId="2" fillId="0" borderId="0" xfId="0" applyNumberFormat="1" applyFont="1"/>
    <xf numFmtId="43" fontId="1" fillId="0" borderId="0" xfId="0" applyNumberFormat="1" applyFont="1"/>
    <xf numFmtId="43" fontId="0" fillId="0" borderId="3" xfId="0" applyNumberFormat="1" applyBorder="1"/>
    <xf numFmtId="4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13682-7CB1-40C1-9CBB-9942841D2953}">
  <dimension ref="A2:G78"/>
  <sheetViews>
    <sheetView tabSelected="1" workbookViewId="0">
      <selection activeCell="J42" sqref="J42"/>
    </sheetView>
  </sheetViews>
  <sheetFormatPr defaultRowHeight="15" x14ac:dyDescent="0.25"/>
  <cols>
    <col min="1" max="2" width="4.7109375" customWidth="1"/>
    <col min="3" max="3" width="96.28515625" bestFit="1" customWidth="1"/>
    <col min="4" max="4" width="8.140625" bestFit="1" customWidth="1"/>
    <col min="5" max="5" width="4" bestFit="1" customWidth="1"/>
    <col min="6" max="6" width="13.28515625" bestFit="1" customWidth="1"/>
    <col min="7" max="7" width="29.7109375" bestFit="1" customWidth="1"/>
  </cols>
  <sheetData>
    <row r="2" spans="1:7" x14ac:dyDescent="0.25">
      <c r="A2" s="1"/>
      <c r="B2" s="1"/>
      <c r="D2" s="2" t="s">
        <v>0</v>
      </c>
      <c r="E2" s="3"/>
      <c r="F2" s="4" t="s">
        <v>1</v>
      </c>
      <c r="G2" t="s">
        <v>51</v>
      </c>
    </row>
    <row r="3" spans="1:7" x14ac:dyDescent="0.25">
      <c r="A3" s="1"/>
      <c r="B3" s="1"/>
      <c r="D3" s="5" t="s">
        <v>2</v>
      </c>
      <c r="E3" s="6" t="s">
        <v>3</v>
      </c>
      <c r="F3" s="5"/>
      <c r="G3" s="5"/>
    </row>
    <row r="4" spans="1:7" x14ac:dyDescent="0.25">
      <c r="A4" s="1" t="s">
        <v>4</v>
      </c>
      <c r="B4" s="1"/>
      <c r="D4" s="7"/>
      <c r="E4" s="3"/>
      <c r="F4" s="2"/>
    </row>
    <row r="5" spans="1:7" x14ac:dyDescent="0.25">
      <c r="A5" s="1"/>
      <c r="B5" s="1" t="s">
        <v>5</v>
      </c>
      <c r="D5" s="7"/>
      <c r="E5" s="3"/>
      <c r="F5" s="2"/>
    </row>
    <row r="6" spans="1:7" x14ac:dyDescent="0.25">
      <c r="A6" s="1"/>
      <c r="B6" s="1"/>
      <c r="C6" t="s">
        <v>6</v>
      </c>
      <c r="D6" s="7">
        <v>44316</v>
      </c>
      <c r="E6" s="3"/>
      <c r="F6" s="8">
        <v>44536</v>
      </c>
      <c r="G6" t="s">
        <v>52</v>
      </c>
    </row>
    <row r="7" spans="1:7" x14ac:dyDescent="0.25">
      <c r="A7" s="1"/>
      <c r="B7" s="1"/>
      <c r="C7" t="s">
        <v>7</v>
      </c>
      <c r="D7" s="7">
        <v>44316</v>
      </c>
      <c r="E7" s="3"/>
      <c r="F7" s="8">
        <v>150969</v>
      </c>
      <c r="G7" t="s">
        <v>52</v>
      </c>
    </row>
    <row r="8" spans="1:7" x14ac:dyDescent="0.25">
      <c r="A8" s="1"/>
      <c r="B8" s="1"/>
      <c r="C8" t="s">
        <v>8</v>
      </c>
      <c r="D8" s="7">
        <v>44442</v>
      </c>
      <c r="E8" s="3"/>
      <c r="F8" s="8">
        <v>32993.5</v>
      </c>
      <c r="G8" t="s">
        <v>53</v>
      </c>
    </row>
    <row r="9" spans="1:7" x14ac:dyDescent="0.25">
      <c r="A9" s="1"/>
      <c r="B9" s="1"/>
      <c r="C9" t="s">
        <v>9</v>
      </c>
      <c r="D9" s="7">
        <v>44469</v>
      </c>
      <c r="E9" s="3"/>
      <c r="F9" s="8">
        <v>35000</v>
      </c>
      <c r="G9" t="s">
        <v>54</v>
      </c>
    </row>
    <row r="10" spans="1:7" x14ac:dyDescent="0.25">
      <c r="A10" s="1"/>
      <c r="B10" s="1"/>
      <c r="C10" s="9"/>
      <c r="D10" s="10"/>
      <c r="E10" s="9"/>
      <c r="F10" s="8"/>
    </row>
    <row r="11" spans="1:7" x14ac:dyDescent="0.25">
      <c r="A11" s="1"/>
      <c r="B11" s="1"/>
      <c r="C11" s="11" t="s">
        <v>10</v>
      </c>
      <c r="D11" s="12"/>
      <c r="E11" s="1"/>
      <c r="F11" s="13">
        <f>SUM(F6:F10)</f>
        <v>263498.5</v>
      </c>
    </row>
    <row r="12" spans="1:7" x14ac:dyDescent="0.25">
      <c r="A12" s="1"/>
      <c r="B12" s="1"/>
      <c r="C12" s="1"/>
      <c r="D12" s="10"/>
      <c r="E12" s="9"/>
      <c r="F12" s="8"/>
    </row>
    <row r="13" spans="1:7" x14ac:dyDescent="0.25">
      <c r="A13" s="1"/>
      <c r="B13" s="1" t="s">
        <v>11</v>
      </c>
      <c r="C13" s="1"/>
      <c r="D13" s="1"/>
      <c r="E13" s="14"/>
      <c r="F13" s="9"/>
    </row>
    <row r="14" spans="1:7" x14ac:dyDescent="0.25">
      <c r="A14" s="1"/>
      <c r="B14" s="1"/>
      <c r="C14" t="s">
        <v>12</v>
      </c>
      <c r="D14" s="14">
        <v>44681</v>
      </c>
      <c r="E14" s="9">
        <v>180</v>
      </c>
      <c r="F14" s="8">
        <v>4230</v>
      </c>
      <c r="G14" t="s">
        <v>54</v>
      </c>
    </row>
    <row r="15" spans="1:7" x14ac:dyDescent="0.25">
      <c r="A15" s="9"/>
      <c r="B15" s="9"/>
      <c r="C15" s="9" t="s">
        <v>13</v>
      </c>
      <c r="D15" s="14">
        <v>44681</v>
      </c>
      <c r="E15" s="9">
        <v>180</v>
      </c>
      <c r="F15" s="8">
        <v>12744</v>
      </c>
      <c r="G15" t="s">
        <v>54</v>
      </c>
    </row>
    <row r="16" spans="1:7" x14ac:dyDescent="0.25">
      <c r="A16" s="1"/>
      <c r="B16" s="1" t="s">
        <v>11</v>
      </c>
      <c r="C16" s="1"/>
      <c r="D16" s="10"/>
      <c r="E16" s="9"/>
      <c r="F16" s="8"/>
    </row>
    <row r="17" spans="1:7" x14ac:dyDescent="0.25">
      <c r="A17" s="1"/>
      <c r="B17" s="1"/>
      <c r="C17" s="9"/>
      <c r="D17" s="10"/>
      <c r="E17" s="9"/>
      <c r="F17" s="8"/>
    </row>
    <row r="18" spans="1:7" x14ac:dyDescent="0.25">
      <c r="A18" s="1"/>
      <c r="B18" s="1"/>
      <c r="C18" s="11" t="s">
        <v>14</v>
      </c>
      <c r="D18" s="10"/>
      <c r="E18" s="9"/>
      <c r="F18" s="13">
        <f>SUM(F14:F17)</f>
        <v>16974</v>
      </c>
    </row>
    <row r="19" spans="1:7" x14ac:dyDescent="0.25">
      <c r="A19" s="1"/>
      <c r="B19" s="1"/>
      <c r="C19" s="1"/>
      <c r="D19" s="10"/>
      <c r="E19" s="9"/>
      <c r="F19" s="8"/>
    </row>
    <row r="20" spans="1:7" x14ac:dyDescent="0.25">
      <c r="A20" s="1" t="s">
        <v>15</v>
      </c>
      <c r="B20" s="1"/>
      <c r="C20" s="1"/>
      <c r="D20" s="10"/>
      <c r="E20" s="9"/>
      <c r="F20" s="8"/>
    </row>
    <row r="21" spans="1:7" x14ac:dyDescent="0.25">
      <c r="A21" s="1"/>
      <c r="B21" s="1"/>
      <c r="C21" s="9"/>
      <c r="D21" s="10"/>
      <c r="E21" s="9"/>
      <c r="F21" s="8"/>
    </row>
    <row r="22" spans="1:7" x14ac:dyDescent="0.25">
      <c r="A22" s="1"/>
      <c r="B22" s="1"/>
      <c r="C22" s="9" t="s">
        <v>16</v>
      </c>
      <c r="D22" s="7">
        <v>44469</v>
      </c>
      <c r="E22" s="9">
        <v>480</v>
      </c>
      <c r="F22" s="8">
        <v>255002.88</v>
      </c>
      <c r="G22" t="s">
        <v>54</v>
      </c>
    </row>
    <row r="23" spans="1:7" x14ac:dyDescent="0.25">
      <c r="A23" s="1"/>
      <c r="B23" s="1"/>
      <c r="C23" s="9" t="s">
        <v>17</v>
      </c>
      <c r="D23" s="7">
        <v>45291</v>
      </c>
      <c r="E23" s="9">
        <v>480</v>
      </c>
      <c r="F23" s="8">
        <f>2480+1580.56</f>
        <v>4060.56</v>
      </c>
      <c r="G23" t="s">
        <v>54</v>
      </c>
    </row>
    <row r="24" spans="1:7" x14ac:dyDescent="0.25">
      <c r="A24" s="1"/>
      <c r="B24" s="1"/>
      <c r="C24" s="9" t="s">
        <v>18</v>
      </c>
      <c r="D24" s="7">
        <v>45657</v>
      </c>
      <c r="E24" s="9">
        <v>480</v>
      </c>
      <c r="F24" s="8">
        <f>40627.97+3289.23</f>
        <v>43917.200000000004</v>
      </c>
      <c r="G24" t="s">
        <v>54</v>
      </c>
    </row>
    <row r="25" spans="1:7" x14ac:dyDescent="0.25">
      <c r="A25" s="1"/>
      <c r="B25" s="1"/>
      <c r="C25" s="9" t="s">
        <v>55</v>
      </c>
      <c r="D25" s="7">
        <v>46022</v>
      </c>
      <c r="E25" s="9">
        <v>480</v>
      </c>
      <c r="F25" s="8">
        <f>29359+15009.22</f>
        <v>44368.22</v>
      </c>
      <c r="G25" t="s">
        <v>54</v>
      </c>
    </row>
    <row r="26" spans="1:7" x14ac:dyDescent="0.25">
      <c r="A26" s="1"/>
      <c r="B26" s="1"/>
      <c r="C26" s="11" t="s">
        <v>19</v>
      </c>
      <c r="D26" s="12"/>
      <c r="E26" s="1"/>
      <c r="F26" s="13">
        <f>SUM(F22:F25)</f>
        <v>347348.86</v>
      </c>
    </row>
    <row r="27" spans="1:7" x14ac:dyDescent="0.25">
      <c r="A27" s="1"/>
      <c r="B27" s="1"/>
      <c r="C27" s="1"/>
      <c r="D27" s="12"/>
      <c r="E27" s="1"/>
      <c r="F27" s="15"/>
    </row>
    <row r="28" spans="1:7" x14ac:dyDescent="0.25">
      <c r="A28" s="1" t="s">
        <v>20</v>
      </c>
      <c r="B28" s="1"/>
      <c r="C28" s="1"/>
      <c r="D28" s="12"/>
      <c r="E28" s="1"/>
      <c r="F28" s="15"/>
    </row>
    <row r="29" spans="1:7" x14ac:dyDescent="0.25">
      <c r="A29" s="1"/>
      <c r="B29" s="1" t="s">
        <v>21</v>
      </c>
      <c r="C29" s="1"/>
      <c r="D29" s="12"/>
      <c r="E29" s="1"/>
      <c r="F29" s="15"/>
    </row>
    <row r="30" spans="1:7" x14ac:dyDescent="0.25">
      <c r="A30" s="1"/>
      <c r="B30" s="1"/>
      <c r="C30" s="9" t="s">
        <v>22</v>
      </c>
      <c r="D30" s="10">
        <v>44196</v>
      </c>
      <c r="E30" s="9">
        <v>480</v>
      </c>
      <c r="F30" s="8">
        <v>1408.5</v>
      </c>
      <c r="G30" t="s">
        <v>54</v>
      </c>
    </row>
    <row r="31" spans="1:7" x14ac:dyDescent="0.25">
      <c r="A31" s="1"/>
      <c r="B31" s="1"/>
      <c r="C31" s="9" t="s">
        <v>23</v>
      </c>
      <c r="D31" s="10">
        <v>44561</v>
      </c>
      <c r="E31" s="9">
        <v>480</v>
      </c>
      <c r="F31" s="8">
        <f>92126+18304.14+1160</f>
        <v>111590.14</v>
      </c>
      <c r="G31" t="s">
        <v>54</v>
      </c>
    </row>
    <row r="32" spans="1:7" x14ac:dyDescent="0.25">
      <c r="A32" s="1"/>
      <c r="B32" s="1"/>
      <c r="C32" s="9" t="s">
        <v>24</v>
      </c>
      <c r="D32" s="10">
        <v>44926</v>
      </c>
      <c r="E32" s="9">
        <v>480</v>
      </c>
      <c r="F32" s="8">
        <v>4575</v>
      </c>
      <c r="G32" t="s">
        <v>54</v>
      </c>
    </row>
    <row r="33" spans="1:7" x14ac:dyDescent="0.25">
      <c r="A33" s="1"/>
      <c r="B33" s="1"/>
      <c r="C33" s="9" t="s">
        <v>25</v>
      </c>
      <c r="D33" s="10">
        <v>45291</v>
      </c>
      <c r="E33" s="9">
        <v>480</v>
      </c>
      <c r="F33" s="8">
        <v>4950</v>
      </c>
      <c r="G33" t="s">
        <v>54</v>
      </c>
    </row>
    <row r="34" spans="1:7" x14ac:dyDescent="0.25">
      <c r="A34" s="1"/>
      <c r="B34" s="1"/>
      <c r="C34" s="9" t="s">
        <v>26</v>
      </c>
      <c r="D34" s="10">
        <v>45016</v>
      </c>
      <c r="E34" s="9">
        <v>480</v>
      </c>
      <c r="F34" s="8">
        <f>41080.97+18222.5</f>
        <v>59303.47</v>
      </c>
      <c r="G34" t="s">
        <v>54</v>
      </c>
    </row>
    <row r="35" spans="1:7" x14ac:dyDescent="0.25">
      <c r="A35" s="1"/>
      <c r="B35" s="1"/>
      <c r="C35" s="9" t="s">
        <v>27</v>
      </c>
      <c r="D35" s="10">
        <v>45657</v>
      </c>
      <c r="E35" s="9">
        <v>480</v>
      </c>
      <c r="F35" s="8">
        <f>1580+1083.51</f>
        <v>2663.51</v>
      </c>
      <c r="G35" t="s">
        <v>54</v>
      </c>
    </row>
    <row r="36" spans="1:7" x14ac:dyDescent="0.25">
      <c r="A36" s="1"/>
      <c r="B36" s="1"/>
      <c r="C36" s="9" t="s">
        <v>56</v>
      </c>
      <c r="D36" s="10">
        <v>46022</v>
      </c>
      <c r="E36" s="9">
        <v>480</v>
      </c>
      <c r="F36" s="8">
        <v>4349.54</v>
      </c>
      <c r="G36" t="s">
        <v>54</v>
      </c>
    </row>
    <row r="37" spans="1:7" x14ac:dyDescent="0.25">
      <c r="A37" s="9"/>
      <c r="B37" s="9"/>
      <c r="C37" s="9"/>
      <c r="D37" s="10"/>
      <c r="E37" s="9"/>
      <c r="F37" s="8"/>
    </row>
    <row r="38" spans="1:7" x14ac:dyDescent="0.25">
      <c r="A38" s="1"/>
      <c r="B38" s="1"/>
      <c r="C38" s="11" t="s">
        <v>29</v>
      </c>
      <c r="D38" s="12"/>
      <c r="E38" s="1"/>
      <c r="F38" s="13">
        <f>SUM(F30:F36)</f>
        <v>188840.16</v>
      </c>
    </row>
    <row r="39" spans="1:7" x14ac:dyDescent="0.25">
      <c r="A39" s="9"/>
      <c r="B39" s="9"/>
      <c r="C39" s="9"/>
      <c r="D39" s="10"/>
      <c r="E39" s="9"/>
      <c r="F39" s="8"/>
    </row>
    <row r="40" spans="1:7" x14ac:dyDescent="0.25">
      <c r="A40" s="1"/>
      <c r="B40" s="1" t="s">
        <v>30</v>
      </c>
      <c r="C40" s="1"/>
      <c r="D40" s="10"/>
      <c r="E40" s="9"/>
      <c r="F40" s="8"/>
    </row>
    <row r="41" spans="1:7" x14ac:dyDescent="0.25">
      <c r="A41" s="1"/>
      <c r="B41" s="1"/>
      <c r="C41" s="9" t="s">
        <v>31</v>
      </c>
      <c r="D41" s="10">
        <v>44316</v>
      </c>
      <c r="E41" s="9">
        <f>40*12</f>
        <v>480</v>
      </c>
      <c r="F41" s="8">
        <v>479741</v>
      </c>
      <c r="G41" t="s">
        <v>52</v>
      </c>
    </row>
    <row r="42" spans="1:7" x14ac:dyDescent="0.25">
      <c r="A42" s="1"/>
      <c r="B42" s="1"/>
      <c r="C42" s="9" t="s">
        <v>32</v>
      </c>
      <c r="D42" s="10">
        <v>44316</v>
      </c>
      <c r="E42" s="9">
        <f>40*12</f>
        <v>480</v>
      </c>
      <c r="F42" s="8">
        <v>1626240</v>
      </c>
      <c r="G42" t="s">
        <v>52</v>
      </c>
    </row>
    <row r="43" spans="1:7" x14ac:dyDescent="0.25">
      <c r="A43" s="1"/>
      <c r="B43" s="1"/>
      <c r="C43" s="9"/>
      <c r="D43" s="10"/>
      <c r="E43" s="9"/>
      <c r="F43" s="8"/>
    </row>
    <row r="44" spans="1:7" x14ac:dyDescent="0.25">
      <c r="A44" s="1"/>
      <c r="B44" s="1"/>
      <c r="C44" s="11" t="s">
        <v>33</v>
      </c>
      <c r="D44" s="12"/>
      <c r="E44" s="1"/>
      <c r="F44" s="13">
        <f>SUM(F41:F43)</f>
        <v>2105981</v>
      </c>
    </row>
    <row r="45" spans="1:7" x14ac:dyDescent="0.25">
      <c r="A45" s="1"/>
      <c r="B45" s="1"/>
      <c r="C45" s="11"/>
      <c r="D45" s="12"/>
      <c r="E45" s="1"/>
      <c r="F45" s="15"/>
    </row>
    <row r="46" spans="1:7" x14ac:dyDescent="0.25">
      <c r="A46" s="1"/>
      <c r="B46" s="1" t="s">
        <v>34</v>
      </c>
      <c r="C46" s="11"/>
      <c r="D46" s="12"/>
      <c r="E46" s="1"/>
      <c r="F46" s="15"/>
    </row>
    <row r="47" spans="1:7" x14ac:dyDescent="0.25">
      <c r="A47" s="1"/>
      <c r="B47" s="1"/>
      <c r="C47" s="9" t="s">
        <v>35</v>
      </c>
      <c r="D47" s="10">
        <v>44561</v>
      </c>
      <c r="E47" s="9">
        <f>40*12</f>
        <v>480</v>
      </c>
      <c r="F47" s="8">
        <v>5000</v>
      </c>
      <c r="G47" t="s">
        <v>57</v>
      </c>
    </row>
    <row r="48" spans="1:7" x14ac:dyDescent="0.25">
      <c r="A48" s="9"/>
      <c r="B48" s="9"/>
      <c r="C48" s="9"/>
      <c r="D48" s="10"/>
      <c r="E48" s="9"/>
      <c r="F48" s="8"/>
    </row>
    <row r="49" spans="1:7" x14ac:dyDescent="0.25">
      <c r="A49" s="1"/>
      <c r="B49" s="1"/>
      <c r="C49" s="11" t="s">
        <v>36</v>
      </c>
      <c r="D49" s="12"/>
      <c r="E49" s="1"/>
      <c r="F49" s="13">
        <f>SUM(F46:F48)</f>
        <v>5000</v>
      </c>
    </row>
    <row r="50" spans="1:7" x14ac:dyDescent="0.25">
      <c r="A50" s="1"/>
      <c r="B50" s="1"/>
      <c r="C50" s="11"/>
      <c r="D50" s="12"/>
      <c r="E50" s="1"/>
      <c r="F50" s="15"/>
    </row>
    <row r="51" spans="1:7" x14ac:dyDescent="0.25">
      <c r="A51" s="1"/>
      <c r="B51" s="1"/>
      <c r="C51" s="11" t="s">
        <v>37</v>
      </c>
      <c r="D51" s="12"/>
      <c r="E51" s="1"/>
      <c r="F51" s="15">
        <f>F49+F38+F26+F44+F18+F11</f>
        <v>2927642.52</v>
      </c>
    </row>
    <row r="52" spans="1:7" x14ac:dyDescent="0.25">
      <c r="A52" s="1"/>
      <c r="B52" s="1"/>
      <c r="C52" s="1"/>
      <c r="D52" s="12"/>
      <c r="E52" s="1"/>
      <c r="F52" s="15"/>
    </row>
    <row r="53" spans="1:7" x14ac:dyDescent="0.25">
      <c r="A53" s="1" t="s">
        <v>38</v>
      </c>
      <c r="B53" s="1"/>
      <c r="C53" s="1"/>
      <c r="D53" s="12"/>
      <c r="E53" s="1"/>
      <c r="F53" s="15"/>
    </row>
    <row r="54" spans="1:7" x14ac:dyDescent="0.25">
      <c r="A54" s="1"/>
      <c r="B54" s="1" t="s">
        <v>34</v>
      </c>
      <c r="C54" s="1"/>
      <c r="D54" s="12"/>
      <c r="E54" s="1"/>
      <c r="F54" s="15"/>
    </row>
    <row r="55" spans="1:7" x14ac:dyDescent="0.25">
      <c r="A55" s="1"/>
      <c r="B55" s="1"/>
      <c r="C55" s="9" t="s">
        <v>39</v>
      </c>
      <c r="D55" s="10">
        <v>44104</v>
      </c>
      <c r="E55" s="9">
        <v>120</v>
      </c>
      <c r="F55" s="8">
        <v>-2854.8</v>
      </c>
      <c r="G55" t="s">
        <v>58</v>
      </c>
    </row>
    <row r="56" spans="1:7" x14ac:dyDescent="0.25">
      <c r="A56" s="1"/>
      <c r="B56" s="1"/>
      <c r="C56" s="9" t="s">
        <v>40</v>
      </c>
      <c r="D56" s="10">
        <v>44104</v>
      </c>
      <c r="E56" s="9">
        <v>120</v>
      </c>
      <c r="F56" s="8">
        <v>-2854.8</v>
      </c>
      <c r="G56" t="s">
        <v>58</v>
      </c>
    </row>
    <row r="57" spans="1:7" x14ac:dyDescent="0.25">
      <c r="A57" s="1"/>
      <c r="B57" s="1"/>
      <c r="C57" s="9" t="s">
        <v>41</v>
      </c>
      <c r="D57" s="10">
        <v>44196</v>
      </c>
      <c r="E57" s="9">
        <v>120</v>
      </c>
      <c r="F57" s="8">
        <v>-2854.8</v>
      </c>
      <c r="G57" t="s">
        <v>58</v>
      </c>
    </row>
    <row r="58" spans="1:7" x14ac:dyDescent="0.25">
      <c r="A58" s="1"/>
      <c r="B58" s="1"/>
      <c r="C58" s="9" t="s">
        <v>42</v>
      </c>
      <c r="D58" s="10">
        <v>44561</v>
      </c>
      <c r="E58" s="9">
        <v>120</v>
      </c>
      <c r="F58" s="8">
        <v>-2854.8</v>
      </c>
      <c r="G58" t="s">
        <v>58</v>
      </c>
    </row>
    <row r="59" spans="1:7" x14ac:dyDescent="0.25">
      <c r="A59" s="1"/>
      <c r="B59" s="1"/>
      <c r="C59" s="9" t="s">
        <v>43</v>
      </c>
      <c r="D59" s="10">
        <v>44926</v>
      </c>
      <c r="E59" s="9">
        <v>120</v>
      </c>
      <c r="F59" s="8">
        <v>-2854.8</v>
      </c>
      <c r="G59" t="s">
        <v>58</v>
      </c>
    </row>
    <row r="60" spans="1:7" x14ac:dyDescent="0.25">
      <c r="A60" s="1"/>
      <c r="B60" s="1"/>
      <c r="C60" s="9" t="s">
        <v>44</v>
      </c>
      <c r="D60" s="10">
        <v>45291</v>
      </c>
      <c r="E60" s="9">
        <v>120</v>
      </c>
      <c r="F60" s="8">
        <v>-10726</v>
      </c>
      <c r="G60" t="s">
        <v>58</v>
      </c>
    </row>
    <row r="61" spans="1:7" x14ac:dyDescent="0.25">
      <c r="A61" s="1"/>
      <c r="B61" s="1"/>
      <c r="C61" s="9" t="s">
        <v>45</v>
      </c>
      <c r="D61" s="10">
        <v>45382</v>
      </c>
      <c r="E61" s="9">
        <v>120</v>
      </c>
      <c r="F61" s="8">
        <v>-29651.74</v>
      </c>
      <c r="G61" t="s">
        <v>59</v>
      </c>
    </row>
    <row r="62" spans="1:7" x14ac:dyDescent="0.25">
      <c r="A62" s="1"/>
      <c r="B62" s="1"/>
      <c r="C62" s="9" t="s">
        <v>28</v>
      </c>
      <c r="D62" s="10"/>
      <c r="E62" s="9"/>
      <c r="F62" s="8"/>
    </row>
    <row r="63" spans="1:7" x14ac:dyDescent="0.25">
      <c r="A63" s="9"/>
      <c r="B63" s="9"/>
      <c r="C63" s="9"/>
      <c r="D63" s="10"/>
      <c r="E63" s="9"/>
      <c r="F63" s="8"/>
    </row>
    <row r="64" spans="1:7" x14ac:dyDescent="0.25">
      <c r="A64" s="1"/>
      <c r="B64" s="1"/>
      <c r="C64" s="11" t="s">
        <v>46</v>
      </c>
      <c r="D64" s="10"/>
      <c r="E64" s="9"/>
      <c r="F64" s="13">
        <f>SUM(F55:F63)</f>
        <v>-54651.740000000005</v>
      </c>
    </row>
    <row r="65" spans="1:7" x14ac:dyDescent="0.25">
      <c r="A65" s="1"/>
      <c r="B65" s="1"/>
      <c r="C65" s="11"/>
      <c r="D65" s="10"/>
      <c r="E65" s="9"/>
      <c r="F65" s="8"/>
    </row>
    <row r="66" spans="1:7" ht="15.75" thickBot="1" x14ac:dyDescent="0.3">
      <c r="A66" s="1"/>
      <c r="B66" s="1"/>
      <c r="C66" s="11" t="s">
        <v>47</v>
      </c>
      <c r="D66" s="10"/>
      <c r="E66" s="9"/>
      <c r="F66" s="16">
        <f>+F49+F38+F26+F44+F18+F11+F64</f>
        <v>2872990.78</v>
      </c>
    </row>
    <row r="67" spans="1:7" x14ac:dyDescent="0.25">
      <c r="A67" s="1"/>
      <c r="B67" s="1"/>
      <c r="D67" s="10"/>
      <c r="E67" s="9"/>
      <c r="F67" s="8"/>
    </row>
    <row r="68" spans="1:7" x14ac:dyDescent="0.25">
      <c r="A68" s="1" t="s">
        <v>48</v>
      </c>
      <c r="B68" s="1"/>
      <c r="D68" s="10"/>
      <c r="E68" s="9"/>
      <c r="F68" s="8"/>
    </row>
    <row r="69" spans="1:7" x14ac:dyDescent="0.25">
      <c r="A69" s="1"/>
      <c r="B69" s="1"/>
      <c r="C69" s="9" t="s">
        <v>49</v>
      </c>
      <c r="D69" s="10">
        <v>43982</v>
      </c>
      <c r="E69" s="9">
        <v>120</v>
      </c>
      <c r="F69" s="8">
        <v>33000</v>
      </c>
      <c r="G69" t="s">
        <v>54</v>
      </c>
    </row>
    <row r="70" spans="1:7" x14ac:dyDescent="0.25">
      <c r="A70" s="1"/>
      <c r="B70" s="1"/>
      <c r="C70" s="9" t="s">
        <v>50</v>
      </c>
      <c r="D70" s="10">
        <v>44469</v>
      </c>
      <c r="E70" s="9">
        <v>120</v>
      </c>
      <c r="F70" s="8">
        <v>17430</v>
      </c>
      <c r="G70" t="s">
        <v>54</v>
      </c>
    </row>
    <row r="71" spans="1:7" x14ac:dyDescent="0.25">
      <c r="A71" s="1"/>
      <c r="B71" s="1"/>
      <c r="C71" s="9" t="s">
        <v>28</v>
      </c>
      <c r="D71" s="10"/>
      <c r="E71" s="9"/>
      <c r="F71" s="8"/>
    </row>
    <row r="72" spans="1:7" x14ac:dyDescent="0.25">
      <c r="A72" s="1"/>
      <c r="B72" s="1"/>
      <c r="D72" s="10"/>
      <c r="E72" s="9"/>
      <c r="F72" s="8"/>
    </row>
    <row r="73" spans="1:7" x14ac:dyDescent="0.25">
      <c r="A73" s="1"/>
      <c r="B73" s="1"/>
      <c r="C73" s="11" t="s">
        <v>60</v>
      </c>
      <c r="D73" s="10"/>
      <c r="E73" s="9"/>
      <c r="F73" s="13">
        <f>SUM(F69:F72)</f>
        <v>50430</v>
      </c>
    </row>
    <row r="74" spans="1:7" x14ac:dyDescent="0.25">
      <c r="A74" s="1"/>
      <c r="B74" s="1"/>
      <c r="D74" s="14"/>
      <c r="E74" s="9"/>
      <c r="F74" s="8"/>
    </row>
    <row r="75" spans="1:7" x14ac:dyDescent="0.25">
      <c r="A75" s="1"/>
      <c r="B75" s="1"/>
      <c r="D75" s="14"/>
      <c r="E75" s="9"/>
      <c r="F75" s="8"/>
    </row>
    <row r="76" spans="1:7" x14ac:dyDescent="0.25">
      <c r="A76" s="1"/>
      <c r="B76" s="1"/>
      <c r="D76" s="14"/>
      <c r="E76" s="9"/>
      <c r="F76" s="8"/>
    </row>
    <row r="77" spans="1:7" x14ac:dyDescent="0.25">
      <c r="A77" s="1"/>
      <c r="B77" s="1"/>
      <c r="D77" s="14"/>
      <c r="E77" s="9"/>
      <c r="F77" s="8"/>
    </row>
    <row r="78" spans="1:7" ht="15.75" thickBot="1" x14ac:dyDescent="0.3">
      <c r="A78" s="1"/>
      <c r="B78" s="1"/>
      <c r="C78" s="11" t="s">
        <v>47</v>
      </c>
      <c r="D78" s="10"/>
      <c r="E78" s="9"/>
      <c r="F78" s="17">
        <f>F11+F18+F44+F26+F73+F38+F49+F64</f>
        <v>2923420.78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Gonzalez</dc:creator>
  <cp:lastModifiedBy>Carlos Gonzalez</cp:lastModifiedBy>
  <dcterms:created xsi:type="dcterms:W3CDTF">2026-04-02T16:48:42Z</dcterms:created>
  <dcterms:modified xsi:type="dcterms:W3CDTF">2026-04-02T17:57:58Z</dcterms:modified>
</cp:coreProperties>
</file>