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"/>
    </mc:Choice>
  </mc:AlternateContent>
  <xr:revisionPtr revIDLastSave="0" documentId="13_ncr:1_{845B4DE8-690B-4243-A2AC-7F49D605CB9F}" xr6:coauthVersionLast="47" xr6:coauthVersionMax="47" xr10:uidLastSave="{00000000-0000-0000-0000-000000000000}"/>
  <bookViews>
    <workbookView xWindow="-120" yWindow="-120" windowWidth="29040" windowHeight="15720" xr2:uid="{5703DBD0-9405-4107-ABD8-E1CE4BAB3064}"/>
  </bookViews>
  <sheets>
    <sheet name="2024-2025 Q1 KY P&amp;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1" l="1"/>
  <c r="O53" i="1"/>
  <c r="T60" i="1"/>
  <c r="U58" i="1"/>
  <c r="T58" i="1"/>
  <c r="U42" i="1"/>
  <c r="T42" i="1"/>
  <c r="W42" i="1"/>
  <c r="P42" i="1"/>
  <c r="O42" i="1"/>
  <c r="O33" i="1"/>
  <c r="P33" i="1"/>
  <c r="U60" i="1"/>
  <c r="U59" i="1"/>
  <c r="V59" i="1" l="1"/>
  <c r="W59" i="1" s="1"/>
  <c r="W60" i="1" s="1"/>
  <c r="V42" i="1"/>
  <c r="P76" i="1"/>
  <c r="P75" i="1"/>
  <c r="P74" i="1"/>
  <c r="P73" i="1"/>
  <c r="P72" i="1"/>
  <c r="P71" i="1"/>
  <c r="P68" i="1"/>
  <c r="P67" i="1"/>
  <c r="P66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1" i="1"/>
  <c r="P40" i="1"/>
  <c r="P39" i="1"/>
  <c r="P36" i="1"/>
  <c r="P35" i="1"/>
  <c r="P34" i="1"/>
  <c r="P30" i="1"/>
  <c r="P29" i="1"/>
  <c r="P28" i="1"/>
  <c r="P27" i="1"/>
  <c r="P26" i="1"/>
  <c r="P25" i="1"/>
  <c r="P24" i="1"/>
  <c r="P23" i="1"/>
  <c r="P22" i="1"/>
  <c r="Q22" i="1" s="1"/>
  <c r="R22" i="1" s="1"/>
  <c r="P21" i="1"/>
  <c r="P20" i="1"/>
  <c r="P19" i="1"/>
  <c r="P18" i="1"/>
  <c r="P17" i="1"/>
  <c r="P16" i="1"/>
  <c r="P15" i="1"/>
  <c r="P14" i="1"/>
  <c r="P13" i="1"/>
  <c r="P12" i="1"/>
  <c r="P11" i="1"/>
  <c r="P9" i="1"/>
  <c r="P8" i="1"/>
  <c r="P7" i="1"/>
  <c r="P6" i="1"/>
  <c r="O76" i="1"/>
  <c r="O75" i="1"/>
  <c r="O74" i="1"/>
  <c r="O73" i="1"/>
  <c r="O72" i="1"/>
  <c r="O71" i="1"/>
  <c r="O68" i="1"/>
  <c r="O67" i="1"/>
  <c r="O66" i="1"/>
  <c r="O62" i="1"/>
  <c r="O61" i="1"/>
  <c r="O60" i="1"/>
  <c r="O59" i="1"/>
  <c r="O58" i="1"/>
  <c r="O57" i="1"/>
  <c r="O56" i="1"/>
  <c r="O55" i="1"/>
  <c r="O54" i="1"/>
  <c r="O52" i="1"/>
  <c r="O51" i="1"/>
  <c r="O50" i="1"/>
  <c r="O49" i="1"/>
  <c r="O48" i="1"/>
  <c r="O47" i="1"/>
  <c r="O46" i="1"/>
  <c r="O45" i="1"/>
  <c r="O44" i="1"/>
  <c r="O43" i="1"/>
  <c r="O41" i="1"/>
  <c r="O40" i="1"/>
  <c r="O39" i="1"/>
  <c r="O36" i="1"/>
  <c r="O35" i="1"/>
  <c r="O34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7" i="1"/>
  <c r="O8" i="1"/>
  <c r="O9" i="1"/>
  <c r="O6" i="1"/>
  <c r="L6" i="1"/>
  <c r="M6" i="1" s="1"/>
  <c r="L71" i="1"/>
  <c r="M71" i="1" s="1"/>
  <c r="L61" i="1"/>
  <c r="M61" i="1" s="1"/>
  <c r="K7" i="1"/>
  <c r="L7" i="1" s="1"/>
  <c r="M7" i="1" s="1"/>
  <c r="K8" i="1"/>
  <c r="K9" i="1"/>
  <c r="K11" i="1"/>
  <c r="K12" i="1"/>
  <c r="L12" i="1" s="1"/>
  <c r="M12" i="1" s="1"/>
  <c r="K13" i="1"/>
  <c r="K14" i="1"/>
  <c r="K15" i="1"/>
  <c r="K16" i="1"/>
  <c r="K17" i="1"/>
  <c r="K18" i="1"/>
  <c r="K19" i="1"/>
  <c r="K20" i="1"/>
  <c r="K21" i="1"/>
  <c r="L21" i="1" s="1"/>
  <c r="M21" i="1" s="1"/>
  <c r="K22" i="1"/>
  <c r="K23" i="1"/>
  <c r="K24" i="1"/>
  <c r="L24" i="1" s="1"/>
  <c r="M24" i="1" s="1"/>
  <c r="K25" i="1"/>
  <c r="K26" i="1"/>
  <c r="K27" i="1"/>
  <c r="K28" i="1"/>
  <c r="K29" i="1"/>
  <c r="K30" i="1"/>
  <c r="K33" i="1"/>
  <c r="K34" i="1"/>
  <c r="L34" i="1" s="1"/>
  <c r="M34" i="1" s="1"/>
  <c r="K35" i="1"/>
  <c r="K36" i="1"/>
  <c r="K39" i="1"/>
  <c r="K40" i="1"/>
  <c r="L40" i="1" s="1"/>
  <c r="M40" i="1" s="1"/>
  <c r="K41" i="1"/>
  <c r="K42" i="1"/>
  <c r="L42" i="1" s="1"/>
  <c r="M42" i="1" s="1"/>
  <c r="K43" i="1"/>
  <c r="K44" i="1"/>
  <c r="K45" i="1"/>
  <c r="K46" i="1"/>
  <c r="K47" i="1"/>
  <c r="K48" i="1"/>
  <c r="L48" i="1" s="1"/>
  <c r="M48" i="1" s="1"/>
  <c r="K49" i="1"/>
  <c r="K50" i="1"/>
  <c r="K51" i="1"/>
  <c r="K52" i="1"/>
  <c r="L52" i="1" s="1"/>
  <c r="M52" i="1" s="1"/>
  <c r="K53" i="1"/>
  <c r="K54" i="1"/>
  <c r="K55" i="1"/>
  <c r="K56" i="1"/>
  <c r="K57" i="1"/>
  <c r="K58" i="1"/>
  <c r="K59" i="1"/>
  <c r="K60" i="1"/>
  <c r="K61" i="1"/>
  <c r="K62" i="1"/>
  <c r="K66" i="1"/>
  <c r="K67" i="1"/>
  <c r="L67" i="1" s="1"/>
  <c r="M67" i="1" s="1"/>
  <c r="K68" i="1"/>
  <c r="K71" i="1"/>
  <c r="K72" i="1"/>
  <c r="K73" i="1"/>
  <c r="K74" i="1"/>
  <c r="K75" i="1"/>
  <c r="K76" i="1"/>
  <c r="K6" i="1"/>
  <c r="J7" i="1"/>
  <c r="J8" i="1"/>
  <c r="J9" i="1"/>
  <c r="J11" i="1"/>
  <c r="J12" i="1"/>
  <c r="J13" i="1"/>
  <c r="J14" i="1"/>
  <c r="L14" i="1" s="1"/>
  <c r="M14" i="1" s="1"/>
  <c r="J15" i="1"/>
  <c r="J16" i="1"/>
  <c r="J17" i="1"/>
  <c r="J18" i="1"/>
  <c r="J19" i="1"/>
  <c r="J20" i="1"/>
  <c r="L20" i="1" s="1"/>
  <c r="M20" i="1" s="1"/>
  <c r="J21" i="1"/>
  <c r="J22" i="1"/>
  <c r="J23" i="1"/>
  <c r="J24" i="1"/>
  <c r="J25" i="1"/>
  <c r="J26" i="1"/>
  <c r="J27" i="1"/>
  <c r="J28" i="1"/>
  <c r="J29" i="1"/>
  <c r="J30" i="1"/>
  <c r="J33" i="1"/>
  <c r="J34" i="1"/>
  <c r="J35" i="1"/>
  <c r="L35" i="1" s="1"/>
  <c r="M35" i="1" s="1"/>
  <c r="J36" i="1"/>
  <c r="J39" i="1"/>
  <c r="J40" i="1"/>
  <c r="J41" i="1"/>
  <c r="J42" i="1"/>
  <c r="J43" i="1"/>
  <c r="J44" i="1"/>
  <c r="J45" i="1"/>
  <c r="J46" i="1"/>
  <c r="J47" i="1"/>
  <c r="J48" i="1"/>
  <c r="J49" i="1"/>
  <c r="L49" i="1" s="1"/>
  <c r="M49" i="1" s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6" i="1"/>
  <c r="J67" i="1"/>
  <c r="J68" i="1"/>
  <c r="J71" i="1"/>
  <c r="J72" i="1"/>
  <c r="J73" i="1"/>
  <c r="J74" i="1"/>
  <c r="J75" i="1"/>
  <c r="J76" i="1"/>
  <c r="J6" i="1"/>
  <c r="L62" i="1" l="1"/>
  <c r="M62" i="1" s="1"/>
  <c r="L76" i="1"/>
  <c r="M76" i="1" s="1"/>
  <c r="L59" i="1"/>
  <c r="M59" i="1" s="1"/>
  <c r="L47" i="1"/>
  <c r="M47" i="1" s="1"/>
  <c r="L33" i="1"/>
  <c r="M33" i="1" s="1"/>
  <c r="L19" i="1"/>
  <c r="M19" i="1" s="1"/>
  <c r="Q7" i="1"/>
  <c r="R7" i="1" s="1"/>
  <c r="L50" i="1"/>
  <c r="M50" i="1" s="1"/>
  <c r="L60" i="1"/>
  <c r="M60" i="1" s="1"/>
  <c r="Q9" i="1"/>
  <c r="R9" i="1" s="1"/>
  <c r="L36" i="1"/>
  <c r="M36" i="1" s="1"/>
  <c r="Q12" i="1"/>
  <c r="R12" i="1" s="1"/>
  <c r="Q24" i="1"/>
  <c r="R24" i="1" s="1"/>
  <c r="Q40" i="1"/>
  <c r="R40" i="1" s="1"/>
  <c r="Q52" i="1"/>
  <c r="R52" i="1" s="1"/>
  <c r="Q67" i="1"/>
  <c r="R67" i="1" s="1"/>
  <c r="L22" i="1"/>
  <c r="M22" i="1" s="1"/>
  <c r="L54" i="1"/>
  <c r="M54" i="1" s="1"/>
  <c r="L26" i="1"/>
  <c r="M26" i="1" s="1"/>
  <c r="L9" i="1"/>
  <c r="M9" i="1" s="1"/>
  <c r="L46" i="1"/>
  <c r="M46" i="1" s="1"/>
  <c r="Q73" i="1"/>
  <c r="R73" i="1" s="1"/>
  <c r="L17" i="1"/>
  <c r="M17" i="1" s="1"/>
  <c r="Q45" i="1"/>
  <c r="R45" i="1" s="1"/>
  <c r="L56" i="1"/>
  <c r="M56" i="1" s="1"/>
  <c r="L16" i="1"/>
  <c r="M16" i="1" s="1"/>
  <c r="Q46" i="1"/>
  <c r="R46" i="1" s="1"/>
  <c r="L72" i="1"/>
  <c r="M72" i="1" s="1"/>
  <c r="L55" i="1"/>
  <c r="M55" i="1" s="1"/>
  <c r="L43" i="1"/>
  <c r="M43" i="1" s="1"/>
  <c r="L27" i="1"/>
  <c r="M27" i="1" s="1"/>
  <c r="L15" i="1"/>
  <c r="M15" i="1" s="1"/>
  <c r="Q6" i="1"/>
  <c r="R6" i="1" s="1"/>
  <c r="Q19" i="1"/>
  <c r="R19" i="1" s="1"/>
  <c r="Q33" i="1"/>
  <c r="R33" i="1" s="1"/>
  <c r="Q47" i="1"/>
  <c r="R47" i="1" s="1"/>
  <c r="Q59" i="1"/>
  <c r="R59" i="1" s="1"/>
  <c r="Q76" i="1"/>
  <c r="R76" i="1" s="1"/>
  <c r="L18" i="1"/>
  <c r="M18" i="1" s="1"/>
  <c r="Q44" i="1"/>
  <c r="R44" i="1" s="1"/>
  <c r="L45" i="1"/>
  <c r="M45" i="1" s="1"/>
  <c r="L73" i="1"/>
  <c r="M73" i="1" s="1"/>
  <c r="L28" i="1"/>
  <c r="M28" i="1" s="1"/>
  <c r="Q58" i="1"/>
  <c r="R58" i="1" s="1"/>
  <c r="Q20" i="1"/>
  <c r="R20" i="1" s="1"/>
  <c r="Q34" i="1"/>
  <c r="R34" i="1" s="1"/>
  <c r="Q48" i="1"/>
  <c r="R48" i="1" s="1"/>
  <c r="Q60" i="1"/>
  <c r="R60" i="1" s="1"/>
  <c r="L29" i="1"/>
  <c r="M29" i="1" s="1"/>
  <c r="Q17" i="1"/>
  <c r="R17" i="1" s="1"/>
  <c r="L44" i="1"/>
  <c r="M44" i="1" s="1"/>
  <c r="Q18" i="1"/>
  <c r="R18" i="1" s="1"/>
  <c r="Q30" i="1"/>
  <c r="R30" i="1" s="1"/>
  <c r="Q75" i="1"/>
  <c r="R75" i="1" s="1"/>
  <c r="L68" i="1"/>
  <c r="M68" i="1" s="1"/>
  <c r="L53" i="1"/>
  <c r="M53" i="1" s="1"/>
  <c r="L41" i="1"/>
  <c r="M41" i="1" s="1"/>
  <c r="L25" i="1"/>
  <c r="M25" i="1" s="1"/>
  <c r="L13" i="1"/>
  <c r="M13" i="1" s="1"/>
  <c r="Q8" i="1"/>
  <c r="R8" i="1" s="1"/>
  <c r="Q21" i="1"/>
  <c r="R21" i="1" s="1"/>
  <c r="Q35" i="1"/>
  <c r="R35" i="1" s="1"/>
  <c r="Q49" i="1"/>
  <c r="R49" i="1" s="1"/>
  <c r="Q61" i="1"/>
  <c r="R61" i="1" s="1"/>
  <c r="Q56" i="1"/>
  <c r="R56" i="1" s="1"/>
  <c r="Q74" i="1"/>
  <c r="R74" i="1" s="1"/>
  <c r="Q36" i="1"/>
  <c r="R36" i="1" s="1"/>
  <c r="Q50" i="1"/>
  <c r="R50" i="1" s="1"/>
  <c r="Q62" i="1"/>
  <c r="R62" i="1" s="1"/>
  <c r="L66" i="1"/>
  <c r="M66" i="1" s="1"/>
  <c r="L51" i="1"/>
  <c r="M51" i="1" s="1"/>
  <c r="L39" i="1"/>
  <c r="M39" i="1" s="1"/>
  <c r="L23" i="1"/>
  <c r="M23" i="1" s="1"/>
  <c r="L11" i="1"/>
  <c r="M11" i="1" s="1"/>
  <c r="Q11" i="1"/>
  <c r="R11" i="1" s="1"/>
  <c r="Q23" i="1"/>
  <c r="R23" i="1" s="1"/>
  <c r="Q39" i="1"/>
  <c r="R39" i="1" s="1"/>
  <c r="Q51" i="1"/>
  <c r="R51" i="1" s="1"/>
  <c r="Q66" i="1"/>
  <c r="R66" i="1" s="1"/>
  <c r="L58" i="1"/>
  <c r="M58" i="1" s="1"/>
  <c r="L75" i="1"/>
  <c r="M75" i="1" s="1"/>
  <c r="Q28" i="1"/>
  <c r="R28" i="1" s="1"/>
  <c r="L74" i="1"/>
  <c r="M74" i="1" s="1"/>
  <c r="Q57" i="1"/>
  <c r="R57" i="1" s="1"/>
  <c r="L8" i="1"/>
  <c r="M8" i="1" s="1"/>
  <c r="Q13" i="1"/>
  <c r="R13" i="1" s="1"/>
  <c r="Q25" i="1"/>
  <c r="R25" i="1" s="1"/>
  <c r="Q41" i="1"/>
  <c r="R41" i="1" s="1"/>
  <c r="Q53" i="1"/>
  <c r="R53" i="1" s="1"/>
  <c r="Q68" i="1"/>
  <c r="R68" i="1" s="1"/>
  <c r="L30" i="1"/>
  <c r="M30" i="1" s="1"/>
  <c r="Q16" i="1"/>
  <c r="R16" i="1" s="1"/>
  <c r="L57" i="1"/>
  <c r="M57" i="1" s="1"/>
  <c r="Q29" i="1"/>
  <c r="R29" i="1" s="1"/>
  <c r="Q14" i="1"/>
  <c r="R14" i="1" s="1"/>
  <c r="Q26" i="1"/>
  <c r="R26" i="1" s="1"/>
  <c r="Q42" i="1"/>
  <c r="R42" i="1" s="1"/>
  <c r="Q54" i="1"/>
  <c r="R54" i="1" s="1"/>
  <c r="Q71" i="1"/>
  <c r="R71" i="1" s="1"/>
  <c r="Q15" i="1"/>
  <c r="R15" i="1" s="1"/>
  <c r="Q27" i="1"/>
  <c r="R27" i="1" s="1"/>
  <c r="Q43" i="1"/>
  <c r="R43" i="1" s="1"/>
  <c r="Q55" i="1"/>
  <c r="R55" i="1" s="1"/>
  <c r="Q72" i="1"/>
  <c r="R72" i="1" s="1"/>
</calcChain>
</file>

<file path=xl/sharedStrings.xml><?xml version="1.0" encoding="utf-8"?>
<sst xmlns="http://schemas.openxmlformats.org/spreadsheetml/2006/main" count="87" uniqueCount="82">
  <si>
    <t>Jan - Mar 24</t>
  </si>
  <si>
    <t>Apr - Jun 24</t>
  </si>
  <si>
    <t>Jul - Sep 24</t>
  </si>
  <si>
    <t>Oct - Dec 24</t>
  </si>
  <si>
    <t>Jan - Mar 25</t>
  </si>
  <si>
    <t>Apr - Jun 25</t>
  </si>
  <si>
    <t>TOTAL</t>
  </si>
  <si>
    <t>Ordinary Income/Expense</t>
  </si>
  <si>
    <t>Income</t>
  </si>
  <si>
    <t>Revenue</t>
  </si>
  <si>
    <t>414 · Other Utility Operating Income</t>
  </si>
  <si>
    <t>414.96 · Unbilled Revenues</t>
  </si>
  <si>
    <t>414.99 · B&amp;W FERC 19-430- Fee</t>
  </si>
  <si>
    <t>414 · Other Utility Operating Income - Other</t>
  </si>
  <si>
    <t>Total 414 · Other Utility Operating Income</t>
  </si>
  <si>
    <t>480 · Customer Classes</t>
  </si>
  <si>
    <t>480.01 · Residential Tariff</t>
  </si>
  <si>
    <t>480.02 · Residential Cust Chrg</t>
  </si>
  <si>
    <t>480.09 · Residential PGA</t>
  </si>
  <si>
    <t>480.10 · Residential Past GCR</t>
  </si>
  <si>
    <t>481.11 · Commercial Tariff</t>
  </si>
  <si>
    <t>481.12 · Commercial Cust Chrg</t>
  </si>
  <si>
    <t>481.19 · Commercial PGA</t>
  </si>
  <si>
    <t>481.20 · Commercial Past GCR</t>
  </si>
  <si>
    <t>481.21 · Industrial Tarrif</t>
  </si>
  <si>
    <t>481.22 · Industrial Cust Chrg</t>
  </si>
  <si>
    <t>481.29 · Industrial PGA</t>
  </si>
  <si>
    <t>481.30 · Industrial Past GCR</t>
  </si>
  <si>
    <t>481.31 · Agricultural Heat Tarrif</t>
  </si>
  <si>
    <t>481.32 · Agricultural Heat Cust Chrg</t>
  </si>
  <si>
    <t>481.39 · Agricultural Heat PGA</t>
  </si>
  <si>
    <t>481.40 · Agricultural Heat Past GCR</t>
  </si>
  <si>
    <t>Total 480 · Customer Classes</t>
  </si>
  <si>
    <t>488 · Penalties &amp; service charges</t>
  </si>
  <si>
    <t>Total Revenue</t>
  </si>
  <si>
    <t>Total Income</t>
  </si>
  <si>
    <t>Cost of Goods Sold</t>
  </si>
  <si>
    <t>804 · City Gate Purchases</t>
  </si>
  <si>
    <t>Total Cost of Goods Sold</t>
  </si>
  <si>
    <t>Total COGS</t>
  </si>
  <si>
    <t>Gross Profit</t>
  </si>
  <si>
    <t>Expense</t>
  </si>
  <si>
    <t>Direct Costs</t>
  </si>
  <si>
    <t>403 · Depreciation Expense</t>
  </si>
  <si>
    <t>407 · Other Amortization</t>
  </si>
  <si>
    <t>874 · Mains &amp; Services</t>
  </si>
  <si>
    <t>887 · Maintenance of Mains</t>
  </si>
  <si>
    <t>893 · Maintenance of Meters</t>
  </si>
  <si>
    <t>Total Direct Costs</t>
  </si>
  <si>
    <t>Indirect Costs</t>
  </si>
  <si>
    <t>903 · Customer Records &amp; Collections</t>
  </si>
  <si>
    <t>904 · Bad Debt</t>
  </si>
  <si>
    <t>908 · Customer Assistance</t>
  </si>
  <si>
    <t>909 · Information Advertising</t>
  </si>
  <si>
    <t>920 · Administration &amp; Gen Sales</t>
  </si>
  <si>
    <t>921 · Office Supplies</t>
  </si>
  <si>
    <t>923 · Outside Services</t>
  </si>
  <si>
    <t>924 · Insurance</t>
  </si>
  <si>
    <t>925 · I/D - Safety &amp; Security</t>
  </si>
  <si>
    <t>926 · Employee Benefits</t>
  </si>
  <si>
    <t>928 · Regulatory Commission Expense</t>
  </si>
  <si>
    <t>930 · Misc Gen Expense</t>
  </si>
  <si>
    <t>931 · Rents</t>
  </si>
  <si>
    <t>932 · Maintenance of General Plant</t>
  </si>
  <si>
    <t>Total Indirect Costs</t>
  </si>
  <si>
    <t>Total Expense</t>
  </si>
  <si>
    <t>Net Ordinary Income</t>
  </si>
  <si>
    <t>Other Income/Expense</t>
  </si>
  <si>
    <t>Other Income</t>
  </si>
  <si>
    <t>419 · Interest Income</t>
  </si>
  <si>
    <t>Total Other Income</t>
  </si>
  <si>
    <t>Other Expense</t>
  </si>
  <si>
    <t>408 · Ad-Valorem Tax</t>
  </si>
  <si>
    <t>427 · Interest Expense</t>
  </si>
  <si>
    <t>Total Other Expense</t>
  </si>
  <si>
    <t>Net Other Income</t>
  </si>
  <si>
    <t>Net Income</t>
  </si>
  <si>
    <t>2024 Q1-Q2</t>
  </si>
  <si>
    <t>2025 Q1-Q2</t>
  </si>
  <si>
    <t>Change</t>
  </si>
  <si>
    <t>2024 2 Qt Avg</t>
  </si>
  <si>
    <t>2025 2 Qt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</si>
</sst>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9" fontId="0" fillId="0" borderId="0" xfId="2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6AA-FAF6-4B8C-92A3-97F4E6AD1DD0}">
  <dimension ref="A1:W76"/>
  <sheetViews>
    <sheetView tabSelected="1" topLeftCell="A37" workbookViewId="0">
      <pane xSplit="1" topLeftCell="D1" activePane="topRight" state="frozen"/>
      <selection activeCell="A16" sqref="A16"/>
      <selection pane="topRight" activeCell="U47" sqref="U47"/>
    </sheetView>
  </sheetViews>
  <sheetFormatPr defaultRowHeight="15" x14ac:dyDescent="0.25"/>
  <cols>
    <col min="1" max="1" width="39.28515625" bestFit="1" customWidth="1"/>
    <col min="2" max="4" width="12.28515625" bestFit="1" customWidth="1"/>
    <col min="5" max="6" width="11.5703125" bestFit="1" customWidth="1"/>
    <col min="7" max="7" width="12.28515625" bestFit="1" customWidth="1"/>
    <col min="8" max="8" width="13.28515625" bestFit="1" customWidth="1"/>
    <col min="10" max="11" width="12.28515625" bestFit="1" customWidth="1"/>
    <col min="12" max="12" width="11.28515625" bestFit="1" customWidth="1"/>
    <col min="15" max="16" width="12.28515625" bestFit="1" customWidth="1"/>
    <col min="17" max="17" width="11.5703125" bestFit="1" customWidth="1"/>
    <col min="20" max="20" width="13.28515625" bestFit="1" customWidth="1"/>
    <col min="21" max="21" width="11.5703125" bestFit="1" customWidth="1"/>
    <col min="22" max="22" width="10.28515625" bestFit="1" customWidth="1"/>
    <col min="23" max="23" width="11.5703125" bestFit="1" customWidth="1"/>
  </cols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77</v>
      </c>
      <c r="K1" t="s">
        <v>78</v>
      </c>
      <c r="L1" t="s">
        <v>79</v>
      </c>
      <c r="O1" t="s">
        <v>80</v>
      </c>
      <c r="P1" t="s">
        <v>81</v>
      </c>
    </row>
    <row r="2" spans="1:18" x14ac:dyDescent="0.25">
      <c r="A2" t="s">
        <v>7</v>
      </c>
    </row>
    <row r="3" spans="1:18" x14ac:dyDescent="0.25">
      <c r="A3" t="s">
        <v>8</v>
      </c>
    </row>
    <row r="4" spans="1:18" x14ac:dyDescent="0.25">
      <c r="A4" t="s">
        <v>9</v>
      </c>
    </row>
    <row r="5" spans="1:18" x14ac:dyDescent="0.25">
      <c r="A5" t="s">
        <v>10</v>
      </c>
    </row>
    <row r="6" spans="1:18" x14ac:dyDescent="0.25">
      <c r="A6" t="s">
        <v>11</v>
      </c>
      <c r="B6" s="1">
        <v>114534.38</v>
      </c>
      <c r="C6" s="1">
        <v>65536</v>
      </c>
      <c r="D6" s="1">
        <v>39502</v>
      </c>
      <c r="E6" s="1">
        <v>56398</v>
      </c>
      <c r="F6" s="1">
        <v>138872</v>
      </c>
      <c r="G6" s="1">
        <v>0</v>
      </c>
      <c r="H6" s="1">
        <v>414842.38</v>
      </c>
      <c r="I6" s="1"/>
      <c r="J6" s="1">
        <f>+B6+C6</f>
        <v>180070.38</v>
      </c>
      <c r="K6" s="1">
        <f>+F6+G6</f>
        <v>138872</v>
      </c>
      <c r="L6" s="2">
        <f>+K6-J6</f>
        <v>-41198.380000000005</v>
      </c>
      <c r="M6" s="3">
        <f>+L6/J6</f>
        <v>-0.22879043183004336</v>
      </c>
      <c r="O6" s="2">
        <f>AVERAGE(B6:E6)*2</f>
        <v>137985.19</v>
      </c>
      <c r="P6" s="2">
        <f>AVERAGE(F6:G6)*2</f>
        <v>138872</v>
      </c>
      <c r="Q6" s="2">
        <f>+P6-O6</f>
        <v>886.80999999999767</v>
      </c>
      <c r="R6" s="3">
        <f>+Q6/O6</f>
        <v>6.4268491422883696E-3</v>
      </c>
    </row>
    <row r="7" spans="1:18" x14ac:dyDescent="0.25">
      <c r="A7" t="s">
        <v>12</v>
      </c>
      <c r="B7" s="1">
        <v>3614.4</v>
      </c>
      <c r="C7" s="1">
        <v>1860.27</v>
      </c>
      <c r="D7" s="1">
        <v>4543.46</v>
      </c>
      <c r="E7" s="1">
        <v>5276.17</v>
      </c>
      <c r="F7" s="1">
        <v>5055.3999999999996</v>
      </c>
      <c r="G7" s="1">
        <v>2930.27</v>
      </c>
      <c r="H7" s="1">
        <v>23279.97</v>
      </c>
      <c r="I7" s="1"/>
      <c r="J7" s="1">
        <f t="shared" ref="J7:J68" si="0">+B7+C7</f>
        <v>5474.67</v>
      </c>
      <c r="K7" s="1">
        <f t="shared" ref="K7:K68" si="1">+F7+G7</f>
        <v>7985.67</v>
      </c>
      <c r="L7" s="2">
        <f t="shared" ref="L7:L9" si="2">+K7-J7</f>
        <v>2511</v>
      </c>
      <c r="M7" s="3">
        <f t="shared" ref="M7:M9" si="3">+L7/J7</f>
        <v>0.45865778211289449</v>
      </c>
      <c r="O7" s="2">
        <f t="shared" ref="O7:O30" si="4">AVERAGE(B7:E7)*2</f>
        <v>7647.1500000000005</v>
      </c>
      <c r="P7" s="2">
        <f t="shared" ref="P7:P9" si="5">AVERAGE(F7:G7)*2</f>
        <v>7985.67</v>
      </c>
      <c r="Q7" s="2">
        <f t="shared" ref="Q7:Q9" si="6">+P7-O7</f>
        <v>338.51999999999953</v>
      </c>
      <c r="R7" s="3">
        <f t="shared" ref="R7:R9" si="7">+Q7/O7</f>
        <v>4.4267472195523759E-2</v>
      </c>
    </row>
    <row r="8" spans="1:18" x14ac:dyDescent="0.25">
      <c r="A8" t="s">
        <v>13</v>
      </c>
      <c r="B8" s="1">
        <v>-1006</v>
      </c>
      <c r="C8" s="1">
        <v>-7784.13</v>
      </c>
      <c r="D8" s="1">
        <v>-8073</v>
      </c>
      <c r="E8" s="1">
        <v>-14057</v>
      </c>
      <c r="F8" s="1">
        <v>-21540</v>
      </c>
      <c r="G8" s="1">
        <v>0</v>
      </c>
      <c r="H8" s="1">
        <v>-52460.13</v>
      </c>
      <c r="I8" s="1"/>
      <c r="J8" s="1">
        <f t="shared" si="0"/>
        <v>-8790.130000000001</v>
      </c>
      <c r="K8" s="1">
        <f t="shared" si="1"/>
        <v>-21540</v>
      </c>
      <c r="L8" s="2">
        <f t="shared" si="2"/>
        <v>-12749.869999999999</v>
      </c>
      <c r="M8" s="3">
        <f t="shared" si="3"/>
        <v>1.4504757039998268</v>
      </c>
      <c r="O8" s="2">
        <f t="shared" si="4"/>
        <v>-15460.065000000001</v>
      </c>
      <c r="P8" s="2">
        <f t="shared" si="5"/>
        <v>-21540</v>
      </c>
      <c r="Q8" s="2">
        <f t="shared" si="6"/>
        <v>-6079.9349999999995</v>
      </c>
      <c r="R8" s="3">
        <f t="shared" si="7"/>
        <v>0.39326710463377734</v>
      </c>
    </row>
    <row r="9" spans="1:18" x14ac:dyDescent="0.25">
      <c r="A9" t="s">
        <v>14</v>
      </c>
      <c r="B9" s="1">
        <v>117142.78</v>
      </c>
      <c r="C9" s="1">
        <v>59612.14</v>
      </c>
      <c r="D9" s="1">
        <v>35972.46</v>
      </c>
      <c r="E9" s="1">
        <v>47617.17</v>
      </c>
      <c r="F9" s="1">
        <v>122387.4</v>
      </c>
      <c r="G9" s="1">
        <v>2930.27</v>
      </c>
      <c r="H9" s="1">
        <v>385662.22</v>
      </c>
      <c r="I9" s="1"/>
      <c r="J9" s="1">
        <f t="shared" si="0"/>
        <v>176754.91999999998</v>
      </c>
      <c r="K9" s="1">
        <f t="shared" si="1"/>
        <v>125317.67</v>
      </c>
      <c r="L9" s="2">
        <f t="shared" si="2"/>
        <v>-51437.249999999985</v>
      </c>
      <c r="M9" s="3">
        <f t="shared" si="3"/>
        <v>-0.29100887262430936</v>
      </c>
      <c r="O9" s="2">
        <f t="shared" si="4"/>
        <v>130172.27499999999</v>
      </c>
      <c r="P9" s="2">
        <f t="shared" si="5"/>
        <v>125317.67</v>
      </c>
      <c r="Q9" s="2">
        <f t="shared" si="6"/>
        <v>-4854.6049999999959</v>
      </c>
      <c r="R9" s="3">
        <f t="shared" si="7"/>
        <v>-3.7293694068110866E-2</v>
      </c>
    </row>
    <row r="10" spans="1:18" x14ac:dyDescent="0.25">
      <c r="A10" t="s">
        <v>15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8" x14ac:dyDescent="0.25">
      <c r="A11" t="s">
        <v>16</v>
      </c>
      <c r="B11" s="1">
        <v>94289.59</v>
      </c>
      <c r="C11" s="1">
        <v>17538.59</v>
      </c>
      <c r="D11" s="1">
        <v>8838.44</v>
      </c>
      <c r="E11" s="1">
        <v>66009.740000000005</v>
      </c>
      <c r="F11" s="1">
        <v>117391.12</v>
      </c>
      <c r="G11" s="1">
        <v>18351.419999999998</v>
      </c>
      <c r="H11" s="1">
        <v>322418.90000000002</v>
      </c>
      <c r="I11" s="1"/>
      <c r="J11" s="1">
        <f t="shared" si="0"/>
        <v>111828.18</v>
      </c>
      <c r="K11" s="1">
        <f t="shared" si="1"/>
        <v>135742.53999999998</v>
      </c>
      <c r="L11" s="2">
        <f t="shared" ref="L11:L30" si="8">+K11-J11</f>
        <v>23914.359999999986</v>
      </c>
      <c r="M11" s="3">
        <f t="shared" ref="M11:M30" si="9">+L11/J11</f>
        <v>0.21384913892008248</v>
      </c>
      <c r="O11" s="2">
        <f t="shared" si="4"/>
        <v>93338.18</v>
      </c>
      <c r="P11" s="2">
        <f t="shared" ref="P11:P30" si="10">AVERAGE(F11:G11)*2</f>
        <v>135742.53999999998</v>
      </c>
      <c r="Q11" s="2">
        <f t="shared" ref="Q11:Q30" si="11">+P11-O11</f>
        <v>42404.359999999986</v>
      </c>
      <c r="R11" s="3">
        <f t="shared" ref="R11:R30" si="12">+Q11/O11</f>
        <v>0.4543088369625376</v>
      </c>
    </row>
    <row r="12" spans="1:18" x14ac:dyDescent="0.25">
      <c r="A12" t="s">
        <v>17</v>
      </c>
      <c r="B12" s="1">
        <v>24872</v>
      </c>
      <c r="C12" s="1">
        <v>25085</v>
      </c>
      <c r="D12" s="1">
        <v>24768</v>
      </c>
      <c r="E12" s="1">
        <v>24838</v>
      </c>
      <c r="F12" s="1">
        <v>25116</v>
      </c>
      <c r="G12" s="1">
        <v>24775</v>
      </c>
      <c r="H12" s="1">
        <v>149454</v>
      </c>
      <c r="I12" s="1"/>
      <c r="J12" s="1">
        <f t="shared" si="0"/>
        <v>49957</v>
      </c>
      <c r="K12" s="1">
        <f t="shared" si="1"/>
        <v>49891</v>
      </c>
      <c r="L12" s="2">
        <f t="shared" si="8"/>
        <v>-66</v>
      </c>
      <c r="M12" s="3">
        <f t="shared" si="9"/>
        <v>-1.3211361771123167E-3</v>
      </c>
      <c r="O12" s="2">
        <f t="shared" si="4"/>
        <v>49781.5</v>
      </c>
      <c r="P12" s="2">
        <f t="shared" si="10"/>
        <v>49891</v>
      </c>
      <c r="Q12" s="2">
        <f t="shared" si="11"/>
        <v>109.5</v>
      </c>
      <c r="R12" s="3">
        <f t="shared" si="12"/>
        <v>2.1996123057762421E-3</v>
      </c>
    </row>
    <row r="13" spans="1:18" x14ac:dyDescent="0.25">
      <c r="A13" t="s">
        <v>18</v>
      </c>
      <c r="B13" s="1">
        <v>46724.43</v>
      </c>
      <c r="C13" s="1">
        <v>8788.6299999999992</v>
      </c>
      <c r="D13" s="1">
        <v>4347.5600000000004</v>
      </c>
      <c r="E13" s="1">
        <v>32791.58</v>
      </c>
      <c r="F13" s="1">
        <v>103516.23</v>
      </c>
      <c r="G13" s="1">
        <v>23701.05</v>
      </c>
      <c r="H13" s="1">
        <v>219869.48</v>
      </c>
      <c r="I13" s="1"/>
      <c r="J13" s="1">
        <f t="shared" si="0"/>
        <v>55513.06</v>
      </c>
      <c r="K13" s="1">
        <f t="shared" si="1"/>
        <v>127217.28</v>
      </c>
      <c r="L13" s="2">
        <f t="shared" si="8"/>
        <v>71704.22</v>
      </c>
      <c r="M13" s="3">
        <f t="shared" si="9"/>
        <v>1.2916639796112843</v>
      </c>
      <c r="O13" s="2">
        <f t="shared" si="4"/>
        <v>46326.1</v>
      </c>
      <c r="P13" s="2">
        <f t="shared" si="10"/>
        <v>127217.28</v>
      </c>
      <c r="Q13" s="2">
        <f t="shared" si="11"/>
        <v>80891.179999999993</v>
      </c>
      <c r="R13" s="3">
        <f t="shared" si="12"/>
        <v>1.7461254023110082</v>
      </c>
    </row>
    <row r="14" spans="1:18" x14ac:dyDescent="0.25">
      <c r="A14" t="s">
        <v>19</v>
      </c>
      <c r="B14" s="1">
        <v>1068.9000000000001</v>
      </c>
      <c r="C14" s="1">
        <v>328.2</v>
      </c>
      <c r="D14" s="1">
        <v>89.5</v>
      </c>
      <c r="E14" s="1">
        <v>909.5</v>
      </c>
      <c r="F14" s="1">
        <v>1838.9</v>
      </c>
      <c r="G14" s="1">
        <v>0</v>
      </c>
      <c r="H14" s="1">
        <v>4235</v>
      </c>
      <c r="I14" s="1"/>
      <c r="J14" s="1">
        <f t="shared" si="0"/>
        <v>1397.1000000000001</v>
      </c>
      <c r="K14" s="1">
        <f t="shared" si="1"/>
        <v>1838.9</v>
      </c>
      <c r="L14" s="2">
        <f t="shared" si="8"/>
        <v>441.79999999999995</v>
      </c>
      <c r="M14" s="3">
        <f t="shared" si="9"/>
        <v>0.31622646911459446</v>
      </c>
      <c r="O14" s="2">
        <f t="shared" si="4"/>
        <v>1198.0500000000002</v>
      </c>
      <c r="P14" s="2">
        <f t="shared" si="10"/>
        <v>1838.9</v>
      </c>
      <c r="Q14" s="2">
        <f t="shared" si="11"/>
        <v>640.84999999999991</v>
      </c>
      <c r="R14" s="3">
        <f t="shared" si="12"/>
        <v>0.53491089687408688</v>
      </c>
    </row>
    <row r="15" spans="1:18" x14ac:dyDescent="0.25">
      <c r="A15" t="s">
        <v>20</v>
      </c>
      <c r="B15" s="1">
        <v>38447.21</v>
      </c>
      <c r="C15" s="1">
        <v>14759.81</v>
      </c>
      <c r="D15" s="1">
        <v>14075.57</v>
      </c>
      <c r="E15" s="1">
        <v>32915.629999999997</v>
      </c>
      <c r="F15" s="1">
        <v>53837.45</v>
      </c>
      <c r="G15" s="1">
        <v>14105.39</v>
      </c>
      <c r="H15" s="1">
        <v>168141.06</v>
      </c>
      <c r="I15" s="1"/>
      <c r="J15" s="1">
        <f t="shared" si="0"/>
        <v>53207.02</v>
      </c>
      <c r="K15" s="1">
        <f t="shared" si="1"/>
        <v>67942.84</v>
      </c>
      <c r="L15" s="2">
        <f t="shared" si="8"/>
        <v>14735.82</v>
      </c>
      <c r="M15" s="3">
        <f t="shared" si="9"/>
        <v>0.27695255250153084</v>
      </c>
      <c r="O15" s="2">
        <f t="shared" si="4"/>
        <v>50099.11</v>
      </c>
      <c r="P15" s="2">
        <f t="shared" si="10"/>
        <v>67942.84</v>
      </c>
      <c r="Q15" s="2">
        <f t="shared" si="11"/>
        <v>17843.729999999996</v>
      </c>
      <c r="R15" s="3">
        <f t="shared" si="12"/>
        <v>0.35616860259593425</v>
      </c>
    </row>
    <row r="16" spans="1:18" x14ac:dyDescent="0.25">
      <c r="A16" t="s">
        <v>21</v>
      </c>
      <c r="B16" s="1">
        <v>8235</v>
      </c>
      <c r="C16" s="1">
        <v>8400</v>
      </c>
      <c r="D16" s="1">
        <v>8335</v>
      </c>
      <c r="E16" s="1">
        <v>8225</v>
      </c>
      <c r="F16" s="1">
        <v>8260</v>
      </c>
      <c r="G16" s="1">
        <v>8160</v>
      </c>
      <c r="H16" s="1">
        <v>49615</v>
      </c>
      <c r="I16" s="1"/>
      <c r="J16" s="1">
        <f t="shared" si="0"/>
        <v>16635</v>
      </c>
      <c r="K16" s="1">
        <f t="shared" si="1"/>
        <v>16420</v>
      </c>
      <c r="L16" s="2">
        <f t="shared" si="8"/>
        <v>-215</v>
      </c>
      <c r="M16" s="3">
        <f t="shared" si="9"/>
        <v>-1.2924556657649534E-2</v>
      </c>
      <c r="O16" s="2">
        <f t="shared" si="4"/>
        <v>16597.5</v>
      </c>
      <c r="P16" s="2">
        <f t="shared" si="10"/>
        <v>16420</v>
      </c>
      <c r="Q16" s="2">
        <f t="shared" si="11"/>
        <v>-177.5</v>
      </c>
      <c r="R16" s="3">
        <f t="shared" si="12"/>
        <v>-1.0694381683988553E-2</v>
      </c>
    </row>
    <row r="17" spans="1:18" x14ac:dyDescent="0.25">
      <c r="A17" t="s">
        <v>22</v>
      </c>
      <c r="B17" s="1">
        <v>34371.25</v>
      </c>
      <c r="C17" s="1">
        <v>15148.43</v>
      </c>
      <c r="D17" s="1">
        <v>18839.060000000001</v>
      </c>
      <c r="E17" s="1">
        <v>32068.53</v>
      </c>
      <c r="F17" s="1">
        <v>90950.399999999994</v>
      </c>
      <c r="G17" s="1">
        <v>37347</v>
      </c>
      <c r="H17" s="1">
        <v>228724.67</v>
      </c>
      <c r="I17" s="1"/>
      <c r="J17" s="1">
        <f t="shared" si="0"/>
        <v>49519.68</v>
      </c>
      <c r="K17" s="1">
        <f t="shared" si="1"/>
        <v>128297.4</v>
      </c>
      <c r="L17" s="2">
        <f t="shared" si="8"/>
        <v>78777.72</v>
      </c>
      <c r="M17" s="3">
        <f t="shared" si="9"/>
        <v>1.5908366128375628</v>
      </c>
      <c r="O17" s="2">
        <f t="shared" si="4"/>
        <v>50213.635000000002</v>
      </c>
      <c r="P17" s="2">
        <f t="shared" si="10"/>
        <v>128297.4</v>
      </c>
      <c r="Q17" s="2">
        <f t="shared" si="11"/>
        <v>78083.764999999985</v>
      </c>
      <c r="R17" s="3">
        <f t="shared" si="12"/>
        <v>1.5550311185398145</v>
      </c>
    </row>
    <row r="18" spans="1:18" x14ac:dyDescent="0.25">
      <c r="A18" t="s">
        <v>23</v>
      </c>
      <c r="B18" s="1">
        <v>6866.7</v>
      </c>
      <c r="C18" s="1">
        <v>3465.1</v>
      </c>
      <c r="D18" s="1">
        <v>4466</v>
      </c>
      <c r="E18" s="1">
        <v>7000.2</v>
      </c>
      <c r="F18" s="1">
        <v>10545.6</v>
      </c>
      <c r="G18" s="1">
        <v>0</v>
      </c>
      <c r="H18" s="1">
        <v>32343.599999999999</v>
      </c>
      <c r="I18" s="1"/>
      <c r="J18" s="1">
        <f t="shared" si="0"/>
        <v>10331.799999999999</v>
      </c>
      <c r="K18" s="1">
        <f t="shared" si="1"/>
        <v>10545.6</v>
      </c>
      <c r="L18" s="2">
        <f t="shared" si="8"/>
        <v>213.80000000000109</v>
      </c>
      <c r="M18" s="3">
        <f t="shared" si="9"/>
        <v>2.069339321318658E-2</v>
      </c>
      <c r="O18" s="2">
        <f t="shared" si="4"/>
        <v>10899</v>
      </c>
      <c r="P18" s="2">
        <f t="shared" si="10"/>
        <v>10545.6</v>
      </c>
      <c r="Q18" s="2">
        <f t="shared" si="11"/>
        <v>-353.39999999999964</v>
      </c>
      <c r="R18" s="3">
        <f t="shared" si="12"/>
        <v>-3.2424993118634705E-2</v>
      </c>
    </row>
    <row r="19" spans="1:18" x14ac:dyDescent="0.25">
      <c r="A19" t="s">
        <v>24</v>
      </c>
      <c r="B19" s="1">
        <v>20682.310000000001</v>
      </c>
      <c r="C19" s="1">
        <v>13778.83</v>
      </c>
      <c r="D19" s="1">
        <v>51517.64</v>
      </c>
      <c r="E19" s="1">
        <v>43691.59</v>
      </c>
      <c r="F19" s="1">
        <v>20727.75</v>
      </c>
      <c r="G19" s="1">
        <v>29845.08</v>
      </c>
      <c r="H19" s="1">
        <v>180243.20000000001</v>
      </c>
      <c r="I19" s="1"/>
      <c r="J19" s="1">
        <f t="shared" si="0"/>
        <v>34461.14</v>
      </c>
      <c r="K19" s="1">
        <f t="shared" si="1"/>
        <v>50572.83</v>
      </c>
      <c r="L19" s="2">
        <f t="shared" si="8"/>
        <v>16111.690000000002</v>
      </c>
      <c r="M19" s="3">
        <f t="shared" si="9"/>
        <v>0.46753212459019067</v>
      </c>
      <c r="O19" s="2">
        <f t="shared" si="4"/>
        <v>64835.184999999998</v>
      </c>
      <c r="P19" s="2">
        <f t="shared" si="10"/>
        <v>50572.83</v>
      </c>
      <c r="Q19" s="2">
        <f t="shared" si="11"/>
        <v>-14262.354999999996</v>
      </c>
      <c r="R19" s="3">
        <f t="shared" si="12"/>
        <v>-0.21997862734563026</v>
      </c>
    </row>
    <row r="20" spans="1:18" x14ac:dyDescent="0.25">
      <c r="A20" t="s">
        <v>25</v>
      </c>
      <c r="B20" s="1">
        <v>3150</v>
      </c>
      <c r="C20" s="1">
        <v>3225</v>
      </c>
      <c r="D20" s="1">
        <v>3375</v>
      </c>
      <c r="E20" s="1">
        <v>3225</v>
      </c>
      <c r="F20" s="1">
        <v>2925</v>
      </c>
      <c r="G20" s="1">
        <v>3000</v>
      </c>
      <c r="H20" s="1">
        <v>18900</v>
      </c>
      <c r="I20" s="1"/>
      <c r="J20" s="1">
        <f t="shared" si="0"/>
        <v>6375</v>
      </c>
      <c r="K20" s="1">
        <f t="shared" si="1"/>
        <v>5925</v>
      </c>
      <c r="L20" s="2">
        <f t="shared" si="8"/>
        <v>-450</v>
      </c>
      <c r="M20" s="3">
        <f t="shared" si="9"/>
        <v>-7.0588235294117646E-2</v>
      </c>
      <c r="O20" s="2">
        <f t="shared" si="4"/>
        <v>6487.5</v>
      </c>
      <c r="P20" s="2">
        <f t="shared" si="10"/>
        <v>5925</v>
      </c>
      <c r="Q20" s="2">
        <f t="shared" si="11"/>
        <v>-562.5</v>
      </c>
      <c r="R20" s="3">
        <f t="shared" si="12"/>
        <v>-8.6705202312138727E-2</v>
      </c>
    </row>
    <row r="21" spans="1:18" x14ac:dyDescent="0.25">
      <c r="A21" t="s">
        <v>26</v>
      </c>
      <c r="B21" s="1">
        <v>22715.34</v>
      </c>
      <c r="C21" s="1">
        <v>15488.22</v>
      </c>
      <c r="D21" s="1">
        <v>57909</v>
      </c>
      <c r="E21" s="1">
        <v>49112.03</v>
      </c>
      <c r="F21" s="1">
        <v>44698.47</v>
      </c>
      <c r="G21" s="1">
        <v>88129.32</v>
      </c>
      <c r="H21" s="1">
        <v>278052.38</v>
      </c>
      <c r="I21" s="1"/>
      <c r="J21" s="1">
        <f t="shared" si="0"/>
        <v>38203.56</v>
      </c>
      <c r="K21" s="1">
        <f t="shared" si="1"/>
        <v>132827.79</v>
      </c>
      <c r="L21" s="2">
        <f t="shared" si="8"/>
        <v>94624.23000000001</v>
      </c>
      <c r="M21" s="3">
        <f t="shared" si="9"/>
        <v>2.47684325753935</v>
      </c>
      <c r="O21" s="2">
        <f t="shared" si="4"/>
        <v>72612.294999999998</v>
      </c>
      <c r="P21" s="2">
        <f t="shared" si="10"/>
        <v>132827.79</v>
      </c>
      <c r="Q21" s="2">
        <f t="shared" si="11"/>
        <v>60215.49500000001</v>
      </c>
      <c r="R21" s="3">
        <f t="shared" si="12"/>
        <v>0.82927409194269386</v>
      </c>
    </row>
    <row r="22" spans="1:18" x14ac:dyDescent="0.25">
      <c r="A22" t="s">
        <v>27</v>
      </c>
      <c r="B22" s="1">
        <v>5582.4</v>
      </c>
      <c r="C22" s="1">
        <v>3803.4</v>
      </c>
      <c r="D22" s="1">
        <v>14231.4</v>
      </c>
      <c r="E22" s="1">
        <v>12069.5</v>
      </c>
      <c r="F22" s="1">
        <v>5725.9</v>
      </c>
      <c r="G22" s="1">
        <v>0</v>
      </c>
      <c r="H22" s="1">
        <v>41412.6</v>
      </c>
      <c r="I22" s="1"/>
      <c r="J22" s="1">
        <f t="shared" si="0"/>
        <v>9385.7999999999993</v>
      </c>
      <c r="K22" s="1">
        <f t="shared" si="1"/>
        <v>5725.9</v>
      </c>
      <c r="L22" s="2">
        <f t="shared" si="8"/>
        <v>-3659.8999999999996</v>
      </c>
      <c r="M22" s="3">
        <f t="shared" si="9"/>
        <v>-0.38994012231242942</v>
      </c>
      <c r="O22" s="2">
        <f t="shared" si="4"/>
        <v>17843.349999999999</v>
      </c>
      <c r="P22" s="2">
        <f t="shared" si="10"/>
        <v>5725.9</v>
      </c>
      <c r="Q22" s="2">
        <f t="shared" si="11"/>
        <v>-12117.449999999999</v>
      </c>
      <c r="R22" s="3">
        <f t="shared" si="12"/>
        <v>-0.67910173818257225</v>
      </c>
    </row>
    <row r="23" spans="1:18" x14ac:dyDescent="0.25">
      <c r="A23" t="s">
        <v>28</v>
      </c>
      <c r="B23" s="1">
        <v>12772.44</v>
      </c>
      <c r="C23" s="1">
        <v>636.76</v>
      </c>
      <c r="D23" s="1">
        <v>521.27</v>
      </c>
      <c r="E23" s="1">
        <v>7273.68</v>
      </c>
      <c r="F23" s="1">
        <v>10694.93</v>
      </c>
      <c r="G23" s="1">
        <v>1757.15</v>
      </c>
      <c r="H23" s="1">
        <v>33656.230000000003</v>
      </c>
      <c r="I23" s="1"/>
      <c r="J23" s="1">
        <f t="shared" si="0"/>
        <v>13409.2</v>
      </c>
      <c r="K23" s="1">
        <f t="shared" si="1"/>
        <v>12452.08</v>
      </c>
      <c r="L23" s="2">
        <f t="shared" si="8"/>
        <v>-957.1200000000008</v>
      </c>
      <c r="M23" s="3">
        <f t="shared" si="9"/>
        <v>-7.1377859976732447E-2</v>
      </c>
      <c r="O23" s="2">
        <f t="shared" si="4"/>
        <v>10602.075000000001</v>
      </c>
      <c r="P23" s="2">
        <f t="shared" si="10"/>
        <v>12452.08</v>
      </c>
      <c r="Q23" s="2">
        <f t="shared" si="11"/>
        <v>1850.0049999999992</v>
      </c>
      <c r="R23" s="3">
        <f t="shared" si="12"/>
        <v>0.17449461544084521</v>
      </c>
    </row>
    <row r="24" spans="1:18" x14ac:dyDescent="0.25">
      <c r="A24" t="s">
        <v>29</v>
      </c>
      <c r="B24" s="1">
        <v>735</v>
      </c>
      <c r="C24" s="1">
        <v>735</v>
      </c>
      <c r="D24" s="1">
        <v>735</v>
      </c>
      <c r="E24" s="1">
        <v>735</v>
      </c>
      <c r="F24" s="1">
        <v>735</v>
      </c>
      <c r="G24" s="1">
        <v>735</v>
      </c>
      <c r="H24" s="1">
        <v>4410</v>
      </c>
      <c r="I24" s="1"/>
      <c r="J24" s="1">
        <f t="shared" si="0"/>
        <v>1470</v>
      </c>
      <c r="K24" s="1">
        <f t="shared" si="1"/>
        <v>1470</v>
      </c>
      <c r="L24" s="2">
        <f t="shared" si="8"/>
        <v>0</v>
      </c>
      <c r="M24" s="3">
        <f t="shared" si="9"/>
        <v>0</v>
      </c>
      <c r="O24" s="2">
        <f t="shared" si="4"/>
        <v>1470</v>
      </c>
      <c r="P24" s="2">
        <f t="shared" si="10"/>
        <v>1470</v>
      </c>
      <c r="Q24" s="2">
        <f t="shared" si="11"/>
        <v>0</v>
      </c>
      <c r="R24" s="3">
        <f t="shared" si="12"/>
        <v>0</v>
      </c>
    </row>
    <row r="25" spans="1:18" x14ac:dyDescent="0.25">
      <c r="A25" t="s">
        <v>30</v>
      </c>
      <c r="B25" s="1">
        <v>14357</v>
      </c>
      <c r="C25" s="1">
        <v>715.76</v>
      </c>
      <c r="D25" s="1">
        <v>585.94000000000005</v>
      </c>
      <c r="E25" s="1">
        <v>8176.04</v>
      </c>
      <c r="F25" s="1">
        <v>20290.060000000001</v>
      </c>
      <c r="G25" s="1">
        <v>5113.2</v>
      </c>
      <c r="H25" s="1">
        <v>49238</v>
      </c>
      <c r="I25" s="1"/>
      <c r="J25" s="1">
        <f t="shared" si="0"/>
        <v>15072.76</v>
      </c>
      <c r="K25" s="1">
        <f t="shared" si="1"/>
        <v>25403.260000000002</v>
      </c>
      <c r="L25" s="2">
        <f t="shared" si="8"/>
        <v>10330.500000000002</v>
      </c>
      <c r="M25" s="3">
        <f t="shared" si="9"/>
        <v>0.68537547204360727</v>
      </c>
      <c r="O25" s="2">
        <f t="shared" si="4"/>
        <v>11917.37</v>
      </c>
      <c r="P25" s="2">
        <f t="shared" si="10"/>
        <v>25403.260000000002</v>
      </c>
      <c r="Q25" s="2">
        <f t="shared" si="11"/>
        <v>13485.890000000001</v>
      </c>
      <c r="R25" s="3">
        <f t="shared" si="12"/>
        <v>1.1316162878218936</v>
      </c>
    </row>
    <row r="26" spans="1:18" x14ac:dyDescent="0.25">
      <c r="A26" t="s">
        <v>31</v>
      </c>
      <c r="B26" s="1">
        <v>3528.3</v>
      </c>
      <c r="C26" s="1">
        <v>162</v>
      </c>
      <c r="D26" s="1">
        <v>144</v>
      </c>
      <c r="E26" s="1">
        <v>2009.3</v>
      </c>
      <c r="F26" s="1">
        <v>2954.4</v>
      </c>
      <c r="G26" s="1">
        <v>0</v>
      </c>
      <c r="H26" s="1">
        <v>8798</v>
      </c>
      <c r="I26" s="1"/>
      <c r="J26" s="1">
        <f t="shared" si="0"/>
        <v>3690.3</v>
      </c>
      <c r="K26" s="1">
        <f t="shared" si="1"/>
        <v>2954.4</v>
      </c>
      <c r="L26" s="2">
        <f t="shared" si="8"/>
        <v>-735.90000000000009</v>
      </c>
      <c r="M26" s="3">
        <f t="shared" si="9"/>
        <v>-0.19941468173319243</v>
      </c>
      <c r="O26" s="2">
        <f t="shared" si="4"/>
        <v>2921.8</v>
      </c>
      <c r="P26" s="2">
        <f t="shared" si="10"/>
        <v>2954.4</v>
      </c>
      <c r="Q26" s="2">
        <f t="shared" si="11"/>
        <v>32.599999999999909</v>
      </c>
      <c r="R26" s="3">
        <f t="shared" si="12"/>
        <v>1.1157505647203747E-2</v>
      </c>
    </row>
    <row r="27" spans="1:18" x14ac:dyDescent="0.25">
      <c r="A27" t="s">
        <v>32</v>
      </c>
      <c r="B27" s="1">
        <v>338397.87</v>
      </c>
      <c r="C27" s="1">
        <v>132058.73000000001</v>
      </c>
      <c r="D27" s="1">
        <v>212778.38</v>
      </c>
      <c r="E27" s="1">
        <v>331050.32</v>
      </c>
      <c r="F27" s="1">
        <v>520207.21</v>
      </c>
      <c r="G27" s="1">
        <v>255019.61</v>
      </c>
      <c r="H27" s="1">
        <v>1789512.12</v>
      </c>
      <c r="I27" s="1"/>
      <c r="J27" s="1">
        <f t="shared" si="0"/>
        <v>470456.6</v>
      </c>
      <c r="K27" s="1">
        <f t="shared" si="1"/>
        <v>775226.82000000007</v>
      </c>
      <c r="L27" s="2">
        <f t="shared" si="8"/>
        <v>304770.22000000009</v>
      </c>
      <c r="M27" s="3">
        <f t="shared" si="9"/>
        <v>0.64781792837001351</v>
      </c>
      <c r="O27" s="2">
        <f t="shared" si="4"/>
        <v>507142.65</v>
      </c>
      <c r="P27" s="2">
        <f t="shared" si="10"/>
        <v>775226.82000000007</v>
      </c>
      <c r="Q27" s="2">
        <f t="shared" si="11"/>
        <v>268084.17000000004</v>
      </c>
      <c r="R27" s="3">
        <f t="shared" si="12"/>
        <v>0.52861688915337735</v>
      </c>
    </row>
    <row r="28" spans="1:18" x14ac:dyDescent="0.25">
      <c r="A28" t="s">
        <v>33</v>
      </c>
      <c r="B28" s="1">
        <v>6097.07</v>
      </c>
      <c r="C28" s="1">
        <v>4441.1000000000004</v>
      </c>
      <c r="D28" s="1">
        <v>2468.52</v>
      </c>
      <c r="E28" s="1">
        <v>2835.17</v>
      </c>
      <c r="F28" s="1">
        <v>10297.93</v>
      </c>
      <c r="G28" s="1">
        <v>7860.39</v>
      </c>
      <c r="H28" s="1">
        <v>34000.18</v>
      </c>
      <c r="I28" s="1"/>
      <c r="J28" s="1">
        <f t="shared" si="0"/>
        <v>10538.17</v>
      </c>
      <c r="K28" s="1">
        <f t="shared" si="1"/>
        <v>18158.32</v>
      </c>
      <c r="L28" s="2">
        <f t="shared" si="8"/>
        <v>7620.15</v>
      </c>
      <c r="M28" s="3">
        <f t="shared" si="9"/>
        <v>0.72309993101268999</v>
      </c>
      <c r="O28" s="2">
        <f t="shared" si="4"/>
        <v>7920.93</v>
      </c>
      <c r="P28" s="2">
        <f t="shared" si="10"/>
        <v>18158.32</v>
      </c>
      <c r="Q28" s="2">
        <f t="shared" si="11"/>
        <v>10237.39</v>
      </c>
      <c r="R28" s="3">
        <f t="shared" si="12"/>
        <v>1.2924479827495003</v>
      </c>
    </row>
    <row r="29" spans="1:18" x14ac:dyDescent="0.25">
      <c r="A29" t="s">
        <v>34</v>
      </c>
      <c r="B29" s="1">
        <v>461637.72</v>
      </c>
      <c r="C29" s="1">
        <v>196111.97</v>
      </c>
      <c r="D29" s="1">
        <v>251219.36</v>
      </c>
      <c r="E29" s="1">
        <v>381502.66</v>
      </c>
      <c r="F29" s="1">
        <v>652892.54</v>
      </c>
      <c r="G29" s="1">
        <v>265810.27</v>
      </c>
      <c r="H29" s="1">
        <v>2209174.52</v>
      </c>
      <c r="I29" s="1"/>
      <c r="J29" s="1">
        <f t="shared" si="0"/>
        <v>657749.68999999994</v>
      </c>
      <c r="K29" s="1">
        <f t="shared" si="1"/>
        <v>918702.81</v>
      </c>
      <c r="L29" s="2">
        <f t="shared" si="8"/>
        <v>260953.12000000011</v>
      </c>
      <c r="M29" s="3">
        <f t="shared" si="9"/>
        <v>0.39673621130859088</v>
      </c>
      <c r="O29" s="2">
        <f t="shared" si="4"/>
        <v>645235.85499999998</v>
      </c>
      <c r="P29" s="2">
        <f t="shared" si="10"/>
        <v>918702.81</v>
      </c>
      <c r="Q29" s="2">
        <f t="shared" si="11"/>
        <v>273466.95500000007</v>
      </c>
      <c r="R29" s="3">
        <f t="shared" si="12"/>
        <v>0.42382479659317768</v>
      </c>
    </row>
    <row r="30" spans="1:18" x14ac:dyDescent="0.25">
      <c r="A30" t="s">
        <v>35</v>
      </c>
      <c r="B30" s="1">
        <v>461637.72</v>
      </c>
      <c r="C30" s="1">
        <v>196111.97</v>
      </c>
      <c r="D30" s="1">
        <v>251219.36</v>
      </c>
      <c r="E30" s="1">
        <v>381502.66</v>
      </c>
      <c r="F30" s="1">
        <v>652892.54</v>
      </c>
      <c r="G30" s="1">
        <v>265810.27</v>
      </c>
      <c r="H30" s="1">
        <v>2209174.52</v>
      </c>
      <c r="I30" s="1"/>
      <c r="J30" s="1">
        <f t="shared" si="0"/>
        <v>657749.68999999994</v>
      </c>
      <c r="K30" s="1">
        <f t="shared" si="1"/>
        <v>918702.81</v>
      </c>
      <c r="L30" s="2">
        <f t="shared" si="8"/>
        <v>260953.12000000011</v>
      </c>
      <c r="M30" s="3">
        <f t="shared" si="9"/>
        <v>0.39673621130859088</v>
      </c>
      <c r="O30" s="2">
        <f t="shared" si="4"/>
        <v>645235.85499999998</v>
      </c>
      <c r="P30" s="2">
        <f t="shared" si="10"/>
        <v>918702.81</v>
      </c>
      <c r="Q30" s="2">
        <f t="shared" si="11"/>
        <v>273466.95500000007</v>
      </c>
      <c r="R30" s="3">
        <f t="shared" si="12"/>
        <v>0.42382479659317768</v>
      </c>
    </row>
    <row r="31" spans="1:18" x14ac:dyDescent="0.25">
      <c r="A31" t="s">
        <v>36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8" x14ac:dyDescent="0.25">
      <c r="A32" t="s">
        <v>36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23" x14ac:dyDescent="0.25">
      <c r="A33" t="s">
        <v>37</v>
      </c>
      <c r="B33" s="1">
        <v>257590</v>
      </c>
      <c r="C33" s="1">
        <v>114098</v>
      </c>
      <c r="D33" s="1">
        <v>138377</v>
      </c>
      <c r="E33" s="1">
        <v>124175</v>
      </c>
      <c r="F33" s="1">
        <v>323241</v>
      </c>
      <c r="G33" s="1">
        <v>239441</v>
      </c>
      <c r="H33" s="1">
        <v>1196922</v>
      </c>
      <c r="I33" s="1"/>
      <c r="J33" s="1">
        <f t="shared" si="0"/>
        <v>371688</v>
      </c>
      <c r="K33" s="1">
        <f t="shared" si="1"/>
        <v>562682</v>
      </c>
      <c r="L33" s="2">
        <f t="shared" ref="L33:L36" si="13">+K33-J33</f>
        <v>190994</v>
      </c>
      <c r="M33" s="3">
        <f t="shared" ref="M33:M36" si="14">+L33/J33</f>
        <v>0.51385570693700089</v>
      </c>
      <c r="O33" s="2">
        <f t="shared" ref="O33:O36" si="15">AVERAGE(B33:E33)*2</f>
        <v>317120</v>
      </c>
      <c r="P33" s="2">
        <f>AVERAGE(F33:G33)*2</f>
        <v>562682</v>
      </c>
      <c r="Q33" s="2">
        <f t="shared" ref="Q33:Q36" si="16">+P33-O33</f>
        <v>245562</v>
      </c>
      <c r="R33" s="3">
        <f>+Q33/O33</f>
        <v>0.77435040363269425</v>
      </c>
      <c r="T33" s="2"/>
    </row>
    <row r="34" spans="1:23" x14ac:dyDescent="0.25">
      <c r="A34" t="s">
        <v>38</v>
      </c>
      <c r="B34" s="1">
        <v>257590</v>
      </c>
      <c r="C34" s="1">
        <v>114098</v>
      </c>
      <c r="D34" s="1">
        <v>138377</v>
      </c>
      <c r="E34" s="1">
        <v>124175</v>
      </c>
      <c r="F34" s="1">
        <v>323241</v>
      </c>
      <c r="G34" s="1">
        <v>239441</v>
      </c>
      <c r="H34" s="1">
        <v>1196922</v>
      </c>
      <c r="I34" s="1"/>
      <c r="J34" s="1">
        <f t="shared" si="0"/>
        <v>371688</v>
      </c>
      <c r="K34" s="1">
        <f t="shared" si="1"/>
        <v>562682</v>
      </c>
      <c r="L34" s="2">
        <f t="shared" si="13"/>
        <v>190994</v>
      </c>
      <c r="M34" s="3">
        <f t="shared" si="14"/>
        <v>0.51385570693700089</v>
      </c>
      <c r="O34" s="2">
        <f t="shared" si="15"/>
        <v>317120</v>
      </c>
      <c r="P34" s="2">
        <f t="shared" ref="P34:P36" si="17">AVERAGE(F34:G34)*2</f>
        <v>562682</v>
      </c>
      <c r="Q34" s="2">
        <f t="shared" si="16"/>
        <v>245562</v>
      </c>
      <c r="R34" s="3">
        <f t="shared" ref="R34:R36" si="18">+Q34/O34</f>
        <v>0.77435040363269425</v>
      </c>
    </row>
    <row r="35" spans="1:23" x14ac:dyDescent="0.25">
      <c r="A35" t="s">
        <v>39</v>
      </c>
      <c r="B35" s="1">
        <v>257590</v>
      </c>
      <c r="C35" s="1">
        <v>114098</v>
      </c>
      <c r="D35" s="1">
        <v>138377</v>
      </c>
      <c r="E35" s="1">
        <v>124175</v>
      </c>
      <c r="F35" s="1">
        <v>323241</v>
      </c>
      <c r="G35" s="1">
        <v>239441</v>
      </c>
      <c r="H35" s="1">
        <v>1196922</v>
      </c>
      <c r="I35" s="1"/>
      <c r="J35" s="1">
        <f t="shared" si="0"/>
        <v>371688</v>
      </c>
      <c r="K35" s="1">
        <f t="shared" si="1"/>
        <v>562682</v>
      </c>
      <c r="L35" s="2">
        <f t="shared" si="13"/>
        <v>190994</v>
      </c>
      <c r="M35" s="3">
        <f t="shared" si="14"/>
        <v>0.51385570693700089</v>
      </c>
      <c r="O35" s="2">
        <f t="shared" si="15"/>
        <v>317120</v>
      </c>
      <c r="P35" s="2">
        <f t="shared" si="17"/>
        <v>562682</v>
      </c>
      <c r="Q35" s="2">
        <f t="shared" si="16"/>
        <v>245562</v>
      </c>
      <c r="R35" s="3">
        <f t="shared" si="18"/>
        <v>0.77435040363269425</v>
      </c>
    </row>
    <row r="36" spans="1:23" x14ac:dyDescent="0.25">
      <c r="A36" t="s">
        <v>40</v>
      </c>
      <c r="B36" s="1">
        <v>204047.72</v>
      </c>
      <c r="C36" s="1">
        <v>82013.97</v>
      </c>
      <c r="D36" s="1">
        <v>112842.36</v>
      </c>
      <c r="E36" s="1">
        <v>257327.66</v>
      </c>
      <c r="F36" s="1">
        <v>329651.53999999998</v>
      </c>
      <c r="G36" s="1">
        <v>26369.27</v>
      </c>
      <c r="H36" s="1">
        <v>1012252.52</v>
      </c>
      <c r="I36" s="1"/>
      <c r="J36" s="1">
        <f t="shared" si="0"/>
        <v>286061.69</v>
      </c>
      <c r="K36" s="1">
        <f t="shared" si="1"/>
        <v>356020.81</v>
      </c>
      <c r="L36" s="2">
        <f t="shared" si="13"/>
        <v>69959.12</v>
      </c>
      <c r="M36" s="3">
        <f t="shared" si="14"/>
        <v>0.24455955636701998</v>
      </c>
      <c r="O36" s="2">
        <f t="shared" si="15"/>
        <v>328115.85499999998</v>
      </c>
      <c r="P36" s="2">
        <f t="shared" si="17"/>
        <v>356020.81</v>
      </c>
      <c r="Q36" s="2">
        <f t="shared" si="16"/>
        <v>27904.955000000016</v>
      </c>
      <c r="R36" s="3">
        <f t="shared" si="18"/>
        <v>8.5046042654659343E-2</v>
      </c>
    </row>
    <row r="37" spans="1:23" x14ac:dyDescent="0.25">
      <c r="A37" t="s">
        <v>41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23" x14ac:dyDescent="0.25">
      <c r="A38" t="s">
        <v>42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3" x14ac:dyDescent="0.25">
      <c r="A39" t="s">
        <v>43</v>
      </c>
      <c r="B39" s="1">
        <v>19706.79</v>
      </c>
      <c r="C39" s="1">
        <v>19336.14</v>
      </c>
      <c r="D39" s="1">
        <v>19336.14</v>
      </c>
      <c r="E39" s="1">
        <v>19336.14</v>
      </c>
      <c r="F39" s="1">
        <v>19627.29</v>
      </c>
      <c r="G39" s="1">
        <v>19627.29</v>
      </c>
      <c r="H39" s="1">
        <v>116969.79</v>
      </c>
      <c r="I39" s="1"/>
      <c r="J39" s="1">
        <f t="shared" si="0"/>
        <v>39042.93</v>
      </c>
      <c r="K39" s="1">
        <f t="shared" si="1"/>
        <v>39254.58</v>
      </c>
      <c r="L39" s="2">
        <f t="shared" ref="L39:L62" si="19">+K39-J39</f>
        <v>211.65000000000146</v>
      </c>
      <c r="M39" s="3">
        <f t="shared" ref="M39:M62" si="20">+L39/J39</f>
        <v>5.4209558555160043E-3</v>
      </c>
      <c r="O39" s="2">
        <f t="shared" ref="O39:O62" si="21">AVERAGE(B39:E39)*2</f>
        <v>38857.604999999996</v>
      </c>
      <c r="P39" s="2">
        <f t="shared" ref="P39:P62" si="22">AVERAGE(F39:G39)*2</f>
        <v>39254.58</v>
      </c>
      <c r="Q39" s="2">
        <f t="shared" ref="Q39:Q62" si="23">+P39-O39</f>
        <v>396.97500000000582</v>
      </c>
      <c r="R39" s="3">
        <f t="shared" ref="R39:R62" si="24">+Q39/O39</f>
        <v>1.02161468778121E-2</v>
      </c>
    </row>
    <row r="40" spans="1:23" x14ac:dyDescent="0.25">
      <c r="A40" t="s">
        <v>44</v>
      </c>
      <c r="B40" s="1">
        <v>1260.75</v>
      </c>
      <c r="C40" s="1">
        <v>1260.75</v>
      </c>
      <c r="D40" s="1">
        <v>1260.75</v>
      </c>
      <c r="E40" s="1">
        <v>1260.75</v>
      </c>
      <c r="F40" s="1">
        <v>1260.75</v>
      </c>
      <c r="G40" s="1">
        <v>1260.75</v>
      </c>
      <c r="H40" s="1">
        <v>7564.5</v>
      </c>
      <c r="I40" s="1"/>
      <c r="J40" s="1">
        <f t="shared" si="0"/>
        <v>2521.5</v>
      </c>
      <c r="K40" s="1">
        <f t="shared" si="1"/>
        <v>2521.5</v>
      </c>
      <c r="L40" s="2">
        <f t="shared" si="19"/>
        <v>0</v>
      </c>
      <c r="M40" s="3">
        <f t="shared" si="20"/>
        <v>0</v>
      </c>
      <c r="O40" s="2">
        <f t="shared" si="21"/>
        <v>2521.5</v>
      </c>
      <c r="P40" s="2">
        <f t="shared" si="22"/>
        <v>2521.5</v>
      </c>
      <c r="Q40" s="2">
        <f t="shared" si="23"/>
        <v>0</v>
      </c>
      <c r="R40" s="3">
        <f t="shared" si="24"/>
        <v>0</v>
      </c>
      <c r="W40" s="2"/>
    </row>
    <row r="41" spans="1:23" x14ac:dyDescent="0.25">
      <c r="A41" t="s">
        <v>45</v>
      </c>
      <c r="B41" s="1">
        <v>34776</v>
      </c>
      <c r="C41" s="1">
        <v>38695</v>
      </c>
      <c r="D41" s="1">
        <v>35024</v>
      </c>
      <c r="E41" s="1">
        <v>35419</v>
      </c>
      <c r="F41" s="1">
        <v>32797</v>
      </c>
      <c r="G41" s="1">
        <v>45824</v>
      </c>
      <c r="H41" s="1">
        <v>222535</v>
      </c>
      <c r="I41" s="1"/>
      <c r="J41" s="1">
        <f t="shared" si="0"/>
        <v>73471</v>
      </c>
      <c r="K41" s="1">
        <f t="shared" si="1"/>
        <v>78621</v>
      </c>
      <c r="L41" s="2">
        <f t="shared" si="19"/>
        <v>5150</v>
      </c>
      <c r="M41" s="3">
        <f t="shared" si="20"/>
        <v>7.0095684011378639E-2</v>
      </c>
      <c r="O41" s="2">
        <f t="shared" si="21"/>
        <v>71957</v>
      </c>
      <c r="P41" s="2">
        <f t="shared" si="22"/>
        <v>78621</v>
      </c>
      <c r="Q41" s="2">
        <f t="shared" si="23"/>
        <v>6664</v>
      </c>
      <c r="R41" s="3">
        <f t="shared" si="24"/>
        <v>9.2610864822046501E-2</v>
      </c>
    </row>
    <row r="42" spans="1:23" x14ac:dyDescent="0.25">
      <c r="A42" t="s">
        <v>46</v>
      </c>
      <c r="B42" s="1">
        <v>23653</v>
      </c>
      <c r="C42" s="1">
        <v>45939</v>
      </c>
      <c r="D42" s="1">
        <v>6586</v>
      </c>
      <c r="E42" s="1">
        <v>-23318.97</v>
      </c>
      <c r="F42" s="1">
        <v>7753</v>
      </c>
      <c r="G42" s="1">
        <v>15545</v>
      </c>
      <c r="H42" s="1">
        <v>76157.03</v>
      </c>
      <c r="I42" s="1"/>
      <c r="J42" s="1">
        <f t="shared" si="0"/>
        <v>69592</v>
      </c>
      <c r="K42" s="1">
        <f t="shared" si="1"/>
        <v>23298</v>
      </c>
      <c r="L42" s="2">
        <f t="shared" si="19"/>
        <v>-46294</v>
      </c>
      <c r="M42" s="3">
        <f t="shared" si="20"/>
        <v>-0.66522014024600529</v>
      </c>
      <c r="O42" s="2">
        <f>AVERAGE(B42:E42)*2</f>
        <v>26429.514999999999</v>
      </c>
      <c r="P42" s="2">
        <f>AVERAGE(F42:G42)*2</f>
        <v>23298</v>
      </c>
      <c r="Q42" s="2">
        <f t="shared" si="23"/>
        <v>-3131.5149999999994</v>
      </c>
      <c r="R42" s="3">
        <f t="shared" si="24"/>
        <v>-0.11848552650322942</v>
      </c>
      <c r="T42" s="2">
        <f>+O41+O42</f>
        <v>98386.514999999999</v>
      </c>
      <c r="U42" s="2">
        <f>+P41+P42</f>
        <v>101919</v>
      </c>
      <c r="V42" s="2">
        <f t="shared" ref="V42" si="25">+U42-T42</f>
        <v>3532.4850000000006</v>
      </c>
      <c r="W42" s="4">
        <f>+V42/T42</f>
        <v>3.5904158207046975E-2</v>
      </c>
    </row>
    <row r="43" spans="1:23" x14ac:dyDescent="0.25">
      <c r="A43" t="s">
        <v>47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/>
      <c r="J43" s="1">
        <f t="shared" si="0"/>
        <v>0</v>
      </c>
      <c r="K43" s="1">
        <f t="shared" si="1"/>
        <v>0</v>
      </c>
      <c r="L43" s="2">
        <f t="shared" si="19"/>
        <v>0</v>
      </c>
      <c r="M43" s="3" t="e">
        <f t="shared" si="20"/>
        <v>#DIV/0!</v>
      </c>
      <c r="O43" s="2">
        <f t="shared" si="21"/>
        <v>0</v>
      </c>
      <c r="P43" s="2">
        <f t="shared" si="22"/>
        <v>0</v>
      </c>
      <c r="Q43" s="2">
        <f t="shared" si="23"/>
        <v>0</v>
      </c>
      <c r="R43" s="3" t="e">
        <f t="shared" si="24"/>
        <v>#DIV/0!</v>
      </c>
    </row>
    <row r="44" spans="1:23" x14ac:dyDescent="0.25">
      <c r="A44" t="s">
        <v>48</v>
      </c>
      <c r="B44" s="1">
        <v>79396.539999999994</v>
      </c>
      <c r="C44" s="1">
        <v>105230.89</v>
      </c>
      <c r="D44" s="1">
        <v>62206.89</v>
      </c>
      <c r="E44" s="1">
        <v>32696.92</v>
      </c>
      <c r="F44" s="1">
        <v>61438.04</v>
      </c>
      <c r="G44" s="1">
        <v>82257.039999999994</v>
      </c>
      <c r="H44" s="1">
        <v>423226.32</v>
      </c>
      <c r="I44" s="1"/>
      <c r="J44" s="1">
        <f t="shared" si="0"/>
        <v>184627.43</v>
      </c>
      <c r="K44" s="1">
        <f t="shared" si="1"/>
        <v>143695.07999999999</v>
      </c>
      <c r="L44" s="2">
        <f t="shared" si="19"/>
        <v>-40932.350000000006</v>
      </c>
      <c r="M44" s="3">
        <f t="shared" si="20"/>
        <v>-0.22170243067349205</v>
      </c>
      <c r="O44" s="2">
        <f t="shared" si="21"/>
        <v>139765.62</v>
      </c>
      <c r="P44" s="2">
        <f t="shared" si="22"/>
        <v>143695.07999999999</v>
      </c>
      <c r="Q44" s="2">
        <f t="shared" si="23"/>
        <v>3929.4599999999919</v>
      </c>
      <c r="R44" s="3">
        <f t="shared" si="24"/>
        <v>2.8114639351222367E-2</v>
      </c>
    </row>
    <row r="45" spans="1:23" x14ac:dyDescent="0.25">
      <c r="A45" t="s">
        <v>49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>
        <f t="shared" si="1"/>
        <v>0</v>
      </c>
      <c r="L45" s="2">
        <f t="shared" si="19"/>
        <v>0</v>
      </c>
      <c r="M45" s="3" t="e">
        <f t="shared" si="20"/>
        <v>#DIV/0!</v>
      </c>
      <c r="O45" s="2" t="e">
        <f t="shared" si="21"/>
        <v>#DIV/0!</v>
      </c>
      <c r="P45" s="2" t="e">
        <f t="shared" si="22"/>
        <v>#DIV/0!</v>
      </c>
      <c r="Q45" s="2" t="e">
        <f t="shared" si="23"/>
        <v>#DIV/0!</v>
      </c>
      <c r="R45" s="3" t="e">
        <f t="shared" si="24"/>
        <v>#DIV/0!</v>
      </c>
    </row>
    <row r="46" spans="1:23" x14ac:dyDescent="0.25">
      <c r="A46" t="s">
        <v>50</v>
      </c>
      <c r="B46" s="1">
        <v>7881.9</v>
      </c>
      <c r="C46" s="1">
        <v>8481.6</v>
      </c>
      <c r="D46" s="1">
        <v>14341.21</v>
      </c>
      <c r="E46" s="1">
        <v>9211.9500000000007</v>
      </c>
      <c r="F46" s="1">
        <v>6631.04</v>
      </c>
      <c r="G46" s="1">
        <v>9058.82</v>
      </c>
      <c r="H46" s="1">
        <v>55606.52</v>
      </c>
      <c r="I46" s="1"/>
      <c r="J46" s="1">
        <f t="shared" si="0"/>
        <v>16363.5</v>
      </c>
      <c r="K46" s="1">
        <f t="shared" si="1"/>
        <v>15689.86</v>
      </c>
      <c r="L46" s="2">
        <f t="shared" si="19"/>
        <v>-673.63999999999942</v>
      </c>
      <c r="M46" s="3">
        <f t="shared" si="20"/>
        <v>-4.1167231949155093E-2</v>
      </c>
      <c r="O46" s="2">
        <f t="shared" si="21"/>
        <v>19958.330000000002</v>
      </c>
      <c r="P46" s="2">
        <f t="shared" si="22"/>
        <v>15689.86</v>
      </c>
      <c r="Q46" s="2">
        <f t="shared" si="23"/>
        <v>-4268.4700000000012</v>
      </c>
      <c r="R46" s="3">
        <f t="shared" si="24"/>
        <v>-0.21386909626206205</v>
      </c>
    </row>
    <row r="47" spans="1:23" x14ac:dyDescent="0.25">
      <c r="A47" t="s">
        <v>51</v>
      </c>
      <c r="B47" s="1">
        <v>0</v>
      </c>
      <c r="C47" s="1">
        <v>0</v>
      </c>
      <c r="D47" s="1">
        <v>0</v>
      </c>
      <c r="E47" s="1">
        <v>0</v>
      </c>
      <c r="F47" s="1">
        <v>578.95000000000005</v>
      </c>
      <c r="G47" s="1">
        <v>0</v>
      </c>
      <c r="H47" s="1">
        <v>578.95000000000005</v>
      </c>
      <c r="I47" s="1"/>
      <c r="J47" s="1">
        <f t="shared" si="0"/>
        <v>0</v>
      </c>
      <c r="K47" s="1">
        <f t="shared" si="1"/>
        <v>578.95000000000005</v>
      </c>
      <c r="L47" s="2">
        <f t="shared" si="19"/>
        <v>578.95000000000005</v>
      </c>
      <c r="M47" s="3" t="e">
        <f t="shared" si="20"/>
        <v>#DIV/0!</v>
      </c>
      <c r="O47" s="2">
        <f t="shared" si="21"/>
        <v>0</v>
      </c>
      <c r="P47" s="2">
        <f t="shared" si="22"/>
        <v>578.95000000000005</v>
      </c>
      <c r="Q47" s="2">
        <f t="shared" si="23"/>
        <v>578.95000000000005</v>
      </c>
      <c r="R47" s="3" t="e">
        <f t="shared" si="24"/>
        <v>#DIV/0!</v>
      </c>
      <c r="T47" s="2"/>
      <c r="U47" s="2"/>
      <c r="V47" s="2"/>
      <c r="W47" s="3"/>
    </row>
    <row r="48" spans="1:23" x14ac:dyDescent="0.25">
      <c r="A48" t="s">
        <v>52</v>
      </c>
      <c r="B48" s="1">
        <v>5897</v>
      </c>
      <c r="C48" s="1">
        <v>7004</v>
      </c>
      <c r="D48" s="1">
        <v>6939</v>
      </c>
      <c r="E48" s="1">
        <v>7308</v>
      </c>
      <c r="F48" s="1">
        <v>6074</v>
      </c>
      <c r="G48" s="1">
        <v>7085</v>
      </c>
      <c r="H48" s="1">
        <v>40307</v>
      </c>
      <c r="I48" s="1"/>
      <c r="J48" s="1">
        <f t="shared" si="0"/>
        <v>12901</v>
      </c>
      <c r="K48" s="1">
        <f t="shared" si="1"/>
        <v>13159</v>
      </c>
      <c r="L48" s="2">
        <f t="shared" si="19"/>
        <v>258</v>
      </c>
      <c r="M48" s="3">
        <f t="shared" si="20"/>
        <v>1.9998449732578871E-2</v>
      </c>
      <c r="O48" s="2">
        <f t="shared" si="21"/>
        <v>13574</v>
      </c>
      <c r="P48" s="2">
        <f t="shared" si="22"/>
        <v>13159</v>
      </c>
      <c r="Q48" s="2">
        <f t="shared" si="23"/>
        <v>-415</v>
      </c>
      <c r="R48" s="3">
        <f t="shared" si="24"/>
        <v>-3.0573154560188595E-2</v>
      </c>
    </row>
    <row r="49" spans="1:23" x14ac:dyDescent="0.25">
      <c r="A49" t="s">
        <v>53</v>
      </c>
      <c r="B49" s="1">
        <v>90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90</v>
      </c>
      <c r="I49" s="1"/>
      <c r="J49" s="1">
        <f t="shared" si="0"/>
        <v>90</v>
      </c>
      <c r="K49" s="1">
        <f t="shared" si="1"/>
        <v>0</v>
      </c>
      <c r="L49" s="2">
        <f t="shared" si="19"/>
        <v>-90</v>
      </c>
      <c r="M49" s="3">
        <f t="shared" si="20"/>
        <v>-1</v>
      </c>
      <c r="O49" s="2">
        <f t="shared" si="21"/>
        <v>45</v>
      </c>
      <c r="P49" s="2">
        <f t="shared" si="22"/>
        <v>0</v>
      </c>
      <c r="Q49" s="2">
        <f t="shared" si="23"/>
        <v>-45</v>
      </c>
      <c r="R49" s="3">
        <f t="shared" si="24"/>
        <v>-1</v>
      </c>
      <c r="T49" s="2"/>
      <c r="U49" s="2"/>
      <c r="V49" s="2"/>
      <c r="W49" s="3"/>
    </row>
    <row r="50" spans="1:23" x14ac:dyDescent="0.25">
      <c r="A50" t="s">
        <v>54</v>
      </c>
      <c r="B50" s="1">
        <v>57147</v>
      </c>
      <c r="C50" s="1">
        <v>56540</v>
      </c>
      <c r="D50" s="1">
        <v>55776</v>
      </c>
      <c r="E50" s="1">
        <v>59585</v>
      </c>
      <c r="F50" s="1">
        <v>56803</v>
      </c>
      <c r="G50" s="1">
        <v>56442</v>
      </c>
      <c r="H50" s="1">
        <v>342293</v>
      </c>
      <c r="I50" s="1"/>
      <c r="J50" s="1">
        <f t="shared" si="0"/>
        <v>113687</v>
      </c>
      <c r="K50" s="1">
        <f t="shared" si="1"/>
        <v>113245</v>
      </c>
      <c r="L50" s="2">
        <f t="shared" si="19"/>
        <v>-442</v>
      </c>
      <c r="M50" s="3">
        <f t="shared" si="20"/>
        <v>-3.8878675662124959E-3</v>
      </c>
      <c r="O50" s="2">
        <f t="shared" si="21"/>
        <v>114524</v>
      </c>
      <c r="P50" s="2">
        <f t="shared" si="22"/>
        <v>113245</v>
      </c>
      <c r="Q50" s="2">
        <f t="shared" si="23"/>
        <v>-1279</v>
      </c>
      <c r="R50" s="3">
        <f t="shared" si="24"/>
        <v>-1.116796479340575E-2</v>
      </c>
    </row>
    <row r="51" spans="1:23" x14ac:dyDescent="0.25">
      <c r="A51" t="s">
        <v>55</v>
      </c>
      <c r="B51" s="1">
        <v>8172</v>
      </c>
      <c r="C51" s="1">
        <v>7255</v>
      </c>
      <c r="D51" s="1">
        <v>5426</v>
      </c>
      <c r="E51" s="1">
        <v>6464</v>
      </c>
      <c r="F51" s="1">
        <v>7504</v>
      </c>
      <c r="G51" s="1">
        <v>6505</v>
      </c>
      <c r="H51" s="1">
        <v>41326</v>
      </c>
      <c r="I51" s="1"/>
      <c r="J51" s="1">
        <f t="shared" si="0"/>
        <v>15427</v>
      </c>
      <c r="K51" s="1">
        <f t="shared" si="1"/>
        <v>14009</v>
      </c>
      <c r="L51" s="2">
        <f t="shared" si="19"/>
        <v>-1418</v>
      </c>
      <c r="M51" s="3">
        <f t="shared" si="20"/>
        <v>-9.1916769300576906E-2</v>
      </c>
      <c r="O51" s="2">
        <f t="shared" si="21"/>
        <v>13658.5</v>
      </c>
      <c r="P51" s="2">
        <f t="shared" si="22"/>
        <v>14009</v>
      </c>
      <c r="Q51" s="2">
        <f t="shared" si="23"/>
        <v>350.5</v>
      </c>
      <c r="R51" s="3">
        <f t="shared" si="24"/>
        <v>2.5661675879488963E-2</v>
      </c>
    </row>
    <row r="52" spans="1:23" x14ac:dyDescent="0.25">
      <c r="A52" t="s">
        <v>56</v>
      </c>
      <c r="B52" s="1">
        <v>19260</v>
      </c>
      <c r="C52" s="1">
        <v>18516</v>
      </c>
      <c r="D52" s="1">
        <v>29848</v>
      </c>
      <c r="E52" s="1">
        <v>39840</v>
      </c>
      <c r="F52" s="1">
        <v>24944</v>
      </c>
      <c r="G52" s="1">
        <v>19582</v>
      </c>
      <c r="H52" s="1">
        <v>151990</v>
      </c>
      <c r="I52" s="1"/>
      <c r="J52" s="1">
        <f t="shared" si="0"/>
        <v>37776</v>
      </c>
      <c r="K52" s="1">
        <f t="shared" si="1"/>
        <v>44526</v>
      </c>
      <c r="L52" s="2">
        <f t="shared" si="19"/>
        <v>6750</v>
      </c>
      <c r="M52" s="3">
        <f t="shared" si="20"/>
        <v>0.1786848792884371</v>
      </c>
      <c r="O52" s="2">
        <f t="shared" si="21"/>
        <v>53732</v>
      </c>
      <c r="P52" s="2">
        <f t="shared" si="22"/>
        <v>44526</v>
      </c>
      <c r="Q52" s="2">
        <f t="shared" si="23"/>
        <v>-9206</v>
      </c>
      <c r="R52" s="3">
        <f t="shared" si="24"/>
        <v>-0.17133179483361871</v>
      </c>
    </row>
    <row r="53" spans="1:23" x14ac:dyDescent="0.25">
      <c r="A53" t="s">
        <v>57</v>
      </c>
      <c r="B53" s="1">
        <v>16692</v>
      </c>
      <c r="C53" s="1">
        <v>14356</v>
      </c>
      <c r="D53" s="1">
        <v>12932</v>
      </c>
      <c r="E53" s="1">
        <v>12312</v>
      </c>
      <c r="F53" s="1">
        <v>17694</v>
      </c>
      <c r="G53" s="1">
        <v>12439</v>
      </c>
      <c r="H53" s="1">
        <v>86425</v>
      </c>
      <c r="I53" s="1"/>
      <c r="J53" s="1">
        <f t="shared" si="0"/>
        <v>31048</v>
      </c>
      <c r="K53" s="1">
        <f t="shared" si="1"/>
        <v>30133</v>
      </c>
      <c r="L53" s="2">
        <f t="shared" si="19"/>
        <v>-915</v>
      </c>
      <c r="M53" s="3">
        <f t="shared" si="20"/>
        <v>-2.9470497294511722E-2</v>
      </c>
      <c r="O53" s="2">
        <f>AVERAGE(B53:E53)*2</f>
        <v>28146</v>
      </c>
      <c r="P53" s="2">
        <f t="shared" si="22"/>
        <v>30133</v>
      </c>
      <c r="Q53" s="2">
        <f t="shared" si="23"/>
        <v>1987</v>
      </c>
      <c r="R53" s="3">
        <f t="shared" si="24"/>
        <v>7.0596177076671637E-2</v>
      </c>
    </row>
    <row r="54" spans="1:23" x14ac:dyDescent="0.25">
      <c r="A54" t="s">
        <v>58</v>
      </c>
      <c r="B54" s="1">
        <v>284</v>
      </c>
      <c r="C54" s="1">
        <v>823</v>
      </c>
      <c r="D54" s="1">
        <v>278</v>
      </c>
      <c r="E54" s="1">
        <v>996</v>
      </c>
      <c r="F54" s="1">
        <v>517</v>
      </c>
      <c r="G54" s="1">
        <v>426</v>
      </c>
      <c r="H54" s="1">
        <v>3324</v>
      </c>
      <c r="I54" s="1"/>
      <c r="J54" s="1">
        <f t="shared" si="0"/>
        <v>1107</v>
      </c>
      <c r="K54" s="1">
        <f t="shared" si="1"/>
        <v>943</v>
      </c>
      <c r="L54" s="2">
        <f t="shared" si="19"/>
        <v>-164</v>
      </c>
      <c r="M54" s="3">
        <f t="shared" si="20"/>
        <v>-0.14814814814814814</v>
      </c>
      <c r="O54" s="2">
        <f t="shared" si="21"/>
        <v>1190.5</v>
      </c>
      <c r="P54" s="2">
        <f t="shared" si="22"/>
        <v>943</v>
      </c>
      <c r="Q54" s="2">
        <f t="shared" si="23"/>
        <v>-247.5</v>
      </c>
      <c r="R54" s="3">
        <f t="shared" si="24"/>
        <v>-0.20789584208315834</v>
      </c>
    </row>
    <row r="55" spans="1:23" x14ac:dyDescent="0.25">
      <c r="A55" t="s">
        <v>59</v>
      </c>
      <c r="B55" s="1">
        <v>18654</v>
      </c>
      <c r="C55" s="1">
        <v>18866</v>
      </c>
      <c r="D55" s="1">
        <v>19848</v>
      </c>
      <c r="E55" s="1">
        <v>20864</v>
      </c>
      <c r="F55" s="1">
        <v>20172</v>
      </c>
      <c r="G55" s="1">
        <v>21524</v>
      </c>
      <c r="H55" s="1">
        <v>119928</v>
      </c>
      <c r="I55" s="1"/>
      <c r="J55" s="1">
        <f t="shared" si="0"/>
        <v>37520</v>
      </c>
      <c r="K55" s="1">
        <f t="shared" si="1"/>
        <v>41696</v>
      </c>
      <c r="L55" s="2">
        <f t="shared" si="19"/>
        <v>4176</v>
      </c>
      <c r="M55" s="3">
        <f t="shared" si="20"/>
        <v>0.11130063965884861</v>
      </c>
      <c r="O55" s="2">
        <f t="shared" si="21"/>
        <v>39116</v>
      </c>
      <c r="P55" s="2">
        <f t="shared" si="22"/>
        <v>41696</v>
      </c>
      <c r="Q55" s="2">
        <f t="shared" si="23"/>
        <v>2580</v>
      </c>
      <c r="R55" s="3">
        <f t="shared" si="24"/>
        <v>6.5957664382861228E-2</v>
      </c>
    </row>
    <row r="56" spans="1:23" x14ac:dyDescent="0.25">
      <c r="A56" t="s">
        <v>60</v>
      </c>
      <c r="B56" s="1">
        <v>0</v>
      </c>
      <c r="C56" s="1">
        <v>0</v>
      </c>
      <c r="D56" s="1">
        <v>0</v>
      </c>
      <c r="E56" s="1">
        <v>1572.4</v>
      </c>
      <c r="F56" s="1">
        <v>0</v>
      </c>
      <c r="G56" s="1">
        <v>0</v>
      </c>
      <c r="H56" s="1">
        <v>1572.4</v>
      </c>
      <c r="I56" s="1"/>
      <c r="J56" s="1">
        <f t="shared" si="0"/>
        <v>0</v>
      </c>
      <c r="K56" s="1">
        <f t="shared" si="1"/>
        <v>0</v>
      </c>
      <c r="L56" s="2">
        <f t="shared" si="19"/>
        <v>0</v>
      </c>
      <c r="M56" s="3" t="e">
        <f t="shared" si="20"/>
        <v>#DIV/0!</v>
      </c>
      <c r="O56" s="2">
        <f t="shared" si="21"/>
        <v>786.2</v>
      </c>
      <c r="P56" s="2">
        <f t="shared" si="22"/>
        <v>0</v>
      </c>
      <c r="Q56" s="2">
        <f t="shared" si="23"/>
        <v>-786.2</v>
      </c>
      <c r="R56" s="3">
        <f t="shared" si="24"/>
        <v>-1</v>
      </c>
    </row>
    <row r="57" spans="1:23" x14ac:dyDescent="0.25">
      <c r="A57" t="s">
        <v>61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/>
      <c r="J57" s="1">
        <f t="shared" si="0"/>
        <v>0</v>
      </c>
      <c r="K57" s="1">
        <f t="shared" si="1"/>
        <v>0</v>
      </c>
      <c r="L57" s="2">
        <f t="shared" si="19"/>
        <v>0</v>
      </c>
      <c r="M57" s="3" t="e">
        <f t="shared" si="20"/>
        <v>#DIV/0!</v>
      </c>
      <c r="O57" s="2">
        <f t="shared" si="21"/>
        <v>0</v>
      </c>
      <c r="P57" s="2">
        <f t="shared" si="22"/>
        <v>0</v>
      </c>
      <c r="Q57" s="2">
        <f t="shared" si="23"/>
        <v>0</v>
      </c>
      <c r="R57" s="3" t="e">
        <f t="shared" si="24"/>
        <v>#DIV/0!</v>
      </c>
    </row>
    <row r="58" spans="1:23" x14ac:dyDescent="0.25">
      <c r="A58" t="s">
        <v>62</v>
      </c>
      <c r="B58" s="1">
        <v>44927</v>
      </c>
      <c r="C58" s="1">
        <v>44898</v>
      </c>
      <c r="D58" s="1">
        <v>47218</v>
      </c>
      <c r="E58" s="1">
        <v>46946</v>
      </c>
      <c r="F58" s="1">
        <v>43392</v>
      </c>
      <c r="G58" s="1">
        <v>47117</v>
      </c>
      <c r="H58" s="1">
        <v>274498</v>
      </c>
      <c r="I58" s="1"/>
      <c r="J58" s="1">
        <f t="shared" si="0"/>
        <v>89825</v>
      </c>
      <c r="K58" s="1">
        <f t="shared" si="1"/>
        <v>90509</v>
      </c>
      <c r="L58" s="2">
        <f t="shared" si="19"/>
        <v>684</v>
      </c>
      <c r="M58" s="3">
        <f t="shared" si="20"/>
        <v>7.6148065683273028E-3</v>
      </c>
      <c r="O58" s="2">
        <f t="shared" si="21"/>
        <v>91994.5</v>
      </c>
      <c r="P58" s="2">
        <f t="shared" si="22"/>
        <v>90509</v>
      </c>
      <c r="Q58" s="2">
        <f t="shared" si="23"/>
        <v>-1485.5</v>
      </c>
      <c r="R58" s="3">
        <f t="shared" si="24"/>
        <v>-1.6147704482333183E-2</v>
      </c>
      <c r="T58" s="2">
        <f>SUM(O50:O59)</f>
        <v>348466.2</v>
      </c>
      <c r="U58" s="2">
        <f>SUM(P50:P59)</f>
        <v>338862</v>
      </c>
    </row>
    <row r="59" spans="1:23" x14ac:dyDescent="0.25">
      <c r="A59" t="s">
        <v>63</v>
      </c>
      <c r="B59" s="1">
        <v>3796</v>
      </c>
      <c r="C59" s="1">
        <v>3123</v>
      </c>
      <c r="D59" s="1">
        <v>2271</v>
      </c>
      <c r="E59" s="1">
        <v>1447</v>
      </c>
      <c r="F59" s="1">
        <v>1967</v>
      </c>
      <c r="G59" s="1">
        <v>1834</v>
      </c>
      <c r="H59" s="1">
        <v>14438</v>
      </c>
      <c r="I59" s="1"/>
      <c r="J59" s="1">
        <f t="shared" si="0"/>
        <v>6919</v>
      </c>
      <c r="K59" s="1">
        <f t="shared" si="1"/>
        <v>3801</v>
      </c>
      <c r="L59" s="2">
        <f t="shared" si="19"/>
        <v>-3118</v>
      </c>
      <c r="M59" s="3">
        <f t="shared" si="20"/>
        <v>-0.45064315652550946</v>
      </c>
      <c r="O59" s="2">
        <f t="shared" si="21"/>
        <v>5318.5</v>
      </c>
      <c r="P59" s="2">
        <f t="shared" si="22"/>
        <v>3801</v>
      </c>
      <c r="Q59" s="2">
        <f t="shared" si="23"/>
        <v>-1517.5</v>
      </c>
      <c r="R59" s="3">
        <f t="shared" si="24"/>
        <v>-0.28532480962677448</v>
      </c>
      <c r="T59" s="2">
        <f>+O51+O53+O55</f>
        <v>80920.5</v>
      </c>
      <c r="U59" s="2">
        <f>+P51+P53+P55</f>
        <v>85838</v>
      </c>
      <c r="V59" s="2">
        <f t="shared" ref="V59" si="26">+U59-T59</f>
        <v>4917.5</v>
      </c>
      <c r="W59" s="3">
        <f t="shared" ref="W59" si="27">+V59/T59</f>
        <v>6.0769520702417805E-2</v>
      </c>
    </row>
    <row r="60" spans="1:23" x14ac:dyDescent="0.25">
      <c r="A60" t="s">
        <v>64</v>
      </c>
      <c r="B60" s="1">
        <v>182800.9</v>
      </c>
      <c r="C60" s="1">
        <v>179862.6</v>
      </c>
      <c r="D60" s="1">
        <v>194877.21</v>
      </c>
      <c r="E60" s="1">
        <v>206546.35</v>
      </c>
      <c r="F60" s="1">
        <v>186276.99</v>
      </c>
      <c r="G60" s="1">
        <v>182012.82</v>
      </c>
      <c r="H60" s="1">
        <v>1132376.8700000001</v>
      </c>
      <c r="I60" s="1"/>
      <c r="J60" s="1">
        <f t="shared" si="0"/>
        <v>362663.5</v>
      </c>
      <c r="K60" s="1">
        <f t="shared" si="1"/>
        <v>368289.81</v>
      </c>
      <c r="L60" s="2">
        <f t="shared" si="19"/>
        <v>5626.3099999999977</v>
      </c>
      <c r="M60" s="3">
        <f t="shared" si="20"/>
        <v>1.5513857887545886E-2</v>
      </c>
      <c r="O60" s="2">
        <f t="shared" si="21"/>
        <v>382043.52999999997</v>
      </c>
      <c r="P60" s="2">
        <f t="shared" si="22"/>
        <v>368289.81</v>
      </c>
      <c r="Q60" s="2">
        <f t="shared" si="23"/>
        <v>-13753.719999999972</v>
      </c>
      <c r="R60" s="3">
        <f t="shared" si="24"/>
        <v>-3.6000400268524302E-2</v>
      </c>
      <c r="T60" s="2">
        <f>+T59/T58</f>
        <v>0.23221907892357996</v>
      </c>
      <c r="U60" s="2">
        <f>+U59/U58</f>
        <v>0.25331255791443125</v>
      </c>
      <c r="W60" s="3">
        <f>+W59*U60</f>
        <v>1.539368273236344E-2</v>
      </c>
    </row>
    <row r="61" spans="1:23" x14ac:dyDescent="0.25">
      <c r="A61" t="s">
        <v>65</v>
      </c>
      <c r="B61" s="1">
        <v>262197.44</v>
      </c>
      <c r="C61" s="1">
        <v>285093.49</v>
      </c>
      <c r="D61" s="1">
        <v>257084.1</v>
      </c>
      <c r="E61" s="1">
        <v>239243.27</v>
      </c>
      <c r="F61" s="1">
        <v>247715.03</v>
      </c>
      <c r="G61" s="1">
        <v>264269.86</v>
      </c>
      <c r="H61" s="1">
        <v>1555603.19</v>
      </c>
      <c r="I61" s="1"/>
      <c r="J61" s="1">
        <f t="shared" si="0"/>
        <v>547290.92999999993</v>
      </c>
      <c r="K61" s="1">
        <f t="shared" si="1"/>
        <v>511984.89</v>
      </c>
      <c r="L61" s="2">
        <f t="shared" si="19"/>
        <v>-35306.039999999921</v>
      </c>
      <c r="M61" s="3">
        <f t="shared" si="20"/>
        <v>-6.4510552002021895E-2</v>
      </c>
      <c r="O61" s="2">
        <f t="shared" si="21"/>
        <v>521809.14999999997</v>
      </c>
      <c r="P61" s="2">
        <f t="shared" si="22"/>
        <v>511984.89</v>
      </c>
      <c r="Q61" s="2">
        <f t="shared" si="23"/>
        <v>-9824.2599999999511</v>
      </c>
      <c r="R61" s="3">
        <f t="shared" si="24"/>
        <v>-1.8827304963893315E-2</v>
      </c>
    </row>
    <row r="62" spans="1:23" x14ac:dyDescent="0.25">
      <c r="A62" t="s">
        <v>66</v>
      </c>
      <c r="B62" s="1">
        <v>-58149.72</v>
      </c>
      <c r="C62" s="1">
        <v>-203079.52</v>
      </c>
      <c r="D62" s="1">
        <v>-144241.74</v>
      </c>
      <c r="E62" s="1">
        <v>18084.39</v>
      </c>
      <c r="F62" s="1">
        <v>81936.509999999995</v>
      </c>
      <c r="G62" s="1">
        <v>-237900.59</v>
      </c>
      <c r="H62" s="1">
        <v>-543350.67000000004</v>
      </c>
      <c r="I62" s="1"/>
      <c r="J62" s="1">
        <f t="shared" si="0"/>
        <v>-261229.24</v>
      </c>
      <c r="K62" s="1">
        <f t="shared" si="1"/>
        <v>-155964.08000000002</v>
      </c>
      <c r="L62" s="2">
        <f t="shared" si="19"/>
        <v>105265.15999999997</v>
      </c>
      <c r="M62" s="3">
        <f t="shared" si="20"/>
        <v>-0.40296086303355622</v>
      </c>
      <c r="O62" s="2">
        <f t="shared" si="21"/>
        <v>-193693.29499999998</v>
      </c>
      <c r="P62" s="2">
        <f t="shared" si="22"/>
        <v>-155964.08000000002</v>
      </c>
      <c r="Q62" s="2">
        <f t="shared" si="23"/>
        <v>37729.214999999967</v>
      </c>
      <c r="R62" s="3">
        <f t="shared" si="24"/>
        <v>-0.19478844117964936</v>
      </c>
    </row>
    <row r="63" spans="1:23" x14ac:dyDescent="0.25">
      <c r="A63" t="s">
        <v>67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23" x14ac:dyDescent="0.25">
      <c r="A64" t="s">
        <v>68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8" x14ac:dyDescent="0.25">
      <c r="A65" t="s">
        <v>68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8" x14ac:dyDescent="0.25">
      <c r="A66" t="s">
        <v>69</v>
      </c>
      <c r="B66" s="1">
        <v>7686.79</v>
      </c>
      <c r="C66" s="1">
        <v>7858.44</v>
      </c>
      <c r="D66" s="1">
        <v>7210.09</v>
      </c>
      <c r="E66" s="1">
        <v>5970.96</v>
      </c>
      <c r="F66" s="1">
        <v>4976.33</v>
      </c>
      <c r="G66" s="1">
        <v>5133.95</v>
      </c>
      <c r="H66" s="1">
        <v>38836.559999999998</v>
      </c>
      <c r="I66" s="1"/>
      <c r="J66" s="1">
        <f t="shared" si="0"/>
        <v>15545.23</v>
      </c>
      <c r="K66" s="1">
        <f t="shared" si="1"/>
        <v>10110.279999999999</v>
      </c>
      <c r="L66" s="2">
        <f t="shared" ref="L66:L68" si="28">+K66-J66</f>
        <v>-5434.9500000000007</v>
      </c>
      <c r="M66" s="3">
        <f t="shared" ref="M66:M68" si="29">+L66/J66</f>
        <v>-0.34962171675813103</v>
      </c>
      <c r="O66" s="2">
        <f t="shared" ref="O66:O68" si="30">AVERAGE(B66:E66)*2</f>
        <v>14363.14</v>
      </c>
      <c r="P66" s="2">
        <f t="shared" ref="P66:P68" si="31">AVERAGE(F66:G66)*2</f>
        <v>10110.279999999999</v>
      </c>
      <c r="Q66" s="2">
        <f t="shared" ref="Q66:Q68" si="32">+P66-O66</f>
        <v>-4252.8600000000006</v>
      </c>
      <c r="R66" s="3">
        <f t="shared" ref="R66:R68" si="33">+Q66/O66</f>
        <v>-0.29609542203167277</v>
      </c>
    </row>
    <row r="67" spans="1:18" x14ac:dyDescent="0.25">
      <c r="A67" t="s">
        <v>70</v>
      </c>
      <c r="B67" s="1">
        <v>7686.79</v>
      </c>
      <c r="C67" s="1">
        <v>7858.44</v>
      </c>
      <c r="D67" s="1">
        <v>7210.09</v>
      </c>
      <c r="E67" s="1">
        <v>5970.96</v>
      </c>
      <c r="F67" s="1">
        <v>4976.33</v>
      </c>
      <c r="G67" s="1">
        <v>5133.95</v>
      </c>
      <c r="H67" s="1">
        <v>38836.559999999998</v>
      </c>
      <c r="I67" s="1"/>
      <c r="J67" s="1">
        <f t="shared" si="0"/>
        <v>15545.23</v>
      </c>
      <c r="K67" s="1">
        <f t="shared" si="1"/>
        <v>10110.279999999999</v>
      </c>
      <c r="L67" s="2">
        <f t="shared" si="28"/>
        <v>-5434.9500000000007</v>
      </c>
      <c r="M67" s="3">
        <f t="shared" si="29"/>
        <v>-0.34962171675813103</v>
      </c>
      <c r="O67" s="2">
        <f t="shared" si="30"/>
        <v>14363.14</v>
      </c>
      <c r="P67" s="2">
        <f t="shared" si="31"/>
        <v>10110.279999999999</v>
      </c>
      <c r="Q67" s="2">
        <f t="shared" si="32"/>
        <v>-4252.8600000000006</v>
      </c>
      <c r="R67" s="3">
        <f t="shared" si="33"/>
        <v>-0.29609542203167277</v>
      </c>
    </row>
    <row r="68" spans="1:18" x14ac:dyDescent="0.25">
      <c r="A68" t="s">
        <v>70</v>
      </c>
      <c r="B68" s="1">
        <v>7686.79</v>
      </c>
      <c r="C68" s="1">
        <v>7858.44</v>
      </c>
      <c r="D68" s="1">
        <v>7210.09</v>
      </c>
      <c r="E68" s="1">
        <v>5970.96</v>
      </c>
      <c r="F68" s="1">
        <v>4976.33</v>
      </c>
      <c r="G68" s="1">
        <v>5133.95</v>
      </c>
      <c r="H68" s="1">
        <v>38836.559999999998</v>
      </c>
      <c r="I68" s="1"/>
      <c r="J68" s="1">
        <f t="shared" si="0"/>
        <v>15545.23</v>
      </c>
      <c r="K68" s="1">
        <f t="shared" si="1"/>
        <v>10110.279999999999</v>
      </c>
      <c r="L68" s="2">
        <f t="shared" si="28"/>
        <v>-5434.9500000000007</v>
      </c>
      <c r="M68" s="3">
        <f t="shared" si="29"/>
        <v>-0.34962171675813103</v>
      </c>
      <c r="O68" s="2">
        <f t="shared" si="30"/>
        <v>14363.14</v>
      </c>
      <c r="P68" s="2">
        <f t="shared" si="31"/>
        <v>10110.279999999999</v>
      </c>
      <c r="Q68" s="2">
        <f t="shared" si="32"/>
        <v>-4252.8600000000006</v>
      </c>
      <c r="R68" s="3">
        <f t="shared" si="33"/>
        <v>-0.29609542203167277</v>
      </c>
    </row>
    <row r="69" spans="1:18" x14ac:dyDescent="0.25">
      <c r="A69" t="s">
        <v>71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8" x14ac:dyDescent="0.25">
      <c r="A70" t="s">
        <v>71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8" x14ac:dyDescent="0.25">
      <c r="A71" t="s">
        <v>72</v>
      </c>
      <c r="B71" s="1">
        <v>6000</v>
      </c>
      <c r="C71" s="1">
        <v>6000</v>
      </c>
      <c r="D71" s="1">
        <v>6000</v>
      </c>
      <c r="E71" s="1">
        <v>6000</v>
      </c>
      <c r="F71" s="1">
        <v>6000</v>
      </c>
      <c r="G71" s="1">
        <v>6000</v>
      </c>
      <c r="H71" s="1">
        <v>36000</v>
      </c>
      <c r="I71" s="1"/>
      <c r="J71" s="1">
        <f t="shared" ref="J71:J76" si="34">+B71+C71</f>
        <v>12000</v>
      </c>
      <c r="K71" s="1">
        <f t="shared" ref="K71:K76" si="35">+F71+G71</f>
        <v>12000</v>
      </c>
      <c r="L71" s="2">
        <f t="shared" ref="L71:L76" si="36">+K71-J71</f>
        <v>0</v>
      </c>
      <c r="M71" s="3">
        <f t="shared" ref="M71:M76" si="37">+L71/J71</f>
        <v>0</v>
      </c>
      <c r="O71" s="2">
        <f t="shared" ref="O71:O76" si="38">AVERAGE(B71:E71)*2</f>
        <v>12000</v>
      </c>
      <c r="P71" s="2">
        <f t="shared" ref="P71:P76" si="39">AVERAGE(F71:G71)*2</f>
        <v>12000</v>
      </c>
      <c r="Q71" s="2">
        <f t="shared" ref="Q71:Q76" si="40">+P71-O71</f>
        <v>0</v>
      </c>
      <c r="R71" s="3">
        <f t="shared" ref="R71:R76" si="41">+Q71/O71</f>
        <v>0</v>
      </c>
    </row>
    <row r="72" spans="1:18" x14ac:dyDescent="0.25">
      <c r="A72" t="s">
        <v>73</v>
      </c>
      <c r="B72" s="1">
        <v>44061.95</v>
      </c>
      <c r="C72" s="1">
        <v>42487.6</v>
      </c>
      <c r="D72" s="1">
        <v>44452.69</v>
      </c>
      <c r="E72" s="1">
        <v>49889.05</v>
      </c>
      <c r="F72" s="1">
        <v>44817.98</v>
      </c>
      <c r="G72" s="1">
        <v>40450.81</v>
      </c>
      <c r="H72" s="1">
        <v>266160.08</v>
      </c>
      <c r="I72" s="1"/>
      <c r="J72" s="1">
        <f t="shared" si="34"/>
        <v>86549.549999999988</v>
      </c>
      <c r="K72" s="1">
        <f t="shared" si="35"/>
        <v>85268.790000000008</v>
      </c>
      <c r="L72" s="2">
        <f t="shared" si="36"/>
        <v>-1280.7599999999802</v>
      </c>
      <c r="M72" s="3">
        <f t="shared" si="37"/>
        <v>-1.4797997216623083E-2</v>
      </c>
      <c r="O72" s="2">
        <f t="shared" si="38"/>
        <v>90445.64499999999</v>
      </c>
      <c r="P72" s="2">
        <f t="shared" si="39"/>
        <v>85268.790000000008</v>
      </c>
      <c r="Q72" s="2">
        <f t="shared" si="40"/>
        <v>-5176.8549999999814</v>
      </c>
      <c r="R72" s="3">
        <f t="shared" si="41"/>
        <v>-5.7237194781462192E-2</v>
      </c>
    </row>
    <row r="73" spans="1:18" x14ac:dyDescent="0.25">
      <c r="A73" t="s">
        <v>74</v>
      </c>
      <c r="B73" s="1">
        <v>50061.95</v>
      </c>
      <c r="C73" s="1">
        <v>48487.6</v>
      </c>
      <c r="D73" s="1">
        <v>50452.69</v>
      </c>
      <c r="E73" s="1">
        <v>55889.05</v>
      </c>
      <c r="F73" s="1">
        <v>50817.98</v>
      </c>
      <c r="G73" s="1">
        <v>46450.81</v>
      </c>
      <c r="H73" s="1">
        <v>302160.08</v>
      </c>
      <c r="I73" s="1"/>
      <c r="J73" s="1">
        <f t="shared" si="34"/>
        <v>98549.549999999988</v>
      </c>
      <c r="K73" s="1">
        <f t="shared" si="35"/>
        <v>97268.790000000008</v>
      </c>
      <c r="L73" s="2">
        <f t="shared" si="36"/>
        <v>-1280.7599999999802</v>
      </c>
      <c r="M73" s="3">
        <f t="shared" si="37"/>
        <v>-1.2996101960891555E-2</v>
      </c>
      <c r="O73" s="2">
        <f t="shared" si="38"/>
        <v>102445.64499999999</v>
      </c>
      <c r="P73" s="2">
        <f t="shared" si="39"/>
        <v>97268.790000000008</v>
      </c>
      <c r="Q73" s="2">
        <f t="shared" si="40"/>
        <v>-5176.8549999999814</v>
      </c>
      <c r="R73" s="3">
        <f t="shared" si="41"/>
        <v>-5.0532699559849341E-2</v>
      </c>
    </row>
    <row r="74" spans="1:18" x14ac:dyDescent="0.25">
      <c r="A74" t="s">
        <v>74</v>
      </c>
      <c r="B74" s="1">
        <v>50061.95</v>
      </c>
      <c r="C74" s="1">
        <v>48487.6</v>
      </c>
      <c r="D74" s="1">
        <v>50452.69</v>
      </c>
      <c r="E74" s="1">
        <v>55889.05</v>
      </c>
      <c r="F74" s="1">
        <v>50817.98</v>
      </c>
      <c r="G74" s="1">
        <v>46450.81</v>
      </c>
      <c r="H74" s="1">
        <v>302160.08</v>
      </c>
      <c r="I74" s="1"/>
      <c r="J74" s="1">
        <f t="shared" si="34"/>
        <v>98549.549999999988</v>
      </c>
      <c r="K74" s="1">
        <f t="shared" si="35"/>
        <v>97268.790000000008</v>
      </c>
      <c r="L74" s="2">
        <f t="shared" si="36"/>
        <v>-1280.7599999999802</v>
      </c>
      <c r="M74" s="3">
        <f t="shared" si="37"/>
        <v>-1.2996101960891555E-2</v>
      </c>
      <c r="O74" s="2">
        <f t="shared" si="38"/>
        <v>102445.64499999999</v>
      </c>
      <c r="P74" s="2">
        <f t="shared" si="39"/>
        <v>97268.790000000008</v>
      </c>
      <c r="Q74" s="2">
        <f t="shared" si="40"/>
        <v>-5176.8549999999814</v>
      </c>
      <c r="R74" s="3">
        <f t="shared" si="41"/>
        <v>-5.0532699559849341E-2</v>
      </c>
    </row>
    <row r="75" spans="1:18" x14ac:dyDescent="0.25">
      <c r="A75" t="s">
        <v>75</v>
      </c>
      <c r="B75" s="1">
        <v>-42375.16</v>
      </c>
      <c r="C75" s="1">
        <v>-40629.160000000003</v>
      </c>
      <c r="D75" s="1">
        <v>-43242.6</v>
      </c>
      <c r="E75" s="1">
        <v>-49918.09</v>
      </c>
      <c r="F75" s="1">
        <v>-45841.65</v>
      </c>
      <c r="G75" s="1">
        <v>-41316.86</v>
      </c>
      <c r="H75" s="1">
        <v>-263323.52000000002</v>
      </c>
      <c r="I75" s="1"/>
      <c r="J75" s="1">
        <f t="shared" si="34"/>
        <v>-83004.320000000007</v>
      </c>
      <c r="K75" s="1">
        <f t="shared" si="35"/>
        <v>-87158.510000000009</v>
      </c>
      <c r="L75" s="2">
        <f t="shared" si="36"/>
        <v>-4154.1900000000023</v>
      </c>
      <c r="M75" s="3">
        <f t="shared" si="37"/>
        <v>5.0047877026159628E-2</v>
      </c>
      <c r="O75" s="2">
        <f t="shared" si="38"/>
        <v>-88082.505000000005</v>
      </c>
      <c r="P75" s="2">
        <f t="shared" si="39"/>
        <v>-87158.510000000009</v>
      </c>
      <c r="Q75" s="2">
        <f t="shared" si="40"/>
        <v>923.99499999999534</v>
      </c>
      <c r="R75" s="3">
        <f t="shared" si="41"/>
        <v>-1.0490108109436661E-2</v>
      </c>
    </row>
    <row r="76" spans="1:18" x14ac:dyDescent="0.25">
      <c r="A76" t="s">
        <v>76</v>
      </c>
      <c r="B76" s="1">
        <v>-100524.88</v>
      </c>
      <c r="C76" s="1">
        <v>-243708.68</v>
      </c>
      <c r="D76" s="1">
        <v>-187484.34</v>
      </c>
      <c r="E76" s="1">
        <v>-31833.7</v>
      </c>
      <c r="F76" s="1">
        <v>36094.86</v>
      </c>
      <c r="G76" s="1">
        <v>-279217.45</v>
      </c>
      <c r="H76" s="1">
        <v>-806674.19</v>
      </c>
      <c r="I76" s="1"/>
      <c r="J76" s="1">
        <f t="shared" si="34"/>
        <v>-344233.56</v>
      </c>
      <c r="K76" s="1">
        <f t="shared" si="35"/>
        <v>-243122.59000000003</v>
      </c>
      <c r="L76" s="2">
        <f t="shared" si="36"/>
        <v>101110.96999999997</v>
      </c>
      <c r="M76" s="3">
        <f t="shared" si="37"/>
        <v>-0.29372781085028427</v>
      </c>
      <c r="O76" s="2">
        <f t="shared" si="38"/>
        <v>-281775.8</v>
      </c>
      <c r="P76" s="2">
        <f t="shared" si="39"/>
        <v>-243122.59000000003</v>
      </c>
      <c r="Q76" s="2">
        <f t="shared" si="40"/>
        <v>38653.209999999963</v>
      </c>
      <c r="R76" s="3">
        <f t="shared" si="41"/>
        <v>-0.13717718129094111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Q1 KY 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2025-10-06T22:40:36Z</dcterms:created>
  <dcterms:modified xsi:type="dcterms:W3CDTF">2026-04-07T20:22:47Z</dcterms:modified>
</cp:coreProperties>
</file>