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Gonzalez\Navitas Utility Dropbox\Carlos Gonzalez\Accounting\Rate Cases\KY\2025\DR\DR 2\Carlos Responses\"/>
    </mc:Choice>
  </mc:AlternateContent>
  <xr:revisionPtr revIDLastSave="0" documentId="13_ncr:1_{62338F63-06BD-402A-8C0E-5F0509FE19B3}" xr6:coauthVersionLast="47" xr6:coauthVersionMax="47" xr10:uidLastSave="{00000000-0000-0000-0000-000000000000}"/>
  <bookViews>
    <workbookView xWindow="-28920" yWindow="-120" windowWidth="29040" windowHeight="15720" activeTab="2" xr2:uid="{78BCD836-83A4-476A-9CD0-40056CB4A62C}"/>
  </bookViews>
  <sheets>
    <sheet name="2023 Capitalization" sheetId="1" r:id="rId1"/>
    <sheet name="2024 Capitalization" sheetId="2" r:id="rId2"/>
    <sheet name="2025 Capitalization" sheetId="3" r:id="rId3"/>
  </sheets>
  <definedNames>
    <definedName name="_xlnm._FilterDatabase" localSheetId="0" hidden="1">'2023 Capitalization'!$A$10:$T$15</definedName>
    <definedName name="_xlnm._FilterDatabase" localSheetId="1" hidden="1">'2024 Capitalization'!$A$10:$U$45</definedName>
    <definedName name="_xlnm._FilterDatabase" localSheetId="2" hidden="1">'2025 Capitalization'!$A$10:$U$96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3" l="1"/>
  <c r="K29" i="3"/>
  <c r="P97" i="3"/>
  <c r="O97" i="3"/>
  <c r="N97" i="3"/>
  <c r="L96" i="3"/>
  <c r="K96" i="3"/>
  <c r="M96" i="3" s="1"/>
  <c r="Q96" i="3" s="1"/>
  <c r="U96" i="3" s="1"/>
  <c r="M95" i="3"/>
  <c r="Q95" i="3" s="1"/>
  <c r="U95" i="3" s="1"/>
  <c r="L95" i="3"/>
  <c r="K95" i="3"/>
  <c r="L94" i="3"/>
  <c r="K94" i="3"/>
  <c r="M94" i="3" s="1"/>
  <c r="Q94" i="3" s="1"/>
  <c r="U94" i="3" s="1"/>
  <c r="L93" i="3"/>
  <c r="K93" i="3"/>
  <c r="M93" i="3" s="1"/>
  <c r="Q93" i="3" s="1"/>
  <c r="U93" i="3" s="1"/>
  <c r="L92" i="3"/>
  <c r="K92" i="3"/>
  <c r="M92" i="3" s="1"/>
  <c r="Q92" i="3" s="1"/>
  <c r="U92" i="3" s="1"/>
  <c r="L91" i="3"/>
  <c r="M91" i="3" s="1"/>
  <c r="Q91" i="3" s="1"/>
  <c r="U91" i="3" s="1"/>
  <c r="K91" i="3"/>
  <c r="L90" i="3"/>
  <c r="K90" i="3"/>
  <c r="M90" i="3" s="1"/>
  <c r="Q90" i="3" s="1"/>
  <c r="U90" i="3" s="1"/>
  <c r="L89" i="3"/>
  <c r="K89" i="3"/>
  <c r="M89" i="3" s="1"/>
  <c r="Q89" i="3" s="1"/>
  <c r="U89" i="3" s="1"/>
  <c r="L88" i="3"/>
  <c r="M88" i="3" s="1"/>
  <c r="Q88" i="3" s="1"/>
  <c r="U88" i="3" s="1"/>
  <c r="K88" i="3"/>
  <c r="L87" i="3"/>
  <c r="K87" i="3"/>
  <c r="M87" i="3" s="1"/>
  <c r="Q87" i="3" s="1"/>
  <c r="U87" i="3" s="1"/>
  <c r="M86" i="3"/>
  <c r="Q86" i="3" s="1"/>
  <c r="U86" i="3" s="1"/>
  <c r="L86" i="3"/>
  <c r="K86" i="3"/>
  <c r="L85" i="3"/>
  <c r="K85" i="3"/>
  <c r="M85" i="3" s="1"/>
  <c r="Q85" i="3" s="1"/>
  <c r="U85" i="3" s="1"/>
  <c r="L84" i="3"/>
  <c r="K84" i="3"/>
  <c r="M84" i="3" s="1"/>
  <c r="Q84" i="3" s="1"/>
  <c r="U84" i="3" s="1"/>
  <c r="M83" i="3"/>
  <c r="Q83" i="3" s="1"/>
  <c r="U83" i="3" s="1"/>
  <c r="L83" i="3"/>
  <c r="K83" i="3"/>
  <c r="L82" i="3"/>
  <c r="K82" i="3"/>
  <c r="M82" i="3" s="1"/>
  <c r="Q82" i="3" s="1"/>
  <c r="U82" i="3" s="1"/>
  <c r="L81" i="3"/>
  <c r="K81" i="3"/>
  <c r="M81" i="3" s="1"/>
  <c r="Q81" i="3" s="1"/>
  <c r="U81" i="3" s="1"/>
  <c r="L80" i="3"/>
  <c r="K80" i="3"/>
  <c r="M80" i="3" s="1"/>
  <c r="Q80" i="3" s="1"/>
  <c r="U80" i="3" s="1"/>
  <c r="L79" i="3"/>
  <c r="M79" i="3" s="1"/>
  <c r="Q79" i="3" s="1"/>
  <c r="U79" i="3" s="1"/>
  <c r="K79" i="3"/>
  <c r="L78" i="3"/>
  <c r="K78" i="3"/>
  <c r="M78" i="3" s="1"/>
  <c r="Q78" i="3" s="1"/>
  <c r="U78" i="3" s="1"/>
  <c r="L77" i="3"/>
  <c r="K77" i="3"/>
  <c r="M77" i="3" s="1"/>
  <c r="Q77" i="3" s="1"/>
  <c r="U77" i="3" s="1"/>
  <c r="L76" i="3"/>
  <c r="M76" i="3" s="1"/>
  <c r="Q76" i="3" s="1"/>
  <c r="U76" i="3" s="1"/>
  <c r="K76" i="3"/>
  <c r="L75" i="3"/>
  <c r="K75" i="3"/>
  <c r="M75" i="3" s="1"/>
  <c r="Q75" i="3" s="1"/>
  <c r="U75" i="3" s="1"/>
  <c r="M74" i="3"/>
  <c r="Q74" i="3" s="1"/>
  <c r="U74" i="3" s="1"/>
  <c r="L74" i="3"/>
  <c r="K74" i="3"/>
  <c r="L73" i="3"/>
  <c r="K73" i="3"/>
  <c r="M73" i="3" s="1"/>
  <c r="Q73" i="3" s="1"/>
  <c r="U73" i="3" s="1"/>
  <c r="L72" i="3"/>
  <c r="K72" i="3"/>
  <c r="M72" i="3" s="1"/>
  <c r="Q72" i="3" s="1"/>
  <c r="U72" i="3" s="1"/>
  <c r="M71" i="3"/>
  <c r="Q71" i="3" s="1"/>
  <c r="U71" i="3" s="1"/>
  <c r="L71" i="3"/>
  <c r="K71" i="3"/>
  <c r="L70" i="3"/>
  <c r="K70" i="3"/>
  <c r="M70" i="3" s="1"/>
  <c r="Q70" i="3" s="1"/>
  <c r="U70" i="3" s="1"/>
  <c r="L69" i="3"/>
  <c r="K69" i="3"/>
  <c r="M69" i="3" s="1"/>
  <c r="Q69" i="3" s="1"/>
  <c r="U69" i="3" s="1"/>
  <c r="M68" i="3"/>
  <c r="Q68" i="3" s="1"/>
  <c r="U68" i="3" s="1"/>
  <c r="L68" i="3"/>
  <c r="K68" i="3"/>
  <c r="L67" i="3"/>
  <c r="M67" i="3" s="1"/>
  <c r="Q67" i="3" s="1"/>
  <c r="U67" i="3" s="1"/>
  <c r="K67" i="3"/>
  <c r="L66" i="3"/>
  <c r="K66" i="3"/>
  <c r="M66" i="3" s="1"/>
  <c r="Q66" i="3" s="1"/>
  <c r="U66" i="3" s="1"/>
  <c r="L65" i="3"/>
  <c r="K65" i="3"/>
  <c r="M65" i="3" s="1"/>
  <c r="Q65" i="3" s="1"/>
  <c r="U65" i="3" s="1"/>
  <c r="L64" i="3"/>
  <c r="M64" i="3" s="1"/>
  <c r="Q64" i="3" s="1"/>
  <c r="U64" i="3" s="1"/>
  <c r="K64" i="3"/>
  <c r="L63" i="3"/>
  <c r="K63" i="3"/>
  <c r="M63" i="3" s="1"/>
  <c r="Q63" i="3" s="1"/>
  <c r="U63" i="3" s="1"/>
  <c r="M62" i="3"/>
  <c r="Q62" i="3" s="1"/>
  <c r="U62" i="3" s="1"/>
  <c r="L62" i="3"/>
  <c r="K62" i="3"/>
  <c r="L61" i="3"/>
  <c r="K61" i="3"/>
  <c r="M61" i="3" s="1"/>
  <c r="Q61" i="3" s="1"/>
  <c r="U61" i="3" s="1"/>
  <c r="L60" i="3"/>
  <c r="K60" i="3"/>
  <c r="M60" i="3" s="1"/>
  <c r="Q60" i="3" s="1"/>
  <c r="U60" i="3" s="1"/>
  <c r="M59" i="3"/>
  <c r="Q59" i="3" s="1"/>
  <c r="U59" i="3" s="1"/>
  <c r="L59" i="3"/>
  <c r="K59" i="3"/>
  <c r="L58" i="3"/>
  <c r="K58" i="3"/>
  <c r="M58" i="3" s="1"/>
  <c r="Q58" i="3" s="1"/>
  <c r="U58" i="3" s="1"/>
  <c r="L57" i="3"/>
  <c r="K57" i="3"/>
  <c r="M57" i="3" s="1"/>
  <c r="Q57" i="3" s="1"/>
  <c r="U57" i="3" s="1"/>
  <c r="L56" i="3"/>
  <c r="K56" i="3"/>
  <c r="M56" i="3" s="1"/>
  <c r="Q56" i="3" s="1"/>
  <c r="U56" i="3" s="1"/>
  <c r="L55" i="3"/>
  <c r="M55" i="3" s="1"/>
  <c r="Q55" i="3" s="1"/>
  <c r="U55" i="3" s="1"/>
  <c r="K55" i="3"/>
  <c r="L54" i="3"/>
  <c r="K54" i="3"/>
  <c r="M54" i="3" s="1"/>
  <c r="Q54" i="3" s="1"/>
  <c r="U54" i="3" s="1"/>
  <c r="L53" i="3"/>
  <c r="K53" i="3"/>
  <c r="M53" i="3" s="1"/>
  <c r="Q53" i="3" s="1"/>
  <c r="U53" i="3" s="1"/>
  <c r="L52" i="3"/>
  <c r="M52" i="3" s="1"/>
  <c r="Q52" i="3" s="1"/>
  <c r="U52" i="3" s="1"/>
  <c r="K52" i="3"/>
  <c r="L51" i="3"/>
  <c r="K51" i="3"/>
  <c r="M51" i="3" s="1"/>
  <c r="Q51" i="3" s="1"/>
  <c r="U51" i="3" s="1"/>
  <c r="M50" i="3"/>
  <c r="Q50" i="3" s="1"/>
  <c r="U50" i="3" s="1"/>
  <c r="L50" i="3"/>
  <c r="K50" i="3"/>
  <c r="L49" i="3"/>
  <c r="K49" i="3"/>
  <c r="M49" i="3" s="1"/>
  <c r="Q49" i="3" s="1"/>
  <c r="U49" i="3" s="1"/>
  <c r="L48" i="3"/>
  <c r="K48" i="3"/>
  <c r="M48" i="3" s="1"/>
  <c r="Q48" i="3" s="1"/>
  <c r="U48" i="3" s="1"/>
  <c r="M47" i="3"/>
  <c r="Q47" i="3" s="1"/>
  <c r="U47" i="3" s="1"/>
  <c r="L47" i="3"/>
  <c r="K47" i="3"/>
  <c r="L46" i="3"/>
  <c r="K46" i="3"/>
  <c r="M46" i="3" s="1"/>
  <c r="Q46" i="3" s="1"/>
  <c r="U46" i="3" s="1"/>
  <c r="L45" i="3"/>
  <c r="K45" i="3"/>
  <c r="M45" i="3" s="1"/>
  <c r="Q45" i="3" s="1"/>
  <c r="U45" i="3" s="1"/>
  <c r="L44" i="3"/>
  <c r="K44" i="3"/>
  <c r="M44" i="3" s="1"/>
  <c r="Q44" i="3" s="1"/>
  <c r="U44" i="3" s="1"/>
  <c r="L43" i="3"/>
  <c r="M43" i="3" s="1"/>
  <c r="Q43" i="3" s="1"/>
  <c r="U43" i="3" s="1"/>
  <c r="K43" i="3"/>
  <c r="L42" i="3"/>
  <c r="K42" i="3"/>
  <c r="M42" i="3" s="1"/>
  <c r="Q42" i="3" s="1"/>
  <c r="U42" i="3" s="1"/>
  <c r="L41" i="3"/>
  <c r="K41" i="3"/>
  <c r="M41" i="3" s="1"/>
  <c r="Q41" i="3" s="1"/>
  <c r="U41" i="3" s="1"/>
  <c r="L40" i="3"/>
  <c r="M40" i="3" s="1"/>
  <c r="Q40" i="3" s="1"/>
  <c r="U40" i="3" s="1"/>
  <c r="K40" i="3"/>
  <c r="L39" i="3"/>
  <c r="K39" i="3"/>
  <c r="M39" i="3" s="1"/>
  <c r="Q39" i="3" s="1"/>
  <c r="U39" i="3" s="1"/>
  <c r="M38" i="3"/>
  <c r="Q38" i="3" s="1"/>
  <c r="U38" i="3" s="1"/>
  <c r="L38" i="3"/>
  <c r="K38" i="3"/>
  <c r="L37" i="3"/>
  <c r="K37" i="3"/>
  <c r="M37" i="3" s="1"/>
  <c r="Q37" i="3" s="1"/>
  <c r="U37" i="3" s="1"/>
  <c r="L36" i="3"/>
  <c r="K36" i="3"/>
  <c r="M36" i="3" s="1"/>
  <c r="Q36" i="3" s="1"/>
  <c r="U36" i="3" s="1"/>
  <c r="M35" i="3"/>
  <c r="Q35" i="3" s="1"/>
  <c r="U35" i="3" s="1"/>
  <c r="L35" i="3"/>
  <c r="K35" i="3"/>
  <c r="K34" i="3"/>
  <c r="M34" i="3" s="1"/>
  <c r="Q34" i="3" s="1"/>
  <c r="U34" i="3" s="1"/>
  <c r="L33" i="3"/>
  <c r="K33" i="3"/>
  <c r="M33" i="3" s="1"/>
  <c r="Q33" i="3" s="1"/>
  <c r="U33" i="3" s="1"/>
  <c r="L32" i="3"/>
  <c r="K32" i="3"/>
  <c r="M32" i="3" s="1"/>
  <c r="Q32" i="3" s="1"/>
  <c r="U32" i="3" s="1"/>
  <c r="L31" i="3"/>
  <c r="M31" i="3" s="1"/>
  <c r="Q31" i="3" s="1"/>
  <c r="U31" i="3" s="1"/>
  <c r="K31" i="3"/>
  <c r="L30" i="3"/>
  <c r="K30" i="3"/>
  <c r="M30" i="3" s="1"/>
  <c r="Q30" i="3" s="1"/>
  <c r="U30" i="3" s="1"/>
  <c r="L29" i="3"/>
  <c r="M29" i="3"/>
  <c r="Q29" i="3" s="1"/>
  <c r="U29" i="3" s="1"/>
  <c r="L28" i="3"/>
  <c r="M28" i="3" s="1"/>
  <c r="Q28" i="3" s="1"/>
  <c r="U28" i="3" s="1"/>
  <c r="K28" i="3"/>
  <c r="L27" i="3"/>
  <c r="K27" i="3"/>
  <c r="M27" i="3" s="1"/>
  <c r="Q27" i="3" s="1"/>
  <c r="U27" i="3" s="1"/>
  <c r="M26" i="3"/>
  <c r="Q26" i="3" s="1"/>
  <c r="U26" i="3" s="1"/>
  <c r="L26" i="3"/>
  <c r="K26" i="3"/>
  <c r="L25" i="3"/>
  <c r="K25" i="3"/>
  <c r="M25" i="3" s="1"/>
  <c r="Q25" i="3" s="1"/>
  <c r="U25" i="3" s="1"/>
  <c r="L24" i="3"/>
  <c r="K24" i="3"/>
  <c r="M24" i="3" s="1"/>
  <c r="Q24" i="3" s="1"/>
  <c r="U24" i="3" s="1"/>
  <c r="M23" i="3"/>
  <c r="Q23" i="3" s="1"/>
  <c r="U23" i="3" s="1"/>
  <c r="L23" i="3"/>
  <c r="K23" i="3"/>
  <c r="L22" i="3"/>
  <c r="K22" i="3"/>
  <c r="M22" i="3" s="1"/>
  <c r="Q22" i="3" s="1"/>
  <c r="U22" i="3" s="1"/>
  <c r="L21" i="3"/>
  <c r="K21" i="3"/>
  <c r="M21" i="3" s="1"/>
  <c r="Q21" i="3" s="1"/>
  <c r="U21" i="3" s="1"/>
  <c r="L20" i="3"/>
  <c r="K20" i="3"/>
  <c r="M20" i="3" s="1"/>
  <c r="Q20" i="3" s="1"/>
  <c r="U20" i="3" s="1"/>
  <c r="L19" i="3"/>
  <c r="M19" i="3" s="1"/>
  <c r="Q19" i="3" s="1"/>
  <c r="U19" i="3" s="1"/>
  <c r="K19" i="3"/>
  <c r="L18" i="3"/>
  <c r="K18" i="3"/>
  <c r="M18" i="3" s="1"/>
  <c r="Q18" i="3" s="1"/>
  <c r="U18" i="3" s="1"/>
  <c r="L17" i="3"/>
  <c r="K17" i="3"/>
  <c r="M17" i="3" s="1"/>
  <c r="Q17" i="3" s="1"/>
  <c r="U17" i="3" s="1"/>
  <c r="L16" i="3"/>
  <c r="M16" i="3" s="1"/>
  <c r="Q16" i="3" s="1"/>
  <c r="U16" i="3" s="1"/>
  <c r="K16" i="3"/>
  <c r="L15" i="3"/>
  <c r="K15" i="3"/>
  <c r="M15" i="3" s="1"/>
  <c r="Q15" i="3" s="1"/>
  <c r="U15" i="3" s="1"/>
  <c r="M14" i="3"/>
  <c r="Q14" i="3" s="1"/>
  <c r="U14" i="3" s="1"/>
  <c r="L14" i="3"/>
  <c r="K14" i="3"/>
  <c r="L13" i="3"/>
  <c r="K13" i="3"/>
  <c r="M13" i="3" s="1"/>
  <c r="Q13" i="3" s="1"/>
  <c r="U13" i="3" s="1"/>
  <c r="L12" i="3"/>
  <c r="K12" i="3"/>
  <c r="M12" i="3" s="1"/>
  <c r="Q12" i="3" s="1"/>
  <c r="U12" i="3" s="1"/>
  <c r="M11" i="3"/>
  <c r="Q11" i="3" s="1"/>
  <c r="L11" i="3"/>
  <c r="L97" i="3" s="1"/>
  <c r="K11" i="3"/>
  <c r="K97" i="3" s="1"/>
  <c r="Q97" i="3" l="1"/>
  <c r="U11" i="3"/>
  <c r="M97" i="3"/>
  <c r="P46" i="2" l="1"/>
  <c r="O46" i="2"/>
  <c r="N46" i="2"/>
  <c r="L45" i="2"/>
  <c r="K45" i="2"/>
  <c r="M45" i="2" s="1"/>
  <c r="Q45" i="2" s="1"/>
  <c r="U45" i="2" s="1"/>
  <c r="L44" i="2"/>
  <c r="M44" i="2" s="1"/>
  <c r="Q44" i="2" s="1"/>
  <c r="U44" i="2" s="1"/>
  <c r="K44" i="2"/>
  <c r="L43" i="2"/>
  <c r="K43" i="2"/>
  <c r="M43" i="2" s="1"/>
  <c r="Q43" i="2" s="1"/>
  <c r="U43" i="2" s="1"/>
  <c r="L42" i="2"/>
  <c r="M42" i="2" s="1"/>
  <c r="Q42" i="2" s="1"/>
  <c r="U42" i="2" s="1"/>
  <c r="K42" i="2"/>
  <c r="L41" i="2"/>
  <c r="M41" i="2" s="1"/>
  <c r="Q41" i="2" s="1"/>
  <c r="U41" i="2" s="1"/>
  <c r="K41" i="2"/>
  <c r="L40" i="2"/>
  <c r="M40" i="2" s="1"/>
  <c r="Q40" i="2" s="1"/>
  <c r="U40" i="2" s="1"/>
  <c r="K40" i="2"/>
  <c r="M39" i="2"/>
  <c r="Q39" i="2" s="1"/>
  <c r="U39" i="2" s="1"/>
  <c r="L39" i="2"/>
  <c r="K39" i="2"/>
  <c r="L38" i="2"/>
  <c r="K38" i="2"/>
  <c r="M38" i="2" s="1"/>
  <c r="Q38" i="2" s="1"/>
  <c r="U38" i="2" s="1"/>
  <c r="M37" i="2"/>
  <c r="Q37" i="2" s="1"/>
  <c r="U37" i="2" s="1"/>
  <c r="L37" i="2"/>
  <c r="K37" i="2"/>
  <c r="L36" i="2"/>
  <c r="K36" i="2"/>
  <c r="M36" i="2" s="1"/>
  <c r="Q36" i="2" s="1"/>
  <c r="U36" i="2" s="1"/>
  <c r="M35" i="2"/>
  <c r="Q35" i="2" s="1"/>
  <c r="U35" i="2" s="1"/>
  <c r="L35" i="2"/>
  <c r="K35" i="2"/>
  <c r="L34" i="2"/>
  <c r="K34" i="2"/>
  <c r="M34" i="2" s="1"/>
  <c r="Q34" i="2" s="1"/>
  <c r="U34" i="2" s="1"/>
  <c r="L33" i="2"/>
  <c r="K33" i="2"/>
  <c r="M33" i="2" s="1"/>
  <c r="Q33" i="2" s="1"/>
  <c r="U33" i="2" s="1"/>
  <c r="L32" i="2"/>
  <c r="M32" i="2" s="1"/>
  <c r="Q32" i="2" s="1"/>
  <c r="U32" i="2" s="1"/>
  <c r="K32" i="2"/>
  <c r="L31" i="2"/>
  <c r="K31" i="2"/>
  <c r="M31" i="2" s="1"/>
  <c r="Q31" i="2" s="1"/>
  <c r="U31" i="2" s="1"/>
  <c r="L30" i="2"/>
  <c r="M30" i="2" s="1"/>
  <c r="Q30" i="2" s="1"/>
  <c r="U30" i="2" s="1"/>
  <c r="K30" i="2"/>
  <c r="L29" i="2"/>
  <c r="M29" i="2" s="1"/>
  <c r="Q29" i="2" s="1"/>
  <c r="U29" i="2" s="1"/>
  <c r="K29" i="2"/>
  <c r="L28" i="2"/>
  <c r="M28" i="2" s="1"/>
  <c r="Q28" i="2" s="1"/>
  <c r="U28" i="2" s="1"/>
  <c r="K28" i="2"/>
  <c r="M27" i="2"/>
  <c r="Q27" i="2" s="1"/>
  <c r="U27" i="2" s="1"/>
  <c r="L27" i="2"/>
  <c r="K27" i="2"/>
  <c r="L26" i="2"/>
  <c r="K26" i="2"/>
  <c r="M26" i="2" s="1"/>
  <c r="Q26" i="2" s="1"/>
  <c r="U26" i="2" s="1"/>
  <c r="M25" i="2"/>
  <c r="Q25" i="2" s="1"/>
  <c r="U25" i="2" s="1"/>
  <c r="L25" i="2"/>
  <c r="K25" i="2"/>
  <c r="L24" i="2"/>
  <c r="K24" i="2"/>
  <c r="M24" i="2" s="1"/>
  <c r="Q24" i="2" s="1"/>
  <c r="U24" i="2" s="1"/>
  <c r="M23" i="2"/>
  <c r="Q23" i="2" s="1"/>
  <c r="U23" i="2" s="1"/>
  <c r="L23" i="2"/>
  <c r="K23" i="2"/>
  <c r="L22" i="2"/>
  <c r="K22" i="2"/>
  <c r="M22" i="2" s="1"/>
  <c r="Q22" i="2" s="1"/>
  <c r="U22" i="2" s="1"/>
  <c r="L21" i="2"/>
  <c r="K21" i="2"/>
  <c r="M21" i="2" s="1"/>
  <c r="Q21" i="2" s="1"/>
  <c r="U21" i="2" s="1"/>
  <c r="L20" i="2"/>
  <c r="M20" i="2" s="1"/>
  <c r="Q20" i="2" s="1"/>
  <c r="U20" i="2" s="1"/>
  <c r="K20" i="2"/>
  <c r="L19" i="2"/>
  <c r="K19" i="2"/>
  <c r="M19" i="2" s="1"/>
  <c r="Q19" i="2" s="1"/>
  <c r="U19" i="2" s="1"/>
  <c r="L18" i="2"/>
  <c r="M18" i="2" s="1"/>
  <c r="Q18" i="2" s="1"/>
  <c r="U18" i="2" s="1"/>
  <c r="K18" i="2"/>
  <c r="L17" i="2"/>
  <c r="K17" i="2"/>
  <c r="M17" i="2" s="1"/>
  <c r="Q17" i="2" s="1"/>
  <c r="U17" i="2" s="1"/>
  <c r="L16" i="2"/>
  <c r="M16" i="2" s="1"/>
  <c r="Q16" i="2" s="1"/>
  <c r="U16" i="2" s="1"/>
  <c r="K16" i="2"/>
  <c r="M15" i="2"/>
  <c r="Q15" i="2" s="1"/>
  <c r="U15" i="2" s="1"/>
  <c r="L15" i="2"/>
  <c r="K15" i="2"/>
  <c r="L14" i="2"/>
  <c r="K14" i="2"/>
  <c r="M14" i="2" s="1"/>
  <c r="Q14" i="2" s="1"/>
  <c r="U14" i="2" s="1"/>
  <c r="M13" i="2"/>
  <c r="Q13" i="2" s="1"/>
  <c r="U13" i="2" s="1"/>
  <c r="L13" i="2"/>
  <c r="K13" i="2"/>
  <c r="L12" i="2"/>
  <c r="K12" i="2"/>
  <c r="M12" i="2" s="1"/>
  <c r="Q12" i="2" s="1"/>
  <c r="U12" i="2" s="1"/>
  <c r="M11" i="2"/>
  <c r="L11" i="2"/>
  <c r="L46" i="2" s="1"/>
  <c r="K11" i="2"/>
  <c r="K46" i="2" s="1"/>
  <c r="M46" i="2" l="1"/>
  <c r="Q11" i="2"/>
  <c r="Q46" i="2" l="1"/>
  <c r="U11" i="2"/>
  <c r="K13" i="1" l="1"/>
  <c r="K11" i="1"/>
  <c r="L11" i="1"/>
  <c r="K12" i="1"/>
  <c r="P12" i="1" s="1"/>
  <c r="T12" i="1" s="1"/>
  <c r="L12" i="1"/>
  <c r="L13" i="1"/>
  <c r="K14" i="1"/>
  <c r="L14" i="1"/>
  <c r="K15" i="1"/>
  <c r="L15" i="1"/>
  <c r="M14" i="1" l="1"/>
  <c r="P14" i="1" s="1"/>
  <c r="T14" i="1" s="1"/>
  <c r="M13" i="1"/>
  <c r="P13" i="1" s="1"/>
  <c r="T13" i="1" s="1"/>
  <c r="M15" i="1"/>
  <c r="P15" i="1" s="1"/>
  <c r="T15" i="1" s="1"/>
  <c r="P11" i="1"/>
  <c r="T11" i="1" s="1"/>
  <c r="N16" i="1"/>
  <c r="O16" i="1"/>
  <c r="K16" i="1" l="1"/>
  <c r="L16" i="1"/>
  <c r="M16" i="1" l="1"/>
  <c r="P16" i="1" l="1"/>
</calcChain>
</file>

<file path=xl/sharedStrings.xml><?xml version="1.0" encoding="utf-8"?>
<sst xmlns="http://schemas.openxmlformats.org/spreadsheetml/2006/main" count="741" uniqueCount="88">
  <si>
    <t>Capitalization Rule</t>
  </si>
  <si>
    <t>Over US 1,000.00</t>
  </si>
  <si>
    <t>Labor rate per hour</t>
  </si>
  <si>
    <t>or</t>
  </si>
  <si>
    <t>Travel time hours</t>
  </si>
  <si>
    <t>Over 100 feet</t>
  </si>
  <si>
    <t>Pickup truck per day</t>
  </si>
  <si>
    <t>each crew drives his own truck, unless other instruction is provided</t>
  </si>
  <si>
    <t>Heavy equipment per day</t>
  </si>
  <si>
    <t>Meals per person per day</t>
  </si>
  <si>
    <t>Hotel per night</t>
  </si>
  <si>
    <t>Feet in a mile</t>
  </si>
  <si>
    <t>Day</t>
  </si>
  <si>
    <t>Crw</t>
  </si>
  <si>
    <t>Trk</t>
  </si>
  <si>
    <t>Eq</t>
  </si>
  <si>
    <t>Job Description</t>
  </si>
  <si>
    <t>LOCATION</t>
  </si>
  <si>
    <t>Contact</t>
  </si>
  <si>
    <t>Entity</t>
  </si>
  <si>
    <t>Invoice</t>
  </si>
  <si>
    <t>Completed Date</t>
  </si>
  <si>
    <t>Labor</t>
  </si>
  <si>
    <t>Equipment</t>
  </si>
  <si>
    <t>Sub</t>
  </si>
  <si>
    <t>Materials</t>
  </si>
  <si>
    <t>Hotel</t>
  </si>
  <si>
    <t>Total</t>
  </si>
  <si>
    <t>Post Date</t>
  </si>
  <si>
    <t>Capitalizable?</t>
  </si>
  <si>
    <t>Miles</t>
  </si>
  <si>
    <t>Cost x mile</t>
  </si>
  <si>
    <t>Yes</t>
  </si>
  <si>
    <t>No - Under 1k</t>
  </si>
  <si>
    <t>New Service</t>
  </si>
  <si>
    <t>Albany</t>
  </si>
  <si>
    <t>KY</t>
  </si>
  <si>
    <t>No</t>
  </si>
  <si>
    <t>Main Replacement</t>
  </si>
  <si>
    <t>Tim Hull</t>
  </si>
  <si>
    <t>Leak Repair Service</t>
  </si>
  <si>
    <t>Betsy Lane</t>
  </si>
  <si>
    <t>Nathan Goble</t>
  </si>
  <si>
    <t>Johnson County</t>
  </si>
  <si>
    <t>2023 Capitalized Construction Projects</t>
  </si>
  <si>
    <t>Meter Changeout</t>
  </si>
  <si>
    <t>Service Retirement</t>
  </si>
  <si>
    <t>New Main</t>
  </si>
  <si>
    <t>2024 Capitalized Construction Projects</t>
  </si>
  <si>
    <t>Contractor</t>
  </si>
  <si>
    <t>Alabany</t>
  </si>
  <si>
    <t>Main Relocation</t>
  </si>
  <si>
    <t>Jimmy Lawson</t>
  </si>
  <si>
    <t>Leak Repair</t>
  </si>
  <si>
    <t xml:space="preserve">Service Repair </t>
  </si>
  <si>
    <t>2025 Capitalized Construction Projects</t>
  </si>
  <si>
    <t>NEW MAIN</t>
  </si>
  <si>
    <t>ALBANY</t>
  </si>
  <si>
    <t>TIM</t>
  </si>
  <si>
    <t>SERVICE RETIREMENT</t>
  </si>
  <si>
    <t>METER PULL</t>
  </si>
  <si>
    <t>NATHAN</t>
  </si>
  <si>
    <t>METER CHANGEOUT</t>
  </si>
  <si>
    <t xml:space="preserve"> </t>
  </si>
  <si>
    <t>STEVE</t>
  </si>
  <si>
    <t>METER SET</t>
  </si>
  <si>
    <t>SERVICE REPLACEMENT</t>
  </si>
  <si>
    <t>LEAK REPAIR</t>
  </si>
  <si>
    <t>INSTALL ODORANT POT</t>
  </si>
  <si>
    <t>BETSY LANE</t>
  </si>
  <si>
    <t>INSTALL RELIEFS</t>
  </si>
  <si>
    <t>JIMMY</t>
  </si>
  <si>
    <t>JOHNNY</t>
  </si>
  <si>
    <t>INSTALL REL. &amp; ODORANT</t>
  </si>
  <si>
    <t>PULL METER</t>
  </si>
  <si>
    <t>CAPPED/PLUGGED RISERS</t>
  </si>
  <si>
    <t>PULLED METER</t>
  </si>
  <si>
    <t>METER TURN ON</t>
  </si>
  <si>
    <t>COAL RUN</t>
  </si>
  <si>
    <t>RELIEF AND MERC POT</t>
  </si>
  <si>
    <t>INTALL SPIKE</t>
  </si>
  <si>
    <t>JOHNSON CO</t>
  </si>
  <si>
    <t>INSTALL MARCAPTAN POT</t>
  </si>
  <si>
    <t>INSTALL PLUGS &amp; CAPS</t>
  </si>
  <si>
    <t>RELIEF &amp; MERCAPTAN</t>
  </si>
  <si>
    <t>LONGFORK</t>
  </si>
  <si>
    <t>PENHOOK</t>
  </si>
  <si>
    <t>RELIEF MERCAPTAN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</si>
</sst>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44" fontId="0" fillId="0" borderId="0" xfId="2" applyFont="1"/>
    <xf numFmtId="41" fontId="0" fillId="0" borderId="0" xfId="2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0" fillId="2" borderId="0" xfId="0" applyFill="1"/>
    <xf numFmtId="43" fontId="2" fillId="2" borderId="0" xfId="1" applyFont="1" applyFill="1" applyBorder="1" applyAlignment="1">
      <alignment horizontal="center"/>
    </xf>
    <xf numFmtId="41" fontId="0" fillId="3" borderId="0" xfId="0" applyNumberFormat="1" applyFill="1"/>
    <xf numFmtId="43" fontId="0" fillId="4" borderId="0" xfId="1" applyFont="1" applyFill="1" applyBorder="1"/>
    <xf numFmtId="43" fontId="2" fillId="0" borderId="0" xfId="1" applyFont="1" applyBorder="1"/>
    <xf numFmtId="164" fontId="0" fillId="0" borderId="0" xfId="0" applyNumberFormat="1"/>
    <xf numFmtId="2" fontId="0" fillId="0" borderId="0" xfId="0" applyNumberFormat="1"/>
    <xf numFmtId="14" fontId="0" fillId="0" borderId="0" xfId="0" applyNumberFormat="1"/>
    <xf numFmtId="165" fontId="2" fillId="0" borderId="0" xfId="0" applyNumberFormat="1" applyFont="1"/>
    <xf numFmtId="165" fontId="2" fillId="0" borderId="2" xfId="1" applyNumberFormat="1" applyFont="1" applyBorder="1" applyAlignment="1">
      <alignment horizontal="center"/>
    </xf>
    <xf numFmtId="43" fontId="0" fillId="0" borderId="0" xfId="0" applyNumberFormat="1"/>
    <xf numFmtId="43" fontId="2" fillId="0" borderId="2" xfId="1" applyFont="1" applyBorder="1" applyAlignment="1">
      <alignment horizontal="center"/>
    </xf>
    <xf numFmtId="165" fontId="2" fillId="2" borderId="0" xfId="0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484B-E515-4196-BF59-F4345788BC4F}">
  <sheetPr>
    <pageSetUpPr fitToPage="1"/>
  </sheetPr>
  <dimension ref="A1:T1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25" sqref="C25"/>
    </sheetView>
  </sheetViews>
  <sheetFormatPr defaultRowHeight="15" x14ac:dyDescent="0.25"/>
  <cols>
    <col min="1" max="1" width="38.85546875" customWidth="1"/>
    <col min="2" max="2" width="17.7109375" customWidth="1"/>
    <col min="3" max="3" width="14.42578125" bestFit="1" customWidth="1"/>
    <col min="4" max="4" width="8.5703125" customWidth="1"/>
    <col min="5" max="5" width="26.28515625" customWidth="1"/>
    <col min="6" max="6" width="12.7109375" customWidth="1"/>
    <col min="7" max="10" width="5.7109375" customWidth="1"/>
    <col min="11" max="13" width="10.7109375" customWidth="1"/>
    <col min="14" max="14" width="13.85546875" customWidth="1"/>
    <col min="15" max="15" width="10.7109375" customWidth="1"/>
    <col min="16" max="16" width="11.42578125" style="1" customWidth="1"/>
    <col min="17" max="17" width="9.7109375" bestFit="1" customWidth="1"/>
    <col min="18" max="18" width="13.42578125" customWidth="1"/>
    <col min="22" max="22" width="7.5703125" bestFit="1" customWidth="1"/>
    <col min="23" max="23" width="9.7109375" bestFit="1" customWidth="1"/>
    <col min="24" max="26" width="6.7109375" bestFit="1" customWidth="1"/>
    <col min="27" max="27" width="8.85546875" bestFit="1" customWidth="1"/>
    <col min="28" max="29" width="7.140625" bestFit="1" customWidth="1"/>
    <col min="30" max="30" width="9.28515625" bestFit="1" customWidth="1"/>
    <col min="31" max="32" width="7" bestFit="1" customWidth="1"/>
    <col min="33" max="33" width="9.140625" bestFit="1" customWidth="1"/>
    <col min="34" max="36" width="6.7109375" bestFit="1" customWidth="1"/>
    <col min="37" max="37" width="8.85546875" bestFit="1" customWidth="1"/>
    <col min="38" max="38" width="6.42578125" bestFit="1" customWidth="1"/>
    <col min="39" max="39" width="9.42578125" bestFit="1" customWidth="1"/>
    <col min="40" max="40" width="6.140625" bestFit="1" customWidth="1"/>
    <col min="41" max="41" width="6" bestFit="1" customWidth="1"/>
    <col min="42" max="42" width="7" bestFit="1" customWidth="1"/>
    <col min="44" max="44" width="11.28515625" bestFit="1" customWidth="1"/>
  </cols>
  <sheetData>
    <row r="1" spans="1:20" x14ac:dyDescent="0.25">
      <c r="A1" t="s">
        <v>0</v>
      </c>
    </row>
    <row r="2" spans="1:20" x14ac:dyDescent="0.25">
      <c r="A2" t="s">
        <v>1</v>
      </c>
      <c r="E2" s="2" t="s">
        <v>2</v>
      </c>
      <c r="K2" s="3">
        <v>50</v>
      </c>
    </row>
    <row r="3" spans="1:20" x14ac:dyDescent="0.25">
      <c r="A3" t="s">
        <v>3</v>
      </c>
      <c r="E3" s="2" t="s">
        <v>4</v>
      </c>
      <c r="K3" s="4">
        <v>4</v>
      </c>
    </row>
    <row r="4" spans="1:20" x14ac:dyDescent="0.25">
      <c r="A4" t="s">
        <v>5</v>
      </c>
      <c r="E4" s="2" t="s">
        <v>6</v>
      </c>
      <c r="L4" s="3">
        <v>120</v>
      </c>
    </row>
    <row r="5" spans="1:20" x14ac:dyDescent="0.25">
      <c r="A5" t="s">
        <v>7</v>
      </c>
      <c r="E5" s="2" t="s">
        <v>8</v>
      </c>
      <c r="L5" s="3">
        <v>300</v>
      </c>
    </row>
    <row r="6" spans="1:20" x14ac:dyDescent="0.25">
      <c r="E6" s="2" t="s">
        <v>9</v>
      </c>
      <c r="O6" s="3">
        <v>45</v>
      </c>
    </row>
    <row r="7" spans="1:20" x14ac:dyDescent="0.25">
      <c r="E7" s="2" t="s">
        <v>10</v>
      </c>
      <c r="O7" s="3">
        <v>120</v>
      </c>
    </row>
    <row r="8" spans="1:20" x14ac:dyDescent="0.25">
      <c r="E8" s="2" t="s">
        <v>11</v>
      </c>
      <c r="T8">
        <v>5280</v>
      </c>
    </row>
    <row r="9" spans="1:20" x14ac:dyDescent="0.25">
      <c r="A9" s="5" t="s">
        <v>44</v>
      </c>
      <c r="G9" s="6" t="s">
        <v>12</v>
      </c>
      <c r="H9" s="6" t="s">
        <v>13</v>
      </c>
      <c r="I9" s="6" t="s">
        <v>14</v>
      </c>
      <c r="J9" s="6" t="s">
        <v>15</v>
      </c>
      <c r="K9" s="7"/>
      <c r="L9" s="7"/>
      <c r="M9" s="6">
        <v>1721</v>
      </c>
      <c r="N9" s="6">
        <v>1721</v>
      </c>
      <c r="O9" s="7"/>
    </row>
    <row r="10" spans="1:20" x14ac:dyDescent="0.25">
      <c r="A10" t="s">
        <v>16</v>
      </c>
      <c r="B10" t="s">
        <v>17</v>
      </c>
      <c r="C10" t="s">
        <v>18</v>
      </c>
      <c r="D10" s="8" t="s">
        <v>19</v>
      </c>
      <c r="E10" s="8" t="s">
        <v>20</v>
      </c>
      <c r="F10" s="8" t="s">
        <v>21</v>
      </c>
      <c r="G10" s="6" t="s">
        <v>12</v>
      </c>
      <c r="H10" s="6" t="s">
        <v>13</v>
      </c>
      <c r="I10" s="6" t="s">
        <v>14</v>
      </c>
      <c r="J10" s="6" t="s">
        <v>15</v>
      </c>
      <c r="K10" s="6" t="s">
        <v>22</v>
      </c>
      <c r="L10" s="6" t="s">
        <v>23</v>
      </c>
      <c r="M10" s="6" t="s">
        <v>24</v>
      </c>
      <c r="N10" s="6" t="s">
        <v>25</v>
      </c>
      <c r="O10" s="6" t="s">
        <v>26</v>
      </c>
      <c r="P10" s="9" t="s">
        <v>27</v>
      </c>
      <c r="Q10" t="s">
        <v>28</v>
      </c>
      <c r="R10" s="8" t="s">
        <v>29</v>
      </c>
      <c r="S10" t="s">
        <v>30</v>
      </c>
      <c r="T10" t="s">
        <v>31</v>
      </c>
    </row>
    <row r="11" spans="1:20" x14ac:dyDescent="0.25">
      <c r="A11" t="s">
        <v>34</v>
      </c>
      <c r="B11" t="s">
        <v>35</v>
      </c>
      <c r="C11" t="s">
        <v>39</v>
      </c>
      <c r="D11" t="s">
        <v>36</v>
      </c>
      <c r="F11" s="15">
        <v>44977</v>
      </c>
      <c r="K11" s="10">
        <f t="shared" ref="K11:K15" si="0">(H11*((8*G11)+K$3))*K$2</f>
        <v>0</v>
      </c>
      <c r="L11" s="10">
        <f t="shared" ref="L11:L15" si="1">(G11*I11*L$4)+(G11*J11*L$5)</f>
        <v>0</v>
      </c>
      <c r="M11" s="16">
        <v>1187.3399999999999</v>
      </c>
      <c r="N11" s="11"/>
      <c r="O11" s="10"/>
      <c r="P11" s="12">
        <f t="shared" ref="P11:P15" si="2">+M11+N11+O11</f>
        <v>1187.3399999999999</v>
      </c>
      <c r="Q11" s="13"/>
      <c r="R11" t="s">
        <v>32</v>
      </c>
      <c r="T11" s="14">
        <f t="shared" ref="T11:T15" si="3">+P11/$T$8</f>
        <v>0.22487499999999999</v>
      </c>
    </row>
    <row r="12" spans="1:20" x14ac:dyDescent="0.25">
      <c r="A12" t="s">
        <v>34</v>
      </c>
      <c r="B12" t="s">
        <v>35</v>
      </c>
      <c r="C12" t="s">
        <v>39</v>
      </c>
      <c r="D12" t="s">
        <v>36</v>
      </c>
      <c r="F12" s="15">
        <v>45228</v>
      </c>
      <c r="K12" s="10">
        <f t="shared" si="0"/>
        <v>0</v>
      </c>
      <c r="L12" s="10">
        <f t="shared" si="1"/>
        <v>0</v>
      </c>
      <c r="M12" s="16">
        <v>3763.15</v>
      </c>
      <c r="N12" s="11"/>
      <c r="O12" s="10"/>
      <c r="P12" s="12">
        <f t="shared" si="2"/>
        <v>3763.15</v>
      </c>
      <c r="Q12" s="13"/>
      <c r="R12" t="s">
        <v>32</v>
      </c>
      <c r="T12" s="14">
        <f t="shared" si="3"/>
        <v>0.71271780303030308</v>
      </c>
    </row>
    <row r="13" spans="1:20" x14ac:dyDescent="0.25">
      <c r="A13" t="s">
        <v>38</v>
      </c>
      <c r="B13" t="s">
        <v>41</v>
      </c>
      <c r="C13" t="s">
        <v>42</v>
      </c>
      <c r="D13" t="s">
        <v>36</v>
      </c>
      <c r="F13" s="15">
        <v>45002</v>
      </c>
      <c r="G13">
        <v>2</v>
      </c>
      <c r="H13">
        <v>2</v>
      </c>
      <c r="I13">
        <v>2</v>
      </c>
      <c r="J13">
        <v>0</v>
      </c>
      <c r="K13" s="10">
        <f>(H13*((8*G13)+K$3))*K$2</f>
        <v>2000</v>
      </c>
      <c r="L13" s="10">
        <f t="shared" si="1"/>
        <v>480</v>
      </c>
      <c r="M13" s="16">
        <f t="shared" ref="M13:M15" si="4">+K13+L13</f>
        <v>2480</v>
      </c>
      <c r="N13" s="11">
        <v>1580.56</v>
      </c>
      <c r="O13" s="10"/>
      <c r="P13" s="12">
        <f t="shared" si="2"/>
        <v>4060.56</v>
      </c>
      <c r="Q13" s="13"/>
      <c r="R13" t="s">
        <v>32</v>
      </c>
      <c r="T13" s="14">
        <f t="shared" si="3"/>
        <v>0.76904545454545459</v>
      </c>
    </row>
    <row r="14" spans="1:20" x14ac:dyDescent="0.25">
      <c r="A14" t="s">
        <v>40</v>
      </c>
      <c r="B14" t="s">
        <v>41</v>
      </c>
      <c r="C14" t="s">
        <v>42</v>
      </c>
      <c r="D14" t="s">
        <v>36</v>
      </c>
      <c r="F14" s="15">
        <v>45082</v>
      </c>
      <c r="G14">
        <v>1</v>
      </c>
      <c r="H14">
        <v>1</v>
      </c>
      <c r="I14">
        <v>1</v>
      </c>
      <c r="J14">
        <v>0</v>
      </c>
      <c r="K14" s="10">
        <f t="shared" si="0"/>
        <v>600</v>
      </c>
      <c r="L14" s="10">
        <f t="shared" si="1"/>
        <v>120</v>
      </c>
      <c r="M14" s="16">
        <f t="shared" si="4"/>
        <v>720</v>
      </c>
      <c r="N14" s="11">
        <v>160.79</v>
      </c>
      <c r="O14" s="10"/>
      <c r="P14" s="12">
        <f t="shared" si="2"/>
        <v>880.79</v>
      </c>
      <c r="Q14" s="13"/>
      <c r="R14" t="s">
        <v>33</v>
      </c>
      <c r="T14" s="14">
        <f t="shared" si="3"/>
        <v>0.16681628787878788</v>
      </c>
    </row>
    <row r="15" spans="1:20" x14ac:dyDescent="0.25">
      <c r="A15" t="s">
        <v>40</v>
      </c>
      <c r="B15" t="s">
        <v>43</v>
      </c>
      <c r="C15" t="s">
        <v>42</v>
      </c>
      <c r="D15" t="s">
        <v>36</v>
      </c>
      <c r="F15" s="15">
        <v>45126</v>
      </c>
      <c r="G15">
        <v>1</v>
      </c>
      <c r="H15">
        <v>1</v>
      </c>
      <c r="I15">
        <v>1</v>
      </c>
      <c r="J15">
        <v>0</v>
      </c>
      <c r="K15" s="10">
        <f t="shared" si="0"/>
        <v>600</v>
      </c>
      <c r="L15" s="10">
        <f t="shared" si="1"/>
        <v>120</v>
      </c>
      <c r="M15" s="16">
        <f t="shared" si="4"/>
        <v>720</v>
      </c>
      <c r="N15" s="11">
        <v>125</v>
      </c>
      <c r="O15" s="10"/>
      <c r="P15" s="12">
        <f t="shared" si="2"/>
        <v>845</v>
      </c>
      <c r="Q15" s="13"/>
      <c r="R15" t="s">
        <v>33</v>
      </c>
      <c r="T15" s="14">
        <f t="shared" si="3"/>
        <v>0.16003787878787878</v>
      </c>
    </row>
    <row r="16" spans="1:20" ht="15.75" thickBot="1" x14ac:dyDescent="0.3">
      <c r="K16" s="17">
        <f t="shared" ref="K16:P16" si="5">SUBTOTAL(9,K11:K15)</f>
        <v>3200</v>
      </c>
      <c r="L16" s="17">
        <f t="shared" si="5"/>
        <v>720</v>
      </c>
      <c r="M16" s="17">
        <f t="shared" si="5"/>
        <v>8870.49</v>
      </c>
      <c r="N16" s="19">
        <f t="shared" si="5"/>
        <v>1866.35</v>
      </c>
      <c r="O16" s="17">
        <f t="shared" si="5"/>
        <v>0</v>
      </c>
      <c r="P16" s="17">
        <f t="shared" si="5"/>
        <v>10736.84</v>
      </c>
    </row>
    <row r="17" spans="14:14" ht="15.75" thickTop="1" x14ac:dyDescent="0.25"/>
    <row r="19" spans="14:14" x14ac:dyDescent="0.25">
      <c r="N19" s="18"/>
    </row>
  </sheetData>
  <autoFilter ref="A10:T15" xr:uid="{DC121335-886B-4C32-A87D-185944898994}"/>
  <pageMargins left="0.25" right="0.25" top="0.5" bottom="0.75" header="0" footer="0.3"/>
  <pageSetup scale="53" fitToHeight="0" orientation="landscape" r:id="rId1"/>
  <headerFooter>
    <oddFooter>&amp;L&amp;Z&amp;F&amp;R&amp;D&amp;T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4F79A-E339-4BA7-AE67-840F9A94D3C3}">
  <sheetPr>
    <pageSetUpPr fitToPage="1"/>
  </sheetPr>
  <dimension ref="A1:U4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S11" sqref="S11"/>
    </sheetView>
  </sheetViews>
  <sheetFormatPr defaultRowHeight="15" x14ac:dyDescent="0.25"/>
  <cols>
    <col min="1" max="1" width="38.85546875" customWidth="1"/>
    <col min="2" max="2" width="17.7109375" customWidth="1"/>
    <col min="3" max="3" width="14.42578125" bestFit="1" customWidth="1"/>
    <col min="4" max="4" width="8.5703125" customWidth="1"/>
    <col min="5" max="5" width="26.28515625" customWidth="1"/>
    <col min="6" max="6" width="12.7109375" customWidth="1"/>
    <col min="7" max="10" width="5.7109375" customWidth="1"/>
    <col min="11" max="11" width="11.5703125" customWidth="1"/>
    <col min="12" max="12" width="15.28515625" customWidth="1"/>
    <col min="13" max="13" width="11.5703125" customWidth="1"/>
    <col min="14" max="14" width="14.85546875" customWidth="1"/>
    <col min="15" max="15" width="13.85546875" customWidth="1"/>
    <col min="16" max="16" width="10.7109375" customWidth="1"/>
    <col min="17" max="17" width="11.42578125" style="1" customWidth="1"/>
    <col min="18" max="18" width="9.7109375" bestFit="1" customWidth="1"/>
    <col min="19" max="19" width="13.42578125" customWidth="1"/>
    <col min="23" max="23" width="7.5703125" bestFit="1" customWidth="1"/>
    <col min="24" max="24" width="9.7109375" bestFit="1" customWidth="1"/>
    <col min="25" max="27" width="6.7109375" bestFit="1" customWidth="1"/>
    <col min="28" max="28" width="8.85546875" bestFit="1" customWidth="1"/>
    <col min="29" max="30" width="7.140625" bestFit="1" customWidth="1"/>
    <col min="31" max="31" width="9.28515625" bestFit="1" customWidth="1"/>
    <col min="32" max="33" width="7" bestFit="1" customWidth="1"/>
    <col min="34" max="34" width="9.140625" bestFit="1" customWidth="1"/>
    <col min="35" max="37" width="6.7109375" bestFit="1" customWidth="1"/>
    <col min="38" max="38" width="8.85546875" bestFit="1" customWidth="1"/>
    <col min="39" max="39" width="6.42578125" bestFit="1" customWidth="1"/>
    <col min="40" max="40" width="9.42578125" bestFit="1" customWidth="1"/>
    <col min="41" max="41" width="6.140625" bestFit="1" customWidth="1"/>
    <col min="42" max="42" width="6" bestFit="1" customWidth="1"/>
    <col min="43" max="43" width="7" bestFit="1" customWidth="1"/>
    <col min="45" max="45" width="11.28515625" bestFit="1" customWidth="1"/>
  </cols>
  <sheetData>
    <row r="1" spans="1:21" x14ac:dyDescent="0.25">
      <c r="A1" t="s">
        <v>0</v>
      </c>
    </row>
    <row r="2" spans="1:21" x14ac:dyDescent="0.25">
      <c r="A2" t="s">
        <v>1</v>
      </c>
      <c r="E2" s="2" t="s">
        <v>2</v>
      </c>
      <c r="K2" s="3">
        <v>55</v>
      </c>
    </row>
    <row r="3" spans="1:21" x14ac:dyDescent="0.25">
      <c r="A3" t="s">
        <v>3</v>
      </c>
      <c r="E3" s="2" t="s">
        <v>4</v>
      </c>
      <c r="K3" s="4">
        <v>4</v>
      </c>
    </row>
    <row r="4" spans="1:21" x14ac:dyDescent="0.25">
      <c r="A4" t="s">
        <v>5</v>
      </c>
      <c r="E4" s="2" t="s">
        <v>6</v>
      </c>
      <c r="L4" s="3">
        <v>130</v>
      </c>
    </row>
    <row r="5" spans="1:21" x14ac:dyDescent="0.25">
      <c r="A5" t="s">
        <v>7</v>
      </c>
      <c r="E5" s="2" t="s">
        <v>8</v>
      </c>
      <c r="L5" s="3">
        <v>315</v>
      </c>
    </row>
    <row r="6" spans="1:21" x14ac:dyDescent="0.25">
      <c r="E6" s="2" t="s">
        <v>9</v>
      </c>
      <c r="P6" s="3">
        <v>45</v>
      </c>
    </row>
    <row r="7" spans="1:21" x14ac:dyDescent="0.25">
      <c r="E7" s="2" t="s">
        <v>10</v>
      </c>
      <c r="P7" s="3">
        <v>120</v>
      </c>
    </row>
    <row r="8" spans="1:21" x14ac:dyDescent="0.25">
      <c r="E8" s="2" t="s">
        <v>11</v>
      </c>
      <c r="U8">
        <v>5280</v>
      </c>
    </row>
    <row r="9" spans="1:21" x14ac:dyDescent="0.25">
      <c r="A9" s="5" t="s">
        <v>48</v>
      </c>
      <c r="G9" s="6" t="s">
        <v>12</v>
      </c>
      <c r="H9" s="6" t="s">
        <v>13</v>
      </c>
      <c r="I9" s="6" t="s">
        <v>14</v>
      </c>
      <c r="J9" s="6" t="s">
        <v>15</v>
      </c>
      <c r="K9" s="7"/>
      <c r="L9" s="7"/>
      <c r="M9" s="6">
        <v>1721</v>
      </c>
      <c r="N9" s="6"/>
      <c r="O9" s="6">
        <v>1721</v>
      </c>
      <c r="P9" s="7"/>
    </row>
    <row r="10" spans="1:21" x14ac:dyDescent="0.25">
      <c r="A10" t="s">
        <v>16</v>
      </c>
      <c r="B10" t="s">
        <v>17</v>
      </c>
      <c r="C10" t="s">
        <v>18</v>
      </c>
      <c r="D10" s="8" t="s">
        <v>19</v>
      </c>
      <c r="E10" s="8" t="s">
        <v>20</v>
      </c>
      <c r="F10" s="8" t="s">
        <v>21</v>
      </c>
      <c r="G10" s="6" t="s">
        <v>12</v>
      </c>
      <c r="H10" s="6" t="s">
        <v>13</v>
      </c>
      <c r="I10" s="6" t="s">
        <v>14</v>
      </c>
      <c r="J10" s="6" t="s">
        <v>15</v>
      </c>
      <c r="K10" s="6" t="s">
        <v>22</v>
      </c>
      <c r="L10" s="6" t="s">
        <v>23</v>
      </c>
      <c r="M10" s="6" t="s">
        <v>24</v>
      </c>
      <c r="N10" s="6" t="s">
        <v>49</v>
      </c>
      <c r="O10" s="6" t="s">
        <v>25</v>
      </c>
      <c r="P10" s="6" t="s">
        <v>26</v>
      </c>
      <c r="Q10" s="9" t="s">
        <v>27</v>
      </c>
      <c r="R10" t="s">
        <v>28</v>
      </c>
      <c r="S10" s="8" t="s">
        <v>29</v>
      </c>
      <c r="T10" t="s">
        <v>30</v>
      </c>
      <c r="U10" t="s">
        <v>31</v>
      </c>
    </row>
    <row r="11" spans="1:21" x14ac:dyDescent="0.25">
      <c r="A11" t="s">
        <v>46</v>
      </c>
      <c r="B11" t="s">
        <v>50</v>
      </c>
      <c r="C11" t="s">
        <v>39</v>
      </c>
      <c r="D11" t="s">
        <v>36</v>
      </c>
      <c r="F11" s="15">
        <v>45327</v>
      </c>
      <c r="K11" s="10">
        <f t="shared" ref="K11:K45" si="0">(H11*((8*G11)+K$3))*K$2</f>
        <v>0</v>
      </c>
      <c r="L11" s="10">
        <f t="shared" ref="L11:L45" si="1">(G11*I11*L$4)+(G11*J11*L$5)</f>
        <v>0</v>
      </c>
      <c r="M11" s="16">
        <f t="shared" ref="M11:M45" si="2">+K11+L11</f>
        <v>0</v>
      </c>
      <c r="N11" s="16">
        <v>486.25</v>
      </c>
      <c r="O11" s="11"/>
      <c r="P11" s="10"/>
      <c r="Q11" s="12">
        <f>SUM(M11:P11)</f>
        <v>486.25</v>
      </c>
      <c r="R11" s="13"/>
      <c r="S11" t="s">
        <v>37</v>
      </c>
      <c r="U11" s="14">
        <f t="shared" ref="U11:U45" si="3">+Q11/$U$8</f>
        <v>9.2092803030303025E-2</v>
      </c>
    </row>
    <row r="12" spans="1:21" x14ac:dyDescent="0.25">
      <c r="A12" t="s">
        <v>45</v>
      </c>
      <c r="B12" t="s">
        <v>50</v>
      </c>
      <c r="C12" t="s">
        <v>42</v>
      </c>
      <c r="D12" t="s">
        <v>36</v>
      </c>
      <c r="F12" s="15">
        <v>45436</v>
      </c>
      <c r="G12">
        <v>1</v>
      </c>
      <c r="H12">
        <v>1</v>
      </c>
      <c r="I12">
        <v>1</v>
      </c>
      <c r="J12">
        <v>0</v>
      </c>
      <c r="K12" s="10">
        <f>(H12*((8*G12)+K$3))*K$2</f>
        <v>660</v>
      </c>
      <c r="L12" s="10">
        <f t="shared" si="1"/>
        <v>130</v>
      </c>
      <c r="M12" s="16">
        <f t="shared" si="2"/>
        <v>790</v>
      </c>
      <c r="N12" s="16"/>
      <c r="O12" s="11"/>
      <c r="P12" s="10"/>
      <c r="Q12" s="12">
        <f t="shared" ref="Q12:Q45" si="4">SUM(M12:P12)</f>
        <v>790</v>
      </c>
      <c r="R12" s="13"/>
      <c r="S12" t="s">
        <v>37</v>
      </c>
      <c r="U12" s="14">
        <f t="shared" si="3"/>
        <v>0.14962121212121213</v>
      </c>
    </row>
    <row r="13" spans="1:21" x14ac:dyDescent="0.25">
      <c r="A13" t="s">
        <v>47</v>
      </c>
      <c r="B13" t="s">
        <v>50</v>
      </c>
      <c r="C13" t="s">
        <v>39</v>
      </c>
      <c r="D13" t="s">
        <v>36</v>
      </c>
      <c r="F13" s="15">
        <v>45457</v>
      </c>
      <c r="K13" s="10">
        <f t="shared" si="0"/>
        <v>0</v>
      </c>
      <c r="L13" s="10">
        <f t="shared" si="1"/>
        <v>0</v>
      </c>
      <c r="M13" s="16">
        <f t="shared" si="2"/>
        <v>0</v>
      </c>
      <c r="N13" s="16">
        <v>30679.22</v>
      </c>
      <c r="O13" s="11"/>
      <c r="P13" s="10"/>
      <c r="Q13" s="12">
        <f t="shared" si="4"/>
        <v>30679.22</v>
      </c>
      <c r="R13" s="13"/>
      <c r="S13" t="s">
        <v>32</v>
      </c>
      <c r="U13" s="14">
        <f t="shared" si="3"/>
        <v>5.8104583333333339</v>
      </c>
    </row>
    <row r="14" spans="1:21" x14ac:dyDescent="0.25">
      <c r="A14" t="s">
        <v>51</v>
      </c>
      <c r="B14" t="s">
        <v>50</v>
      </c>
      <c r="C14" t="s">
        <v>39</v>
      </c>
      <c r="D14" t="s">
        <v>36</v>
      </c>
      <c r="F14" s="15">
        <v>45475</v>
      </c>
      <c r="K14" s="10">
        <f t="shared" si="0"/>
        <v>0</v>
      </c>
      <c r="L14" s="10">
        <f t="shared" si="1"/>
        <v>0</v>
      </c>
      <c r="M14" s="16">
        <f t="shared" si="2"/>
        <v>0</v>
      </c>
      <c r="N14" s="16">
        <v>4473.75</v>
      </c>
      <c r="O14" s="11"/>
      <c r="P14" s="10"/>
      <c r="Q14" s="12">
        <f t="shared" si="4"/>
        <v>4473.75</v>
      </c>
      <c r="R14" s="13"/>
      <c r="S14" t="s">
        <v>32</v>
      </c>
      <c r="U14" s="14">
        <f t="shared" si="3"/>
        <v>0.84730113636363635</v>
      </c>
    </row>
    <row r="15" spans="1:21" x14ac:dyDescent="0.25">
      <c r="A15" t="s">
        <v>45</v>
      </c>
      <c r="B15" t="s">
        <v>50</v>
      </c>
      <c r="C15" t="s">
        <v>42</v>
      </c>
      <c r="D15" t="s">
        <v>36</v>
      </c>
      <c r="F15" s="15">
        <v>45484</v>
      </c>
      <c r="G15">
        <v>0.5</v>
      </c>
      <c r="H15">
        <v>1</v>
      </c>
      <c r="I15">
        <v>1</v>
      </c>
      <c r="J15">
        <v>0</v>
      </c>
      <c r="K15" s="10">
        <f t="shared" si="0"/>
        <v>440</v>
      </c>
      <c r="L15" s="10">
        <f t="shared" si="1"/>
        <v>65</v>
      </c>
      <c r="M15" s="16">
        <f t="shared" si="2"/>
        <v>505</v>
      </c>
      <c r="N15" s="16"/>
      <c r="O15" s="11"/>
      <c r="P15" s="10"/>
      <c r="Q15" s="12">
        <f t="shared" si="4"/>
        <v>505</v>
      </c>
      <c r="R15" s="13"/>
      <c r="S15" t="s">
        <v>37</v>
      </c>
      <c r="U15" s="14">
        <f t="shared" si="3"/>
        <v>9.5643939393939392E-2</v>
      </c>
    </row>
    <row r="16" spans="1:21" x14ac:dyDescent="0.25">
      <c r="A16" t="s">
        <v>45</v>
      </c>
      <c r="B16" t="s">
        <v>50</v>
      </c>
      <c r="C16" t="s">
        <v>42</v>
      </c>
      <c r="D16" t="s">
        <v>36</v>
      </c>
      <c r="F16" s="15">
        <v>45484</v>
      </c>
      <c r="G16">
        <v>0.5</v>
      </c>
      <c r="H16">
        <v>1</v>
      </c>
      <c r="I16">
        <v>1</v>
      </c>
      <c r="J16">
        <v>0</v>
      </c>
      <c r="K16" s="10">
        <f t="shared" si="0"/>
        <v>440</v>
      </c>
      <c r="L16" s="10">
        <f t="shared" si="1"/>
        <v>65</v>
      </c>
      <c r="M16" s="16">
        <f t="shared" si="2"/>
        <v>505</v>
      </c>
      <c r="N16" s="16"/>
      <c r="O16" s="11"/>
      <c r="P16" s="10"/>
      <c r="Q16" s="12">
        <f t="shared" si="4"/>
        <v>505</v>
      </c>
      <c r="R16" s="13"/>
      <c r="S16" t="s">
        <v>37</v>
      </c>
      <c r="U16" s="14">
        <f t="shared" si="3"/>
        <v>9.5643939393939392E-2</v>
      </c>
    </row>
    <row r="17" spans="1:21" x14ac:dyDescent="0.25">
      <c r="A17" t="s">
        <v>45</v>
      </c>
      <c r="B17" t="s">
        <v>50</v>
      </c>
      <c r="C17" t="s">
        <v>42</v>
      </c>
      <c r="D17" t="s">
        <v>36</v>
      </c>
      <c r="F17" s="15">
        <v>45484</v>
      </c>
      <c r="G17">
        <v>0.5</v>
      </c>
      <c r="H17">
        <v>1</v>
      </c>
      <c r="I17">
        <v>1</v>
      </c>
      <c r="J17">
        <v>0</v>
      </c>
      <c r="K17" s="10">
        <f t="shared" si="0"/>
        <v>440</v>
      </c>
      <c r="L17" s="10">
        <f t="shared" si="1"/>
        <v>65</v>
      </c>
      <c r="M17" s="16">
        <f t="shared" si="2"/>
        <v>505</v>
      </c>
      <c r="N17" s="16"/>
      <c r="O17" s="11"/>
      <c r="P17" s="10"/>
      <c r="Q17" s="12">
        <f t="shared" si="4"/>
        <v>505</v>
      </c>
      <c r="R17" s="13"/>
      <c r="S17" t="s">
        <v>37</v>
      </c>
      <c r="U17" s="14">
        <f t="shared" si="3"/>
        <v>9.5643939393939392E-2</v>
      </c>
    </row>
    <row r="18" spans="1:21" x14ac:dyDescent="0.25">
      <c r="A18" t="s">
        <v>45</v>
      </c>
      <c r="B18" t="s">
        <v>50</v>
      </c>
      <c r="C18" t="s">
        <v>42</v>
      </c>
      <c r="D18" t="s">
        <v>36</v>
      </c>
      <c r="F18" s="15">
        <v>45484</v>
      </c>
      <c r="G18">
        <v>0.5</v>
      </c>
      <c r="H18">
        <v>1</v>
      </c>
      <c r="I18">
        <v>1</v>
      </c>
      <c r="J18">
        <v>0</v>
      </c>
      <c r="K18" s="10">
        <f t="shared" si="0"/>
        <v>440</v>
      </c>
      <c r="L18" s="10">
        <f t="shared" si="1"/>
        <v>65</v>
      </c>
      <c r="M18" s="16">
        <f t="shared" si="2"/>
        <v>505</v>
      </c>
      <c r="N18" s="16"/>
      <c r="O18" s="11"/>
      <c r="P18" s="10"/>
      <c r="Q18" s="12">
        <f t="shared" si="4"/>
        <v>505</v>
      </c>
      <c r="R18" s="13"/>
      <c r="S18" t="s">
        <v>37</v>
      </c>
      <c r="U18" s="14">
        <f t="shared" si="3"/>
        <v>9.5643939393939392E-2</v>
      </c>
    </row>
    <row r="19" spans="1:21" x14ac:dyDescent="0.25">
      <c r="A19" t="s">
        <v>45</v>
      </c>
      <c r="B19" t="s">
        <v>50</v>
      </c>
      <c r="C19" t="s">
        <v>42</v>
      </c>
      <c r="D19" t="s">
        <v>36</v>
      </c>
      <c r="F19" s="15">
        <v>45484</v>
      </c>
      <c r="G19">
        <v>0.5</v>
      </c>
      <c r="H19">
        <v>1</v>
      </c>
      <c r="I19">
        <v>1</v>
      </c>
      <c r="J19">
        <v>0</v>
      </c>
      <c r="K19" s="10">
        <f t="shared" si="0"/>
        <v>440</v>
      </c>
      <c r="L19" s="10">
        <f t="shared" si="1"/>
        <v>65</v>
      </c>
      <c r="M19" s="16">
        <f t="shared" si="2"/>
        <v>505</v>
      </c>
      <c r="N19" s="16"/>
      <c r="O19" s="11"/>
      <c r="P19" s="10"/>
      <c r="Q19" s="12">
        <f t="shared" si="4"/>
        <v>505</v>
      </c>
      <c r="R19" s="13"/>
      <c r="S19" t="s">
        <v>37</v>
      </c>
      <c r="U19" s="14">
        <f t="shared" si="3"/>
        <v>9.5643939393939392E-2</v>
      </c>
    </row>
    <row r="20" spans="1:21" x14ac:dyDescent="0.25">
      <c r="A20" t="s">
        <v>45</v>
      </c>
      <c r="B20" t="s">
        <v>50</v>
      </c>
      <c r="C20" t="s">
        <v>42</v>
      </c>
      <c r="D20" t="s">
        <v>36</v>
      </c>
      <c r="F20" s="15">
        <v>45484</v>
      </c>
      <c r="G20">
        <v>0.5</v>
      </c>
      <c r="H20">
        <v>1</v>
      </c>
      <c r="I20">
        <v>1</v>
      </c>
      <c r="J20">
        <v>0</v>
      </c>
      <c r="K20" s="10">
        <f t="shared" si="0"/>
        <v>440</v>
      </c>
      <c r="L20" s="10">
        <f t="shared" si="1"/>
        <v>65</v>
      </c>
      <c r="M20" s="16">
        <f t="shared" si="2"/>
        <v>505</v>
      </c>
      <c r="N20" s="16"/>
      <c r="O20" s="11"/>
      <c r="P20" s="10"/>
      <c r="Q20" s="12">
        <f t="shared" si="4"/>
        <v>505</v>
      </c>
      <c r="R20" s="13"/>
      <c r="S20" t="s">
        <v>37</v>
      </c>
      <c r="U20" s="14">
        <f t="shared" si="3"/>
        <v>9.5643939393939392E-2</v>
      </c>
    </row>
    <row r="21" spans="1:21" x14ac:dyDescent="0.25">
      <c r="A21" t="s">
        <v>45</v>
      </c>
      <c r="B21" t="s">
        <v>50</v>
      </c>
      <c r="C21" t="s">
        <v>42</v>
      </c>
      <c r="D21" t="s">
        <v>36</v>
      </c>
      <c r="F21" s="15">
        <v>45484</v>
      </c>
      <c r="G21">
        <v>0.5</v>
      </c>
      <c r="H21">
        <v>1</v>
      </c>
      <c r="I21">
        <v>1</v>
      </c>
      <c r="J21">
        <v>0</v>
      </c>
      <c r="K21" s="10">
        <f t="shared" si="0"/>
        <v>440</v>
      </c>
      <c r="L21" s="10">
        <f t="shared" si="1"/>
        <v>65</v>
      </c>
      <c r="M21" s="16">
        <f t="shared" si="2"/>
        <v>505</v>
      </c>
      <c r="N21" s="16"/>
      <c r="O21" s="11"/>
      <c r="P21" s="10"/>
      <c r="Q21" s="12">
        <f t="shared" si="4"/>
        <v>505</v>
      </c>
      <c r="R21" s="13"/>
      <c r="S21" t="s">
        <v>37</v>
      </c>
      <c r="U21" s="14">
        <f t="shared" si="3"/>
        <v>9.5643939393939392E-2</v>
      </c>
    </row>
    <row r="22" spans="1:21" x14ac:dyDescent="0.25">
      <c r="A22" t="s">
        <v>45</v>
      </c>
      <c r="B22" t="s">
        <v>50</v>
      </c>
      <c r="C22" t="s">
        <v>42</v>
      </c>
      <c r="D22" t="s">
        <v>36</v>
      </c>
      <c r="F22" s="15">
        <v>45484</v>
      </c>
      <c r="G22">
        <v>0.5</v>
      </c>
      <c r="H22">
        <v>1</v>
      </c>
      <c r="I22">
        <v>1</v>
      </c>
      <c r="J22">
        <v>0</v>
      </c>
      <c r="K22" s="10">
        <f t="shared" si="0"/>
        <v>440</v>
      </c>
      <c r="L22" s="10">
        <f t="shared" si="1"/>
        <v>65</v>
      </c>
      <c r="M22" s="16">
        <f t="shared" si="2"/>
        <v>505</v>
      </c>
      <c r="N22" s="16"/>
      <c r="O22" s="11"/>
      <c r="P22" s="10"/>
      <c r="Q22" s="12">
        <f t="shared" si="4"/>
        <v>505</v>
      </c>
      <c r="R22" s="13"/>
      <c r="S22" t="s">
        <v>37</v>
      </c>
      <c r="U22" s="14">
        <f t="shared" si="3"/>
        <v>9.5643939393939392E-2</v>
      </c>
    </row>
    <row r="23" spans="1:21" x14ac:dyDescent="0.25">
      <c r="A23" t="s">
        <v>45</v>
      </c>
      <c r="B23" t="s">
        <v>50</v>
      </c>
      <c r="C23" t="s">
        <v>42</v>
      </c>
      <c r="D23" t="s">
        <v>36</v>
      </c>
      <c r="F23" s="15">
        <v>45581</v>
      </c>
      <c r="G23">
        <v>0.5</v>
      </c>
      <c r="H23">
        <v>1</v>
      </c>
      <c r="I23">
        <v>1</v>
      </c>
      <c r="J23">
        <v>0</v>
      </c>
      <c r="K23" s="10">
        <f t="shared" si="0"/>
        <v>440</v>
      </c>
      <c r="L23" s="10">
        <f t="shared" si="1"/>
        <v>65</v>
      </c>
      <c r="M23" s="16">
        <f t="shared" si="2"/>
        <v>505</v>
      </c>
      <c r="N23" s="16"/>
      <c r="O23" s="11"/>
      <c r="P23" s="10"/>
      <c r="Q23" s="12">
        <f t="shared" si="4"/>
        <v>505</v>
      </c>
      <c r="R23" s="13"/>
      <c r="S23" t="s">
        <v>37</v>
      </c>
      <c r="U23" s="14">
        <f t="shared" si="3"/>
        <v>9.5643939393939392E-2</v>
      </c>
    </row>
    <row r="24" spans="1:21" x14ac:dyDescent="0.25">
      <c r="A24" t="s">
        <v>45</v>
      </c>
      <c r="B24" t="s">
        <v>50</v>
      </c>
      <c r="C24" t="s">
        <v>42</v>
      </c>
      <c r="D24" t="s">
        <v>36</v>
      </c>
      <c r="F24" s="15">
        <v>45582</v>
      </c>
      <c r="G24">
        <v>0.5</v>
      </c>
      <c r="H24">
        <v>1</v>
      </c>
      <c r="I24">
        <v>1</v>
      </c>
      <c r="J24">
        <v>0</v>
      </c>
      <c r="K24" s="10">
        <f t="shared" si="0"/>
        <v>440</v>
      </c>
      <c r="L24" s="10">
        <f t="shared" si="1"/>
        <v>65</v>
      </c>
      <c r="M24" s="16">
        <f t="shared" si="2"/>
        <v>505</v>
      </c>
      <c r="N24" s="16"/>
      <c r="O24" s="11"/>
      <c r="P24" s="10"/>
      <c r="Q24" s="12">
        <f t="shared" si="4"/>
        <v>505</v>
      </c>
      <c r="R24" s="13"/>
      <c r="S24" t="s">
        <v>37</v>
      </c>
      <c r="U24" s="14">
        <f t="shared" si="3"/>
        <v>9.5643939393939392E-2</v>
      </c>
    </row>
    <row r="25" spans="1:21" x14ac:dyDescent="0.25">
      <c r="A25" t="s">
        <v>45</v>
      </c>
      <c r="B25" t="s">
        <v>50</v>
      </c>
      <c r="C25" t="s">
        <v>42</v>
      </c>
      <c r="D25" t="s">
        <v>36</v>
      </c>
      <c r="F25" s="15">
        <v>45583</v>
      </c>
      <c r="G25">
        <v>0.5</v>
      </c>
      <c r="H25">
        <v>1</v>
      </c>
      <c r="I25">
        <v>1</v>
      </c>
      <c r="J25">
        <v>0</v>
      </c>
      <c r="K25" s="10">
        <f t="shared" si="0"/>
        <v>440</v>
      </c>
      <c r="L25" s="10">
        <f t="shared" si="1"/>
        <v>65</v>
      </c>
      <c r="M25" s="16">
        <f t="shared" si="2"/>
        <v>505</v>
      </c>
      <c r="N25" s="16"/>
      <c r="O25" s="11"/>
      <c r="P25" s="10"/>
      <c r="Q25" s="12">
        <f t="shared" si="4"/>
        <v>505</v>
      </c>
      <c r="R25" s="13"/>
      <c r="S25" t="s">
        <v>37</v>
      </c>
      <c r="U25" s="14">
        <f t="shared" si="3"/>
        <v>9.5643939393939392E-2</v>
      </c>
    </row>
    <row r="26" spans="1:21" x14ac:dyDescent="0.25">
      <c r="A26" t="s">
        <v>45</v>
      </c>
      <c r="B26" t="s">
        <v>50</v>
      </c>
      <c r="C26" t="s">
        <v>42</v>
      </c>
      <c r="D26" t="s">
        <v>36</v>
      </c>
      <c r="F26" s="15">
        <v>45581</v>
      </c>
      <c r="G26">
        <v>0.5</v>
      </c>
      <c r="H26">
        <v>1</v>
      </c>
      <c r="I26">
        <v>1</v>
      </c>
      <c r="J26">
        <v>0</v>
      </c>
      <c r="K26" s="10">
        <f t="shared" si="0"/>
        <v>440</v>
      </c>
      <c r="L26" s="10">
        <f t="shared" si="1"/>
        <v>65</v>
      </c>
      <c r="M26" s="16">
        <f t="shared" si="2"/>
        <v>505</v>
      </c>
      <c r="N26" s="16"/>
      <c r="O26" s="11"/>
      <c r="P26" s="10"/>
      <c r="Q26" s="12">
        <f t="shared" si="4"/>
        <v>505</v>
      </c>
      <c r="R26" s="13"/>
      <c r="S26" t="s">
        <v>37</v>
      </c>
      <c r="U26" s="14">
        <f t="shared" si="3"/>
        <v>9.5643939393939392E-2</v>
      </c>
    </row>
    <row r="27" spans="1:21" x14ac:dyDescent="0.25">
      <c r="A27" t="s">
        <v>45</v>
      </c>
      <c r="B27" t="s">
        <v>50</v>
      </c>
      <c r="C27" t="s">
        <v>42</v>
      </c>
      <c r="D27" t="s">
        <v>36</v>
      </c>
      <c r="F27" s="15">
        <v>45581</v>
      </c>
      <c r="G27">
        <v>0.5</v>
      </c>
      <c r="H27">
        <v>1</v>
      </c>
      <c r="I27">
        <v>1</v>
      </c>
      <c r="J27">
        <v>0</v>
      </c>
      <c r="K27" s="10">
        <f t="shared" si="0"/>
        <v>440</v>
      </c>
      <c r="L27" s="10">
        <f t="shared" si="1"/>
        <v>65</v>
      </c>
      <c r="M27" s="16">
        <f t="shared" si="2"/>
        <v>505</v>
      </c>
      <c r="N27" s="16"/>
      <c r="O27" s="11"/>
      <c r="P27" s="10"/>
      <c r="Q27" s="12">
        <f t="shared" si="4"/>
        <v>505</v>
      </c>
      <c r="R27" s="13"/>
      <c r="S27" t="s">
        <v>37</v>
      </c>
      <c r="U27" s="14">
        <f t="shared" si="3"/>
        <v>9.5643939393939392E-2</v>
      </c>
    </row>
    <row r="28" spans="1:21" x14ac:dyDescent="0.25">
      <c r="A28" t="s">
        <v>45</v>
      </c>
      <c r="B28" t="s">
        <v>41</v>
      </c>
      <c r="C28" t="s">
        <v>42</v>
      </c>
      <c r="D28" t="s">
        <v>36</v>
      </c>
      <c r="F28" s="15">
        <v>45580</v>
      </c>
      <c r="G28">
        <v>0.5</v>
      </c>
      <c r="H28">
        <v>1</v>
      </c>
      <c r="I28">
        <v>1</v>
      </c>
      <c r="J28">
        <v>0</v>
      </c>
      <c r="K28" s="10">
        <f t="shared" si="0"/>
        <v>440</v>
      </c>
      <c r="L28" s="10">
        <f t="shared" si="1"/>
        <v>65</v>
      </c>
      <c r="M28" s="16">
        <f t="shared" si="2"/>
        <v>505</v>
      </c>
      <c r="N28" s="16"/>
      <c r="O28" s="11"/>
      <c r="P28" s="10"/>
      <c r="Q28" s="12">
        <f t="shared" si="4"/>
        <v>505</v>
      </c>
      <c r="R28" s="13"/>
      <c r="S28" t="s">
        <v>37</v>
      </c>
      <c r="U28" s="14">
        <f t="shared" si="3"/>
        <v>9.5643939393939392E-2</v>
      </c>
    </row>
    <row r="29" spans="1:21" x14ac:dyDescent="0.25">
      <c r="A29" t="s">
        <v>45</v>
      </c>
      <c r="B29" t="s">
        <v>41</v>
      </c>
      <c r="C29" t="s">
        <v>42</v>
      </c>
      <c r="D29" t="s">
        <v>36</v>
      </c>
      <c r="F29" s="15">
        <v>45580</v>
      </c>
      <c r="G29">
        <v>0.5</v>
      </c>
      <c r="H29">
        <v>1</v>
      </c>
      <c r="I29">
        <v>1</v>
      </c>
      <c r="J29">
        <v>0</v>
      </c>
      <c r="K29" s="10">
        <f t="shared" si="0"/>
        <v>440</v>
      </c>
      <c r="L29" s="10">
        <f t="shared" si="1"/>
        <v>65</v>
      </c>
      <c r="M29" s="16">
        <f t="shared" si="2"/>
        <v>505</v>
      </c>
      <c r="N29" s="16"/>
      <c r="O29" s="11"/>
      <c r="P29" s="10"/>
      <c r="Q29" s="12">
        <f t="shared" si="4"/>
        <v>505</v>
      </c>
      <c r="R29" s="13"/>
      <c r="S29" t="s">
        <v>37</v>
      </c>
      <c r="U29" s="14">
        <f t="shared" si="3"/>
        <v>9.5643939393939392E-2</v>
      </c>
    </row>
    <row r="30" spans="1:21" x14ac:dyDescent="0.25">
      <c r="A30" t="s">
        <v>45</v>
      </c>
      <c r="B30" t="s">
        <v>41</v>
      </c>
      <c r="C30" t="s">
        <v>52</v>
      </c>
      <c r="D30" t="s">
        <v>36</v>
      </c>
      <c r="F30" s="15">
        <v>45618</v>
      </c>
      <c r="G30">
        <v>0.5</v>
      </c>
      <c r="H30">
        <v>1</v>
      </c>
      <c r="I30">
        <v>1</v>
      </c>
      <c r="J30">
        <v>0</v>
      </c>
      <c r="K30" s="10">
        <f t="shared" si="0"/>
        <v>440</v>
      </c>
      <c r="L30" s="10">
        <f t="shared" si="1"/>
        <v>65</v>
      </c>
      <c r="M30" s="16">
        <f t="shared" si="2"/>
        <v>505</v>
      </c>
      <c r="N30" s="16"/>
      <c r="O30" s="11"/>
      <c r="P30" s="10"/>
      <c r="Q30" s="12">
        <f t="shared" si="4"/>
        <v>505</v>
      </c>
      <c r="R30" s="13"/>
      <c r="S30" t="s">
        <v>37</v>
      </c>
      <c r="U30" s="14">
        <f t="shared" si="3"/>
        <v>9.5643939393939392E-2</v>
      </c>
    </row>
    <row r="31" spans="1:21" x14ac:dyDescent="0.25">
      <c r="A31" t="s">
        <v>53</v>
      </c>
      <c r="B31" t="s">
        <v>43</v>
      </c>
      <c r="C31" t="s">
        <v>52</v>
      </c>
      <c r="D31" t="s">
        <v>36</v>
      </c>
      <c r="F31" s="15">
        <v>45321</v>
      </c>
      <c r="G31">
        <v>1</v>
      </c>
      <c r="H31">
        <v>1</v>
      </c>
      <c r="I31">
        <v>1</v>
      </c>
      <c r="J31">
        <v>0</v>
      </c>
      <c r="K31" s="10">
        <f t="shared" si="0"/>
        <v>660</v>
      </c>
      <c r="L31" s="10">
        <f t="shared" si="1"/>
        <v>130</v>
      </c>
      <c r="M31" s="16">
        <f t="shared" si="2"/>
        <v>790</v>
      </c>
      <c r="N31" s="16"/>
      <c r="O31" s="11"/>
      <c r="P31" s="10"/>
      <c r="Q31" s="12">
        <f t="shared" si="4"/>
        <v>790</v>
      </c>
      <c r="R31" s="13"/>
      <c r="S31" t="s">
        <v>33</v>
      </c>
      <c r="U31" s="14">
        <f t="shared" si="3"/>
        <v>0.14962121212121213</v>
      </c>
    </row>
    <row r="32" spans="1:21" x14ac:dyDescent="0.25">
      <c r="A32" t="s">
        <v>45</v>
      </c>
      <c r="B32" t="s">
        <v>43</v>
      </c>
      <c r="C32" t="s">
        <v>52</v>
      </c>
      <c r="D32" t="s">
        <v>36</v>
      </c>
      <c r="F32" s="15">
        <v>45400</v>
      </c>
      <c r="G32">
        <v>0.5</v>
      </c>
      <c r="H32">
        <v>1</v>
      </c>
      <c r="I32">
        <v>1</v>
      </c>
      <c r="J32">
        <v>0</v>
      </c>
      <c r="K32" s="10">
        <f t="shared" si="0"/>
        <v>440</v>
      </c>
      <c r="L32" s="10">
        <f t="shared" si="1"/>
        <v>65</v>
      </c>
      <c r="M32" s="16">
        <f t="shared" si="2"/>
        <v>505</v>
      </c>
      <c r="N32" s="16"/>
      <c r="O32" s="11"/>
      <c r="P32" s="10"/>
      <c r="Q32" s="12">
        <f t="shared" si="4"/>
        <v>505</v>
      </c>
      <c r="R32" s="13"/>
      <c r="S32" t="s">
        <v>37</v>
      </c>
      <c r="U32" s="14">
        <f t="shared" si="3"/>
        <v>9.5643939393939392E-2</v>
      </c>
    </row>
    <row r="33" spans="1:21" x14ac:dyDescent="0.25">
      <c r="A33" t="s">
        <v>45</v>
      </c>
      <c r="B33" t="s">
        <v>43</v>
      </c>
      <c r="C33" t="s">
        <v>52</v>
      </c>
      <c r="D33" t="s">
        <v>36</v>
      </c>
      <c r="F33" s="15">
        <v>45590</v>
      </c>
      <c r="G33">
        <v>0.5</v>
      </c>
      <c r="H33">
        <v>1</v>
      </c>
      <c r="I33">
        <v>1</v>
      </c>
      <c r="J33">
        <v>0</v>
      </c>
      <c r="K33" s="10">
        <f t="shared" si="0"/>
        <v>440</v>
      </c>
      <c r="L33" s="10">
        <f t="shared" si="1"/>
        <v>65</v>
      </c>
      <c r="M33" s="16">
        <f t="shared" si="2"/>
        <v>505</v>
      </c>
      <c r="N33" s="16"/>
      <c r="O33" s="11"/>
      <c r="P33" s="10"/>
      <c r="Q33" s="12">
        <f t="shared" si="4"/>
        <v>505</v>
      </c>
      <c r="R33" s="13"/>
      <c r="S33" t="s">
        <v>37</v>
      </c>
      <c r="U33" s="14">
        <f t="shared" si="3"/>
        <v>9.5643939393939392E-2</v>
      </c>
    </row>
    <row r="34" spans="1:21" x14ac:dyDescent="0.25">
      <c r="A34" t="s">
        <v>45</v>
      </c>
      <c r="B34" t="s">
        <v>43</v>
      </c>
      <c r="C34" t="s">
        <v>52</v>
      </c>
      <c r="D34" t="s">
        <v>36</v>
      </c>
      <c r="F34" s="15">
        <v>45940</v>
      </c>
      <c r="G34">
        <v>0.5</v>
      </c>
      <c r="H34">
        <v>1</v>
      </c>
      <c r="I34">
        <v>1</v>
      </c>
      <c r="J34">
        <v>0</v>
      </c>
      <c r="K34" s="10">
        <f t="shared" si="0"/>
        <v>440</v>
      </c>
      <c r="L34" s="10">
        <f t="shared" si="1"/>
        <v>65</v>
      </c>
      <c r="M34" s="16">
        <f t="shared" si="2"/>
        <v>505</v>
      </c>
      <c r="N34" s="16"/>
      <c r="O34" s="11"/>
      <c r="P34" s="10"/>
      <c r="Q34" s="12">
        <f t="shared" si="4"/>
        <v>505</v>
      </c>
      <c r="R34" s="13"/>
      <c r="S34" t="s">
        <v>37</v>
      </c>
      <c r="U34" s="14">
        <f t="shared" si="3"/>
        <v>9.5643939393939392E-2</v>
      </c>
    </row>
    <row r="35" spans="1:21" x14ac:dyDescent="0.25">
      <c r="A35" t="s">
        <v>45</v>
      </c>
      <c r="B35" t="s">
        <v>43</v>
      </c>
      <c r="C35" t="s">
        <v>52</v>
      </c>
      <c r="D35" t="s">
        <v>36</v>
      </c>
      <c r="F35" s="15">
        <v>45940</v>
      </c>
      <c r="G35">
        <v>0.5</v>
      </c>
      <c r="H35">
        <v>1</v>
      </c>
      <c r="I35">
        <v>1</v>
      </c>
      <c r="J35">
        <v>0</v>
      </c>
      <c r="K35" s="10">
        <f t="shared" si="0"/>
        <v>440</v>
      </c>
      <c r="L35" s="10">
        <f t="shared" si="1"/>
        <v>65</v>
      </c>
      <c r="M35" s="16">
        <f t="shared" si="2"/>
        <v>505</v>
      </c>
      <c r="N35" s="16"/>
      <c r="O35" s="11"/>
      <c r="P35" s="10"/>
      <c r="Q35" s="12">
        <f t="shared" si="4"/>
        <v>505</v>
      </c>
      <c r="R35" s="13"/>
      <c r="S35" t="s">
        <v>37</v>
      </c>
      <c r="U35" s="14">
        <f t="shared" si="3"/>
        <v>9.5643939393939392E-2</v>
      </c>
    </row>
    <row r="36" spans="1:21" x14ac:dyDescent="0.25">
      <c r="A36" t="s">
        <v>45</v>
      </c>
      <c r="B36" t="s">
        <v>43</v>
      </c>
      <c r="C36" t="s">
        <v>52</v>
      </c>
      <c r="D36" t="s">
        <v>36</v>
      </c>
      <c r="F36" s="15">
        <v>45587</v>
      </c>
      <c r="G36">
        <v>0.5</v>
      </c>
      <c r="H36">
        <v>1</v>
      </c>
      <c r="I36">
        <v>1</v>
      </c>
      <c r="J36">
        <v>0</v>
      </c>
      <c r="K36" s="10">
        <f t="shared" si="0"/>
        <v>440</v>
      </c>
      <c r="L36" s="10">
        <f t="shared" si="1"/>
        <v>65</v>
      </c>
      <c r="M36" s="16">
        <f t="shared" si="2"/>
        <v>505</v>
      </c>
      <c r="N36" s="16"/>
      <c r="O36" s="11"/>
      <c r="P36" s="10"/>
      <c r="Q36" s="12">
        <f t="shared" si="4"/>
        <v>505</v>
      </c>
      <c r="R36" s="13"/>
      <c r="S36" t="s">
        <v>37</v>
      </c>
      <c r="U36" s="14">
        <f t="shared" si="3"/>
        <v>9.5643939393939392E-2</v>
      </c>
    </row>
    <row r="37" spans="1:21" x14ac:dyDescent="0.25">
      <c r="A37" t="s">
        <v>45</v>
      </c>
      <c r="B37" t="s">
        <v>43</v>
      </c>
      <c r="C37" t="s">
        <v>52</v>
      </c>
      <c r="D37" t="s">
        <v>36</v>
      </c>
      <c r="F37" s="15">
        <v>45609</v>
      </c>
      <c r="G37">
        <v>0.5</v>
      </c>
      <c r="H37">
        <v>1</v>
      </c>
      <c r="I37">
        <v>1</v>
      </c>
      <c r="J37">
        <v>0</v>
      </c>
      <c r="K37" s="10">
        <f t="shared" si="0"/>
        <v>440</v>
      </c>
      <c r="L37" s="10">
        <f t="shared" si="1"/>
        <v>65</v>
      </c>
      <c r="M37" s="16">
        <f t="shared" si="2"/>
        <v>505</v>
      </c>
      <c r="N37" s="16"/>
      <c r="O37" s="11"/>
      <c r="P37" s="10"/>
      <c r="Q37" s="12">
        <f t="shared" si="4"/>
        <v>505</v>
      </c>
      <c r="R37" s="13"/>
      <c r="S37" t="s">
        <v>37</v>
      </c>
      <c r="U37" s="14">
        <f t="shared" si="3"/>
        <v>9.5643939393939392E-2</v>
      </c>
    </row>
    <row r="38" spans="1:21" x14ac:dyDescent="0.25">
      <c r="A38" t="s">
        <v>45</v>
      </c>
      <c r="B38" t="s">
        <v>43</v>
      </c>
      <c r="C38" t="s">
        <v>52</v>
      </c>
      <c r="D38" t="s">
        <v>36</v>
      </c>
      <c r="F38" s="15">
        <v>45609</v>
      </c>
      <c r="G38">
        <v>0.5</v>
      </c>
      <c r="H38">
        <v>1</v>
      </c>
      <c r="I38">
        <v>1</v>
      </c>
      <c r="J38">
        <v>0</v>
      </c>
      <c r="K38" s="10">
        <f t="shared" si="0"/>
        <v>440</v>
      </c>
      <c r="L38" s="10">
        <f t="shared" si="1"/>
        <v>65</v>
      </c>
      <c r="M38" s="16">
        <f t="shared" si="2"/>
        <v>505</v>
      </c>
      <c r="N38" s="16"/>
      <c r="O38" s="11"/>
      <c r="P38" s="10"/>
      <c r="Q38" s="12">
        <f t="shared" si="4"/>
        <v>505</v>
      </c>
      <c r="R38" s="13"/>
      <c r="S38" t="s">
        <v>37</v>
      </c>
      <c r="U38" s="14">
        <f t="shared" si="3"/>
        <v>9.5643939393939392E-2</v>
      </c>
    </row>
    <row r="39" spans="1:21" x14ac:dyDescent="0.25">
      <c r="A39" t="s">
        <v>45</v>
      </c>
      <c r="B39" t="s">
        <v>43</v>
      </c>
      <c r="C39" t="s">
        <v>52</v>
      </c>
      <c r="D39" t="s">
        <v>36</v>
      </c>
      <c r="F39" s="15">
        <v>45972</v>
      </c>
      <c r="G39">
        <v>0.5</v>
      </c>
      <c r="H39">
        <v>1</v>
      </c>
      <c r="I39">
        <v>1</v>
      </c>
      <c r="J39">
        <v>0</v>
      </c>
      <c r="K39" s="10">
        <f t="shared" si="0"/>
        <v>440</v>
      </c>
      <c r="L39" s="10">
        <f t="shared" si="1"/>
        <v>65</v>
      </c>
      <c r="M39" s="16">
        <f t="shared" si="2"/>
        <v>505</v>
      </c>
      <c r="N39" s="16"/>
      <c r="O39" s="11"/>
      <c r="P39" s="10"/>
      <c r="Q39" s="12">
        <f t="shared" si="4"/>
        <v>505</v>
      </c>
      <c r="R39" s="13"/>
      <c r="S39" t="s">
        <v>37</v>
      </c>
      <c r="U39" s="14">
        <f t="shared" si="3"/>
        <v>9.5643939393939392E-2</v>
      </c>
    </row>
    <row r="40" spans="1:21" x14ac:dyDescent="0.25">
      <c r="A40" t="s">
        <v>45</v>
      </c>
      <c r="B40" t="s">
        <v>43</v>
      </c>
      <c r="C40" t="s">
        <v>52</v>
      </c>
      <c r="D40" t="s">
        <v>36</v>
      </c>
      <c r="F40" s="15">
        <v>45607</v>
      </c>
      <c r="G40">
        <v>0.5</v>
      </c>
      <c r="H40">
        <v>1</v>
      </c>
      <c r="I40">
        <v>1</v>
      </c>
      <c r="J40">
        <v>0</v>
      </c>
      <c r="K40" s="10">
        <f t="shared" si="0"/>
        <v>440</v>
      </c>
      <c r="L40" s="10">
        <f t="shared" si="1"/>
        <v>65</v>
      </c>
      <c r="M40" s="16">
        <f t="shared" si="2"/>
        <v>505</v>
      </c>
      <c r="N40" s="16"/>
      <c r="O40" s="11"/>
      <c r="P40" s="10"/>
      <c r="Q40" s="12">
        <f t="shared" si="4"/>
        <v>505</v>
      </c>
      <c r="R40" s="13"/>
      <c r="S40" t="s">
        <v>37</v>
      </c>
      <c r="U40" s="14">
        <f t="shared" si="3"/>
        <v>9.5643939393939392E-2</v>
      </c>
    </row>
    <row r="41" spans="1:21" x14ac:dyDescent="0.25">
      <c r="A41" t="s">
        <v>54</v>
      </c>
      <c r="B41" t="s">
        <v>43</v>
      </c>
      <c r="C41" t="s">
        <v>52</v>
      </c>
      <c r="D41" t="s">
        <v>36</v>
      </c>
      <c r="F41" s="15">
        <v>45617</v>
      </c>
      <c r="G41">
        <v>1</v>
      </c>
      <c r="H41">
        <v>1</v>
      </c>
      <c r="I41">
        <v>1</v>
      </c>
      <c r="J41">
        <v>0</v>
      </c>
      <c r="K41" s="10">
        <f t="shared" si="0"/>
        <v>660</v>
      </c>
      <c r="L41" s="10">
        <f t="shared" si="1"/>
        <v>130</v>
      </c>
      <c r="M41" s="16">
        <f t="shared" si="2"/>
        <v>790</v>
      </c>
      <c r="N41" s="16"/>
      <c r="O41" s="11">
        <v>125</v>
      </c>
      <c r="P41" s="10"/>
      <c r="Q41" s="12">
        <f t="shared" si="4"/>
        <v>915</v>
      </c>
      <c r="R41" s="13"/>
      <c r="S41" t="s">
        <v>33</v>
      </c>
      <c r="U41" s="14">
        <f t="shared" si="3"/>
        <v>0.17329545454545456</v>
      </c>
    </row>
    <row r="42" spans="1:21" x14ac:dyDescent="0.25">
      <c r="A42" t="s">
        <v>47</v>
      </c>
      <c r="B42" t="s">
        <v>43</v>
      </c>
      <c r="C42" t="s">
        <v>42</v>
      </c>
      <c r="D42" t="s">
        <v>36</v>
      </c>
      <c r="F42" s="15">
        <v>45404</v>
      </c>
      <c r="G42">
        <v>1</v>
      </c>
      <c r="H42">
        <v>2</v>
      </c>
      <c r="I42">
        <v>2</v>
      </c>
      <c r="J42">
        <v>0</v>
      </c>
      <c r="K42" s="10">
        <f t="shared" si="0"/>
        <v>1320</v>
      </c>
      <c r="L42" s="10">
        <f t="shared" si="1"/>
        <v>260</v>
      </c>
      <c r="M42" s="16">
        <f t="shared" si="2"/>
        <v>1580</v>
      </c>
      <c r="N42" s="16"/>
      <c r="O42" s="11">
        <v>633.52</v>
      </c>
      <c r="P42" s="10"/>
      <c r="Q42" s="12">
        <f t="shared" si="4"/>
        <v>2213.52</v>
      </c>
      <c r="R42" s="13"/>
      <c r="S42" t="s">
        <v>32</v>
      </c>
      <c r="U42" s="14">
        <f t="shared" si="3"/>
        <v>0.41922727272727273</v>
      </c>
    </row>
    <row r="43" spans="1:21" x14ac:dyDescent="0.25">
      <c r="A43" t="s">
        <v>47</v>
      </c>
      <c r="B43" t="s">
        <v>43</v>
      </c>
      <c r="C43" t="s">
        <v>42</v>
      </c>
      <c r="D43" t="s">
        <v>36</v>
      </c>
      <c r="F43" s="15">
        <v>45408</v>
      </c>
      <c r="G43">
        <v>3</v>
      </c>
      <c r="H43">
        <v>1</v>
      </c>
      <c r="I43">
        <v>1</v>
      </c>
      <c r="J43">
        <v>0</v>
      </c>
      <c r="K43" s="10">
        <f t="shared" si="0"/>
        <v>1540</v>
      </c>
      <c r="L43" s="10">
        <f t="shared" si="1"/>
        <v>390</v>
      </c>
      <c r="M43" s="16">
        <f t="shared" si="2"/>
        <v>1930</v>
      </c>
      <c r="N43" s="20">
        <v>385</v>
      </c>
      <c r="O43" s="11">
        <v>2001.79</v>
      </c>
      <c r="P43" s="10"/>
      <c r="Q43" s="12">
        <f t="shared" si="4"/>
        <v>4316.79</v>
      </c>
      <c r="R43" s="13"/>
      <c r="S43" t="s">
        <v>32</v>
      </c>
      <c r="U43" s="14">
        <f t="shared" si="3"/>
        <v>0.81757386363636364</v>
      </c>
    </row>
    <row r="44" spans="1:21" x14ac:dyDescent="0.25">
      <c r="A44" t="s">
        <v>47</v>
      </c>
      <c r="B44" t="s">
        <v>43</v>
      </c>
      <c r="C44" t="s">
        <v>42</v>
      </c>
      <c r="D44" t="s">
        <v>36</v>
      </c>
      <c r="F44" s="15">
        <v>45405</v>
      </c>
      <c r="G44">
        <v>1</v>
      </c>
      <c r="H44">
        <v>2</v>
      </c>
      <c r="I44">
        <v>2</v>
      </c>
      <c r="J44">
        <v>0</v>
      </c>
      <c r="K44" s="10">
        <f t="shared" si="0"/>
        <v>1320</v>
      </c>
      <c r="L44" s="10">
        <f t="shared" si="1"/>
        <v>260</v>
      </c>
      <c r="M44" s="16">
        <f t="shared" si="2"/>
        <v>1580</v>
      </c>
      <c r="N44" s="16"/>
      <c r="O44" s="11">
        <v>653.91999999999996</v>
      </c>
      <c r="P44" s="10"/>
      <c r="Q44" s="12">
        <f t="shared" si="4"/>
        <v>2233.92</v>
      </c>
      <c r="R44" s="13"/>
      <c r="S44" t="s">
        <v>32</v>
      </c>
      <c r="U44" s="14">
        <f t="shared" si="3"/>
        <v>0.42309090909090913</v>
      </c>
    </row>
    <row r="45" spans="1:21" x14ac:dyDescent="0.25">
      <c r="A45" t="s">
        <v>34</v>
      </c>
      <c r="B45" t="s">
        <v>43</v>
      </c>
      <c r="C45" t="s">
        <v>42</v>
      </c>
      <c r="D45" t="s">
        <v>36</v>
      </c>
      <c r="F45" s="15">
        <v>45405</v>
      </c>
      <c r="G45">
        <v>1</v>
      </c>
      <c r="H45">
        <v>2</v>
      </c>
      <c r="I45">
        <v>2</v>
      </c>
      <c r="J45">
        <v>0</v>
      </c>
      <c r="K45" s="10">
        <f t="shared" si="0"/>
        <v>1320</v>
      </c>
      <c r="L45" s="10">
        <f t="shared" si="1"/>
        <v>260</v>
      </c>
      <c r="M45" s="16">
        <f t="shared" si="2"/>
        <v>1580</v>
      </c>
      <c r="N45" s="16"/>
      <c r="O45" s="11">
        <v>1083.51</v>
      </c>
      <c r="P45" s="10"/>
      <c r="Q45" s="12">
        <f t="shared" si="4"/>
        <v>2663.51</v>
      </c>
      <c r="R45" s="13"/>
      <c r="S45" t="s">
        <v>32</v>
      </c>
      <c r="U45" s="14">
        <f t="shared" si="3"/>
        <v>0.50445265151515151</v>
      </c>
    </row>
    <row r="46" spans="1:21" ht="15.75" thickBot="1" x14ac:dyDescent="0.3">
      <c r="K46" s="19">
        <f t="shared" ref="K46:Q46" si="5">SUBTOTAL(9,K11:K45)</f>
        <v>18480</v>
      </c>
      <c r="L46" s="19">
        <f t="shared" si="5"/>
        <v>3185</v>
      </c>
      <c r="M46" s="19">
        <f t="shared" si="5"/>
        <v>21665</v>
      </c>
      <c r="N46" s="19">
        <f t="shared" si="5"/>
        <v>36024.22</v>
      </c>
      <c r="O46" s="19">
        <f t="shared" si="5"/>
        <v>4497.74</v>
      </c>
      <c r="P46" s="19">
        <f t="shared" si="5"/>
        <v>0</v>
      </c>
      <c r="Q46" s="19">
        <f t="shared" si="5"/>
        <v>62186.96</v>
      </c>
    </row>
    <row r="47" spans="1:21" ht="15.75" thickTop="1" x14ac:dyDescent="0.25"/>
    <row r="49" spans="15:15" x14ac:dyDescent="0.25">
      <c r="O49" s="18"/>
    </row>
  </sheetData>
  <autoFilter ref="A10:U45" xr:uid="{DC121335-886B-4C32-A87D-185944898994}"/>
  <pageMargins left="0.25" right="0.25" top="0.5" bottom="0.75" header="0" footer="0.3"/>
  <pageSetup scale="49" fitToHeight="0" orientation="landscape" r:id="rId1"/>
  <headerFooter>
    <oddFooter>&amp;L&amp;Z&amp;F&amp;R&amp;D&amp;T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F3AC1-BC81-4A6F-A9C7-C5DE2C466B0B}">
  <sheetPr>
    <pageSetUpPr fitToPage="1"/>
  </sheetPr>
  <dimension ref="A1:U100"/>
  <sheetViews>
    <sheetView tabSelected="1" workbookViewId="0">
      <pane xSplit="2" ySplit="10" topLeftCell="C74" activePane="bottomRight" state="frozen"/>
      <selection pane="topRight" activeCell="C1" sqref="C1"/>
      <selection pane="bottomLeft" activeCell="A11" sqref="A11"/>
      <selection pane="bottomRight" activeCell="L34" sqref="L34"/>
    </sheetView>
  </sheetViews>
  <sheetFormatPr defaultRowHeight="15" x14ac:dyDescent="0.25"/>
  <cols>
    <col min="1" max="1" width="38.85546875" customWidth="1"/>
    <col min="2" max="2" width="17.7109375" customWidth="1"/>
    <col min="3" max="3" width="14.42578125" bestFit="1" customWidth="1"/>
    <col min="4" max="4" width="10" customWidth="1"/>
    <col min="5" max="5" width="26.28515625" customWidth="1"/>
    <col min="6" max="6" width="12.7109375" customWidth="1"/>
    <col min="7" max="10" width="5.7109375" customWidth="1"/>
    <col min="11" max="11" width="11.5703125" customWidth="1"/>
    <col min="12" max="12" width="15.28515625" customWidth="1"/>
    <col min="13" max="13" width="11.5703125" customWidth="1"/>
    <col min="14" max="14" width="14.85546875" customWidth="1"/>
    <col min="15" max="15" width="13.85546875" customWidth="1"/>
    <col min="16" max="16" width="10.7109375" customWidth="1"/>
    <col min="17" max="17" width="11.42578125" style="1" customWidth="1"/>
    <col min="18" max="18" width="9.7109375" bestFit="1" customWidth="1"/>
    <col min="19" max="19" width="13.42578125" customWidth="1"/>
    <col min="23" max="23" width="7.5703125" bestFit="1" customWidth="1"/>
    <col min="24" max="24" width="9.7109375" bestFit="1" customWidth="1"/>
    <col min="25" max="27" width="6.7109375" bestFit="1" customWidth="1"/>
    <col min="28" max="28" width="8.85546875" bestFit="1" customWidth="1"/>
    <col min="29" max="30" width="7.140625" bestFit="1" customWidth="1"/>
    <col min="31" max="31" width="9.28515625" bestFit="1" customWidth="1"/>
    <col min="32" max="33" width="7" bestFit="1" customWidth="1"/>
    <col min="34" max="34" width="9.140625" bestFit="1" customWidth="1"/>
    <col min="35" max="37" width="6.7109375" bestFit="1" customWidth="1"/>
    <col min="38" max="38" width="8.85546875" bestFit="1" customWidth="1"/>
    <col min="39" max="39" width="6.42578125" bestFit="1" customWidth="1"/>
    <col min="40" max="40" width="9.42578125" bestFit="1" customWidth="1"/>
    <col min="41" max="41" width="6.140625" bestFit="1" customWidth="1"/>
    <col min="42" max="42" width="6" bestFit="1" customWidth="1"/>
    <col min="43" max="43" width="7" bestFit="1" customWidth="1"/>
    <col min="45" max="45" width="11.28515625" bestFit="1" customWidth="1"/>
  </cols>
  <sheetData>
    <row r="1" spans="1:21" x14ac:dyDescent="0.25">
      <c r="A1" t="s">
        <v>0</v>
      </c>
    </row>
    <row r="2" spans="1:21" x14ac:dyDescent="0.25">
      <c r="A2" t="s">
        <v>1</v>
      </c>
      <c r="E2" s="2" t="s">
        <v>2</v>
      </c>
      <c r="K2" s="3">
        <v>60</v>
      </c>
    </row>
    <row r="3" spans="1:21" x14ac:dyDescent="0.25">
      <c r="A3" t="s">
        <v>3</v>
      </c>
      <c r="E3" s="2" t="s">
        <v>4</v>
      </c>
      <c r="K3" s="4">
        <v>4</v>
      </c>
    </row>
    <row r="4" spans="1:21" x14ac:dyDescent="0.25">
      <c r="A4" t="s">
        <v>5</v>
      </c>
      <c r="E4" s="2" t="s">
        <v>6</v>
      </c>
      <c r="L4" s="3">
        <v>130</v>
      </c>
    </row>
    <row r="5" spans="1:21" x14ac:dyDescent="0.25">
      <c r="A5" t="s">
        <v>7</v>
      </c>
      <c r="E5" s="2" t="s">
        <v>8</v>
      </c>
      <c r="L5" s="3">
        <v>325</v>
      </c>
    </row>
    <row r="6" spans="1:21" x14ac:dyDescent="0.25">
      <c r="E6" s="2" t="s">
        <v>9</v>
      </c>
      <c r="P6" s="3">
        <v>45</v>
      </c>
    </row>
    <row r="7" spans="1:21" x14ac:dyDescent="0.25">
      <c r="E7" s="2" t="s">
        <v>10</v>
      </c>
      <c r="P7" s="3">
        <v>150</v>
      </c>
    </row>
    <row r="8" spans="1:21" x14ac:dyDescent="0.25">
      <c r="E8" s="2" t="s">
        <v>11</v>
      </c>
      <c r="U8">
        <v>5280</v>
      </c>
    </row>
    <row r="9" spans="1:21" x14ac:dyDescent="0.25">
      <c r="A9" s="5" t="s">
        <v>55</v>
      </c>
      <c r="G9" s="6" t="s">
        <v>12</v>
      </c>
      <c r="H9" s="6" t="s">
        <v>13</v>
      </c>
      <c r="I9" s="6" t="s">
        <v>14</v>
      </c>
      <c r="J9" s="6" t="s">
        <v>15</v>
      </c>
      <c r="K9" s="7"/>
      <c r="L9" s="7"/>
      <c r="M9" s="6">
        <v>1721</v>
      </c>
      <c r="N9" s="6"/>
      <c r="O9" s="6">
        <v>1721</v>
      </c>
      <c r="P9" s="7"/>
    </row>
    <row r="10" spans="1:21" x14ac:dyDescent="0.25">
      <c r="A10" t="s">
        <v>16</v>
      </c>
      <c r="B10" t="s">
        <v>17</v>
      </c>
      <c r="C10" t="s">
        <v>18</v>
      </c>
      <c r="D10" s="8" t="s">
        <v>19</v>
      </c>
      <c r="E10" s="8" t="s">
        <v>20</v>
      </c>
      <c r="F10" s="8" t="s">
        <v>21</v>
      </c>
      <c r="G10" s="6" t="s">
        <v>12</v>
      </c>
      <c r="H10" s="6" t="s">
        <v>13</v>
      </c>
      <c r="I10" s="6" t="s">
        <v>14</v>
      </c>
      <c r="J10" s="6" t="s">
        <v>15</v>
      </c>
      <c r="K10" s="6" t="s">
        <v>22</v>
      </c>
      <c r="L10" s="6" t="s">
        <v>23</v>
      </c>
      <c r="M10" s="6" t="s">
        <v>24</v>
      </c>
      <c r="N10" s="6" t="s">
        <v>49</v>
      </c>
      <c r="O10" s="6" t="s">
        <v>25</v>
      </c>
      <c r="P10" s="6" t="s">
        <v>26</v>
      </c>
      <c r="Q10" s="9" t="s">
        <v>27</v>
      </c>
      <c r="R10" t="s">
        <v>28</v>
      </c>
      <c r="S10" s="8" t="s">
        <v>29</v>
      </c>
      <c r="T10" t="s">
        <v>30</v>
      </c>
      <c r="U10" t="s">
        <v>31</v>
      </c>
    </row>
    <row r="11" spans="1:21" x14ac:dyDescent="0.25">
      <c r="A11" t="s">
        <v>56</v>
      </c>
      <c r="B11" t="s">
        <v>57</v>
      </c>
      <c r="C11" t="s">
        <v>58</v>
      </c>
      <c r="D11" t="s">
        <v>36</v>
      </c>
      <c r="E11" s="2"/>
      <c r="F11" s="15">
        <v>45658</v>
      </c>
      <c r="K11" s="10">
        <f t="shared" ref="K11:K74" si="0">(H11*((8*G11)+K$3))*K$2</f>
        <v>0</v>
      </c>
      <c r="L11" s="10">
        <f t="shared" ref="L11:L74" si="1">(G11*I11*L$4)+(G11*J11*L$5)</f>
        <v>0</v>
      </c>
      <c r="M11" s="16">
        <f t="shared" ref="M11:M74" si="2">+K11+L11</f>
        <v>0</v>
      </c>
      <c r="N11" s="16">
        <v>1328</v>
      </c>
      <c r="O11" s="11"/>
      <c r="P11" s="10"/>
      <c r="Q11" s="12">
        <f t="shared" ref="Q11:Q74" si="3">SUM(M11:P11)</f>
        <v>1328</v>
      </c>
      <c r="R11" s="13"/>
      <c r="S11" t="s">
        <v>32</v>
      </c>
      <c r="U11" s="14">
        <f t="shared" ref="U11:U74" si="4">+Q11/$U$8</f>
        <v>0.25151515151515152</v>
      </c>
    </row>
    <row r="12" spans="1:21" x14ac:dyDescent="0.25">
      <c r="A12" t="s">
        <v>59</v>
      </c>
      <c r="B12" t="s">
        <v>57</v>
      </c>
      <c r="C12" t="s">
        <v>58</v>
      </c>
      <c r="D12" t="s">
        <v>36</v>
      </c>
      <c r="E12" s="2"/>
      <c r="F12" s="15">
        <v>45658</v>
      </c>
      <c r="K12" s="10">
        <f t="shared" si="0"/>
        <v>0</v>
      </c>
      <c r="L12" s="10">
        <f t="shared" si="1"/>
        <v>0</v>
      </c>
      <c r="M12" s="16">
        <f t="shared" si="2"/>
        <v>0</v>
      </c>
      <c r="N12" s="16">
        <v>310.5</v>
      </c>
      <c r="O12" s="11"/>
      <c r="P12" s="10"/>
      <c r="Q12" s="12">
        <f t="shared" si="3"/>
        <v>310.5</v>
      </c>
      <c r="R12" s="13"/>
      <c r="S12" t="s">
        <v>37</v>
      </c>
      <c r="U12" s="14">
        <f t="shared" si="4"/>
        <v>5.8806818181818182E-2</v>
      </c>
    </row>
    <row r="13" spans="1:21" x14ac:dyDescent="0.25">
      <c r="A13" t="s">
        <v>60</v>
      </c>
      <c r="B13" t="s">
        <v>57</v>
      </c>
      <c r="C13" t="s">
        <v>61</v>
      </c>
      <c r="D13" t="s">
        <v>36</v>
      </c>
      <c r="E13" s="2"/>
      <c r="F13" s="15">
        <v>45705</v>
      </c>
      <c r="G13">
        <v>0.5</v>
      </c>
      <c r="H13">
        <v>1</v>
      </c>
      <c r="I13">
        <v>1</v>
      </c>
      <c r="J13">
        <v>0</v>
      </c>
      <c r="K13" s="10">
        <f t="shared" si="0"/>
        <v>480</v>
      </c>
      <c r="L13" s="10">
        <f t="shared" si="1"/>
        <v>65</v>
      </c>
      <c r="M13" s="16">
        <f t="shared" si="2"/>
        <v>545</v>
      </c>
      <c r="N13" s="16"/>
      <c r="O13" s="11"/>
      <c r="P13" s="10"/>
      <c r="Q13" s="12">
        <f t="shared" si="3"/>
        <v>545</v>
      </c>
      <c r="R13" s="13"/>
      <c r="S13" t="s">
        <v>37</v>
      </c>
      <c r="U13" s="14">
        <f t="shared" si="4"/>
        <v>0.10321969696969698</v>
      </c>
    </row>
    <row r="14" spans="1:21" x14ac:dyDescent="0.25">
      <c r="A14" t="s">
        <v>60</v>
      </c>
      <c r="B14" t="s">
        <v>57</v>
      </c>
      <c r="C14" t="s">
        <v>61</v>
      </c>
      <c r="D14" t="s">
        <v>36</v>
      </c>
      <c r="E14" s="2"/>
      <c r="F14" s="15">
        <v>45705</v>
      </c>
      <c r="G14">
        <v>0.5</v>
      </c>
      <c r="H14">
        <v>1</v>
      </c>
      <c r="I14">
        <v>1</v>
      </c>
      <c r="J14">
        <v>0</v>
      </c>
      <c r="K14" s="10">
        <f t="shared" si="0"/>
        <v>480</v>
      </c>
      <c r="L14" s="10">
        <f t="shared" si="1"/>
        <v>65</v>
      </c>
      <c r="M14" s="16">
        <f t="shared" si="2"/>
        <v>545</v>
      </c>
      <c r="N14" s="16"/>
      <c r="O14" s="11"/>
      <c r="P14" s="10"/>
      <c r="Q14" s="12">
        <f t="shared" si="3"/>
        <v>545</v>
      </c>
      <c r="R14" s="13"/>
      <c r="S14" t="s">
        <v>37</v>
      </c>
      <c r="U14" s="14">
        <f t="shared" si="4"/>
        <v>0.10321969696969698</v>
      </c>
    </row>
    <row r="15" spans="1:21" x14ac:dyDescent="0.25">
      <c r="A15" t="s">
        <v>62</v>
      </c>
      <c r="B15" t="s">
        <v>57</v>
      </c>
      <c r="C15" t="s">
        <v>61</v>
      </c>
      <c r="D15" t="s">
        <v>36</v>
      </c>
      <c r="E15" s="2"/>
      <c r="F15" s="15">
        <v>45719</v>
      </c>
      <c r="G15">
        <v>0.5</v>
      </c>
      <c r="H15">
        <v>1</v>
      </c>
      <c r="I15">
        <v>1</v>
      </c>
      <c r="J15">
        <v>0</v>
      </c>
      <c r="K15" s="10">
        <f t="shared" si="0"/>
        <v>480</v>
      </c>
      <c r="L15" s="10">
        <f t="shared" si="1"/>
        <v>65</v>
      </c>
      <c r="M15" s="16">
        <f t="shared" si="2"/>
        <v>545</v>
      </c>
      <c r="N15" s="16"/>
      <c r="O15" s="11"/>
      <c r="P15" s="10"/>
      <c r="Q15" s="12">
        <f t="shared" si="3"/>
        <v>545</v>
      </c>
      <c r="R15" s="13"/>
      <c r="S15" t="s">
        <v>37</v>
      </c>
      <c r="U15" s="14">
        <f t="shared" si="4"/>
        <v>0.10321969696969698</v>
      </c>
    </row>
    <row r="16" spans="1:21" x14ac:dyDescent="0.25">
      <c r="A16" t="s">
        <v>62</v>
      </c>
      <c r="B16" t="s">
        <v>57</v>
      </c>
      <c r="C16" t="s">
        <v>61</v>
      </c>
      <c r="D16" t="s">
        <v>36</v>
      </c>
      <c r="E16" s="2"/>
      <c r="F16" s="15">
        <v>45719</v>
      </c>
      <c r="G16">
        <v>0.5</v>
      </c>
      <c r="H16">
        <v>1</v>
      </c>
      <c r="I16">
        <v>1</v>
      </c>
      <c r="J16">
        <v>0</v>
      </c>
      <c r="K16" s="10">
        <f t="shared" si="0"/>
        <v>480</v>
      </c>
      <c r="L16" s="10">
        <f t="shared" si="1"/>
        <v>65</v>
      </c>
      <c r="M16" s="16">
        <f t="shared" si="2"/>
        <v>545</v>
      </c>
      <c r="N16" s="16"/>
      <c r="O16" s="11"/>
      <c r="P16" s="10"/>
      <c r="Q16" s="12">
        <f t="shared" si="3"/>
        <v>545</v>
      </c>
      <c r="R16" s="13"/>
      <c r="S16" t="s">
        <v>37</v>
      </c>
      <c r="U16" s="14">
        <f t="shared" si="4"/>
        <v>0.10321969696969698</v>
      </c>
    </row>
    <row r="17" spans="1:21" x14ac:dyDescent="0.25">
      <c r="A17" t="s">
        <v>60</v>
      </c>
      <c r="B17" t="s">
        <v>57</v>
      </c>
      <c r="C17" t="s">
        <v>61</v>
      </c>
      <c r="D17" t="s">
        <v>36</v>
      </c>
      <c r="E17" s="2"/>
      <c r="F17" s="15">
        <v>45719</v>
      </c>
      <c r="G17">
        <v>0.5</v>
      </c>
      <c r="H17">
        <v>1</v>
      </c>
      <c r="I17">
        <v>1</v>
      </c>
      <c r="J17">
        <v>0</v>
      </c>
      <c r="K17" s="10">
        <f t="shared" si="0"/>
        <v>480</v>
      </c>
      <c r="L17" s="10">
        <f t="shared" si="1"/>
        <v>65</v>
      </c>
      <c r="M17" s="16">
        <f t="shared" si="2"/>
        <v>545</v>
      </c>
      <c r="N17" s="16"/>
      <c r="O17" s="11"/>
      <c r="P17" s="10"/>
      <c r="Q17" s="12">
        <f t="shared" si="3"/>
        <v>545</v>
      </c>
      <c r="R17" s="13"/>
      <c r="S17" t="s">
        <v>37</v>
      </c>
      <c r="U17" s="14">
        <f t="shared" si="4"/>
        <v>0.10321969696969698</v>
      </c>
    </row>
    <row r="18" spans="1:21" x14ac:dyDescent="0.25">
      <c r="A18" t="s">
        <v>60</v>
      </c>
      <c r="B18" t="s">
        <v>57</v>
      </c>
      <c r="C18" t="s">
        <v>61</v>
      </c>
      <c r="D18" t="s">
        <v>36</v>
      </c>
      <c r="E18" s="2"/>
      <c r="F18" s="15">
        <v>45719</v>
      </c>
      <c r="G18">
        <v>0.5</v>
      </c>
      <c r="H18">
        <v>1</v>
      </c>
      <c r="I18">
        <v>1</v>
      </c>
      <c r="J18">
        <v>0</v>
      </c>
      <c r="K18" s="10">
        <f t="shared" si="0"/>
        <v>480</v>
      </c>
      <c r="L18" s="10">
        <f t="shared" si="1"/>
        <v>65</v>
      </c>
      <c r="M18" s="16">
        <f t="shared" si="2"/>
        <v>545</v>
      </c>
      <c r="N18" s="16"/>
      <c r="O18" s="11"/>
      <c r="P18" s="10"/>
      <c r="Q18" s="12">
        <f t="shared" si="3"/>
        <v>545</v>
      </c>
      <c r="R18" s="13"/>
      <c r="S18" t="s">
        <v>37</v>
      </c>
      <c r="U18" s="14">
        <f t="shared" si="4"/>
        <v>0.10321969696969698</v>
      </c>
    </row>
    <row r="19" spans="1:21" x14ac:dyDescent="0.25">
      <c r="A19" t="s">
        <v>60</v>
      </c>
      <c r="B19" t="s">
        <v>57</v>
      </c>
      <c r="C19" t="s">
        <v>61</v>
      </c>
      <c r="D19" t="s">
        <v>36</v>
      </c>
      <c r="E19" s="2"/>
      <c r="F19" s="15">
        <v>45719</v>
      </c>
      <c r="G19">
        <v>0.5</v>
      </c>
      <c r="H19">
        <v>1</v>
      </c>
      <c r="I19">
        <v>1</v>
      </c>
      <c r="J19">
        <v>0</v>
      </c>
      <c r="K19" s="10">
        <f t="shared" si="0"/>
        <v>480</v>
      </c>
      <c r="L19" s="10">
        <f t="shared" si="1"/>
        <v>65</v>
      </c>
      <c r="M19" s="16">
        <f t="shared" si="2"/>
        <v>545</v>
      </c>
      <c r="N19" s="16"/>
      <c r="O19" s="11"/>
      <c r="P19" s="10"/>
      <c r="Q19" s="12">
        <f t="shared" si="3"/>
        <v>545</v>
      </c>
      <c r="R19" s="13"/>
      <c r="S19" t="s">
        <v>37</v>
      </c>
      <c r="U19" s="14">
        <f t="shared" si="4"/>
        <v>0.10321969696969698</v>
      </c>
    </row>
    <row r="20" spans="1:21" x14ac:dyDescent="0.25">
      <c r="A20" t="s">
        <v>60</v>
      </c>
      <c r="B20" t="s">
        <v>57</v>
      </c>
      <c r="C20" t="s">
        <v>61</v>
      </c>
      <c r="D20" t="s">
        <v>36</v>
      </c>
      <c r="E20" s="2" t="s">
        <v>63</v>
      </c>
      <c r="F20" s="15">
        <v>45719</v>
      </c>
      <c r="G20">
        <v>0.5</v>
      </c>
      <c r="H20">
        <v>1</v>
      </c>
      <c r="I20">
        <v>1</v>
      </c>
      <c r="J20">
        <v>0</v>
      </c>
      <c r="K20" s="10">
        <f t="shared" si="0"/>
        <v>480</v>
      </c>
      <c r="L20" s="10">
        <f t="shared" si="1"/>
        <v>65</v>
      </c>
      <c r="M20" s="16">
        <f t="shared" si="2"/>
        <v>545</v>
      </c>
      <c r="N20" s="16"/>
      <c r="O20" s="11"/>
      <c r="P20" s="10"/>
      <c r="Q20" s="12">
        <f t="shared" si="3"/>
        <v>545</v>
      </c>
      <c r="R20" s="13"/>
      <c r="S20" t="s">
        <v>37</v>
      </c>
      <c r="U20" s="14">
        <f t="shared" si="4"/>
        <v>0.10321969696969698</v>
      </c>
    </row>
    <row r="21" spans="1:21" x14ac:dyDescent="0.25">
      <c r="A21" t="s">
        <v>60</v>
      </c>
      <c r="B21" t="s">
        <v>57</v>
      </c>
      <c r="C21" t="s">
        <v>61</v>
      </c>
      <c r="D21" t="s">
        <v>36</v>
      </c>
      <c r="E21" s="2"/>
      <c r="F21" s="15">
        <v>45719</v>
      </c>
      <c r="G21">
        <v>0.5</v>
      </c>
      <c r="H21">
        <v>1</v>
      </c>
      <c r="I21">
        <v>1</v>
      </c>
      <c r="J21">
        <v>0</v>
      </c>
      <c r="K21" s="10">
        <f t="shared" si="0"/>
        <v>480</v>
      </c>
      <c r="L21" s="10">
        <f t="shared" si="1"/>
        <v>65</v>
      </c>
      <c r="M21" s="16">
        <f t="shared" si="2"/>
        <v>545</v>
      </c>
      <c r="N21" s="16"/>
      <c r="O21" s="11"/>
      <c r="P21" s="10"/>
      <c r="Q21" s="12">
        <f t="shared" si="3"/>
        <v>545</v>
      </c>
      <c r="R21" s="13"/>
      <c r="S21" t="s">
        <v>37</v>
      </c>
      <c r="U21" s="14">
        <f t="shared" si="4"/>
        <v>0.10321969696969698</v>
      </c>
    </row>
    <row r="22" spans="1:21" x14ac:dyDescent="0.25">
      <c r="A22" t="s">
        <v>60</v>
      </c>
      <c r="B22" t="s">
        <v>57</v>
      </c>
      <c r="C22" t="s">
        <v>61</v>
      </c>
      <c r="D22" t="s">
        <v>36</v>
      </c>
      <c r="E22" s="2"/>
      <c r="F22" s="15">
        <v>45719</v>
      </c>
      <c r="G22">
        <v>0.5</v>
      </c>
      <c r="H22">
        <v>1</v>
      </c>
      <c r="I22">
        <v>1</v>
      </c>
      <c r="J22">
        <v>0</v>
      </c>
      <c r="K22" s="10">
        <f t="shared" si="0"/>
        <v>480</v>
      </c>
      <c r="L22" s="10">
        <f t="shared" si="1"/>
        <v>65</v>
      </c>
      <c r="M22" s="16">
        <f t="shared" si="2"/>
        <v>545</v>
      </c>
      <c r="N22" s="16"/>
      <c r="O22" s="11"/>
      <c r="P22" s="10"/>
      <c r="Q22" s="12">
        <f t="shared" si="3"/>
        <v>545</v>
      </c>
      <c r="R22" s="13"/>
      <c r="S22" t="s">
        <v>37</v>
      </c>
      <c r="U22" s="14">
        <f t="shared" si="4"/>
        <v>0.10321969696969698</v>
      </c>
    </row>
    <row r="23" spans="1:21" x14ac:dyDescent="0.25">
      <c r="A23" t="s">
        <v>62</v>
      </c>
      <c r="B23" t="s">
        <v>57</v>
      </c>
      <c r="C23" t="s">
        <v>61</v>
      </c>
      <c r="D23" t="s">
        <v>36</v>
      </c>
      <c r="E23" s="2"/>
      <c r="F23" s="15">
        <v>45722</v>
      </c>
      <c r="G23">
        <v>0.5</v>
      </c>
      <c r="H23">
        <v>1</v>
      </c>
      <c r="I23">
        <v>1</v>
      </c>
      <c r="J23">
        <v>0</v>
      </c>
      <c r="K23" s="10">
        <f t="shared" si="0"/>
        <v>480</v>
      </c>
      <c r="L23" s="10">
        <f t="shared" si="1"/>
        <v>65</v>
      </c>
      <c r="M23" s="16">
        <f t="shared" si="2"/>
        <v>545</v>
      </c>
      <c r="N23" s="16"/>
      <c r="O23" s="11"/>
      <c r="P23" s="10"/>
      <c r="Q23" s="12">
        <f t="shared" si="3"/>
        <v>545</v>
      </c>
      <c r="R23" s="13"/>
      <c r="S23" t="s">
        <v>37</v>
      </c>
      <c r="U23" s="14">
        <f t="shared" si="4"/>
        <v>0.10321969696969698</v>
      </c>
    </row>
    <row r="24" spans="1:21" x14ac:dyDescent="0.25">
      <c r="A24" t="s">
        <v>60</v>
      </c>
      <c r="B24" t="s">
        <v>57</v>
      </c>
      <c r="C24" t="s">
        <v>64</v>
      </c>
      <c r="D24" t="s">
        <v>36</v>
      </c>
      <c r="E24" s="2"/>
      <c r="F24" s="15">
        <v>45734</v>
      </c>
      <c r="G24">
        <v>0.5</v>
      </c>
      <c r="H24">
        <v>1</v>
      </c>
      <c r="I24">
        <v>1</v>
      </c>
      <c r="J24">
        <v>0</v>
      </c>
      <c r="K24" s="10">
        <f t="shared" si="0"/>
        <v>480</v>
      </c>
      <c r="L24" s="10">
        <f t="shared" si="1"/>
        <v>65</v>
      </c>
      <c r="M24" s="16">
        <f t="shared" si="2"/>
        <v>545</v>
      </c>
      <c r="N24" s="16"/>
      <c r="O24" s="11"/>
      <c r="P24" s="10"/>
      <c r="Q24" s="12">
        <f t="shared" si="3"/>
        <v>545</v>
      </c>
      <c r="R24" s="13"/>
      <c r="S24" t="s">
        <v>37</v>
      </c>
      <c r="U24" s="14">
        <f t="shared" si="4"/>
        <v>0.10321969696969698</v>
      </c>
    </row>
    <row r="25" spans="1:21" x14ac:dyDescent="0.25">
      <c r="A25" t="s">
        <v>65</v>
      </c>
      <c r="B25" t="s">
        <v>57</v>
      </c>
      <c r="C25" t="s">
        <v>61</v>
      </c>
      <c r="D25" t="s">
        <v>36</v>
      </c>
      <c r="E25" s="2"/>
      <c r="F25" s="15">
        <v>45799</v>
      </c>
      <c r="G25">
        <v>0.5</v>
      </c>
      <c r="H25">
        <v>1</v>
      </c>
      <c r="I25">
        <v>1</v>
      </c>
      <c r="J25">
        <v>0</v>
      </c>
      <c r="K25" s="10">
        <f t="shared" si="0"/>
        <v>480</v>
      </c>
      <c r="L25" s="10">
        <f t="shared" si="1"/>
        <v>65</v>
      </c>
      <c r="M25" s="16">
        <f t="shared" si="2"/>
        <v>545</v>
      </c>
      <c r="N25" s="16"/>
      <c r="O25" s="11"/>
      <c r="P25" s="10"/>
      <c r="Q25" s="12">
        <f t="shared" si="3"/>
        <v>545</v>
      </c>
      <c r="R25" s="13"/>
      <c r="S25" t="s">
        <v>37</v>
      </c>
      <c r="U25" s="14">
        <f t="shared" si="4"/>
        <v>0.10321969696969698</v>
      </c>
    </row>
    <row r="26" spans="1:21" x14ac:dyDescent="0.25">
      <c r="A26" t="s">
        <v>66</v>
      </c>
      <c r="B26" t="s">
        <v>57</v>
      </c>
      <c r="D26" t="s">
        <v>36</v>
      </c>
      <c r="E26" s="2"/>
      <c r="F26" s="15">
        <v>45813</v>
      </c>
      <c r="K26" s="10">
        <f t="shared" si="0"/>
        <v>0</v>
      </c>
      <c r="L26" s="10">
        <f t="shared" si="1"/>
        <v>0</v>
      </c>
      <c r="M26" s="16">
        <f t="shared" si="2"/>
        <v>0</v>
      </c>
      <c r="N26" s="16">
        <v>4349.54</v>
      </c>
      <c r="O26" s="11"/>
      <c r="P26" s="10"/>
      <c r="Q26" s="12">
        <f t="shared" si="3"/>
        <v>4349.54</v>
      </c>
      <c r="R26" s="13"/>
      <c r="S26" t="s">
        <v>32</v>
      </c>
      <c r="U26" s="14">
        <f t="shared" si="4"/>
        <v>0.82377651515151518</v>
      </c>
    </row>
    <row r="27" spans="1:21" x14ac:dyDescent="0.25">
      <c r="A27" t="s">
        <v>62</v>
      </c>
      <c r="B27" t="s">
        <v>57</v>
      </c>
      <c r="C27" t="s">
        <v>61</v>
      </c>
      <c r="D27" t="s">
        <v>36</v>
      </c>
      <c r="E27" s="2"/>
      <c r="F27" s="15">
        <v>45819</v>
      </c>
      <c r="G27">
        <v>0.5</v>
      </c>
      <c r="H27">
        <v>1</v>
      </c>
      <c r="I27">
        <v>1</v>
      </c>
      <c r="J27">
        <v>0</v>
      </c>
      <c r="K27" s="10">
        <f t="shared" si="0"/>
        <v>480</v>
      </c>
      <c r="L27" s="10">
        <f t="shared" si="1"/>
        <v>65</v>
      </c>
      <c r="M27" s="16">
        <f t="shared" si="2"/>
        <v>545</v>
      </c>
      <c r="N27" s="16"/>
      <c r="O27" s="11"/>
      <c r="P27" s="10"/>
      <c r="Q27" s="12">
        <f t="shared" si="3"/>
        <v>545</v>
      </c>
      <c r="R27" s="13"/>
      <c r="S27" t="s">
        <v>37</v>
      </c>
      <c r="U27" s="14">
        <f t="shared" si="4"/>
        <v>0.10321969696969698</v>
      </c>
    </row>
    <row r="28" spans="1:21" x14ac:dyDescent="0.25">
      <c r="A28" t="s">
        <v>62</v>
      </c>
      <c r="B28" t="s">
        <v>57</v>
      </c>
      <c r="C28" t="s">
        <v>61</v>
      </c>
      <c r="D28" t="s">
        <v>36</v>
      </c>
      <c r="E28" s="2"/>
      <c r="F28" s="15">
        <v>45819</v>
      </c>
      <c r="G28">
        <v>0.5</v>
      </c>
      <c r="H28">
        <v>1</v>
      </c>
      <c r="I28">
        <v>1</v>
      </c>
      <c r="J28">
        <v>0</v>
      </c>
      <c r="K28" s="10">
        <f t="shared" si="0"/>
        <v>480</v>
      </c>
      <c r="L28" s="10">
        <f t="shared" si="1"/>
        <v>65</v>
      </c>
      <c r="M28" s="16">
        <f t="shared" si="2"/>
        <v>545</v>
      </c>
      <c r="N28" s="16"/>
      <c r="O28" s="11"/>
      <c r="P28" s="10"/>
      <c r="Q28" s="12">
        <f t="shared" si="3"/>
        <v>545</v>
      </c>
      <c r="R28" s="13"/>
      <c r="S28" t="s">
        <v>37</v>
      </c>
      <c r="U28" s="14">
        <f t="shared" si="4"/>
        <v>0.10321969696969698</v>
      </c>
    </row>
    <row r="29" spans="1:21" x14ac:dyDescent="0.25">
      <c r="A29" t="s">
        <v>60</v>
      </c>
      <c r="B29" t="s">
        <v>57</v>
      </c>
      <c r="C29" t="s">
        <v>61</v>
      </c>
      <c r="D29" t="s">
        <v>36</v>
      </c>
      <c r="E29" s="2"/>
      <c r="F29" s="15">
        <v>45819</v>
      </c>
      <c r="G29">
        <v>0.5</v>
      </c>
      <c r="H29">
        <v>1</v>
      </c>
      <c r="I29">
        <v>1</v>
      </c>
      <c r="J29">
        <v>0</v>
      </c>
      <c r="K29" s="10">
        <f>(H29*((8*G29)+K$3))*K$2</f>
        <v>480</v>
      </c>
      <c r="L29" s="10">
        <f t="shared" si="1"/>
        <v>65</v>
      </c>
      <c r="M29" s="16">
        <f t="shared" si="2"/>
        <v>545</v>
      </c>
      <c r="N29" s="16"/>
      <c r="O29" s="11"/>
      <c r="P29" s="10"/>
      <c r="Q29" s="12">
        <f t="shared" si="3"/>
        <v>545</v>
      </c>
      <c r="R29" s="13"/>
      <c r="S29" t="s">
        <v>37</v>
      </c>
      <c r="U29" s="14">
        <f t="shared" si="4"/>
        <v>0.10321969696969698</v>
      </c>
    </row>
    <row r="30" spans="1:21" x14ac:dyDescent="0.25">
      <c r="A30" t="s">
        <v>67</v>
      </c>
      <c r="B30" t="s">
        <v>57</v>
      </c>
      <c r="D30" t="s">
        <v>36</v>
      </c>
      <c r="E30" s="2"/>
      <c r="F30" s="15">
        <v>45826</v>
      </c>
      <c r="K30" s="10">
        <f t="shared" si="0"/>
        <v>0</v>
      </c>
      <c r="L30" s="10">
        <f t="shared" si="1"/>
        <v>0</v>
      </c>
      <c r="M30" s="16">
        <f t="shared" si="2"/>
        <v>0</v>
      </c>
      <c r="N30" s="16">
        <v>1952.5</v>
      </c>
      <c r="O30" s="11"/>
      <c r="P30" s="10"/>
      <c r="Q30" s="12">
        <f t="shared" si="3"/>
        <v>1952.5</v>
      </c>
      <c r="R30" s="13"/>
      <c r="S30" t="s">
        <v>32</v>
      </c>
      <c r="U30" s="14">
        <f t="shared" si="4"/>
        <v>0.36979166666666669</v>
      </c>
    </row>
    <row r="31" spans="1:21" x14ac:dyDescent="0.25">
      <c r="A31" t="s">
        <v>59</v>
      </c>
      <c r="B31" t="s">
        <v>57</v>
      </c>
      <c r="C31" t="s">
        <v>58</v>
      </c>
      <c r="D31" t="s">
        <v>36</v>
      </c>
      <c r="E31" s="2"/>
      <c r="F31" s="15">
        <v>45905</v>
      </c>
      <c r="K31" s="10">
        <f t="shared" si="0"/>
        <v>0</v>
      </c>
      <c r="L31" s="10">
        <f t="shared" si="1"/>
        <v>0</v>
      </c>
      <c r="M31" s="16">
        <f t="shared" si="2"/>
        <v>0</v>
      </c>
      <c r="N31" s="16">
        <v>841.5</v>
      </c>
      <c r="O31" s="11"/>
      <c r="P31" s="10"/>
      <c r="Q31" s="12">
        <f t="shared" si="3"/>
        <v>841.5</v>
      </c>
      <c r="R31" s="13"/>
      <c r="S31" t="s">
        <v>37</v>
      </c>
      <c r="U31" s="14">
        <f t="shared" si="4"/>
        <v>0.15937499999999999</v>
      </c>
    </row>
    <row r="32" spans="1:21" x14ac:dyDescent="0.25">
      <c r="A32" t="s">
        <v>67</v>
      </c>
      <c r="B32" t="s">
        <v>57</v>
      </c>
      <c r="D32" t="s">
        <v>36</v>
      </c>
      <c r="E32" s="2"/>
      <c r="F32" s="15">
        <v>45905</v>
      </c>
      <c r="K32" s="10">
        <f t="shared" si="0"/>
        <v>0</v>
      </c>
      <c r="L32" s="10">
        <f t="shared" si="1"/>
        <v>0</v>
      </c>
      <c r="M32" s="16">
        <f t="shared" si="2"/>
        <v>0</v>
      </c>
      <c r="N32" s="16">
        <v>1053.5</v>
      </c>
      <c r="O32" s="11"/>
      <c r="P32" s="10"/>
      <c r="Q32" s="12">
        <f t="shared" si="3"/>
        <v>1053.5</v>
      </c>
      <c r="R32" s="13"/>
      <c r="S32" t="s">
        <v>32</v>
      </c>
      <c r="U32" s="14">
        <f t="shared" si="4"/>
        <v>0.19952651515151515</v>
      </c>
    </row>
    <row r="33" spans="1:21" x14ac:dyDescent="0.25">
      <c r="A33" t="s">
        <v>59</v>
      </c>
      <c r="B33" t="s">
        <v>57</v>
      </c>
      <c r="C33" t="s">
        <v>58</v>
      </c>
      <c r="D33" t="s">
        <v>36</v>
      </c>
      <c r="E33" s="2"/>
      <c r="F33" s="15">
        <v>45925</v>
      </c>
      <c r="K33" s="10">
        <f t="shared" si="0"/>
        <v>0</v>
      </c>
      <c r="L33" s="10">
        <f t="shared" si="1"/>
        <v>0</v>
      </c>
      <c r="M33" s="16">
        <f t="shared" si="2"/>
        <v>0</v>
      </c>
      <c r="N33" s="16">
        <v>985.5</v>
      </c>
      <c r="O33" s="11"/>
      <c r="P33" s="10"/>
      <c r="Q33" s="12">
        <f t="shared" si="3"/>
        <v>985.5</v>
      </c>
      <c r="R33" s="13"/>
      <c r="S33" t="s">
        <v>37</v>
      </c>
      <c r="U33" s="14">
        <f t="shared" si="4"/>
        <v>0.18664772727272727</v>
      </c>
    </row>
    <row r="34" spans="1:21" x14ac:dyDescent="0.25">
      <c r="A34" t="s">
        <v>68</v>
      </c>
      <c r="B34" t="s">
        <v>69</v>
      </c>
      <c r="C34" t="s">
        <v>61</v>
      </c>
      <c r="D34" t="s">
        <v>36</v>
      </c>
      <c r="E34" s="2"/>
      <c r="F34" s="15">
        <v>45756</v>
      </c>
      <c r="G34">
        <v>1</v>
      </c>
      <c r="H34">
        <v>2</v>
      </c>
      <c r="I34">
        <v>2</v>
      </c>
      <c r="J34">
        <v>0</v>
      </c>
      <c r="K34" s="10">
        <f t="shared" si="0"/>
        <v>1440</v>
      </c>
      <c r="L34" s="10">
        <f>(G34*I34*L$4)+(G34*J34*L$5)</f>
        <v>260</v>
      </c>
      <c r="M34" s="16">
        <f t="shared" si="2"/>
        <v>1700</v>
      </c>
      <c r="N34" s="16"/>
      <c r="O34" s="11">
        <v>2555.33</v>
      </c>
      <c r="P34" s="10"/>
      <c r="Q34" s="12">
        <f t="shared" si="3"/>
        <v>4255.33</v>
      </c>
      <c r="R34" s="13"/>
      <c r="S34" t="s">
        <v>32</v>
      </c>
      <c r="U34" s="14">
        <f t="shared" si="4"/>
        <v>0.80593371212121212</v>
      </c>
    </row>
    <row r="35" spans="1:21" x14ac:dyDescent="0.25">
      <c r="A35" t="s">
        <v>70</v>
      </c>
      <c r="B35" t="s">
        <v>69</v>
      </c>
      <c r="C35" t="s">
        <v>61</v>
      </c>
      <c r="D35" t="s">
        <v>36</v>
      </c>
      <c r="E35" s="2"/>
      <c r="F35" s="15">
        <v>45757</v>
      </c>
      <c r="G35">
        <v>1</v>
      </c>
      <c r="H35">
        <v>2</v>
      </c>
      <c r="I35">
        <v>2</v>
      </c>
      <c r="J35">
        <v>0</v>
      </c>
      <c r="K35" s="10">
        <f t="shared" si="0"/>
        <v>1440</v>
      </c>
      <c r="L35" s="10">
        <f t="shared" si="1"/>
        <v>260</v>
      </c>
      <c r="M35" s="16">
        <f t="shared" si="2"/>
        <v>1700</v>
      </c>
      <c r="N35" s="16"/>
      <c r="O35" s="11">
        <v>226.8</v>
      </c>
      <c r="P35" s="10"/>
      <c r="Q35" s="12">
        <f t="shared" si="3"/>
        <v>1926.8</v>
      </c>
      <c r="R35" s="13"/>
      <c r="S35" t="s">
        <v>32</v>
      </c>
      <c r="U35" s="14">
        <f t="shared" si="4"/>
        <v>0.36492424242424243</v>
      </c>
    </row>
    <row r="36" spans="1:21" x14ac:dyDescent="0.25">
      <c r="A36" t="s">
        <v>62</v>
      </c>
      <c r="B36" t="s">
        <v>69</v>
      </c>
      <c r="C36" t="s">
        <v>71</v>
      </c>
      <c r="D36" t="s">
        <v>36</v>
      </c>
      <c r="E36" s="2"/>
      <c r="F36" s="15">
        <v>45790</v>
      </c>
      <c r="G36">
        <v>0.5</v>
      </c>
      <c r="H36">
        <v>1</v>
      </c>
      <c r="I36">
        <v>1</v>
      </c>
      <c r="J36">
        <v>0</v>
      </c>
      <c r="K36" s="10">
        <f t="shared" si="0"/>
        <v>480</v>
      </c>
      <c r="L36" s="10">
        <f t="shared" si="1"/>
        <v>65</v>
      </c>
      <c r="M36" s="16">
        <f t="shared" si="2"/>
        <v>545</v>
      </c>
      <c r="N36" s="16"/>
      <c r="O36" s="11"/>
      <c r="P36" s="10"/>
      <c r="Q36" s="12">
        <f t="shared" si="3"/>
        <v>545</v>
      </c>
      <c r="R36" s="13"/>
      <c r="S36" t="s">
        <v>37</v>
      </c>
      <c r="U36" s="14">
        <f t="shared" si="4"/>
        <v>0.10321969696969698</v>
      </c>
    </row>
    <row r="37" spans="1:21" x14ac:dyDescent="0.25">
      <c r="A37" t="s">
        <v>62</v>
      </c>
      <c r="B37" t="s">
        <v>69</v>
      </c>
      <c r="C37" t="s">
        <v>71</v>
      </c>
      <c r="D37" t="s">
        <v>36</v>
      </c>
      <c r="E37" s="2"/>
      <c r="F37" s="15">
        <v>45792</v>
      </c>
      <c r="G37">
        <v>0.5</v>
      </c>
      <c r="H37">
        <v>1</v>
      </c>
      <c r="I37">
        <v>1</v>
      </c>
      <c r="J37">
        <v>0</v>
      </c>
      <c r="K37" s="10">
        <f t="shared" si="0"/>
        <v>480</v>
      </c>
      <c r="L37" s="10">
        <f t="shared" si="1"/>
        <v>65</v>
      </c>
      <c r="M37" s="16">
        <f t="shared" si="2"/>
        <v>545</v>
      </c>
      <c r="N37" s="16"/>
      <c r="O37" s="11"/>
      <c r="P37" s="10"/>
      <c r="Q37" s="12">
        <f t="shared" si="3"/>
        <v>545</v>
      </c>
      <c r="R37" s="13"/>
      <c r="S37" t="s">
        <v>37</v>
      </c>
      <c r="U37" s="14">
        <f t="shared" si="4"/>
        <v>0.10321969696969698</v>
      </c>
    </row>
    <row r="38" spans="1:21" x14ac:dyDescent="0.25">
      <c r="A38" t="s">
        <v>60</v>
      </c>
      <c r="B38" t="s">
        <v>69</v>
      </c>
      <c r="C38" t="s">
        <v>71</v>
      </c>
      <c r="D38" t="s">
        <v>36</v>
      </c>
      <c r="E38" s="2"/>
      <c r="F38" s="15">
        <v>45796</v>
      </c>
      <c r="G38">
        <v>0.5</v>
      </c>
      <c r="H38">
        <v>1</v>
      </c>
      <c r="I38">
        <v>1</v>
      </c>
      <c r="J38">
        <v>0</v>
      </c>
      <c r="K38" s="10">
        <f t="shared" si="0"/>
        <v>480</v>
      </c>
      <c r="L38" s="10">
        <f t="shared" si="1"/>
        <v>65</v>
      </c>
      <c r="M38" s="16">
        <f t="shared" si="2"/>
        <v>545</v>
      </c>
      <c r="N38" s="16"/>
      <c r="O38" s="11">
        <v>0</v>
      </c>
      <c r="P38" s="10"/>
      <c r="Q38" s="12">
        <f t="shared" si="3"/>
        <v>545</v>
      </c>
      <c r="R38" s="13"/>
      <c r="S38" t="s">
        <v>37</v>
      </c>
      <c r="U38" s="14">
        <f t="shared" si="4"/>
        <v>0.10321969696969698</v>
      </c>
    </row>
    <row r="39" spans="1:21" x14ac:dyDescent="0.25">
      <c r="A39" t="s">
        <v>68</v>
      </c>
      <c r="B39" t="s">
        <v>69</v>
      </c>
      <c r="C39" t="s">
        <v>72</v>
      </c>
      <c r="D39" t="s">
        <v>36</v>
      </c>
      <c r="E39" s="2"/>
      <c r="F39" s="15">
        <v>45828</v>
      </c>
      <c r="G39">
        <v>1</v>
      </c>
      <c r="H39">
        <v>4</v>
      </c>
      <c r="I39">
        <v>3</v>
      </c>
      <c r="J39">
        <v>0</v>
      </c>
      <c r="K39" s="10">
        <f t="shared" si="0"/>
        <v>2880</v>
      </c>
      <c r="L39" s="10">
        <f t="shared" si="1"/>
        <v>390</v>
      </c>
      <c r="M39" s="16">
        <f t="shared" si="2"/>
        <v>3270</v>
      </c>
      <c r="N39" s="16"/>
      <c r="O39" s="11">
        <v>2801.68</v>
      </c>
      <c r="P39" s="10"/>
      <c r="Q39" s="12">
        <f t="shared" si="3"/>
        <v>6071.68</v>
      </c>
      <c r="R39" s="13"/>
      <c r="S39" t="s">
        <v>32</v>
      </c>
      <c r="U39" s="14">
        <f t="shared" si="4"/>
        <v>1.149939393939394</v>
      </c>
    </row>
    <row r="40" spans="1:21" x14ac:dyDescent="0.25">
      <c r="A40" t="s">
        <v>73</v>
      </c>
      <c r="B40" t="s">
        <v>69</v>
      </c>
      <c r="C40" t="s">
        <v>72</v>
      </c>
      <c r="D40" t="s">
        <v>36</v>
      </c>
      <c r="E40" s="2"/>
      <c r="F40" s="15">
        <v>45831</v>
      </c>
      <c r="G40">
        <v>1</v>
      </c>
      <c r="H40">
        <v>3</v>
      </c>
      <c r="I40">
        <v>2</v>
      </c>
      <c r="J40">
        <v>0</v>
      </c>
      <c r="K40" s="10">
        <f t="shared" si="0"/>
        <v>2160</v>
      </c>
      <c r="L40" s="10">
        <f t="shared" si="1"/>
        <v>260</v>
      </c>
      <c r="M40" s="16">
        <f t="shared" si="2"/>
        <v>2420</v>
      </c>
      <c r="N40" s="16"/>
      <c r="O40" s="11">
        <v>261.14</v>
      </c>
      <c r="P40" s="10"/>
      <c r="Q40" s="12">
        <f t="shared" si="3"/>
        <v>2681.14</v>
      </c>
      <c r="R40" s="13"/>
      <c r="S40" t="s">
        <v>32</v>
      </c>
      <c r="U40" s="14">
        <f t="shared" si="4"/>
        <v>0.50779166666666664</v>
      </c>
    </row>
    <row r="41" spans="1:21" x14ac:dyDescent="0.25">
      <c r="A41" t="s">
        <v>74</v>
      </c>
      <c r="B41" t="s">
        <v>69</v>
      </c>
      <c r="C41" t="s">
        <v>72</v>
      </c>
      <c r="D41" t="s">
        <v>36</v>
      </c>
      <c r="E41" s="2"/>
      <c r="F41" s="15">
        <v>45832</v>
      </c>
      <c r="G41">
        <v>0.5</v>
      </c>
      <c r="H41">
        <v>3</v>
      </c>
      <c r="I41">
        <v>2</v>
      </c>
      <c r="J41">
        <v>0</v>
      </c>
      <c r="K41" s="10">
        <f t="shared" si="0"/>
        <v>1440</v>
      </c>
      <c r="L41" s="10">
        <f t="shared" si="1"/>
        <v>130</v>
      </c>
      <c r="M41" s="16">
        <f t="shared" si="2"/>
        <v>1570</v>
      </c>
      <c r="N41" s="16"/>
      <c r="O41" s="11">
        <v>5.29</v>
      </c>
      <c r="P41" s="10"/>
      <c r="Q41" s="12">
        <f t="shared" si="3"/>
        <v>1575.29</v>
      </c>
      <c r="R41" s="13"/>
      <c r="S41" t="s">
        <v>37</v>
      </c>
      <c r="U41" s="14">
        <f t="shared" si="4"/>
        <v>0.29835037878787879</v>
      </c>
    </row>
    <row r="42" spans="1:21" x14ac:dyDescent="0.25">
      <c r="A42" t="s">
        <v>74</v>
      </c>
      <c r="B42" t="s">
        <v>69</v>
      </c>
      <c r="C42" t="s">
        <v>72</v>
      </c>
      <c r="D42" t="s">
        <v>36</v>
      </c>
      <c r="E42" s="2"/>
      <c r="F42" s="15">
        <v>45833</v>
      </c>
      <c r="G42">
        <v>0.5</v>
      </c>
      <c r="H42">
        <v>3</v>
      </c>
      <c r="I42">
        <v>2</v>
      </c>
      <c r="J42">
        <v>0</v>
      </c>
      <c r="K42" s="10">
        <f t="shared" si="0"/>
        <v>1440</v>
      </c>
      <c r="L42" s="10">
        <f t="shared" si="1"/>
        <v>130</v>
      </c>
      <c r="M42" s="16">
        <f t="shared" si="2"/>
        <v>1570</v>
      </c>
      <c r="N42" s="16"/>
      <c r="O42" s="11">
        <v>5.09</v>
      </c>
      <c r="P42" s="10"/>
      <c r="Q42" s="12">
        <f t="shared" si="3"/>
        <v>1575.09</v>
      </c>
      <c r="R42" s="13"/>
      <c r="S42" t="s">
        <v>37</v>
      </c>
      <c r="U42" s="14">
        <f t="shared" si="4"/>
        <v>0.29831249999999998</v>
      </c>
    </row>
    <row r="43" spans="1:21" x14ac:dyDescent="0.25">
      <c r="A43" t="s">
        <v>74</v>
      </c>
      <c r="B43" t="s">
        <v>69</v>
      </c>
      <c r="C43" t="s">
        <v>71</v>
      </c>
      <c r="D43" t="s">
        <v>36</v>
      </c>
      <c r="E43" s="2"/>
      <c r="F43" s="15">
        <v>45846</v>
      </c>
      <c r="G43">
        <v>0.5</v>
      </c>
      <c r="H43">
        <v>1</v>
      </c>
      <c r="I43">
        <v>1</v>
      </c>
      <c r="J43">
        <v>0</v>
      </c>
      <c r="K43" s="10">
        <f t="shared" si="0"/>
        <v>480</v>
      </c>
      <c r="L43" s="10">
        <f t="shared" si="1"/>
        <v>65</v>
      </c>
      <c r="M43" s="16">
        <f t="shared" si="2"/>
        <v>545</v>
      </c>
      <c r="N43" s="16"/>
      <c r="O43" s="11">
        <v>7.8</v>
      </c>
      <c r="P43" s="10"/>
      <c r="Q43" s="12">
        <f t="shared" si="3"/>
        <v>552.79999999999995</v>
      </c>
      <c r="R43" s="13"/>
      <c r="S43" t="s">
        <v>37</v>
      </c>
      <c r="U43" s="14">
        <f t="shared" si="4"/>
        <v>0.10469696969696969</v>
      </c>
    </row>
    <row r="44" spans="1:21" x14ac:dyDescent="0.25">
      <c r="A44" t="s">
        <v>62</v>
      </c>
      <c r="B44" t="s">
        <v>69</v>
      </c>
      <c r="C44" t="s">
        <v>71</v>
      </c>
      <c r="D44" t="s">
        <v>36</v>
      </c>
      <c r="E44" s="2"/>
      <c r="F44" s="15">
        <v>45862</v>
      </c>
      <c r="G44">
        <v>0.5</v>
      </c>
      <c r="H44">
        <v>1</v>
      </c>
      <c r="I44">
        <v>1</v>
      </c>
      <c r="J44">
        <v>0</v>
      </c>
      <c r="K44" s="10">
        <f t="shared" si="0"/>
        <v>480</v>
      </c>
      <c r="L44" s="10">
        <f t="shared" si="1"/>
        <v>65</v>
      </c>
      <c r="M44" s="16">
        <f t="shared" si="2"/>
        <v>545</v>
      </c>
      <c r="N44" s="16"/>
      <c r="O44" s="11"/>
      <c r="P44" s="10"/>
      <c r="Q44" s="12">
        <f t="shared" si="3"/>
        <v>545</v>
      </c>
      <c r="R44" s="13"/>
      <c r="S44" t="s">
        <v>37</v>
      </c>
      <c r="U44" s="14">
        <f t="shared" si="4"/>
        <v>0.10321969696969698</v>
      </c>
    </row>
    <row r="45" spans="1:21" x14ac:dyDescent="0.25">
      <c r="A45" t="s">
        <v>67</v>
      </c>
      <c r="B45" t="s">
        <v>69</v>
      </c>
      <c r="C45" t="s">
        <v>71</v>
      </c>
      <c r="D45" t="s">
        <v>36</v>
      </c>
      <c r="E45" s="2"/>
      <c r="F45" s="15">
        <v>45898</v>
      </c>
      <c r="G45">
        <v>1</v>
      </c>
      <c r="H45">
        <v>1</v>
      </c>
      <c r="I45">
        <v>1</v>
      </c>
      <c r="J45">
        <v>0</v>
      </c>
      <c r="K45" s="10">
        <f t="shared" si="0"/>
        <v>720</v>
      </c>
      <c r="L45" s="10">
        <f t="shared" si="1"/>
        <v>130</v>
      </c>
      <c r="M45" s="16">
        <f t="shared" si="2"/>
        <v>850</v>
      </c>
      <c r="N45" s="16"/>
      <c r="O45" s="11">
        <v>444.15999999999997</v>
      </c>
      <c r="P45" s="10"/>
      <c r="Q45" s="12">
        <f t="shared" si="3"/>
        <v>1294.1599999999999</v>
      </c>
      <c r="R45" s="13"/>
      <c r="S45" t="s">
        <v>32</v>
      </c>
      <c r="U45" s="14">
        <f t="shared" si="4"/>
        <v>0.24510606060606058</v>
      </c>
    </row>
    <row r="46" spans="1:21" x14ac:dyDescent="0.25">
      <c r="A46" t="s">
        <v>62</v>
      </c>
      <c r="B46" t="s">
        <v>69</v>
      </c>
      <c r="C46" t="s">
        <v>71</v>
      </c>
      <c r="D46" t="s">
        <v>36</v>
      </c>
      <c r="E46" s="2"/>
      <c r="F46" s="15">
        <v>45905</v>
      </c>
      <c r="G46">
        <v>0.5</v>
      </c>
      <c r="H46">
        <v>1</v>
      </c>
      <c r="I46">
        <v>0</v>
      </c>
      <c r="J46">
        <v>0</v>
      </c>
      <c r="K46" s="10">
        <f t="shared" si="0"/>
        <v>480</v>
      </c>
      <c r="L46" s="10">
        <f t="shared" si="1"/>
        <v>0</v>
      </c>
      <c r="M46" s="16">
        <f t="shared" si="2"/>
        <v>480</v>
      </c>
      <c r="N46" s="16"/>
      <c r="O46" s="11">
        <v>43.04</v>
      </c>
      <c r="P46" s="10"/>
      <c r="Q46" s="12">
        <f t="shared" si="3"/>
        <v>523.04</v>
      </c>
      <c r="R46" s="13"/>
      <c r="S46" t="s">
        <v>37</v>
      </c>
      <c r="U46" s="14">
        <f t="shared" si="4"/>
        <v>9.9060606060606057E-2</v>
      </c>
    </row>
    <row r="47" spans="1:21" x14ac:dyDescent="0.25">
      <c r="A47" t="s">
        <v>75</v>
      </c>
      <c r="B47" t="s">
        <v>69</v>
      </c>
      <c r="C47" t="s">
        <v>72</v>
      </c>
      <c r="D47" t="s">
        <v>36</v>
      </c>
      <c r="E47" s="2"/>
      <c r="F47" s="15">
        <v>45915</v>
      </c>
      <c r="G47">
        <v>2</v>
      </c>
      <c r="H47">
        <v>2</v>
      </c>
      <c r="I47">
        <v>1</v>
      </c>
      <c r="J47">
        <v>2</v>
      </c>
      <c r="K47" s="10">
        <f t="shared" si="0"/>
        <v>2400</v>
      </c>
      <c r="L47" s="10">
        <f t="shared" si="1"/>
        <v>1560</v>
      </c>
      <c r="M47" s="16">
        <f t="shared" si="2"/>
        <v>3960</v>
      </c>
      <c r="N47" s="16"/>
      <c r="O47" s="11">
        <v>33.72</v>
      </c>
      <c r="P47" s="10"/>
      <c r="Q47" s="12">
        <f t="shared" si="3"/>
        <v>3993.72</v>
      </c>
      <c r="R47" s="13"/>
      <c r="S47" t="s">
        <v>37</v>
      </c>
      <c r="U47" s="14">
        <f t="shared" si="4"/>
        <v>0.75638636363636358</v>
      </c>
    </row>
    <row r="48" spans="1:21" x14ac:dyDescent="0.25">
      <c r="A48" t="s">
        <v>76</v>
      </c>
      <c r="B48" t="s">
        <v>69</v>
      </c>
      <c r="C48" t="s">
        <v>71</v>
      </c>
      <c r="D48" t="s">
        <v>36</v>
      </c>
      <c r="E48" s="2"/>
      <c r="F48" s="15">
        <v>45947</v>
      </c>
      <c r="G48">
        <v>0.5</v>
      </c>
      <c r="H48">
        <v>1</v>
      </c>
      <c r="I48">
        <v>1</v>
      </c>
      <c r="J48">
        <v>0</v>
      </c>
      <c r="K48" s="10">
        <f t="shared" si="0"/>
        <v>480</v>
      </c>
      <c r="L48" s="10">
        <f t="shared" si="1"/>
        <v>65</v>
      </c>
      <c r="M48" s="16">
        <f t="shared" si="2"/>
        <v>545</v>
      </c>
      <c r="N48" s="16"/>
      <c r="O48" s="11">
        <v>3.9</v>
      </c>
      <c r="P48" s="10"/>
      <c r="Q48" s="12">
        <f t="shared" si="3"/>
        <v>548.9</v>
      </c>
      <c r="R48" s="13"/>
      <c r="S48" t="s">
        <v>37</v>
      </c>
      <c r="U48" s="14">
        <f t="shared" si="4"/>
        <v>0.10395833333333333</v>
      </c>
    </row>
    <row r="49" spans="1:21" x14ac:dyDescent="0.25">
      <c r="A49" t="s">
        <v>67</v>
      </c>
      <c r="B49" t="s">
        <v>69</v>
      </c>
      <c r="C49" t="s">
        <v>71</v>
      </c>
      <c r="D49" t="s">
        <v>36</v>
      </c>
      <c r="E49" s="2"/>
      <c r="F49" s="15">
        <v>45950</v>
      </c>
      <c r="G49">
        <v>1</v>
      </c>
      <c r="H49">
        <v>1</v>
      </c>
      <c r="I49">
        <v>1</v>
      </c>
      <c r="J49">
        <v>0</v>
      </c>
      <c r="K49" s="10">
        <f t="shared" si="0"/>
        <v>720</v>
      </c>
      <c r="L49" s="10">
        <f t="shared" si="1"/>
        <v>130</v>
      </c>
      <c r="M49" s="16">
        <f t="shared" si="2"/>
        <v>850</v>
      </c>
      <c r="N49" s="16"/>
      <c r="O49" s="11">
        <v>3.9</v>
      </c>
      <c r="P49" s="10"/>
      <c r="Q49" s="12">
        <f t="shared" si="3"/>
        <v>853.9</v>
      </c>
      <c r="R49" s="13"/>
      <c r="S49" t="s">
        <v>33</v>
      </c>
      <c r="U49" s="14">
        <f t="shared" si="4"/>
        <v>0.16172348484848484</v>
      </c>
    </row>
    <row r="50" spans="1:21" x14ac:dyDescent="0.25">
      <c r="A50" t="s">
        <v>77</v>
      </c>
      <c r="B50" t="s">
        <v>69</v>
      </c>
      <c r="C50" t="s">
        <v>71</v>
      </c>
      <c r="D50" t="s">
        <v>36</v>
      </c>
      <c r="E50" s="2"/>
      <c r="F50" s="15">
        <v>45952</v>
      </c>
      <c r="G50">
        <v>0.5</v>
      </c>
      <c r="H50">
        <v>1</v>
      </c>
      <c r="I50">
        <v>1</v>
      </c>
      <c r="J50">
        <v>0</v>
      </c>
      <c r="K50" s="10">
        <f t="shared" si="0"/>
        <v>480</v>
      </c>
      <c r="L50" s="10">
        <f t="shared" si="1"/>
        <v>65</v>
      </c>
      <c r="M50" s="16">
        <f t="shared" si="2"/>
        <v>545</v>
      </c>
      <c r="N50" s="16"/>
      <c r="O50" s="11"/>
      <c r="P50" s="10"/>
      <c r="Q50" s="12">
        <f t="shared" si="3"/>
        <v>545</v>
      </c>
      <c r="R50" s="13"/>
      <c r="S50" t="s">
        <v>37</v>
      </c>
      <c r="U50" s="14">
        <f t="shared" si="4"/>
        <v>0.10321969696969698</v>
      </c>
    </row>
    <row r="51" spans="1:21" x14ac:dyDescent="0.25">
      <c r="A51" t="s">
        <v>77</v>
      </c>
      <c r="B51" t="s">
        <v>69</v>
      </c>
      <c r="C51" t="s">
        <v>71</v>
      </c>
      <c r="D51" t="s">
        <v>36</v>
      </c>
      <c r="E51" s="2"/>
      <c r="F51" s="15">
        <v>45960</v>
      </c>
      <c r="G51">
        <v>0.5</v>
      </c>
      <c r="H51">
        <v>1</v>
      </c>
      <c r="I51">
        <v>1</v>
      </c>
      <c r="J51">
        <v>0</v>
      </c>
      <c r="K51" s="10">
        <f t="shared" si="0"/>
        <v>480</v>
      </c>
      <c r="L51" s="10">
        <f t="shared" si="1"/>
        <v>65</v>
      </c>
      <c r="M51" s="16">
        <f t="shared" si="2"/>
        <v>545</v>
      </c>
      <c r="N51" s="16"/>
      <c r="O51" s="11"/>
      <c r="P51" s="10"/>
      <c r="Q51" s="12">
        <f t="shared" si="3"/>
        <v>545</v>
      </c>
      <c r="R51" s="13"/>
      <c r="S51" t="s">
        <v>37</v>
      </c>
      <c r="U51" s="14">
        <f t="shared" si="4"/>
        <v>0.10321969696969698</v>
      </c>
    </row>
    <row r="52" spans="1:21" x14ac:dyDescent="0.25">
      <c r="A52" t="s">
        <v>77</v>
      </c>
      <c r="B52" t="s">
        <v>69</v>
      </c>
      <c r="C52" t="s">
        <v>71</v>
      </c>
      <c r="D52" t="s">
        <v>36</v>
      </c>
      <c r="E52" s="2"/>
      <c r="F52" s="15">
        <v>45979</v>
      </c>
      <c r="G52">
        <v>0.5</v>
      </c>
      <c r="H52">
        <v>1</v>
      </c>
      <c r="I52">
        <v>1</v>
      </c>
      <c r="J52">
        <v>0</v>
      </c>
      <c r="K52" s="10">
        <f t="shared" si="0"/>
        <v>480</v>
      </c>
      <c r="L52" s="10">
        <f t="shared" si="1"/>
        <v>65</v>
      </c>
      <c r="M52" s="16">
        <f t="shared" si="2"/>
        <v>545</v>
      </c>
      <c r="N52" s="16"/>
      <c r="O52" s="11"/>
      <c r="P52" s="10"/>
      <c r="Q52" s="12">
        <f t="shared" si="3"/>
        <v>545</v>
      </c>
      <c r="R52" s="13"/>
      <c r="S52" t="s">
        <v>37</v>
      </c>
      <c r="U52" s="14">
        <f t="shared" si="4"/>
        <v>0.10321969696969698</v>
      </c>
    </row>
    <row r="53" spans="1:21" x14ac:dyDescent="0.25">
      <c r="A53" t="s">
        <v>77</v>
      </c>
      <c r="B53" t="s">
        <v>69</v>
      </c>
      <c r="C53" t="s">
        <v>71</v>
      </c>
      <c r="D53" t="s">
        <v>36</v>
      </c>
      <c r="E53" s="2"/>
      <c r="F53" s="15">
        <v>46000</v>
      </c>
      <c r="G53">
        <v>0.5</v>
      </c>
      <c r="H53">
        <v>1</v>
      </c>
      <c r="I53">
        <v>1</v>
      </c>
      <c r="J53">
        <v>0</v>
      </c>
      <c r="K53" s="10">
        <f t="shared" si="0"/>
        <v>480</v>
      </c>
      <c r="L53" s="10">
        <f t="shared" si="1"/>
        <v>65</v>
      </c>
      <c r="M53" s="16">
        <f t="shared" si="2"/>
        <v>545</v>
      </c>
      <c r="N53" s="16"/>
      <c r="O53" s="11"/>
      <c r="P53" s="10"/>
      <c r="Q53" s="12">
        <f t="shared" si="3"/>
        <v>545</v>
      </c>
      <c r="R53" s="13"/>
      <c r="S53" t="s">
        <v>37</v>
      </c>
      <c r="U53" s="14">
        <f t="shared" si="4"/>
        <v>0.10321969696969698</v>
      </c>
    </row>
    <row r="54" spans="1:21" x14ac:dyDescent="0.25">
      <c r="A54" t="s">
        <v>77</v>
      </c>
      <c r="B54" t="s">
        <v>69</v>
      </c>
      <c r="C54" t="s">
        <v>71</v>
      </c>
      <c r="D54" t="s">
        <v>36</v>
      </c>
      <c r="E54" s="2"/>
      <c r="F54" s="15">
        <v>46002</v>
      </c>
      <c r="G54">
        <v>0.5</v>
      </c>
      <c r="H54">
        <v>1</v>
      </c>
      <c r="I54">
        <v>1</v>
      </c>
      <c r="J54">
        <v>0</v>
      </c>
      <c r="K54" s="10">
        <f t="shared" si="0"/>
        <v>480</v>
      </c>
      <c r="L54" s="10">
        <f t="shared" si="1"/>
        <v>65</v>
      </c>
      <c r="M54" s="16">
        <f t="shared" si="2"/>
        <v>545</v>
      </c>
      <c r="N54" s="16"/>
      <c r="O54" s="11"/>
      <c r="P54" s="10"/>
      <c r="Q54" s="12">
        <f t="shared" si="3"/>
        <v>545</v>
      </c>
      <c r="R54" s="13"/>
      <c r="S54" t="s">
        <v>37</v>
      </c>
      <c r="U54" s="14">
        <f t="shared" si="4"/>
        <v>0.10321969696969698</v>
      </c>
    </row>
    <row r="55" spans="1:21" x14ac:dyDescent="0.25">
      <c r="A55" t="s">
        <v>62</v>
      </c>
      <c r="B55" t="s">
        <v>69</v>
      </c>
      <c r="C55" t="s">
        <v>71</v>
      </c>
      <c r="D55" t="s">
        <v>36</v>
      </c>
      <c r="E55" s="2"/>
      <c r="F55" s="15">
        <v>46002</v>
      </c>
      <c r="G55">
        <v>0.5</v>
      </c>
      <c r="H55">
        <v>1</v>
      </c>
      <c r="I55">
        <v>1</v>
      </c>
      <c r="J55">
        <v>0</v>
      </c>
      <c r="K55" s="10">
        <f t="shared" si="0"/>
        <v>480</v>
      </c>
      <c r="L55" s="10">
        <f t="shared" si="1"/>
        <v>65</v>
      </c>
      <c r="M55" s="16">
        <f t="shared" si="2"/>
        <v>545</v>
      </c>
      <c r="N55" s="16"/>
      <c r="O55" s="11"/>
      <c r="P55" s="10"/>
      <c r="Q55" s="12">
        <f t="shared" si="3"/>
        <v>545</v>
      </c>
      <c r="R55" s="13"/>
      <c r="S55" t="s">
        <v>37</v>
      </c>
      <c r="U55" s="14">
        <f t="shared" si="4"/>
        <v>0.10321969696969698</v>
      </c>
    </row>
    <row r="56" spans="1:21" x14ac:dyDescent="0.25">
      <c r="A56" t="s">
        <v>67</v>
      </c>
      <c r="B56" t="s">
        <v>69</v>
      </c>
      <c r="C56" t="s">
        <v>71</v>
      </c>
      <c r="D56" t="s">
        <v>36</v>
      </c>
      <c r="E56" s="2"/>
      <c r="F56" s="15">
        <v>46008</v>
      </c>
      <c r="G56">
        <v>1</v>
      </c>
      <c r="H56">
        <v>1</v>
      </c>
      <c r="I56">
        <v>1</v>
      </c>
      <c r="J56">
        <v>0</v>
      </c>
      <c r="K56" s="10">
        <f t="shared" si="0"/>
        <v>720</v>
      </c>
      <c r="L56" s="10">
        <f t="shared" si="1"/>
        <v>130</v>
      </c>
      <c r="M56" s="16">
        <f t="shared" si="2"/>
        <v>850</v>
      </c>
      <c r="N56" s="16"/>
      <c r="O56" s="11">
        <v>43.04</v>
      </c>
      <c r="P56" s="10"/>
      <c r="Q56" s="12">
        <f t="shared" si="3"/>
        <v>893.04</v>
      </c>
      <c r="R56" s="13"/>
      <c r="S56" t="s">
        <v>33</v>
      </c>
      <c r="U56" s="14">
        <f t="shared" si="4"/>
        <v>0.16913636363636364</v>
      </c>
    </row>
    <row r="57" spans="1:21" x14ac:dyDescent="0.25">
      <c r="A57" t="s">
        <v>62</v>
      </c>
      <c r="B57" t="s">
        <v>69</v>
      </c>
      <c r="C57" t="s">
        <v>71</v>
      </c>
      <c r="D57" t="s">
        <v>36</v>
      </c>
      <c r="E57" s="2"/>
      <c r="F57" s="15">
        <v>46009</v>
      </c>
      <c r="G57">
        <v>0.5</v>
      </c>
      <c r="H57">
        <v>1</v>
      </c>
      <c r="I57">
        <v>1</v>
      </c>
      <c r="J57">
        <v>0</v>
      </c>
      <c r="K57" s="10">
        <f t="shared" si="0"/>
        <v>480</v>
      </c>
      <c r="L57" s="10">
        <f t="shared" si="1"/>
        <v>65</v>
      </c>
      <c r="M57" s="16">
        <f t="shared" si="2"/>
        <v>545</v>
      </c>
      <c r="N57" s="16"/>
      <c r="O57" s="11"/>
      <c r="P57" s="10"/>
      <c r="Q57" s="12">
        <f t="shared" si="3"/>
        <v>545</v>
      </c>
      <c r="R57" s="13"/>
      <c r="S57" t="s">
        <v>37</v>
      </c>
      <c r="U57" s="14">
        <f t="shared" si="4"/>
        <v>0.10321969696969698</v>
      </c>
    </row>
    <row r="58" spans="1:21" x14ac:dyDescent="0.25">
      <c r="A58" t="s">
        <v>77</v>
      </c>
      <c r="B58" t="s">
        <v>69</v>
      </c>
      <c r="C58" t="s">
        <v>71</v>
      </c>
      <c r="D58" t="s">
        <v>36</v>
      </c>
      <c r="E58" s="2"/>
      <c r="F58" s="15">
        <v>46017</v>
      </c>
      <c r="G58">
        <v>0.5</v>
      </c>
      <c r="H58">
        <v>1</v>
      </c>
      <c r="I58">
        <v>1</v>
      </c>
      <c r="J58">
        <v>0</v>
      </c>
      <c r="K58" s="10">
        <f t="shared" si="0"/>
        <v>480</v>
      </c>
      <c r="L58" s="10">
        <f t="shared" si="1"/>
        <v>65</v>
      </c>
      <c r="M58" s="16">
        <f t="shared" si="2"/>
        <v>545</v>
      </c>
      <c r="N58" s="16"/>
      <c r="O58" s="11"/>
      <c r="P58" s="10"/>
      <c r="Q58" s="12">
        <f t="shared" si="3"/>
        <v>545</v>
      </c>
      <c r="R58" s="13"/>
      <c r="S58" t="s">
        <v>37</v>
      </c>
      <c r="U58" s="14">
        <f t="shared" si="4"/>
        <v>0.10321969696969698</v>
      </c>
    </row>
    <row r="59" spans="1:21" x14ac:dyDescent="0.25">
      <c r="A59" t="s">
        <v>67</v>
      </c>
      <c r="B59" t="s">
        <v>78</v>
      </c>
      <c r="C59" t="s">
        <v>61</v>
      </c>
      <c r="D59" t="s">
        <v>36</v>
      </c>
      <c r="E59" s="2"/>
      <c r="F59" s="15">
        <v>45715</v>
      </c>
      <c r="G59">
        <v>1</v>
      </c>
      <c r="H59">
        <v>1</v>
      </c>
      <c r="I59">
        <v>1</v>
      </c>
      <c r="J59">
        <v>0</v>
      </c>
      <c r="K59" s="10">
        <f t="shared" si="0"/>
        <v>720</v>
      </c>
      <c r="L59" s="10">
        <f t="shared" si="1"/>
        <v>130</v>
      </c>
      <c r="M59" s="16">
        <f t="shared" si="2"/>
        <v>850</v>
      </c>
      <c r="N59" s="16"/>
      <c r="O59" s="11"/>
      <c r="P59" s="10"/>
      <c r="Q59" s="12">
        <f t="shared" si="3"/>
        <v>850</v>
      </c>
      <c r="R59" s="13"/>
      <c r="S59" t="s">
        <v>33</v>
      </c>
      <c r="U59" s="14">
        <f t="shared" si="4"/>
        <v>0.16098484848484848</v>
      </c>
    </row>
    <row r="60" spans="1:21" x14ac:dyDescent="0.25">
      <c r="A60" t="s">
        <v>79</v>
      </c>
      <c r="B60" t="s">
        <v>78</v>
      </c>
      <c r="C60" t="s">
        <v>61</v>
      </c>
      <c r="D60" t="s">
        <v>36</v>
      </c>
      <c r="E60" s="2"/>
      <c r="F60" s="15">
        <v>45800</v>
      </c>
      <c r="G60">
        <v>1</v>
      </c>
      <c r="H60">
        <v>2</v>
      </c>
      <c r="I60">
        <v>2</v>
      </c>
      <c r="J60">
        <v>0</v>
      </c>
      <c r="K60" s="10">
        <f t="shared" si="0"/>
        <v>1440</v>
      </c>
      <c r="L60" s="10">
        <f t="shared" si="1"/>
        <v>260</v>
      </c>
      <c r="M60" s="16">
        <f t="shared" si="2"/>
        <v>1700</v>
      </c>
      <c r="N60" s="16"/>
      <c r="O60" s="11">
        <v>2665.43</v>
      </c>
      <c r="P60" s="10"/>
      <c r="Q60" s="12">
        <f t="shared" si="3"/>
        <v>4365.43</v>
      </c>
      <c r="R60" s="13"/>
      <c r="S60" t="s">
        <v>32</v>
      </c>
      <c r="U60" s="14">
        <f t="shared" si="4"/>
        <v>0.82678598484848487</v>
      </c>
    </row>
    <row r="61" spans="1:21" x14ac:dyDescent="0.25">
      <c r="A61" t="s">
        <v>80</v>
      </c>
      <c r="B61" t="s">
        <v>78</v>
      </c>
      <c r="C61" t="s">
        <v>72</v>
      </c>
      <c r="D61" t="s">
        <v>36</v>
      </c>
      <c r="E61" s="2"/>
      <c r="F61" s="15">
        <v>45833</v>
      </c>
      <c r="G61">
        <v>0.5</v>
      </c>
      <c r="H61">
        <v>2</v>
      </c>
      <c r="I61">
        <v>1</v>
      </c>
      <c r="J61">
        <v>0</v>
      </c>
      <c r="K61" s="10">
        <f t="shared" si="0"/>
        <v>960</v>
      </c>
      <c r="L61" s="10">
        <f t="shared" si="1"/>
        <v>65</v>
      </c>
      <c r="M61" s="16">
        <f t="shared" si="2"/>
        <v>1025</v>
      </c>
      <c r="N61" s="16"/>
      <c r="O61" s="11">
        <v>36.89</v>
      </c>
      <c r="P61" s="10"/>
      <c r="Q61" s="12">
        <f t="shared" si="3"/>
        <v>1061.8900000000001</v>
      </c>
      <c r="R61" s="13"/>
      <c r="S61" t="s">
        <v>32</v>
      </c>
      <c r="U61" s="14">
        <f t="shared" si="4"/>
        <v>0.20111553030303031</v>
      </c>
    </row>
    <row r="62" spans="1:21" x14ac:dyDescent="0.25">
      <c r="A62" t="s">
        <v>62</v>
      </c>
      <c r="B62" t="s">
        <v>81</v>
      </c>
      <c r="C62" t="s">
        <v>71</v>
      </c>
      <c r="D62" t="s">
        <v>36</v>
      </c>
      <c r="E62" s="2"/>
      <c r="F62" s="15">
        <v>45664</v>
      </c>
      <c r="G62">
        <v>0.5</v>
      </c>
      <c r="H62">
        <v>1</v>
      </c>
      <c r="I62">
        <v>1</v>
      </c>
      <c r="J62">
        <v>0</v>
      </c>
      <c r="K62" s="10">
        <f t="shared" si="0"/>
        <v>480</v>
      </c>
      <c r="L62" s="10">
        <f t="shared" si="1"/>
        <v>65</v>
      </c>
      <c r="M62" s="16">
        <f t="shared" si="2"/>
        <v>545</v>
      </c>
      <c r="N62" s="16"/>
      <c r="O62" s="11"/>
      <c r="P62" s="10"/>
      <c r="Q62" s="12">
        <f t="shared" si="3"/>
        <v>545</v>
      </c>
      <c r="R62" s="13"/>
      <c r="S62" t="s">
        <v>37</v>
      </c>
      <c r="U62" s="14">
        <f t="shared" si="4"/>
        <v>0.10321969696969698</v>
      </c>
    </row>
    <row r="63" spans="1:21" x14ac:dyDescent="0.25">
      <c r="A63" t="s">
        <v>67</v>
      </c>
      <c r="B63" t="s">
        <v>81</v>
      </c>
      <c r="C63" t="s">
        <v>71</v>
      </c>
      <c r="D63" t="s">
        <v>36</v>
      </c>
      <c r="E63" s="2"/>
      <c r="F63" s="15">
        <v>45692</v>
      </c>
      <c r="G63">
        <v>1</v>
      </c>
      <c r="H63">
        <v>1</v>
      </c>
      <c r="I63">
        <v>1</v>
      </c>
      <c r="J63">
        <v>0</v>
      </c>
      <c r="K63" s="10">
        <f t="shared" si="0"/>
        <v>720</v>
      </c>
      <c r="L63" s="10">
        <f t="shared" si="1"/>
        <v>130</v>
      </c>
      <c r="M63" s="16">
        <f t="shared" si="2"/>
        <v>850</v>
      </c>
      <c r="N63" s="16"/>
      <c r="O63" s="11">
        <v>18.97</v>
      </c>
      <c r="P63" s="10"/>
      <c r="Q63" s="12">
        <f t="shared" si="3"/>
        <v>868.97</v>
      </c>
      <c r="R63" s="13"/>
      <c r="S63" t="s">
        <v>33</v>
      </c>
      <c r="U63" s="14">
        <f t="shared" si="4"/>
        <v>0.16457765151515152</v>
      </c>
    </row>
    <row r="64" spans="1:21" x14ac:dyDescent="0.25">
      <c r="A64" t="s">
        <v>62</v>
      </c>
      <c r="B64" t="s">
        <v>81</v>
      </c>
      <c r="C64" t="s">
        <v>71</v>
      </c>
      <c r="D64" t="s">
        <v>36</v>
      </c>
      <c r="E64" s="2"/>
      <c r="F64" s="15">
        <v>45706</v>
      </c>
      <c r="G64">
        <v>0.5</v>
      </c>
      <c r="H64">
        <v>1</v>
      </c>
      <c r="I64">
        <v>1</v>
      </c>
      <c r="J64">
        <v>0</v>
      </c>
      <c r="K64" s="10">
        <f t="shared" si="0"/>
        <v>480</v>
      </c>
      <c r="L64" s="10">
        <f t="shared" si="1"/>
        <v>65</v>
      </c>
      <c r="M64" s="16">
        <f t="shared" si="2"/>
        <v>545</v>
      </c>
      <c r="N64" s="16"/>
      <c r="O64" s="11"/>
      <c r="P64" s="10"/>
      <c r="Q64" s="12">
        <f t="shared" si="3"/>
        <v>545</v>
      </c>
      <c r="R64" s="13"/>
      <c r="S64" t="s">
        <v>37</v>
      </c>
      <c r="U64" s="14">
        <f t="shared" si="4"/>
        <v>0.10321969696969698</v>
      </c>
    </row>
    <row r="65" spans="1:21" x14ac:dyDescent="0.25">
      <c r="A65" t="s">
        <v>70</v>
      </c>
      <c r="B65" t="s">
        <v>81</v>
      </c>
      <c r="C65" t="s">
        <v>61</v>
      </c>
      <c r="D65" t="s">
        <v>36</v>
      </c>
      <c r="E65" s="2"/>
      <c r="F65" s="15">
        <v>45729</v>
      </c>
      <c r="G65">
        <v>1</v>
      </c>
      <c r="H65">
        <v>2</v>
      </c>
      <c r="I65">
        <v>2</v>
      </c>
      <c r="J65">
        <v>0</v>
      </c>
      <c r="K65" s="10">
        <f t="shared" si="0"/>
        <v>1440</v>
      </c>
      <c r="L65" s="10">
        <f t="shared" si="1"/>
        <v>260</v>
      </c>
      <c r="M65" s="16">
        <f t="shared" si="2"/>
        <v>1700</v>
      </c>
      <c r="N65" s="16"/>
      <c r="O65" s="11">
        <v>226.8</v>
      </c>
      <c r="P65" s="10"/>
      <c r="Q65" s="12">
        <f t="shared" si="3"/>
        <v>1926.8</v>
      </c>
      <c r="R65" s="13"/>
      <c r="S65" t="s">
        <v>32</v>
      </c>
      <c r="U65" s="14">
        <f t="shared" si="4"/>
        <v>0.36492424242424243</v>
      </c>
    </row>
    <row r="66" spans="1:21" x14ac:dyDescent="0.25">
      <c r="A66" t="s">
        <v>62</v>
      </c>
      <c r="B66" t="s">
        <v>81</v>
      </c>
      <c r="C66" t="s">
        <v>71</v>
      </c>
      <c r="D66" t="s">
        <v>36</v>
      </c>
      <c r="E66" s="2"/>
      <c r="F66" s="15">
        <v>45730</v>
      </c>
      <c r="G66">
        <v>0.5</v>
      </c>
      <c r="H66">
        <v>1</v>
      </c>
      <c r="I66">
        <v>1</v>
      </c>
      <c r="J66">
        <v>0</v>
      </c>
      <c r="K66" s="10">
        <f t="shared" si="0"/>
        <v>480</v>
      </c>
      <c r="L66" s="10">
        <f t="shared" si="1"/>
        <v>65</v>
      </c>
      <c r="M66" s="16">
        <f t="shared" si="2"/>
        <v>545</v>
      </c>
      <c r="N66" s="16"/>
      <c r="O66" s="11"/>
      <c r="P66" s="10"/>
      <c r="Q66" s="12">
        <f t="shared" si="3"/>
        <v>545</v>
      </c>
      <c r="R66" s="13"/>
      <c r="S66" t="s">
        <v>37</v>
      </c>
      <c r="U66" s="14">
        <f t="shared" si="4"/>
        <v>0.10321969696969698</v>
      </c>
    </row>
    <row r="67" spans="1:21" x14ac:dyDescent="0.25">
      <c r="A67" t="s">
        <v>60</v>
      </c>
      <c r="B67" t="s">
        <v>81</v>
      </c>
      <c r="C67" t="s">
        <v>71</v>
      </c>
      <c r="D67" t="s">
        <v>36</v>
      </c>
      <c r="E67" s="2"/>
      <c r="F67" s="15">
        <v>45735</v>
      </c>
      <c r="G67">
        <v>0.5</v>
      </c>
      <c r="H67">
        <v>1</v>
      </c>
      <c r="I67">
        <v>1</v>
      </c>
      <c r="J67">
        <v>0</v>
      </c>
      <c r="K67" s="10">
        <f t="shared" si="0"/>
        <v>480</v>
      </c>
      <c r="L67" s="10">
        <f t="shared" si="1"/>
        <v>65</v>
      </c>
      <c r="M67" s="16">
        <f t="shared" si="2"/>
        <v>545</v>
      </c>
      <c r="N67" s="16"/>
      <c r="O67" s="11">
        <v>1.91</v>
      </c>
      <c r="P67" s="10"/>
      <c r="Q67" s="12">
        <f t="shared" si="3"/>
        <v>546.91</v>
      </c>
      <c r="R67" s="13"/>
      <c r="S67" t="s">
        <v>37</v>
      </c>
      <c r="U67" s="14">
        <f t="shared" si="4"/>
        <v>0.10358143939393939</v>
      </c>
    </row>
    <row r="68" spans="1:21" x14ac:dyDescent="0.25">
      <c r="A68" t="s">
        <v>62</v>
      </c>
      <c r="B68" t="s">
        <v>81</v>
      </c>
      <c r="C68" t="s">
        <v>71</v>
      </c>
      <c r="D68" t="s">
        <v>36</v>
      </c>
      <c r="E68" s="2"/>
      <c r="F68" s="15">
        <v>45792</v>
      </c>
      <c r="G68">
        <v>0.5</v>
      </c>
      <c r="H68">
        <v>1</v>
      </c>
      <c r="I68">
        <v>1</v>
      </c>
      <c r="J68">
        <v>0</v>
      </c>
      <c r="K68" s="10">
        <f t="shared" si="0"/>
        <v>480</v>
      </c>
      <c r="L68" s="10">
        <f t="shared" si="1"/>
        <v>65</v>
      </c>
      <c r="M68" s="16">
        <f t="shared" si="2"/>
        <v>545</v>
      </c>
      <c r="N68" s="16"/>
      <c r="O68" s="11"/>
      <c r="P68" s="10"/>
      <c r="Q68" s="12">
        <f t="shared" si="3"/>
        <v>545</v>
      </c>
      <c r="R68" s="13"/>
      <c r="S68" t="s">
        <v>37</v>
      </c>
      <c r="U68" s="14">
        <f t="shared" si="4"/>
        <v>0.10321969696969698</v>
      </c>
    </row>
    <row r="69" spans="1:21" x14ac:dyDescent="0.25">
      <c r="A69" t="s">
        <v>82</v>
      </c>
      <c r="B69" t="s">
        <v>81</v>
      </c>
      <c r="C69" t="s">
        <v>72</v>
      </c>
      <c r="D69" t="s">
        <v>36</v>
      </c>
      <c r="E69" s="2"/>
      <c r="F69" s="15">
        <v>45826</v>
      </c>
      <c r="G69">
        <v>1</v>
      </c>
      <c r="H69">
        <v>4</v>
      </c>
      <c r="I69">
        <v>3</v>
      </c>
      <c r="J69">
        <v>0</v>
      </c>
      <c r="K69" s="10">
        <f t="shared" si="0"/>
        <v>2880</v>
      </c>
      <c r="L69" s="10">
        <f t="shared" si="1"/>
        <v>390</v>
      </c>
      <c r="M69" s="16">
        <f t="shared" si="2"/>
        <v>3270</v>
      </c>
      <c r="N69" s="16"/>
      <c r="O69" s="11">
        <v>331.43</v>
      </c>
      <c r="P69" s="10"/>
      <c r="Q69" s="12">
        <f t="shared" si="3"/>
        <v>3601.43</v>
      </c>
      <c r="R69" s="13"/>
      <c r="S69" t="s">
        <v>32</v>
      </c>
      <c r="U69" s="14">
        <f t="shared" si="4"/>
        <v>0.6820890151515151</v>
      </c>
    </row>
    <row r="70" spans="1:21" x14ac:dyDescent="0.25">
      <c r="A70" t="s">
        <v>60</v>
      </c>
      <c r="B70" t="s">
        <v>81</v>
      </c>
      <c r="C70" t="s">
        <v>72</v>
      </c>
      <c r="D70" t="s">
        <v>36</v>
      </c>
      <c r="E70" s="2"/>
      <c r="F70" s="15">
        <v>45831</v>
      </c>
      <c r="G70">
        <v>0.5</v>
      </c>
      <c r="H70">
        <v>2</v>
      </c>
      <c r="I70">
        <v>1</v>
      </c>
      <c r="J70">
        <v>0</v>
      </c>
      <c r="K70" s="10">
        <f t="shared" si="0"/>
        <v>960</v>
      </c>
      <c r="L70" s="10">
        <f t="shared" si="1"/>
        <v>65</v>
      </c>
      <c r="M70" s="16">
        <f t="shared" si="2"/>
        <v>1025</v>
      </c>
      <c r="N70" s="16"/>
      <c r="O70" s="11">
        <v>15.6</v>
      </c>
      <c r="P70" s="10"/>
      <c r="Q70" s="12">
        <f t="shared" si="3"/>
        <v>1040.5999999999999</v>
      </c>
      <c r="R70" s="13"/>
      <c r="S70" t="s">
        <v>37</v>
      </c>
      <c r="U70" s="14">
        <f t="shared" si="4"/>
        <v>0.1970833333333333</v>
      </c>
    </row>
    <row r="71" spans="1:21" x14ac:dyDescent="0.25">
      <c r="A71" t="s">
        <v>77</v>
      </c>
      <c r="B71" t="s">
        <v>81</v>
      </c>
      <c r="C71" t="s">
        <v>71</v>
      </c>
      <c r="D71" t="s">
        <v>36</v>
      </c>
      <c r="E71" s="2"/>
      <c r="F71" s="15">
        <v>45889</v>
      </c>
      <c r="G71">
        <v>0.5</v>
      </c>
      <c r="H71">
        <v>1</v>
      </c>
      <c r="I71">
        <v>1</v>
      </c>
      <c r="J71">
        <v>0</v>
      </c>
      <c r="K71" s="10">
        <f t="shared" si="0"/>
        <v>480</v>
      </c>
      <c r="L71" s="10">
        <f t="shared" si="1"/>
        <v>65</v>
      </c>
      <c r="M71" s="16">
        <f t="shared" si="2"/>
        <v>545</v>
      </c>
      <c r="N71" s="16"/>
      <c r="O71" s="11"/>
      <c r="P71" s="10"/>
      <c r="Q71" s="12">
        <f t="shared" si="3"/>
        <v>545</v>
      </c>
      <c r="R71" s="13"/>
      <c r="S71" t="s">
        <v>37</v>
      </c>
      <c r="U71" s="14">
        <f t="shared" si="4"/>
        <v>0.10321969696969698</v>
      </c>
    </row>
    <row r="72" spans="1:21" x14ac:dyDescent="0.25">
      <c r="A72" t="s">
        <v>67</v>
      </c>
      <c r="B72" t="s">
        <v>81</v>
      </c>
      <c r="C72" t="s">
        <v>71</v>
      </c>
      <c r="D72" t="s">
        <v>36</v>
      </c>
      <c r="E72" s="2"/>
      <c r="F72" s="15">
        <v>45910</v>
      </c>
      <c r="G72">
        <v>1</v>
      </c>
      <c r="H72">
        <v>3</v>
      </c>
      <c r="I72">
        <v>2</v>
      </c>
      <c r="J72">
        <v>0</v>
      </c>
      <c r="K72" s="10">
        <f t="shared" si="0"/>
        <v>2160</v>
      </c>
      <c r="L72" s="10">
        <f t="shared" si="1"/>
        <v>260</v>
      </c>
      <c r="M72" s="16">
        <f t="shared" si="2"/>
        <v>2420</v>
      </c>
      <c r="N72" s="16"/>
      <c r="O72" s="11">
        <v>4.46</v>
      </c>
      <c r="P72" s="10"/>
      <c r="Q72" s="12">
        <f t="shared" si="3"/>
        <v>2424.46</v>
      </c>
      <c r="R72" s="13"/>
      <c r="S72" t="s">
        <v>32</v>
      </c>
      <c r="U72" s="14">
        <f t="shared" si="4"/>
        <v>0.45917803030303028</v>
      </c>
    </row>
    <row r="73" spans="1:21" x14ac:dyDescent="0.25">
      <c r="A73" t="s">
        <v>83</v>
      </c>
      <c r="B73" t="s">
        <v>81</v>
      </c>
      <c r="C73" t="s">
        <v>72</v>
      </c>
      <c r="D73" t="s">
        <v>36</v>
      </c>
      <c r="E73" s="2"/>
      <c r="F73" s="15">
        <v>45912</v>
      </c>
      <c r="G73">
        <v>5</v>
      </c>
      <c r="H73">
        <v>4</v>
      </c>
      <c r="I73">
        <v>2</v>
      </c>
      <c r="J73">
        <v>4</v>
      </c>
      <c r="K73" s="10">
        <f t="shared" si="0"/>
        <v>10560</v>
      </c>
      <c r="L73" s="10">
        <f t="shared" si="1"/>
        <v>7800</v>
      </c>
      <c r="M73" s="16">
        <f t="shared" si="2"/>
        <v>18360</v>
      </c>
      <c r="N73" s="16"/>
      <c r="O73" s="11">
        <v>125.80000000000001</v>
      </c>
      <c r="P73" s="10"/>
      <c r="Q73" s="12">
        <f t="shared" si="3"/>
        <v>18485.8</v>
      </c>
      <c r="R73" s="13"/>
      <c r="S73" t="s">
        <v>37</v>
      </c>
      <c r="U73" s="14">
        <f t="shared" si="4"/>
        <v>3.5010984848484847</v>
      </c>
    </row>
    <row r="74" spans="1:21" x14ac:dyDescent="0.25">
      <c r="A74" t="s">
        <v>77</v>
      </c>
      <c r="B74" t="s">
        <v>81</v>
      </c>
      <c r="C74" t="s">
        <v>71</v>
      </c>
      <c r="D74" t="s">
        <v>36</v>
      </c>
      <c r="E74" s="2"/>
      <c r="F74" s="15">
        <v>45915</v>
      </c>
      <c r="G74">
        <v>0.5</v>
      </c>
      <c r="H74">
        <v>1</v>
      </c>
      <c r="I74">
        <v>1</v>
      </c>
      <c r="J74">
        <v>0</v>
      </c>
      <c r="K74" s="10">
        <f t="shared" si="0"/>
        <v>480</v>
      </c>
      <c r="L74" s="10">
        <f t="shared" si="1"/>
        <v>65</v>
      </c>
      <c r="M74" s="16">
        <f t="shared" si="2"/>
        <v>545</v>
      </c>
      <c r="N74" s="16"/>
      <c r="O74" s="11"/>
      <c r="P74" s="10"/>
      <c r="Q74" s="12">
        <f t="shared" si="3"/>
        <v>545</v>
      </c>
      <c r="R74" s="13"/>
      <c r="S74" t="s">
        <v>37</v>
      </c>
      <c r="U74" s="14">
        <f t="shared" si="4"/>
        <v>0.10321969696969698</v>
      </c>
    </row>
    <row r="75" spans="1:21" x14ac:dyDescent="0.25">
      <c r="A75" t="s">
        <v>60</v>
      </c>
      <c r="B75" t="s">
        <v>81</v>
      </c>
      <c r="C75" t="s">
        <v>71</v>
      </c>
      <c r="D75" t="s">
        <v>36</v>
      </c>
      <c r="E75" s="2"/>
      <c r="F75" s="15">
        <v>45922</v>
      </c>
      <c r="G75">
        <v>0.5</v>
      </c>
      <c r="H75">
        <v>1</v>
      </c>
      <c r="I75">
        <v>1</v>
      </c>
      <c r="J75">
        <v>0</v>
      </c>
      <c r="K75" s="10">
        <f t="shared" ref="K75:K96" si="5">(H75*((8*G75)+K$3))*K$2</f>
        <v>480</v>
      </c>
      <c r="L75" s="10">
        <f t="shared" ref="L75:L96" si="6">(G75*I75*L$4)+(G75*J75*L$5)</f>
        <v>65</v>
      </c>
      <c r="M75" s="16">
        <f t="shared" ref="M75:M96" si="7">+K75+L75</f>
        <v>545</v>
      </c>
      <c r="N75" s="16"/>
      <c r="O75" s="11">
        <v>1.91</v>
      </c>
      <c r="P75" s="10"/>
      <c r="Q75" s="12">
        <f t="shared" ref="Q75:Q96" si="8">SUM(M75:P75)</f>
        <v>546.91</v>
      </c>
      <c r="R75" s="13"/>
      <c r="S75" t="s">
        <v>37</v>
      </c>
      <c r="U75" s="14">
        <f t="shared" ref="U75:U96" si="9">+Q75/$U$8</f>
        <v>0.10358143939393939</v>
      </c>
    </row>
    <row r="76" spans="1:21" x14ac:dyDescent="0.25">
      <c r="A76" t="s">
        <v>60</v>
      </c>
      <c r="B76" t="s">
        <v>81</v>
      </c>
      <c r="C76" t="s">
        <v>71</v>
      </c>
      <c r="D76" t="s">
        <v>36</v>
      </c>
      <c r="E76" s="2"/>
      <c r="F76" s="15">
        <v>45922</v>
      </c>
      <c r="G76">
        <v>0.5</v>
      </c>
      <c r="H76">
        <v>1</v>
      </c>
      <c r="I76">
        <v>1</v>
      </c>
      <c r="J76">
        <v>0</v>
      </c>
      <c r="K76" s="10">
        <f t="shared" si="5"/>
        <v>480</v>
      </c>
      <c r="L76" s="10">
        <f t="shared" si="6"/>
        <v>65</v>
      </c>
      <c r="M76" s="16">
        <f t="shared" si="7"/>
        <v>545</v>
      </c>
      <c r="N76" s="16"/>
      <c r="O76" s="11">
        <v>1.91</v>
      </c>
      <c r="P76" s="10"/>
      <c r="Q76" s="12">
        <f t="shared" si="8"/>
        <v>546.91</v>
      </c>
      <c r="R76" s="13"/>
      <c r="S76" t="s">
        <v>37</v>
      </c>
      <c r="U76" s="14">
        <f t="shared" si="9"/>
        <v>0.10358143939393939</v>
      </c>
    </row>
    <row r="77" spans="1:21" x14ac:dyDescent="0.25">
      <c r="A77" t="s">
        <v>60</v>
      </c>
      <c r="B77" t="s">
        <v>81</v>
      </c>
      <c r="C77" t="s">
        <v>71</v>
      </c>
      <c r="D77" t="s">
        <v>36</v>
      </c>
      <c r="E77" s="2"/>
      <c r="F77" s="15">
        <v>45922</v>
      </c>
      <c r="G77">
        <v>0.5</v>
      </c>
      <c r="H77">
        <v>1</v>
      </c>
      <c r="I77">
        <v>1</v>
      </c>
      <c r="J77">
        <v>0</v>
      </c>
      <c r="K77" s="10">
        <f t="shared" si="5"/>
        <v>480</v>
      </c>
      <c r="L77" s="10">
        <f t="shared" si="6"/>
        <v>65</v>
      </c>
      <c r="M77" s="16">
        <f t="shared" si="7"/>
        <v>545</v>
      </c>
      <c r="N77" s="16"/>
      <c r="O77" s="11">
        <v>3.9</v>
      </c>
      <c r="P77" s="10"/>
      <c r="Q77" s="12">
        <f t="shared" si="8"/>
        <v>548.9</v>
      </c>
      <c r="R77" s="13"/>
      <c r="S77" t="s">
        <v>37</v>
      </c>
      <c r="U77" s="14">
        <f t="shared" si="9"/>
        <v>0.10395833333333333</v>
      </c>
    </row>
    <row r="78" spans="1:21" x14ac:dyDescent="0.25">
      <c r="A78" t="s">
        <v>60</v>
      </c>
      <c r="B78" t="s">
        <v>81</v>
      </c>
      <c r="C78" t="s">
        <v>71</v>
      </c>
      <c r="D78" t="s">
        <v>36</v>
      </c>
      <c r="E78" s="2"/>
      <c r="F78" s="15">
        <v>45922</v>
      </c>
      <c r="G78">
        <v>0.5</v>
      </c>
      <c r="H78">
        <v>1</v>
      </c>
      <c r="I78">
        <v>1</v>
      </c>
      <c r="J78">
        <v>0</v>
      </c>
      <c r="K78" s="10">
        <f t="shared" si="5"/>
        <v>480</v>
      </c>
      <c r="L78" s="10">
        <f t="shared" si="6"/>
        <v>65</v>
      </c>
      <c r="M78" s="16">
        <f t="shared" si="7"/>
        <v>545</v>
      </c>
      <c r="N78" s="16"/>
      <c r="O78" s="11">
        <v>1.91</v>
      </c>
      <c r="P78" s="10"/>
      <c r="Q78" s="12">
        <f t="shared" si="8"/>
        <v>546.91</v>
      </c>
      <c r="R78" s="13"/>
      <c r="S78" t="s">
        <v>37</v>
      </c>
      <c r="U78" s="14">
        <f t="shared" si="9"/>
        <v>0.10358143939393939</v>
      </c>
    </row>
    <row r="79" spans="1:21" x14ac:dyDescent="0.25">
      <c r="A79" t="s">
        <v>60</v>
      </c>
      <c r="B79" t="s">
        <v>81</v>
      </c>
      <c r="C79" t="s">
        <v>71</v>
      </c>
      <c r="D79" t="s">
        <v>36</v>
      </c>
      <c r="E79" s="2"/>
      <c r="F79" s="15">
        <v>45922</v>
      </c>
      <c r="G79">
        <v>0.5</v>
      </c>
      <c r="H79">
        <v>1</v>
      </c>
      <c r="I79">
        <v>1</v>
      </c>
      <c r="J79">
        <v>0</v>
      </c>
      <c r="K79" s="10">
        <f t="shared" si="5"/>
        <v>480</v>
      </c>
      <c r="L79" s="10">
        <f t="shared" si="6"/>
        <v>65</v>
      </c>
      <c r="M79" s="16">
        <f t="shared" si="7"/>
        <v>545</v>
      </c>
      <c r="N79" s="16"/>
      <c r="O79" s="11">
        <v>1.91</v>
      </c>
      <c r="P79" s="10"/>
      <c r="Q79" s="12">
        <f t="shared" si="8"/>
        <v>546.91</v>
      </c>
      <c r="R79" s="13"/>
      <c r="S79" t="s">
        <v>37</v>
      </c>
      <c r="U79" s="14">
        <f t="shared" si="9"/>
        <v>0.10358143939393939</v>
      </c>
    </row>
    <row r="80" spans="1:21" x14ac:dyDescent="0.25">
      <c r="A80" t="s">
        <v>60</v>
      </c>
      <c r="B80" t="s">
        <v>81</v>
      </c>
      <c r="C80" t="s">
        <v>71</v>
      </c>
      <c r="D80" t="s">
        <v>36</v>
      </c>
      <c r="E80" s="2"/>
      <c r="F80" s="15">
        <v>45922</v>
      </c>
      <c r="G80">
        <v>0.5</v>
      </c>
      <c r="H80">
        <v>1</v>
      </c>
      <c r="I80">
        <v>1</v>
      </c>
      <c r="J80">
        <v>0</v>
      </c>
      <c r="K80" s="10">
        <f t="shared" si="5"/>
        <v>480</v>
      </c>
      <c r="L80" s="10">
        <f t="shared" si="6"/>
        <v>65</v>
      </c>
      <c r="M80" s="16">
        <f t="shared" si="7"/>
        <v>545</v>
      </c>
      <c r="N80" s="16"/>
      <c r="O80" s="11">
        <v>3.9</v>
      </c>
      <c r="P80" s="10"/>
      <c r="Q80" s="12">
        <f t="shared" si="8"/>
        <v>548.9</v>
      </c>
      <c r="R80" s="13"/>
      <c r="S80" t="s">
        <v>37</v>
      </c>
      <c r="U80" s="14">
        <f t="shared" si="9"/>
        <v>0.10395833333333333</v>
      </c>
    </row>
    <row r="81" spans="1:21" x14ac:dyDescent="0.25">
      <c r="A81" t="s">
        <v>60</v>
      </c>
      <c r="B81" t="s">
        <v>81</v>
      </c>
      <c r="C81" t="s">
        <v>71</v>
      </c>
      <c r="D81" t="s">
        <v>36</v>
      </c>
      <c r="E81" s="2"/>
      <c r="F81" s="15">
        <v>45922</v>
      </c>
      <c r="G81">
        <v>0.5</v>
      </c>
      <c r="H81">
        <v>1</v>
      </c>
      <c r="I81">
        <v>1</v>
      </c>
      <c r="J81">
        <v>0</v>
      </c>
      <c r="K81" s="10">
        <f t="shared" si="5"/>
        <v>480</v>
      </c>
      <c r="L81" s="10">
        <f t="shared" si="6"/>
        <v>65</v>
      </c>
      <c r="M81" s="16">
        <f t="shared" si="7"/>
        <v>545</v>
      </c>
      <c r="N81" s="16"/>
      <c r="O81" s="11">
        <v>2.7</v>
      </c>
      <c r="P81" s="10"/>
      <c r="Q81" s="12">
        <f t="shared" si="8"/>
        <v>547.70000000000005</v>
      </c>
      <c r="R81" s="13"/>
      <c r="S81" t="s">
        <v>37</v>
      </c>
      <c r="U81" s="14">
        <f t="shared" si="9"/>
        <v>0.10373106060606062</v>
      </c>
    </row>
    <row r="82" spans="1:21" x14ac:dyDescent="0.25">
      <c r="A82" t="s">
        <v>60</v>
      </c>
      <c r="B82" t="s">
        <v>81</v>
      </c>
      <c r="C82" t="s">
        <v>71</v>
      </c>
      <c r="D82" t="s">
        <v>36</v>
      </c>
      <c r="E82" s="2"/>
      <c r="F82" s="15">
        <v>45923</v>
      </c>
      <c r="G82">
        <v>0.5</v>
      </c>
      <c r="H82">
        <v>1</v>
      </c>
      <c r="I82">
        <v>1</v>
      </c>
      <c r="J82">
        <v>0</v>
      </c>
      <c r="K82" s="10">
        <f t="shared" si="5"/>
        <v>480</v>
      </c>
      <c r="L82" s="10">
        <f t="shared" si="6"/>
        <v>65</v>
      </c>
      <c r="M82" s="16">
        <f t="shared" si="7"/>
        <v>545</v>
      </c>
      <c r="N82" s="16"/>
      <c r="O82" s="11">
        <v>5.81</v>
      </c>
      <c r="P82" s="10"/>
      <c r="Q82" s="12">
        <f t="shared" si="8"/>
        <v>550.80999999999995</v>
      </c>
      <c r="R82" s="13"/>
      <c r="S82" t="s">
        <v>37</v>
      </c>
      <c r="U82" s="14">
        <f t="shared" si="9"/>
        <v>0.10432007575757575</v>
      </c>
    </row>
    <row r="83" spans="1:21" x14ac:dyDescent="0.25">
      <c r="A83" t="s">
        <v>77</v>
      </c>
      <c r="B83" t="s">
        <v>81</v>
      </c>
      <c r="C83" t="s">
        <v>71</v>
      </c>
      <c r="D83" t="s">
        <v>36</v>
      </c>
      <c r="E83" s="2"/>
      <c r="F83" s="15">
        <v>45937</v>
      </c>
      <c r="G83">
        <v>0.5</v>
      </c>
      <c r="H83">
        <v>1</v>
      </c>
      <c r="I83">
        <v>1</v>
      </c>
      <c r="J83">
        <v>0</v>
      </c>
      <c r="K83" s="10">
        <f t="shared" si="5"/>
        <v>480</v>
      </c>
      <c r="L83" s="10">
        <f t="shared" si="6"/>
        <v>65</v>
      </c>
      <c r="M83" s="16">
        <f t="shared" si="7"/>
        <v>545</v>
      </c>
      <c r="N83" s="16"/>
      <c r="O83" s="11"/>
      <c r="P83" s="10"/>
      <c r="Q83" s="12">
        <f t="shared" si="8"/>
        <v>545</v>
      </c>
      <c r="R83" s="13"/>
      <c r="S83" t="s">
        <v>37</v>
      </c>
      <c r="U83" s="14">
        <f t="shared" si="9"/>
        <v>0.10321969696969698</v>
      </c>
    </row>
    <row r="84" spans="1:21" x14ac:dyDescent="0.25">
      <c r="A84" t="s">
        <v>77</v>
      </c>
      <c r="B84" t="s">
        <v>81</v>
      </c>
      <c r="C84" t="s">
        <v>71</v>
      </c>
      <c r="D84" t="s">
        <v>36</v>
      </c>
      <c r="E84" s="2"/>
      <c r="F84" s="15">
        <v>45947</v>
      </c>
      <c r="G84">
        <v>0.5</v>
      </c>
      <c r="H84">
        <v>1</v>
      </c>
      <c r="I84">
        <v>1</v>
      </c>
      <c r="J84">
        <v>0</v>
      </c>
      <c r="K84" s="10">
        <f t="shared" si="5"/>
        <v>480</v>
      </c>
      <c r="L84" s="10">
        <f t="shared" si="6"/>
        <v>65</v>
      </c>
      <c r="M84" s="16">
        <f t="shared" si="7"/>
        <v>545</v>
      </c>
      <c r="N84" s="16"/>
      <c r="O84" s="11"/>
      <c r="P84" s="10"/>
      <c r="Q84" s="12">
        <f t="shared" si="8"/>
        <v>545</v>
      </c>
      <c r="R84" s="13"/>
      <c r="S84" t="s">
        <v>37</v>
      </c>
      <c r="U84" s="14">
        <f t="shared" si="9"/>
        <v>0.10321969696969698</v>
      </c>
    </row>
    <row r="85" spans="1:21" x14ac:dyDescent="0.25">
      <c r="A85" t="s">
        <v>77</v>
      </c>
      <c r="B85" t="s">
        <v>81</v>
      </c>
      <c r="C85" t="s">
        <v>71</v>
      </c>
      <c r="D85" t="s">
        <v>36</v>
      </c>
      <c r="E85" s="2"/>
      <c r="F85" s="15">
        <v>45958</v>
      </c>
      <c r="G85">
        <v>0.5</v>
      </c>
      <c r="H85">
        <v>1</v>
      </c>
      <c r="I85">
        <v>1</v>
      </c>
      <c r="J85">
        <v>0</v>
      </c>
      <c r="K85" s="10">
        <f t="shared" si="5"/>
        <v>480</v>
      </c>
      <c r="L85" s="10">
        <f t="shared" si="6"/>
        <v>65</v>
      </c>
      <c r="M85" s="16">
        <f t="shared" si="7"/>
        <v>545</v>
      </c>
      <c r="N85" s="16"/>
      <c r="O85" s="11"/>
      <c r="P85" s="10"/>
      <c r="Q85" s="12">
        <f t="shared" si="8"/>
        <v>545</v>
      </c>
      <c r="R85" s="13"/>
      <c r="S85" t="s">
        <v>37</v>
      </c>
      <c r="U85" s="14">
        <f t="shared" si="9"/>
        <v>0.10321969696969698</v>
      </c>
    </row>
    <row r="86" spans="1:21" x14ac:dyDescent="0.25">
      <c r="A86" t="s">
        <v>77</v>
      </c>
      <c r="B86" t="s">
        <v>81</v>
      </c>
      <c r="C86" t="s">
        <v>71</v>
      </c>
      <c r="D86" t="s">
        <v>36</v>
      </c>
      <c r="E86" s="2"/>
      <c r="F86" s="15">
        <v>45965</v>
      </c>
      <c r="G86">
        <v>0.5</v>
      </c>
      <c r="H86">
        <v>1</v>
      </c>
      <c r="I86">
        <v>1</v>
      </c>
      <c r="J86">
        <v>0</v>
      </c>
      <c r="K86" s="10">
        <f t="shared" si="5"/>
        <v>480</v>
      </c>
      <c r="L86" s="10">
        <f t="shared" si="6"/>
        <v>65</v>
      </c>
      <c r="M86" s="16">
        <f t="shared" si="7"/>
        <v>545</v>
      </c>
      <c r="N86" s="16"/>
      <c r="O86" s="11"/>
      <c r="P86" s="10"/>
      <c r="Q86" s="12">
        <f t="shared" si="8"/>
        <v>545</v>
      </c>
      <c r="R86" s="13"/>
      <c r="S86" t="s">
        <v>37</v>
      </c>
      <c r="U86" s="14">
        <f t="shared" si="9"/>
        <v>0.10321969696969698</v>
      </c>
    </row>
    <row r="87" spans="1:21" x14ac:dyDescent="0.25">
      <c r="A87" t="s">
        <v>60</v>
      </c>
      <c r="B87" t="s">
        <v>81</v>
      </c>
      <c r="C87" t="s">
        <v>71</v>
      </c>
      <c r="D87" t="s">
        <v>36</v>
      </c>
      <c r="E87" s="2"/>
      <c r="F87" s="15">
        <v>45964</v>
      </c>
      <c r="G87">
        <v>0.5</v>
      </c>
      <c r="H87">
        <v>1</v>
      </c>
      <c r="I87">
        <v>1</v>
      </c>
      <c r="J87">
        <v>0</v>
      </c>
      <c r="K87" s="10">
        <f t="shared" si="5"/>
        <v>480</v>
      </c>
      <c r="L87" s="10">
        <f t="shared" si="6"/>
        <v>65</v>
      </c>
      <c r="M87" s="16">
        <f t="shared" si="7"/>
        <v>545</v>
      </c>
      <c r="N87" s="16"/>
      <c r="O87" s="11">
        <v>3.86</v>
      </c>
      <c r="P87" s="10"/>
      <c r="Q87" s="12">
        <f t="shared" si="8"/>
        <v>548.86</v>
      </c>
      <c r="R87" s="13"/>
      <c r="S87" t="s">
        <v>37</v>
      </c>
      <c r="U87" s="14">
        <f t="shared" si="9"/>
        <v>0.10395075757575759</v>
      </c>
    </row>
    <row r="88" spans="1:21" x14ac:dyDescent="0.25">
      <c r="A88" t="s">
        <v>77</v>
      </c>
      <c r="B88" t="s">
        <v>81</v>
      </c>
      <c r="C88" t="s">
        <v>71</v>
      </c>
      <c r="D88" t="s">
        <v>36</v>
      </c>
      <c r="E88" s="2"/>
      <c r="F88" s="15">
        <v>45965</v>
      </c>
      <c r="G88">
        <v>0.5</v>
      </c>
      <c r="H88">
        <v>1</v>
      </c>
      <c r="I88">
        <v>1</v>
      </c>
      <c r="J88">
        <v>0</v>
      </c>
      <c r="K88" s="10">
        <f t="shared" si="5"/>
        <v>480</v>
      </c>
      <c r="L88" s="10">
        <f t="shared" si="6"/>
        <v>65</v>
      </c>
      <c r="M88" s="16">
        <f t="shared" si="7"/>
        <v>545</v>
      </c>
      <c r="N88" s="16"/>
      <c r="O88" s="11"/>
      <c r="P88" s="10"/>
      <c r="Q88" s="12">
        <f t="shared" si="8"/>
        <v>545</v>
      </c>
      <c r="R88" s="13"/>
      <c r="S88" t="s">
        <v>37</v>
      </c>
      <c r="U88" s="14">
        <f t="shared" si="9"/>
        <v>0.10321969696969698</v>
      </c>
    </row>
    <row r="89" spans="1:21" x14ac:dyDescent="0.25">
      <c r="A89" t="s">
        <v>77</v>
      </c>
      <c r="B89" t="s">
        <v>81</v>
      </c>
      <c r="C89" t="s">
        <v>71</v>
      </c>
      <c r="D89" t="s">
        <v>36</v>
      </c>
      <c r="E89" s="2"/>
      <c r="F89" s="15">
        <v>45995</v>
      </c>
      <c r="G89">
        <v>0.5</v>
      </c>
      <c r="H89">
        <v>1</v>
      </c>
      <c r="I89">
        <v>1</v>
      </c>
      <c r="J89">
        <v>0</v>
      </c>
      <c r="K89" s="10">
        <f t="shared" si="5"/>
        <v>480</v>
      </c>
      <c r="L89" s="10">
        <f t="shared" si="6"/>
        <v>65</v>
      </c>
      <c r="M89" s="16">
        <f t="shared" si="7"/>
        <v>545</v>
      </c>
      <c r="N89" s="16"/>
      <c r="O89" s="11"/>
      <c r="P89" s="10"/>
      <c r="Q89" s="12">
        <f t="shared" si="8"/>
        <v>545</v>
      </c>
      <c r="R89" s="13"/>
      <c r="S89" t="s">
        <v>37</v>
      </c>
      <c r="U89" s="14">
        <f t="shared" si="9"/>
        <v>0.10321969696969698</v>
      </c>
    </row>
    <row r="90" spans="1:21" x14ac:dyDescent="0.25">
      <c r="A90" t="s">
        <v>77</v>
      </c>
      <c r="B90" t="s">
        <v>81</v>
      </c>
      <c r="C90" t="s">
        <v>71</v>
      </c>
      <c r="D90" t="s">
        <v>36</v>
      </c>
      <c r="E90" s="2"/>
      <c r="F90" s="15">
        <v>46000</v>
      </c>
      <c r="G90">
        <v>0.5</v>
      </c>
      <c r="H90">
        <v>1</v>
      </c>
      <c r="I90">
        <v>1</v>
      </c>
      <c r="J90">
        <v>0</v>
      </c>
      <c r="K90" s="10">
        <f t="shared" si="5"/>
        <v>480</v>
      </c>
      <c r="L90" s="10">
        <f t="shared" si="6"/>
        <v>65</v>
      </c>
      <c r="M90" s="16">
        <f t="shared" si="7"/>
        <v>545</v>
      </c>
      <c r="N90" s="16"/>
      <c r="O90" s="11"/>
      <c r="P90" s="10"/>
      <c r="Q90" s="12">
        <f t="shared" si="8"/>
        <v>545</v>
      </c>
      <c r="R90" s="13"/>
      <c r="S90" t="s">
        <v>37</v>
      </c>
      <c r="U90" s="14">
        <f t="shared" si="9"/>
        <v>0.10321969696969698</v>
      </c>
    </row>
    <row r="91" spans="1:21" x14ac:dyDescent="0.25">
      <c r="A91" t="s">
        <v>62</v>
      </c>
      <c r="B91" t="s">
        <v>81</v>
      </c>
      <c r="C91" t="s">
        <v>71</v>
      </c>
      <c r="D91" t="s">
        <v>36</v>
      </c>
      <c r="E91" s="2"/>
      <c r="F91" s="15">
        <v>46008</v>
      </c>
      <c r="G91">
        <v>0.5</v>
      </c>
      <c r="H91">
        <v>1</v>
      </c>
      <c r="I91">
        <v>1</v>
      </c>
      <c r="J91">
        <v>0</v>
      </c>
      <c r="K91" s="10">
        <f t="shared" si="5"/>
        <v>480</v>
      </c>
      <c r="L91" s="10">
        <f t="shared" si="6"/>
        <v>65</v>
      </c>
      <c r="M91" s="16">
        <f t="shared" si="7"/>
        <v>545</v>
      </c>
      <c r="N91" s="16"/>
      <c r="O91" s="11"/>
      <c r="P91" s="10"/>
      <c r="Q91" s="12">
        <f t="shared" si="8"/>
        <v>545</v>
      </c>
      <c r="R91" s="13"/>
      <c r="S91" t="s">
        <v>37</v>
      </c>
      <c r="U91" s="14">
        <f t="shared" si="9"/>
        <v>0.10321969696969698</v>
      </c>
    </row>
    <row r="92" spans="1:21" x14ac:dyDescent="0.25">
      <c r="A92" t="s">
        <v>84</v>
      </c>
      <c r="B92" t="s">
        <v>85</v>
      </c>
      <c r="C92" t="s">
        <v>72</v>
      </c>
      <c r="D92" t="s">
        <v>36</v>
      </c>
      <c r="E92" s="2"/>
      <c r="F92" s="15">
        <v>45827</v>
      </c>
      <c r="G92">
        <v>1</v>
      </c>
      <c r="H92">
        <v>4</v>
      </c>
      <c r="I92">
        <v>3</v>
      </c>
      <c r="J92">
        <v>0</v>
      </c>
      <c r="K92" s="10">
        <f t="shared" si="5"/>
        <v>2880</v>
      </c>
      <c r="L92" s="10">
        <f t="shared" si="6"/>
        <v>390</v>
      </c>
      <c r="M92" s="16">
        <f t="shared" si="7"/>
        <v>3270</v>
      </c>
      <c r="N92" s="16"/>
      <c r="O92" s="11">
        <v>2789.6699999999996</v>
      </c>
      <c r="P92" s="10"/>
      <c r="Q92" s="12">
        <f t="shared" si="8"/>
        <v>6059.67</v>
      </c>
      <c r="R92" s="13"/>
      <c r="S92" t="s">
        <v>32</v>
      </c>
      <c r="U92" s="14">
        <f t="shared" si="9"/>
        <v>1.1476647727272726</v>
      </c>
    </row>
    <row r="93" spans="1:21" x14ac:dyDescent="0.25">
      <c r="A93" t="s">
        <v>67</v>
      </c>
      <c r="B93" t="s">
        <v>85</v>
      </c>
      <c r="C93" t="s">
        <v>71</v>
      </c>
      <c r="D93" t="s">
        <v>36</v>
      </c>
      <c r="E93" s="2"/>
      <c r="F93" s="15">
        <v>45854</v>
      </c>
      <c r="G93">
        <v>1</v>
      </c>
      <c r="H93">
        <v>1</v>
      </c>
      <c r="I93">
        <v>1</v>
      </c>
      <c r="J93">
        <v>0</v>
      </c>
      <c r="K93" s="10">
        <f t="shared" si="5"/>
        <v>720</v>
      </c>
      <c r="L93" s="10">
        <f t="shared" si="6"/>
        <v>130</v>
      </c>
      <c r="M93" s="16">
        <f t="shared" si="7"/>
        <v>850</v>
      </c>
      <c r="N93" s="16"/>
      <c r="O93" s="11">
        <v>3.3</v>
      </c>
      <c r="P93" s="10"/>
      <c r="Q93" s="12">
        <f t="shared" si="8"/>
        <v>853.3</v>
      </c>
      <c r="R93" s="13"/>
      <c r="S93" t="s">
        <v>33</v>
      </c>
      <c r="U93" s="14">
        <f t="shared" si="9"/>
        <v>0.16160984848484847</v>
      </c>
    </row>
    <row r="94" spans="1:21" x14ac:dyDescent="0.25">
      <c r="A94" t="s">
        <v>60</v>
      </c>
      <c r="B94" t="s">
        <v>85</v>
      </c>
      <c r="C94" t="s">
        <v>71</v>
      </c>
      <c r="D94" t="s">
        <v>36</v>
      </c>
      <c r="E94" s="2"/>
      <c r="F94" s="15">
        <v>45919</v>
      </c>
      <c r="G94">
        <v>0.5</v>
      </c>
      <c r="H94">
        <v>1</v>
      </c>
      <c r="I94">
        <v>1</v>
      </c>
      <c r="J94">
        <v>0</v>
      </c>
      <c r="K94" s="10">
        <f t="shared" si="5"/>
        <v>480</v>
      </c>
      <c r="L94" s="10">
        <f t="shared" si="6"/>
        <v>65</v>
      </c>
      <c r="M94" s="16">
        <f t="shared" si="7"/>
        <v>545</v>
      </c>
      <c r="N94" s="16"/>
      <c r="O94" s="11">
        <v>1.93</v>
      </c>
      <c r="P94" s="10"/>
      <c r="Q94" s="12">
        <f t="shared" si="8"/>
        <v>546.92999999999995</v>
      </c>
      <c r="R94" s="13"/>
      <c r="S94" t="s">
        <v>37</v>
      </c>
      <c r="U94" s="14">
        <f t="shared" si="9"/>
        <v>0.10358522727272726</v>
      </c>
    </row>
    <row r="95" spans="1:21" x14ac:dyDescent="0.25">
      <c r="A95" t="s">
        <v>60</v>
      </c>
      <c r="B95" t="s">
        <v>86</v>
      </c>
      <c r="C95" t="s">
        <v>71</v>
      </c>
      <c r="D95" t="s">
        <v>36</v>
      </c>
      <c r="E95" s="2"/>
      <c r="F95" s="15">
        <v>45778</v>
      </c>
      <c r="G95">
        <v>0.5</v>
      </c>
      <c r="H95">
        <v>1</v>
      </c>
      <c r="I95">
        <v>1</v>
      </c>
      <c r="J95">
        <v>0</v>
      </c>
      <c r="K95" s="10">
        <f t="shared" si="5"/>
        <v>480</v>
      </c>
      <c r="L95" s="10">
        <f t="shared" si="6"/>
        <v>65</v>
      </c>
      <c r="M95" s="16">
        <f t="shared" si="7"/>
        <v>545</v>
      </c>
      <c r="N95" s="16"/>
      <c r="O95" s="11">
        <v>0</v>
      </c>
      <c r="P95" s="10"/>
      <c r="Q95" s="12">
        <f t="shared" si="8"/>
        <v>545</v>
      </c>
      <c r="R95" s="13"/>
      <c r="S95" t="s">
        <v>37</v>
      </c>
      <c r="U95" s="14">
        <f t="shared" si="9"/>
        <v>0.10321969696969698</v>
      </c>
    </row>
    <row r="96" spans="1:21" x14ac:dyDescent="0.25">
      <c r="A96" t="s">
        <v>87</v>
      </c>
      <c r="B96" t="s">
        <v>86</v>
      </c>
      <c r="C96" t="s">
        <v>61</v>
      </c>
      <c r="D96" t="s">
        <v>36</v>
      </c>
      <c r="E96" s="2"/>
      <c r="F96" s="15">
        <v>45800</v>
      </c>
      <c r="G96">
        <v>1</v>
      </c>
      <c r="H96">
        <v>2</v>
      </c>
      <c r="I96">
        <v>2</v>
      </c>
      <c r="J96">
        <v>0</v>
      </c>
      <c r="K96" s="10">
        <f t="shared" si="5"/>
        <v>1440</v>
      </c>
      <c r="L96" s="10">
        <f t="shared" si="6"/>
        <v>260</v>
      </c>
      <c r="M96" s="16">
        <f t="shared" si="7"/>
        <v>1700</v>
      </c>
      <c r="N96" s="16"/>
      <c r="O96" s="11">
        <v>2665.43</v>
      </c>
      <c r="P96" s="10"/>
      <c r="Q96" s="12">
        <f t="shared" si="8"/>
        <v>4365.43</v>
      </c>
      <c r="R96" s="13"/>
      <c r="S96" t="s">
        <v>32</v>
      </c>
      <c r="U96" s="14">
        <f t="shared" si="9"/>
        <v>0.82678598484848487</v>
      </c>
    </row>
    <row r="97" spans="11:17" ht="15.75" thickBot="1" x14ac:dyDescent="0.3">
      <c r="K97" s="19">
        <f t="shared" ref="K97:Q97" si="10">SUBTOTAL(9,K11:K96)</f>
        <v>69600</v>
      </c>
      <c r="L97" s="19">
        <f t="shared" si="10"/>
        <v>17160</v>
      </c>
      <c r="M97" s="19">
        <f t="shared" si="10"/>
        <v>86760</v>
      </c>
      <c r="N97" s="19">
        <f t="shared" si="10"/>
        <v>10821.04</v>
      </c>
      <c r="O97" s="19">
        <f t="shared" si="10"/>
        <v>15350.319999999996</v>
      </c>
      <c r="P97" s="19">
        <f t="shared" si="10"/>
        <v>0</v>
      </c>
      <c r="Q97" s="19">
        <f t="shared" si="10"/>
        <v>112931.36000000002</v>
      </c>
    </row>
    <row r="98" spans="11:17" ht="15.75" thickTop="1" x14ac:dyDescent="0.25"/>
    <row r="100" spans="11:17" x14ac:dyDescent="0.25">
      <c r="O100" s="18"/>
    </row>
  </sheetData>
  <autoFilter ref="A10:U96" xr:uid="{DC121335-886B-4C32-A87D-185944898994}"/>
  <pageMargins left="0.25" right="0.25" top="0.5" bottom="0.75" header="0" footer="0.3"/>
  <pageSetup scale="49" fitToHeight="0" orientation="landscape" r:id="rId1"/>
  <headerFooter>
    <oddFooter>&amp;L&amp;Z&amp;F&amp;R&amp;D&amp;T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 Capitalization</vt:lpstr>
      <vt:lpstr>2024 Capitalization</vt:lpstr>
      <vt:lpstr>2025 Capitalization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Gonzalez</dc:creator>
  <cp:lastModifiedBy>Carlos Gonzalez</cp:lastModifiedBy>
  <cp:lastPrinted>2024-03-27T21:00:16Z</cp:lastPrinted>
  <dcterms:created xsi:type="dcterms:W3CDTF">2023-03-31T00:23:26Z</dcterms:created>
  <dcterms:modified xsi:type="dcterms:W3CDTF">2026-04-06T21:02:43Z</dcterms:modified>
</cp:coreProperties>
</file>