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S COST QUARTERLY REPORTS\"/>
    </mc:Choice>
  </mc:AlternateContent>
  <bookViews>
    <workbookView xWindow="0" yWindow="0" windowWidth="20400" windowHeight="7155" activeTab="4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(ACA)'!$A$1:$I$28</definedName>
  </definedNames>
  <calcPr calcId="152511"/>
</workbook>
</file>

<file path=xl/calcChain.xml><?xml version="1.0" encoding="utf-8"?>
<calcChain xmlns="http://schemas.openxmlformats.org/spreadsheetml/2006/main">
  <c r="I49" i="8" l="1"/>
  <c r="I44" i="1" s="1"/>
  <c r="I48" i="1" s="1"/>
  <c r="I13" i="1" s="1"/>
  <c r="F14" i="2"/>
  <c r="I18" i="3" l="1"/>
  <c r="I41" i="8" l="1"/>
  <c r="I43" i="8" s="1"/>
  <c r="I30" i="8"/>
  <c r="I32" i="8" s="1"/>
  <c r="I19" i="8"/>
  <c r="I21" i="8" s="1"/>
  <c r="D14" i="7"/>
  <c r="I28" i="1" s="1"/>
  <c r="I32" i="1" s="1"/>
  <c r="I11" i="1" s="1"/>
  <c r="F16" i="2"/>
  <c r="F17" i="2"/>
  <c r="F18" i="2"/>
  <c r="F19" i="2"/>
  <c r="F20" i="2"/>
  <c r="F15" i="2"/>
  <c r="D12" i="7"/>
  <c r="F19" i="3"/>
  <c r="F21" i="3" s="1"/>
  <c r="G19" i="3"/>
  <c r="G21" i="3" s="1"/>
  <c r="I19" i="3"/>
  <c r="I21" i="3" s="1"/>
  <c r="I23" i="1"/>
  <c r="D25" i="2"/>
  <c r="E27" i="2" s="1"/>
  <c r="F25" i="2" l="1"/>
  <c r="F31" i="2" s="1"/>
  <c r="I45" i="8"/>
  <c r="F32" i="2"/>
  <c r="D28" i="2"/>
  <c r="I40" i="1" l="1"/>
  <c r="F33" i="2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<sst xmlns="http://schemas.openxmlformats.org/spreadsheetml/2006/main" count="179" uniqueCount="124">
  <si>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</si>
  <si>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</si>
  <si>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</si>
  <si>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</si>
  <si>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</si>
  <si>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</si>
  <si>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</si>
  <si>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</si>
  <si>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</si>
  <si>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</si>
  <si>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</si>
  <si>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</si>
  <si>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</si>
  <si>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</si>
  <si>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</si>
  <si>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</si>
  <si>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</si>
  <si>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</si>
  <si>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</si>
  <si>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</si>
  <si>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</si>
  <si>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</si>
  <si>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</si>
  <si>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</si>
  <si>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</si>
  <si>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</si>
  <si>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</si>
  <si>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</si>
  <si>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</si>
  <si>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</si>
  <si>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</si>
  <si>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</si>
  <si>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</si>
  <si>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</si>
  <si>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</si>
  <si>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</si>
  <si>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</si>
  <si>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</si>
  <si>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</si>
  <si>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</si>
  <si>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</si>
  <si>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</si>
  <si>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</si>
  <si>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</si>
  <si>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</si>
  <si>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</si>
  <si>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</si>
  <si>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</si>
  <si>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</si>
  <si>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</si>
  <si>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</si>
  <si>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</si>
  <si>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</si>
  <si>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</si>
  <si>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</si>
  <si>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</si>
  <si>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</si>
  <si>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</si>
  <si>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</si>
  <si>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</si>
  <si>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</si>
  <si>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</si>
  <si>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</si>
  <si>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</si>
  <si>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</si>
  <si>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</si>
  <si>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</si>
  <si>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</si>
  <si>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</si>
  <si>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</si>
  <si>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</si>
  <si>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</si>
  <si>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</si>
  <si>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</si>
  <si>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</si>
  <si>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</si>
  <si>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</si>
  <si>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</si>
  <si>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</si>
  <si>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</si>
  <si>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</si>
  <si>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</si>
  <si>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</si>
  <si>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</si>
  <si>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</si>
  <si>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</si>
  <si>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</si>
  <si>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</si>
  <si>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</si>
  <si>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</si>
  <si>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</si>
  <si>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</si>
  <si>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</si>
  <si>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</si>
  <si>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</si>
  <si>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</si>
  <si>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</si>
  <si>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</si>
  <si>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</si>
  <si>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</si>
  <si>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</si>
  <si>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</si>
  <si>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</si>
  <si>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</si>
  <si>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</si>
  <si>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</si>
  <si>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</si>
  <si>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</si>
  <si>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</si>
  <si>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</si>
  <si>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</si>
  <si>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</si>
  <si>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</si>
  <si>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</si>
  <si>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</si>
  <si>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</si>
  <si>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</si>
  <si>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</si>
  <si>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</si>
  <si>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</si>
  <si>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</si>
  <si>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</si>
  <si>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</si>
  <si>
    <t>(111,137.40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</si>
</sst>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14" fontId="7" fillId="0" borderId="0" xfId="0" applyNumberFormat="1" applyFont="1"/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31" zoomScaleNormal="100" workbookViewId="0">
      <selection activeCell="Q14" sqref="Q14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4" t="s">
        <v>120</v>
      </c>
      <c r="D7" s="84"/>
      <c r="E7" s="84"/>
      <c r="F7" s="84"/>
      <c r="G7" s="84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s="81" customFormat="1" ht="16.5">
      <c r="A17" s="85">
        <v>45902</v>
      </c>
      <c r="B17" s="85"/>
      <c r="C17" s="85"/>
      <c r="D17" s="85"/>
      <c r="E17" s="85"/>
      <c r="F17" s="85"/>
      <c r="G17" s="85"/>
      <c r="H17" s="85"/>
      <c r="I17" s="85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6">
        <v>45931</v>
      </c>
      <c r="B24" s="87"/>
      <c r="C24" s="87"/>
      <c r="D24" s="87"/>
      <c r="E24" s="87"/>
      <c r="F24" s="87"/>
      <c r="G24" s="87"/>
      <c r="H24" s="87"/>
      <c r="I24" s="87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5">
        <v>45838</v>
      </c>
      <c r="B31" s="88"/>
      <c r="C31" s="88"/>
      <c r="D31" s="88"/>
      <c r="E31" s="88"/>
      <c r="F31" s="88"/>
      <c r="G31" s="88"/>
      <c r="H31" s="88"/>
      <c r="I31" s="88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horizontalDpi="4294967295" verticalDpi="4294967295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opLeftCell="A40" workbookViewId="0">
      <selection activeCell="I37" sqref="I37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9" t="s">
        <v>0</v>
      </c>
      <c r="B4" s="89"/>
      <c r="C4" s="89"/>
      <c r="D4" s="89"/>
      <c r="E4" s="89"/>
      <c r="F4" s="89"/>
      <c r="G4" s="89"/>
      <c r="H4" s="89"/>
      <c r="I4" s="89"/>
    </row>
    <row r="6" spans="1:13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>
        <f>I24</f>
        <v>4.9660000000000002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>
        <v>6.4212999999999996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>
        <f>SUM(I10:I13)</f>
        <v>11.3873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82">
        <v>45931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>
        <f>'Schedule II (EGC)'!F35</f>
        <v>180653.00749241802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36378</v>
      </c>
    </row>
    <row r="24" spans="1:10">
      <c r="A24" s="1" t="s">
        <v>12</v>
      </c>
      <c r="G24" s="6" t="s">
        <v>5</v>
      </c>
      <c r="I24" s="7">
        <f>ROUND(I22/I23,4)</f>
        <v>4.9660000000000002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>
        <v>-3.0550999999999999</v>
      </c>
      <c r="J36" s="61"/>
      <c r="K36" s="65"/>
    </row>
    <row r="37" spans="1:11">
      <c r="A37" s="16" t="s">
        <v>22</v>
      </c>
      <c r="G37" s="6" t="s">
        <v>5</v>
      </c>
      <c r="I37" s="58">
        <v>3.4599999999999999E-2</v>
      </c>
      <c r="J37" s="61"/>
      <c r="K37" s="65"/>
    </row>
    <row r="38" spans="1:11">
      <c r="A38" s="16" t="s">
        <v>23</v>
      </c>
      <c r="G38" s="6" t="s">
        <v>5</v>
      </c>
      <c r="I38" s="58">
        <v>-1.9599999999999999E-2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-6.8099999999999994E-2</v>
      </c>
      <c r="J39" s="61"/>
      <c r="K39" s="65"/>
    </row>
    <row r="40" spans="1:11">
      <c r="A40" s="16" t="s">
        <v>25</v>
      </c>
      <c r="G40" s="6" t="s">
        <v>19</v>
      </c>
      <c r="I40" s="7">
        <f>ROUND(SUM(I36:I39),4)</f>
        <v>-3.1082000000000001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9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topLeftCell="A25" workbookViewId="0">
      <selection activeCell="E9" sqref="E9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6.140625" style="1" bestFit="1" customWidth="1"/>
    <col min="6" max="6" width="15.5703125" style="1" customWidth="1"/>
    <col min="7" max="16384" width="9.140625" style="1"/>
  </cols>
  <sheetData>
    <row r="4" spans="1:6">
      <c r="A4" s="89" t="s">
        <v>32</v>
      </c>
      <c r="B4" s="89"/>
      <c r="C4" s="89"/>
      <c r="D4" s="89"/>
      <c r="E4" s="89"/>
      <c r="F4" s="89"/>
    </row>
    <row r="6" spans="1:6">
      <c r="A6" s="89" t="s">
        <v>33</v>
      </c>
      <c r="B6" s="89"/>
      <c r="C6" s="89"/>
      <c r="D6" s="89"/>
      <c r="E6" s="89"/>
      <c r="F6" s="89"/>
    </row>
    <row r="9" spans="1:6">
      <c r="A9" s="1" t="s">
        <v>34</v>
      </c>
      <c r="C9" s="44">
        <v>45838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>
        <v>40419</v>
      </c>
      <c r="C14" s="33">
        <v>1081.6600000000001</v>
      </c>
      <c r="D14" s="38">
        <v>37378</v>
      </c>
      <c r="E14" s="58">
        <v>4.8600000000000003</v>
      </c>
      <c r="F14" s="13">
        <f>E14*B14</f>
        <v>196436.34000000003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37378</v>
      </c>
      <c r="F25" s="13">
        <f>SUM(F14:F24)</f>
        <v>196436.34000000003</v>
      </c>
    </row>
    <row r="27" spans="1:6">
      <c r="A27" s="1" t="s">
        <v>49</v>
      </c>
      <c r="B27" s="76">
        <v>45838</v>
      </c>
      <c r="C27" s="1" t="s">
        <v>50</v>
      </c>
      <c r="E27" s="19">
        <f>D25</f>
        <v>37378</v>
      </c>
    </row>
    <row r="28" spans="1:6">
      <c r="A28" s="1" t="s">
        <v>51</v>
      </c>
      <c r="B28" s="39">
        <v>36378</v>
      </c>
      <c r="C28" s="1" t="s">
        <v>52</v>
      </c>
      <c r="D28" s="20">
        <f>(E27-B28)/E27</f>
        <v>2.6753705388196266E-2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196436.34000000003</v>
      </c>
    </row>
    <row r="32" spans="1:6">
      <c r="A32" s="14" t="s">
        <v>54</v>
      </c>
      <c r="B32" s="8"/>
      <c r="C32" s="8"/>
      <c r="D32" s="8"/>
      <c r="E32" s="8"/>
      <c r="F32" s="22">
        <f>E27</f>
        <v>37378</v>
      </c>
    </row>
    <row r="33" spans="1:6">
      <c r="A33" s="16" t="s">
        <v>55</v>
      </c>
      <c r="F33" s="7">
        <f>F31/F32</f>
        <v>5.2553999678955545</v>
      </c>
    </row>
    <row r="34" spans="1:6">
      <c r="A34" s="14" t="s">
        <v>56</v>
      </c>
      <c r="B34" s="8"/>
      <c r="C34" s="8"/>
      <c r="D34" s="8"/>
      <c r="E34" s="8"/>
      <c r="F34" s="15">
        <v>34374.74</v>
      </c>
    </row>
    <row r="35" spans="1:6">
      <c r="A35" s="16" t="s">
        <v>57</v>
      </c>
      <c r="F35" s="13">
        <f>F33*F34</f>
        <v>180653.00749241802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77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17" sqref="D17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9" t="s">
        <v>80</v>
      </c>
      <c r="B4" s="89"/>
      <c r="C4" s="89"/>
      <c r="D4" s="89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9" t="s">
        <v>73</v>
      </c>
      <c r="B6" s="89"/>
      <c r="C6" s="89"/>
      <c r="D6" s="89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V27"/>
  <sheetViews>
    <sheetView tabSelected="1" topLeftCell="A16" workbookViewId="0">
      <selection activeCell="I31" sqref="I31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8" width="14.7109375" style="1" customWidth="1"/>
    <col min="9" max="9" width="16.140625" style="1" bestFit="1" customWidth="1"/>
    <col min="10" max="10" width="15.140625" style="1" bestFit="1" customWidth="1"/>
    <col min="11" max="11" width="13.5703125" style="1" bestFit="1" customWidth="1"/>
    <col min="12" max="12" width="14.5703125" style="1" customWidth="1"/>
    <col min="13" max="13" width="14.85546875" style="1" bestFit="1" customWidth="1"/>
    <col min="14" max="15" width="13.5703125" style="1" bestFit="1" customWidth="1"/>
    <col min="16" max="18" width="13.42578125" style="1" customWidth="1"/>
    <col min="19" max="19" width="14.7109375" style="1" bestFit="1" customWidth="1"/>
    <col min="20" max="20" width="13.42578125" style="1" bestFit="1" customWidth="1"/>
    <col min="21" max="21" width="15" style="1" customWidth="1"/>
    <col min="22" max="22" width="14.7109375" style="1" bestFit="1" customWidth="1"/>
    <col min="23" max="23" width="11.5703125" style="1" customWidth="1"/>
    <col min="24" max="24" width="12.28515625" style="1" customWidth="1"/>
    <col min="25" max="26" width="11.140625" style="1" customWidth="1"/>
    <col min="27" max="28" width="11.28515625" style="1" customWidth="1"/>
    <col min="29" max="29" width="11" style="1" customWidth="1"/>
    <col min="30" max="30" width="10.5703125" style="1" customWidth="1"/>
    <col min="31" max="31" width="11" style="1" customWidth="1"/>
    <col min="32" max="32" width="10.85546875" style="1" customWidth="1"/>
    <col min="33" max="33" width="11.28515625" style="1" customWidth="1"/>
    <col min="34" max="34" width="11.5703125" style="1" customWidth="1"/>
    <col min="35" max="35" width="10" style="1" customWidth="1"/>
    <col min="36" max="36" width="10.42578125" style="1" customWidth="1"/>
    <col min="37" max="37" width="11" style="1" customWidth="1"/>
    <col min="38" max="38" width="10" style="1" customWidth="1"/>
    <col min="39" max="39" width="10.85546875" style="1" customWidth="1"/>
    <col min="40" max="40" width="10.140625" style="1" customWidth="1"/>
    <col min="41" max="41" width="10.5703125" style="1" customWidth="1"/>
    <col min="42" max="42" width="10.28515625" style="1" customWidth="1"/>
    <col min="43" max="43" width="10.7109375" style="1" customWidth="1"/>
    <col min="44" max="44" width="10.42578125" style="1" customWidth="1"/>
    <col min="45" max="45" width="10.28515625" style="1" customWidth="1"/>
    <col min="46" max="46" width="10.28515625" style="1" bestFit="1" customWidth="1"/>
    <col min="47" max="48" width="11.5703125" style="1" bestFit="1" customWidth="1"/>
    <col min="49" max="16384" width="9.140625" style="1"/>
  </cols>
  <sheetData>
    <row r="4" spans="1:48">
      <c r="A4" s="91" t="s">
        <v>58</v>
      </c>
      <c r="B4" s="91"/>
      <c r="C4" s="91"/>
      <c r="D4" s="91"/>
      <c r="E4" s="91"/>
      <c r="F4" s="91"/>
      <c r="G4" s="91"/>
      <c r="H4" s="91"/>
      <c r="I4" s="91"/>
      <c r="J4"/>
      <c r="K4"/>
      <c r="L4"/>
      <c r="M4"/>
      <c r="N4"/>
      <c r="O4"/>
      <c r="P4"/>
      <c r="Q4"/>
      <c r="R4"/>
      <c r="S4"/>
      <c r="T4"/>
      <c r="U4"/>
    </row>
    <row r="6" spans="1:48">
      <c r="A6" s="91" t="s">
        <v>59</v>
      </c>
      <c r="B6" s="91"/>
      <c r="C6" s="91"/>
      <c r="D6" s="91"/>
      <c r="E6" s="91"/>
      <c r="F6" s="91"/>
      <c r="G6" s="91"/>
      <c r="H6" s="91"/>
      <c r="I6" s="91"/>
      <c r="J6"/>
      <c r="K6"/>
      <c r="L6"/>
      <c r="M6"/>
      <c r="N6"/>
      <c r="O6"/>
      <c r="P6"/>
      <c r="Q6"/>
      <c r="R6"/>
      <c r="S6"/>
      <c r="T6"/>
      <c r="U6"/>
    </row>
    <row r="9" spans="1:48">
      <c r="A9" s="1" t="s">
        <v>81</v>
      </c>
      <c r="E9" s="77">
        <v>45838</v>
      </c>
    </row>
    <row r="11" spans="1:48">
      <c r="F11" s="23"/>
      <c r="G11" s="23"/>
      <c r="H11" s="23"/>
      <c r="I11" s="23"/>
    </row>
    <row r="12" spans="1:48">
      <c r="A12" s="4" t="s">
        <v>60</v>
      </c>
      <c r="E12" s="5" t="s">
        <v>3</v>
      </c>
      <c r="F12" s="52">
        <v>45772</v>
      </c>
      <c r="G12" s="52">
        <v>45802</v>
      </c>
      <c r="H12" s="52"/>
      <c r="I12" s="52">
        <v>45833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</row>
    <row r="13" spans="1:48">
      <c r="A13" s="1" t="s">
        <v>61</v>
      </c>
      <c r="E13" s="2" t="s">
        <v>45</v>
      </c>
      <c r="F13" s="41">
        <v>2290</v>
      </c>
      <c r="G13" s="41">
        <v>942</v>
      </c>
      <c r="H13" s="41"/>
      <c r="I13" s="41">
        <v>473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</row>
    <row r="14" spans="1:48">
      <c r="A14" s="1" t="s">
        <v>62</v>
      </c>
      <c r="E14" s="2" t="s">
        <v>63</v>
      </c>
      <c r="F14" s="35">
        <v>16511.84</v>
      </c>
      <c r="G14" s="35">
        <v>5889.55</v>
      </c>
      <c r="H14" s="35"/>
      <c r="I14" s="35">
        <v>2231.79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>
      <c r="A15" s="14" t="s">
        <v>64</v>
      </c>
      <c r="B15" s="8"/>
      <c r="C15" s="8"/>
      <c r="D15" s="8"/>
      <c r="E15" s="5" t="s">
        <v>45</v>
      </c>
      <c r="F15" s="25">
        <v>9397</v>
      </c>
      <c r="G15" s="25">
        <v>5470</v>
      </c>
      <c r="H15" s="25"/>
      <c r="I15" s="25">
        <v>3248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</row>
    <row r="16" spans="1:48">
      <c r="A16" s="80" t="s">
        <v>72</v>
      </c>
      <c r="B16" s="12"/>
      <c r="C16" s="12"/>
      <c r="D16" s="12"/>
      <c r="E16" s="78"/>
      <c r="F16" s="79"/>
      <c r="G16" s="79"/>
      <c r="H16" s="79"/>
      <c r="I16" s="7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</row>
    <row r="17" spans="1:48">
      <c r="A17" s="16" t="s">
        <v>65</v>
      </c>
      <c r="E17" s="6" t="s">
        <v>5</v>
      </c>
      <c r="F17" s="7">
        <v>1.7571000000000001</v>
      </c>
      <c r="G17" s="7">
        <v>1.0767</v>
      </c>
      <c r="H17" s="7"/>
      <c r="I17" s="7">
        <v>0.68710000000000004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</row>
    <row r="18" spans="1:48">
      <c r="A18" s="14" t="s">
        <v>66</v>
      </c>
      <c r="B18" s="8"/>
      <c r="C18" s="8"/>
      <c r="D18" s="8"/>
      <c r="E18" s="9" t="s">
        <v>5</v>
      </c>
      <c r="F18" s="43">
        <v>7.4949000000000003</v>
      </c>
      <c r="G18" s="43">
        <v>7.4949000000000003</v>
      </c>
      <c r="H18" s="43"/>
      <c r="I18" s="43">
        <f>+F18</f>
        <v>7.4949000000000003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>
      <c r="A19" s="16" t="s">
        <v>67</v>
      </c>
      <c r="E19" s="6" t="s">
        <v>5</v>
      </c>
      <c r="F19" s="7">
        <f>F17-F18</f>
        <v>-5.7378</v>
      </c>
      <c r="G19" s="7">
        <f>G17-G18</f>
        <v>-6.4182000000000006</v>
      </c>
      <c r="H19" s="7"/>
      <c r="I19" s="7">
        <f>I17-I18</f>
        <v>-6.8078000000000003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pans="1:48">
      <c r="A20" s="14" t="s">
        <v>68</v>
      </c>
      <c r="B20" s="8"/>
      <c r="C20" s="8"/>
      <c r="D20" s="8"/>
      <c r="E20" s="5" t="s">
        <v>45</v>
      </c>
      <c r="F20" s="42">
        <v>9397</v>
      </c>
      <c r="G20" s="42">
        <v>5470</v>
      </c>
      <c r="H20" s="42"/>
      <c r="I20" s="42">
        <v>3248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</row>
    <row r="21" spans="1:48">
      <c r="A21" s="16" t="s">
        <v>69</v>
      </c>
      <c r="E21" s="2" t="s">
        <v>63</v>
      </c>
      <c r="F21" s="13">
        <f>F19*F20</f>
        <v>-53918.106599999999</v>
      </c>
      <c r="G21" s="13">
        <f>G19*G20</f>
        <v>-35107.554000000004</v>
      </c>
      <c r="H21" s="13"/>
      <c r="I21" s="13">
        <f>I19*I20</f>
        <v>-22111.734400000001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>
      <c r="U22" s="13"/>
    </row>
    <row r="23" spans="1:48">
      <c r="A23" s="16"/>
      <c r="E23" s="2"/>
      <c r="F23" s="2"/>
      <c r="G23" s="2"/>
      <c r="H23" s="83"/>
      <c r="I23" s="2"/>
      <c r="J23" s="2"/>
      <c r="K23" s="2"/>
      <c r="L23" s="2"/>
      <c r="M23" s="13"/>
      <c r="N23" s="13"/>
      <c r="O23" s="13"/>
      <c r="P23" s="13"/>
      <c r="Q23" s="13"/>
    </row>
    <row r="24" spans="1:48">
      <c r="A24" s="1" t="s">
        <v>70</v>
      </c>
      <c r="E24" s="2"/>
      <c r="F24" s="2"/>
      <c r="G24" s="2" t="s">
        <v>63</v>
      </c>
      <c r="H24" s="83"/>
      <c r="I24" s="25" t="s">
        <v>123</v>
      </c>
      <c r="J24" s="13"/>
      <c r="K24" s="13"/>
      <c r="L24" s="13"/>
      <c r="M24" s="13"/>
      <c r="N24" s="13"/>
      <c r="O24" s="13"/>
      <c r="P24" s="13"/>
      <c r="Q24" s="13"/>
      <c r="R24" s="13"/>
    </row>
    <row r="25" spans="1:48">
      <c r="A25" s="14" t="s">
        <v>82</v>
      </c>
      <c r="B25" s="8"/>
      <c r="C25" s="8"/>
      <c r="D25" s="8"/>
      <c r="E25" s="8"/>
      <c r="F25" s="8"/>
      <c r="G25" s="5" t="s">
        <v>45</v>
      </c>
      <c r="H25" s="5"/>
      <c r="I25" s="7">
        <v>36378</v>
      </c>
      <c r="J25" s="25"/>
      <c r="K25" s="25"/>
      <c r="L25" s="25"/>
      <c r="M25" s="12"/>
      <c r="N25" s="12"/>
      <c r="O25" s="12"/>
      <c r="P25" s="12"/>
      <c r="Q25" s="12"/>
      <c r="R25" s="12"/>
    </row>
    <row r="26" spans="1:48">
      <c r="A26" s="16" t="s">
        <v>71</v>
      </c>
      <c r="I26" s="1">
        <v>-3.0550999999999999</v>
      </c>
      <c r="J26" s="7"/>
    </row>
    <row r="27" spans="1:48">
      <c r="J27" s="12"/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8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91" t="s">
        <v>85</v>
      </c>
      <c r="B4" s="91"/>
      <c r="C4" s="91"/>
      <c r="D4" s="91"/>
      <c r="E4" s="91"/>
      <c r="F4" s="91"/>
      <c r="G4" s="91"/>
      <c r="H4" s="91"/>
      <c r="I4" s="91"/>
    </row>
    <row r="6" spans="1:9">
      <c r="A6" s="91" t="s">
        <v>86</v>
      </c>
      <c r="B6" s="91"/>
      <c r="C6" s="91"/>
      <c r="D6" s="91"/>
      <c r="E6" s="91"/>
      <c r="F6" s="91"/>
      <c r="G6" s="91"/>
      <c r="H6" s="91"/>
      <c r="I6" s="91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2025-08-26T20:09:55Z</cp:lastPrinted>
  <dcterms:created xsi:type="dcterms:W3CDTF">2006-10-26T17:11:15Z</dcterms:created>
  <dcterms:modified xsi:type="dcterms:W3CDTF">2025-09-09T19:13:58Z</dcterms:modified>
</cp:coreProperties>
</file>