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TINAS FILES\Cases\Kentucky\Frontier Gas\"/>
    </mc:Choice>
  </mc:AlternateContent>
  <xr:revisionPtr revIDLastSave="0" documentId="8_{4176DEA7-6BE1-4B78-B9A5-7B666F23E15B}" xr6:coauthVersionLast="47" xr6:coauthVersionMax="47" xr10:uidLastSave="{00000000-0000-0000-0000-000000000000}"/>
  <bookViews>
    <workbookView xWindow="-120" yWindow="-120" windowWidth="29040" windowHeight="15720" xr2:uid="{71F3ABAC-EA12-4721-B622-20929C237836}"/>
  </bookViews>
  <sheets>
    <sheet name="Rev Req" sheetId="13" r:id="rId1"/>
    <sheet name="Sch 2" sheetId="14" r:id="rId2"/>
  </sheets>
  <definedNames>
    <definedName name="_xlnm.Print_Area" localSheetId="0">'Rev Req'!$A$4:$F$51</definedName>
    <definedName name="_xlnm.Print_Area" localSheetId="1">'Sch 2'!$A$1:$G$50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4" l="1"/>
  <c r="A8" i="13" l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D29" i="13"/>
  <c r="D28" i="13"/>
  <c r="D27" i="13"/>
  <c r="A35" i="13" l="1"/>
  <c r="A36" i="13" s="1"/>
  <c r="A37" i="13" s="1"/>
  <c r="A38" i="13" s="1"/>
  <c r="A39" i="13" s="1"/>
  <c r="A40" i="13" s="1"/>
  <c r="A41" i="13" s="1"/>
  <c r="A42" i="13" s="1"/>
  <c r="A43" i="13" s="1"/>
  <c r="D30" i="13"/>
  <c r="D41" i="13" s="1"/>
  <c r="D7" i="13" s="1"/>
  <c r="D14" i="13" s="1"/>
  <c r="D9" i="13" l="1"/>
  <c r="D10" i="13"/>
  <c r="D11" i="13" s="1"/>
  <c r="D16" i="13" s="1"/>
  <c r="D20" i="13" s="1"/>
  <c r="D22" i="13" s="1"/>
  <c r="F24" i="13" s="1"/>
</calcChain>
</file>

<file path=xl/sharedStrings.xml><?xml version="1.0" encoding="utf-8"?>
<sst xmlns="http://schemas.openxmlformats.org/spreadsheetml/2006/main" count="136" uniqueCount="81">
  <si>
    <t>Other Gas Supply Expenses</t>
  </si>
  <si>
    <t>Pro Forma</t>
  </si>
  <si>
    <t>Income Tax Expense</t>
  </si>
  <si>
    <t>Total Operating Expense</t>
  </si>
  <si>
    <t>Pro Forma Operating Expenses Before Income Taxes</t>
  </si>
  <si>
    <t>Operating Ratio</t>
  </si>
  <si>
    <t>Sub-Total</t>
  </si>
  <si>
    <t>Less:</t>
  </si>
  <si>
    <t>Net Income Allowable</t>
  </si>
  <si>
    <t>Add:</t>
  </si>
  <si>
    <t>Provision for State and Federal Income Taxes</t>
  </si>
  <si>
    <t>Interest Expense</t>
  </si>
  <si>
    <t>Pro Forma Operating Expenses Before Taxes</t>
  </si>
  <si>
    <t>Cost of Natural Gas</t>
  </si>
  <si>
    <t>Total Revenue Requirement</t>
  </si>
  <si>
    <t xml:space="preserve">Less:   </t>
  </si>
  <si>
    <t>Other Operating Revenue</t>
  </si>
  <si>
    <t>Non-operating revenue</t>
  </si>
  <si>
    <t>Interest Income</t>
  </si>
  <si>
    <t>Total Revenue Required from Rates for Service</t>
  </si>
  <si>
    <t>Revenue from Sales at Present Rates</t>
  </si>
  <si>
    <t>Required Revenue Increase</t>
  </si>
  <si>
    <t>Required Revenue Increase stated as a Percentage of Revenue at Present Rates</t>
  </si>
  <si>
    <t>AG Adjustments:</t>
  </si>
  <si>
    <t>AG Pro Forma Operating Expenses Before Income Taxes</t>
  </si>
  <si>
    <t>Payroll</t>
  </si>
  <si>
    <t>Payroll Tax</t>
  </si>
  <si>
    <t>Donations</t>
  </si>
  <si>
    <t>Company Parties and Gifts</t>
  </si>
  <si>
    <t>Legal Expense</t>
  </si>
  <si>
    <t>Insurance Expense</t>
  </si>
  <si>
    <t>Penalties</t>
  </si>
  <si>
    <t>Line No.</t>
  </si>
  <si>
    <t>Description</t>
  </si>
  <si>
    <t>Amount</t>
  </si>
  <si>
    <t xml:space="preserve">[a] </t>
  </si>
  <si>
    <t>as the Company did not adjust taxes for its Pro Forma adjustments</t>
  </si>
  <si>
    <t>Line 38</t>
  </si>
  <si>
    <t>AG Adjustment for Gains on Asset Sales</t>
  </si>
  <si>
    <t>Revenue Requirement Calculation-Operating Ratio Method</t>
  </si>
  <si>
    <t>Jackson Grill</t>
  </si>
  <si>
    <t>JACKSON OFFICE CHRISTMAS DINNER</t>
  </si>
  <si>
    <t>Food City</t>
  </si>
  <si>
    <t>OFFICE PARTY FOR MIKE HARRIS</t>
  </si>
  <si>
    <t>Giovanni's</t>
  </si>
  <si>
    <t>Pig In A Poke</t>
  </si>
  <si>
    <t>4TH OF JULY 2024 OFFICE PARTY</t>
  </si>
  <si>
    <t>ELAN FINANCIAL SERVICES</t>
  </si>
  <si>
    <t>GIFT CARDS FOR EMPLOYEE 4TH OF JULY OFFICE PARTY</t>
  </si>
  <si>
    <t>FOR 4TH OF JULY OFFICE PARTY</t>
  </si>
  <si>
    <t>SHERRY BD</t>
  </si>
  <si>
    <t>RITCHIES HALLMARK</t>
  </si>
  <si>
    <t>OFFICE CHRISTMAS GIFTS</t>
  </si>
  <si>
    <t>BRENDA BARNETTE</t>
  </si>
  <si>
    <t>REIMB FOR THANKSGIVING DINNER AT JACKSON OFFICE</t>
  </si>
  <si>
    <t>CHRISTMAS GIFT CARDS FOR EMPLOYEES</t>
  </si>
  <si>
    <t>Jenny Wiley State Resort</t>
  </si>
  <si>
    <t>Thanksgiving office dinner</t>
  </si>
  <si>
    <t>THANKSGIVING OFFICE DINNER</t>
  </si>
  <si>
    <t>OFFICE 50TH BD PARTY FOR HEATHER</t>
  </si>
  <si>
    <t>MADE TO CRAVE</t>
  </si>
  <si>
    <t>OFFICE BD FOR HEATHER SLONE</t>
  </si>
  <si>
    <t>STAR CITY CAFE</t>
  </si>
  <si>
    <t>OFFICE CHRISTMAS PARTY</t>
  </si>
  <si>
    <t>SUPPLIES FOR OFFICE CHRISTMAS PARTY</t>
  </si>
  <si>
    <t>TOTAL</t>
  </si>
  <si>
    <t>Account 921.2 Office Supplies</t>
  </si>
  <si>
    <t>Date</t>
  </si>
  <si>
    <t>Name</t>
  </si>
  <si>
    <t>Memo</t>
  </si>
  <si>
    <t>Source: Response to Staff Second Request for Information No. 2- Frontier 2024 General Ledger</t>
  </si>
  <si>
    <t>Source: ARF_Form 1_app_final_to_file_Redacted.pdf, page 12.</t>
  </si>
  <si>
    <t>Line 35</t>
  </si>
  <si>
    <t>OFFICE (HALLOWEEN)</t>
  </si>
  <si>
    <t>Exhibit JD-1</t>
  </si>
  <si>
    <t>Schedule 1</t>
  </si>
  <si>
    <t>Case No. 2025-00277</t>
  </si>
  <si>
    <t>Company Parties and Gifts Expense</t>
  </si>
  <si>
    <t>Schedule 2</t>
  </si>
  <si>
    <t>Kentucky Frontier Gas, LLC</t>
  </si>
  <si>
    <t xml:space="preserve">[a] As noted in my testimony, I did not calculate the impact of its adjustments to Pro Forma income tax expense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</si>
</sst>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6" formatCode="&quot;$&quot;#,##0.00"/>
    <numFmt numFmtId="167" formatCode="mm/dd/yyyy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14" fontId="2" fillId="0" borderId="0" xfId="0" applyNumberFormat="1" applyFont="1"/>
    <xf numFmtId="44" fontId="2" fillId="0" borderId="0" xfId="0" applyNumberFormat="1" applyFont="1"/>
    <xf numFmtId="167" fontId="3" fillId="0" borderId="0" xfId="0" applyNumberFormat="1" applyFont="1"/>
    <xf numFmtId="49" fontId="3" fillId="0" borderId="0" xfId="0" applyNumberFormat="1" applyFont="1"/>
    <xf numFmtId="44" fontId="3" fillId="0" borderId="0" xfId="0" applyNumberFormat="1" applyFont="1"/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6" fontId="4" fillId="0" borderId="0" xfId="0" applyNumberFormat="1" applyFont="1"/>
    <xf numFmtId="2" fontId="4" fillId="0" borderId="1" xfId="0" applyNumberFormat="1" applyFont="1" applyBorder="1"/>
    <xf numFmtId="166" fontId="4" fillId="0" borderId="1" xfId="0" applyNumberFormat="1" applyFont="1" applyBorder="1"/>
    <xf numFmtId="166" fontId="4" fillId="0" borderId="2" xfId="0" applyNumberFormat="1" applyFont="1" applyBorder="1"/>
    <xf numFmtId="10" fontId="4" fillId="0" borderId="0" xfId="0" applyNumberFormat="1" applyFont="1"/>
    <xf numFmtId="44" fontId="4" fillId="0" borderId="0" xfId="0" applyNumberFormat="1" applyFont="1"/>
    <xf numFmtId="0" fontId="4" fillId="0" borderId="0" xfId="0" applyFont="1" applyAlignment="1">
      <alignment horizontal="left"/>
    </xf>
    <xf numFmtId="4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44" fontId="2" fillId="0" borderId="3" xfId="0" applyNumberFormat="1" applyFont="1" applyBorder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661C-EC56-4F79-A91B-6438F9C43DFA}">
  <sheetPr>
    <pageSetUpPr fitToPage="1"/>
  </sheetPr>
  <dimension ref="A1:H51"/>
  <sheetViews>
    <sheetView tabSelected="1" topLeftCell="A16" workbookViewId="0">
      <selection activeCell="A49" sqref="A49"/>
    </sheetView>
  </sheetViews>
  <sheetFormatPr defaultRowHeight="15" x14ac:dyDescent="0.25"/>
  <cols>
    <col min="2" max="2" width="6.85546875" customWidth="1"/>
    <col min="3" max="3" width="63.140625" customWidth="1"/>
    <col min="4" max="4" width="19.140625" customWidth="1"/>
    <col min="8" max="8" width="22.85546875" customWidth="1"/>
    <col min="9" max="9" width="28.28515625" customWidth="1"/>
  </cols>
  <sheetData>
    <row r="1" spans="1:8" ht="15.75" x14ac:dyDescent="0.25">
      <c r="A1" s="11" t="s">
        <v>79</v>
      </c>
      <c r="E1" s="23" t="s">
        <v>74</v>
      </c>
    </row>
    <row r="2" spans="1:8" ht="15.75" x14ac:dyDescent="0.25">
      <c r="A2" s="11" t="s">
        <v>76</v>
      </c>
      <c r="E2" s="23" t="s">
        <v>75</v>
      </c>
    </row>
    <row r="4" spans="1:8" ht="15.75" x14ac:dyDescent="0.25">
      <c r="A4" s="11" t="s">
        <v>39</v>
      </c>
      <c r="B4" s="11"/>
      <c r="C4" s="11"/>
      <c r="D4" s="11"/>
      <c r="E4" s="11"/>
      <c r="F4" s="11"/>
    </row>
    <row r="5" spans="1:8" ht="15.75" x14ac:dyDescent="0.25">
      <c r="A5" s="11"/>
      <c r="B5" s="11"/>
      <c r="C5" s="11"/>
      <c r="D5" s="12" t="s">
        <v>1</v>
      </c>
      <c r="E5" s="11"/>
      <c r="F5" s="11"/>
    </row>
    <row r="6" spans="1:8" ht="15.75" x14ac:dyDescent="0.25">
      <c r="A6" s="13" t="s">
        <v>32</v>
      </c>
      <c r="B6" s="13" t="s">
        <v>33</v>
      </c>
      <c r="C6" s="13"/>
      <c r="D6" s="14" t="s">
        <v>34</v>
      </c>
      <c r="E6" s="11"/>
      <c r="F6" s="11"/>
    </row>
    <row r="7" spans="1:8" ht="15.75" x14ac:dyDescent="0.25">
      <c r="A7" s="12">
        <v>1</v>
      </c>
      <c r="B7" s="11" t="s">
        <v>4</v>
      </c>
      <c r="C7" s="11"/>
      <c r="D7" s="15">
        <f>D41</f>
        <v>2416652.06</v>
      </c>
      <c r="E7" s="11" t="s">
        <v>72</v>
      </c>
      <c r="F7" s="11"/>
    </row>
    <row r="8" spans="1:8" ht="15.75" x14ac:dyDescent="0.25">
      <c r="A8" s="12">
        <f>+A7+1</f>
        <v>2</v>
      </c>
      <c r="B8" s="11"/>
      <c r="C8" s="11" t="s">
        <v>5</v>
      </c>
      <c r="D8" s="11"/>
      <c r="E8" s="16">
        <v>0.88</v>
      </c>
      <c r="F8" s="11"/>
    </row>
    <row r="9" spans="1:8" ht="15.75" x14ac:dyDescent="0.25">
      <c r="A9" s="12">
        <f t="shared" ref="A9:A43" si="0">+A8+1</f>
        <v>3</v>
      </c>
      <c r="B9" s="11" t="s">
        <v>6</v>
      </c>
      <c r="C9" s="11"/>
      <c r="D9" s="15">
        <f>D7/E8</f>
        <v>2746195.5227272729</v>
      </c>
      <c r="E9" s="11"/>
      <c r="F9" s="11"/>
    </row>
    <row r="10" spans="1:8" ht="15.75" x14ac:dyDescent="0.25">
      <c r="A10" s="12">
        <f t="shared" si="0"/>
        <v>4</v>
      </c>
      <c r="B10" s="11" t="s">
        <v>7</v>
      </c>
      <c r="C10" s="11" t="s">
        <v>4</v>
      </c>
      <c r="D10" s="17">
        <f>-D7</f>
        <v>-2416652.06</v>
      </c>
      <c r="E10" s="11"/>
      <c r="F10" s="11"/>
    </row>
    <row r="11" spans="1:8" ht="15.75" x14ac:dyDescent="0.25">
      <c r="A11" s="12">
        <f t="shared" si="0"/>
        <v>5</v>
      </c>
      <c r="B11" s="11" t="s">
        <v>8</v>
      </c>
      <c r="C11" s="11"/>
      <c r="D11" s="15">
        <f>D9+D10</f>
        <v>329543.46272727288</v>
      </c>
      <c r="E11" s="11"/>
      <c r="F11" s="11"/>
    </row>
    <row r="12" spans="1:8" ht="15.75" x14ac:dyDescent="0.25">
      <c r="A12" s="12">
        <f t="shared" si="0"/>
        <v>6</v>
      </c>
      <c r="B12" s="11" t="s">
        <v>9</v>
      </c>
      <c r="C12" s="11" t="s">
        <v>10</v>
      </c>
      <c r="D12" s="15">
        <v>30673</v>
      </c>
      <c r="E12" s="11" t="s">
        <v>35</v>
      </c>
      <c r="F12" s="11"/>
      <c r="H12" s="1"/>
    </row>
    <row r="13" spans="1:8" ht="15.75" x14ac:dyDescent="0.25">
      <c r="A13" s="12">
        <f t="shared" si="0"/>
        <v>7</v>
      </c>
      <c r="B13" s="11"/>
      <c r="C13" s="11" t="s">
        <v>11</v>
      </c>
      <c r="D13" s="15">
        <v>108482.78</v>
      </c>
      <c r="E13" s="11"/>
      <c r="F13" s="11"/>
      <c r="H13" s="1"/>
    </row>
    <row r="14" spans="1:8" ht="15.75" x14ac:dyDescent="0.25">
      <c r="A14" s="12">
        <f t="shared" si="0"/>
        <v>8</v>
      </c>
      <c r="B14" s="11"/>
      <c r="C14" s="11" t="s">
        <v>12</v>
      </c>
      <c r="D14" s="15">
        <f>D7</f>
        <v>2416652.06</v>
      </c>
      <c r="E14" s="11"/>
      <c r="F14" s="11"/>
    </row>
    <row r="15" spans="1:8" ht="15.75" x14ac:dyDescent="0.25">
      <c r="A15" s="12">
        <f t="shared" si="0"/>
        <v>9</v>
      </c>
      <c r="B15" s="11"/>
      <c r="C15" s="11" t="s">
        <v>13</v>
      </c>
      <c r="D15" s="17">
        <v>2233755.38</v>
      </c>
      <c r="E15" s="11"/>
      <c r="F15" s="11"/>
    </row>
    <row r="16" spans="1:8" ht="15.75" x14ac:dyDescent="0.25">
      <c r="A16" s="12">
        <f t="shared" si="0"/>
        <v>10</v>
      </c>
      <c r="B16" s="11" t="s">
        <v>14</v>
      </c>
      <c r="C16" s="11"/>
      <c r="D16" s="15">
        <f>SUM(D11:D15)</f>
        <v>5119106.6827272726</v>
      </c>
      <c r="E16" s="11"/>
      <c r="F16" s="11"/>
    </row>
    <row r="17" spans="1:6" ht="15.75" x14ac:dyDescent="0.25">
      <c r="A17" s="12">
        <f t="shared" si="0"/>
        <v>11</v>
      </c>
      <c r="B17" s="11" t="s">
        <v>15</v>
      </c>
      <c r="C17" s="11" t="s">
        <v>16</v>
      </c>
      <c r="D17" s="15">
        <v>115680</v>
      </c>
      <c r="E17" s="11"/>
      <c r="F17" s="11"/>
    </row>
    <row r="18" spans="1:6" ht="15.75" x14ac:dyDescent="0.25">
      <c r="A18" s="12">
        <f t="shared" si="0"/>
        <v>12</v>
      </c>
      <c r="B18" s="11"/>
      <c r="C18" s="11" t="s">
        <v>17</v>
      </c>
      <c r="D18" s="15">
        <v>17505</v>
      </c>
      <c r="E18" s="11" t="s">
        <v>37</v>
      </c>
      <c r="F18" s="11"/>
    </row>
    <row r="19" spans="1:6" ht="15.75" x14ac:dyDescent="0.25">
      <c r="A19" s="12">
        <f t="shared" si="0"/>
        <v>13</v>
      </c>
      <c r="B19" s="11"/>
      <c r="C19" s="11" t="s">
        <v>18</v>
      </c>
      <c r="D19" s="17"/>
      <c r="E19" s="11"/>
      <c r="F19" s="11"/>
    </row>
    <row r="20" spans="1:6" ht="15.75" x14ac:dyDescent="0.25">
      <c r="A20" s="12">
        <f t="shared" si="0"/>
        <v>14</v>
      </c>
      <c r="B20" s="11" t="s">
        <v>19</v>
      </c>
      <c r="C20" s="11"/>
      <c r="D20" s="15">
        <f>D16-D17-D18-D19</f>
        <v>4985921.6827272726</v>
      </c>
      <c r="E20" s="11"/>
      <c r="F20" s="11"/>
    </row>
    <row r="21" spans="1:6" ht="15.75" x14ac:dyDescent="0.25">
      <c r="A21" s="12">
        <f t="shared" si="0"/>
        <v>15</v>
      </c>
      <c r="B21" s="11" t="s">
        <v>7</v>
      </c>
      <c r="C21" s="11" t="s">
        <v>20</v>
      </c>
      <c r="D21" s="17">
        <v>4163435.21</v>
      </c>
      <c r="E21" s="11"/>
      <c r="F21" s="11"/>
    </row>
    <row r="22" spans="1:6" ht="16.5" thickBot="1" x14ac:dyDescent="0.3">
      <c r="A22" s="12">
        <f t="shared" si="0"/>
        <v>16</v>
      </c>
      <c r="B22" s="11" t="s">
        <v>21</v>
      </c>
      <c r="C22" s="11"/>
      <c r="D22" s="18">
        <f>D20-D21</f>
        <v>822486.47272727266</v>
      </c>
      <c r="E22" s="11"/>
      <c r="F22" s="11"/>
    </row>
    <row r="23" spans="1:6" ht="16.5" thickTop="1" x14ac:dyDescent="0.25">
      <c r="A23" s="12">
        <f t="shared" si="0"/>
        <v>17</v>
      </c>
      <c r="B23" s="11"/>
      <c r="C23" s="11"/>
      <c r="D23" s="11"/>
      <c r="E23" s="11"/>
      <c r="F23" s="11"/>
    </row>
    <row r="24" spans="1:6" ht="15.75" x14ac:dyDescent="0.25">
      <c r="A24" s="12">
        <f t="shared" si="0"/>
        <v>18</v>
      </c>
      <c r="B24" s="11" t="s">
        <v>22</v>
      </c>
      <c r="C24" s="11"/>
      <c r="D24" s="11"/>
      <c r="E24" s="11"/>
      <c r="F24" s="19">
        <f>D22/D21</f>
        <v>0.19754996324952362</v>
      </c>
    </row>
    <row r="25" spans="1:6" ht="15.75" x14ac:dyDescent="0.25">
      <c r="A25" s="12">
        <f t="shared" si="0"/>
        <v>19</v>
      </c>
      <c r="B25" s="11"/>
      <c r="C25" s="11"/>
      <c r="D25" s="11"/>
      <c r="E25" s="11"/>
      <c r="F25" s="11"/>
    </row>
    <row r="26" spans="1:6" ht="15.75" x14ac:dyDescent="0.25">
      <c r="A26" s="12">
        <f t="shared" si="0"/>
        <v>20</v>
      </c>
      <c r="B26" s="11"/>
      <c r="C26" s="11" t="s">
        <v>3</v>
      </c>
      <c r="D26" s="20">
        <v>5072952.22</v>
      </c>
      <c r="E26" s="11"/>
      <c r="F26" s="11"/>
    </row>
    <row r="27" spans="1:6" ht="15.75" x14ac:dyDescent="0.25">
      <c r="A27" s="12">
        <f t="shared" si="0"/>
        <v>21</v>
      </c>
      <c r="B27" s="11"/>
      <c r="C27" s="11" t="s">
        <v>0</v>
      </c>
      <c r="D27" s="15">
        <f>-D15</f>
        <v>-2233755.38</v>
      </c>
      <c r="E27" s="11"/>
      <c r="F27" s="11"/>
    </row>
    <row r="28" spans="1:6" ht="15.75" x14ac:dyDescent="0.25">
      <c r="A28" s="12">
        <f t="shared" si="0"/>
        <v>22</v>
      </c>
      <c r="B28" s="11"/>
      <c r="C28" s="11" t="s">
        <v>2</v>
      </c>
      <c r="D28" s="15">
        <f>-D12</f>
        <v>-30673</v>
      </c>
      <c r="E28" s="11"/>
      <c r="F28" s="11"/>
    </row>
    <row r="29" spans="1:6" ht="15.75" x14ac:dyDescent="0.25">
      <c r="A29" s="12">
        <f t="shared" si="0"/>
        <v>23</v>
      </c>
      <c r="B29" s="11"/>
      <c r="C29" s="11" t="s">
        <v>11</v>
      </c>
      <c r="D29" s="17">
        <f>-D13</f>
        <v>-108482.78</v>
      </c>
      <c r="E29" s="11"/>
      <c r="F29" s="11"/>
    </row>
    <row r="30" spans="1:6" ht="15.75" x14ac:dyDescent="0.25">
      <c r="A30" s="12">
        <f t="shared" si="0"/>
        <v>24</v>
      </c>
      <c r="B30" s="11"/>
      <c r="C30" s="11"/>
      <c r="D30" s="20">
        <f>SUM(D26:D29)</f>
        <v>2700041.06</v>
      </c>
      <c r="E30" s="11"/>
      <c r="F30" s="11"/>
    </row>
    <row r="31" spans="1:6" ht="15.75" x14ac:dyDescent="0.25">
      <c r="A31" s="12">
        <f t="shared" si="0"/>
        <v>25</v>
      </c>
      <c r="B31" s="11"/>
      <c r="C31" s="11"/>
      <c r="D31" s="20"/>
      <c r="E31" s="11"/>
      <c r="F31" s="11"/>
    </row>
    <row r="32" spans="1:6" ht="15.75" x14ac:dyDescent="0.25">
      <c r="A32" s="12">
        <f t="shared" si="0"/>
        <v>26</v>
      </c>
      <c r="B32" s="11"/>
      <c r="C32" s="13" t="s">
        <v>23</v>
      </c>
      <c r="D32" s="11"/>
      <c r="E32" s="11"/>
      <c r="F32" s="11"/>
    </row>
    <row r="33" spans="1:6" ht="15.75" x14ac:dyDescent="0.25">
      <c r="A33" s="12">
        <f t="shared" si="0"/>
        <v>27</v>
      </c>
      <c r="B33" s="11"/>
      <c r="C33" s="21" t="s">
        <v>25</v>
      </c>
      <c r="D33" s="22">
        <v>-233000</v>
      </c>
      <c r="E33" s="11"/>
      <c r="F33" s="11"/>
    </row>
    <row r="34" spans="1:6" ht="15.75" x14ac:dyDescent="0.25">
      <c r="A34" s="12">
        <f t="shared" si="0"/>
        <v>28</v>
      </c>
      <c r="B34" s="11"/>
      <c r="C34" s="21" t="s">
        <v>26</v>
      </c>
      <c r="D34" s="22">
        <v>-21100</v>
      </c>
      <c r="E34" s="11"/>
      <c r="F34" s="11"/>
    </row>
    <row r="35" spans="1:6" ht="15.75" x14ac:dyDescent="0.25">
      <c r="A35" s="12">
        <f t="shared" si="0"/>
        <v>29</v>
      </c>
      <c r="B35" s="11"/>
      <c r="C35" s="21" t="s">
        <v>27</v>
      </c>
      <c r="D35" s="22">
        <v>-1279</v>
      </c>
      <c r="E35" s="11"/>
      <c r="F35" s="11"/>
    </row>
    <row r="36" spans="1:6" ht="15.75" x14ac:dyDescent="0.25">
      <c r="A36" s="12">
        <f t="shared" si="0"/>
        <v>30</v>
      </c>
      <c r="B36" s="11"/>
      <c r="C36" s="21" t="s">
        <v>28</v>
      </c>
      <c r="D36" s="22">
        <v>-5415</v>
      </c>
      <c r="E36" s="11"/>
      <c r="F36" s="11"/>
    </row>
    <row r="37" spans="1:6" ht="15.75" x14ac:dyDescent="0.25">
      <c r="A37" s="12">
        <f t="shared" si="0"/>
        <v>31</v>
      </c>
      <c r="B37" s="11"/>
      <c r="C37" s="11" t="s">
        <v>29</v>
      </c>
      <c r="D37" s="22">
        <v>-9300</v>
      </c>
      <c r="E37" s="11"/>
      <c r="F37" s="11"/>
    </row>
    <row r="38" spans="1:6" ht="15.75" x14ac:dyDescent="0.25">
      <c r="A38" s="12">
        <f t="shared" si="0"/>
        <v>32</v>
      </c>
      <c r="B38" s="11"/>
      <c r="C38" s="11" t="s">
        <v>30</v>
      </c>
      <c r="D38" s="22">
        <v>-10000</v>
      </c>
      <c r="E38" s="11"/>
      <c r="F38" s="11"/>
    </row>
    <row r="39" spans="1:6" ht="15.75" x14ac:dyDescent="0.25">
      <c r="A39" s="12">
        <f t="shared" si="0"/>
        <v>33</v>
      </c>
      <c r="B39" s="11"/>
      <c r="C39" s="11" t="s">
        <v>31</v>
      </c>
      <c r="D39" s="22">
        <v>-3295</v>
      </c>
      <c r="E39" s="11"/>
      <c r="F39" s="11"/>
    </row>
    <row r="40" spans="1:6" ht="15.75" x14ac:dyDescent="0.25">
      <c r="A40" s="12">
        <f t="shared" si="0"/>
        <v>34</v>
      </c>
      <c r="B40" s="11"/>
      <c r="C40" s="11"/>
      <c r="D40" s="13"/>
      <c r="E40" s="11"/>
      <c r="F40" s="11"/>
    </row>
    <row r="41" spans="1:6" ht="15.75" x14ac:dyDescent="0.25">
      <c r="A41" s="12">
        <f t="shared" si="0"/>
        <v>35</v>
      </c>
      <c r="B41" s="11"/>
      <c r="C41" s="11" t="s">
        <v>24</v>
      </c>
      <c r="D41" s="20">
        <f>SUM(D30:D40)</f>
        <v>2416652.06</v>
      </c>
      <c r="E41" s="11"/>
      <c r="F41" s="11"/>
    </row>
    <row r="42" spans="1:6" ht="15.75" x14ac:dyDescent="0.25">
      <c r="A42" s="12">
        <f t="shared" si="0"/>
        <v>36</v>
      </c>
      <c r="B42" s="11"/>
      <c r="C42" s="11"/>
      <c r="D42" s="11"/>
      <c r="E42" s="11"/>
      <c r="F42" s="11"/>
    </row>
    <row r="43" spans="1:6" ht="15.75" x14ac:dyDescent="0.25">
      <c r="A43" s="12">
        <f t="shared" si="0"/>
        <v>37</v>
      </c>
      <c r="B43" s="11"/>
      <c r="C43" s="11" t="s">
        <v>38</v>
      </c>
      <c r="D43" s="22">
        <v>-17505</v>
      </c>
      <c r="E43" s="11"/>
      <c r="F43" s="11"/>
    </row>
    <row r="44" spans="1:6" ht="15.75" x14ac:dyDescent="0.25">
      <c r="A44" s="12"/>
      <c r="B44" s="11"/>
      <c r="C44" s="11"/>
      <c r="D44" s="22"/>
      <c r="E44" s="11"/>
      <c r="F44" s="11"/>
    </row>
    <row r="45" spans="1:6" ht="15.75" x14ac:dyDescent="0.25">
      <c r="A45" s="12"/>
      <c r="B45" s="11"/>
      <c r="C45" s="11"/>
      <c r="D45" s="11"/>
      <c r="E45" s="11"/>
      <c r="F45" s="11"/>
    </row>
    <row r="46" spans="1:6" ht="15.75" x14ac:dyDescent="0.25">
      <c r="A46" s="11" t="s">
        <v>80</v>
      </c>
      <c r="B46" s="11"/>
      <c r="C46" s="11"/>
      <c r="D46" s="11"/>
      <c r="E46" s="11"/>
      <c r="F46" s="11"/>
    </row>
    <row r="47" spans="1:6" ht="15.75" x14ac:dyDescent="0.25">
      <c r="A47" s="11" t="s">
        <v>36</v>
      </c>
      <c r="B47" s="11"/>
      <c r="C47" s="11"/>
      <c r="D47" s="11"/>
      <c r="E47" s="11"/>
      <c r="F47" s="11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ht="15.75" x14ac:dyDescent="0.25">
      <c r="A50" s="11"/>
      <c r="B50" s="11"/>
      <c r="C50" s="11"/>
      <c r="D50" s="3"/>
      <c r="E50" s="3"/>
      <c r="F50" s="3"/>
    </row>
    <row r="51" spans="1:6" ht="15.75" x14ac:dyDescent="0.25">
      <c r="A51" s="11" t="s">
        <v>71</v>
      </c>
      <c r="B51" s="2"/>
      <c r="C51" s="2"/>
    </row>
  </sheetData>
  <pageMargins left="0.7" right="0.7" top="0.75" bottom="0.75" header="0.3" footer="0.3"/>
  <pageSetup scale="7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BDBD-6752-4EF6-807A-15C05EFAC196}">
  <sheetPr>
    <pageSetUpPr fitToPage="1"/>
  </sheetPr>
  <dimension ref="A1:G51"/>
  <sheetViews>
    <sheetView topLeftCell="A19" workbookViewId="0">
      <selection activeCell="H28" sqref="H28"/>
    </sheetView>
  </sheetViews>
  <sheetFormatPr defaultRowHeight="15" x14ac:dyDescent="0.25"/>
  <cols>
    <col min="1" max="1" width="11.28515625" bestFit="1" customWidth="1"/>
    <col min="2" max="2" width="2.28515625" customWidth="1"/>
    <col min="3" max="3" width="30.7109375" customWidth="1"/>
    <col min="4" max="4" width="2.28515625" customWidth="1"/>
    <col min="5" max="5" width="60" customWidth="1"/>
    <col min="6" max="6" width="2.28515625" customWidth="1"/>
    <col min="7" max="7" width="13" customWidth="1"/>
  </cols>
  <sheetData>
    <row r="1" spans="1:7" ht="15.75" x14ac:dyDescent="0.25">
      <c r="A1" s="11" t="s">
        <v>79</v>
      </c>
      <c r="E1" s="23"/>
      <c r="F1" s="3"/>
      <c r="G1" s="23" t="s">
        <v>74</v>
      </c>
    </row>
    <row r="2" spans="1:7" ht="15.75" x14ac:dyDescent="0.25">
      <c r="A2" s="11" t="s">
        <v>76</v>
      </c>
      <c r="E2" s="23"/>
      <c r="F2" s="3"/>
      <c r="G2" s="23" t="s">
        <v>78</v>
      </c>
    </row>
    <row r="3" spans="1:7" ht="15.75" x14ac:dyDescent="0.25">
      <c r="A3" s="11"/>
      <c r="E3" s="23"/>
      <c r="F3" s="3"/>
      <c r="G3" s="3"/>
    </row>
    <row r="4" spans="1:7" ht="15.75" x14ac:dyDescent="0.25">
      <c r="A4" s="11" t="s">
        <v>77</v>
      </c>
      <c r="E4" s="23"/>
      <c r="F4" s="3"/>
      <c r="G4" s="3"/>
    </row>
    <row r="5" spans="1:7" x14ac:dyDescent="0.25">
      <c r="F5" s="3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10" t="s">
        <v>67</v>
      </c>
      <c r="B7" s="3"/>
      <c r="C7" s="10" t="s">
        <v>68</v>
      </c>
      <c r="D7" s="3"/>
      <c r="E7" s="10" t="s">
        <v>69</v>
      </c>
      <c r="F7" s="3"/>
      <c r="G7" s="10" t="s">
        <v>34</v>
      </c>
    </row>
    <row r="8" spans="1:7" x14ac:dyDescent="0.25">
      <c r="A8" s="4">
        <v>45293</v>
      </c>
      <c r="B8" s="3"/>
      <c r="C8" s="3" t="s">
        <v>40</v>
      </c>
      <c r="D8" s="3"/>
      <c r="E8" s="3" t="s">
        <v>41</v>
      </c>
      <c r="F8" s="3"/>
      <c r="G8" s="5">
        <v>80.52</v>
      </c>
    </row>
    <row r="9" spans="1:7" x14ac:dyDescent="0.25">
      <c r="A9" s="4">
        <v>45456</v>
      </c>
      <c r="B9" s="3"/>
      <c r="C9" s="3" t="s">
        <v>42</v>
      </c>
      <c r="D9" s="3"/>
      <c r="E9" s="3" t="s">
        <v>43</v>
      </c>
      <c r="F9" s="3"/>
      <c r="G9" s="5">
        <v>9.65</v>
      </c>
    </row>
    <row r="10" spans="1:7" x14ac:dyDescent="0.25">
      <c r="A10" s="4">
        <v>45456</v>
      </c>
      <c r="B10" s="3"/>
      <c r="C10" s="3" t="s">
        <v>42</v>
      </c>
      <c r="D10" s="3"/>
      <c r="E10" s="3" t="s">
        <v>43</v>
      </c>
      <c r="F10" s="3"/>
      <c r="G10" s="5">
        <v>97.53</v>
      </c>
    </row>
    <row r="11" spans="1:7" x14ac:dyDescent="0.25">
      <c r="A11" s="4">
        <v>45456</v>
      </c>
      <c r="B11" s="3"/>
      <c r="C11" s="3" t="s">
        <v>44</v>
      </c>
      <c r="D11" s="3"/>
      <c r="E11" s="3" t="s">
        <v>43</v>
      </c>
      <c r="F11" s="3"/>
      <c r="G11" s="5">
        <v>14</v>
      </c>
    </row>
    <row r="12" spans="1:7" x14ac:dyDescent="0.25">
      <c r="A12" s="4">
        <v>45456</v>
      </c>
      <c r="B12" s="3"/>
      <c r="C12" s="3" t="s">
        <v>44</v>
      </c>
      <c r="D12" s="3"/>
      <c r="E12" s="3" t="s">
        <v>43</v>
      </c>
      <c r="F12" s="3"/>
      <c r="G12" s="5">
        <v>141.54</v>
      </c>
    </row>
    <row r="13" spans="1:7" x14ac:dyDescent="0.25">
      <c r="A13" s="4">
        <v>45475</v>
      </c>
      <c r="B13" s="3"/>
      <c r="C13" s="3" t="s">
        <v>45</v>
      </c>
      <c r="D13" s="3"/>
      <c r="E13" s="3" t="s">
        <v>46</v>
      </c>
      <c r="F13" s="3"/>
      <c r="G13" s="5">
        <v>287.13</v>
      </c>
    </row>
    <row r="14" spans="1:7" x14ac:dyDescent="0.25">
      <c r="A14" s="4">
        <v>45475</v>
      </c>
      <c r="B14" s="3"/>
      <c r="C14" s="3" t="s">
        <v>45</v>
      </c>
      <c r="D14" s="3"/>
      <c r="E14" s="3" t="s">
        <v>46</v>
      </c>
      <c r="F14" s="3"/>
      <c r="G14" s="5">
        <v>28.4</v>
      </c>
    </row>
    <row r="15" spans="1:7" x14ac:dyDescent="0.25">
      <c r="A15" s="6">
        <v>45491</v>
      </c>
      <c r="B15" s="7"/>
      <c r="C15" s="7" t="s">
        <v>47</v>
      </c>
      <c r="D15" s="7"/>
      <c r="E15" s="7" t="s">
        <v>48</v>
      </c>
      <c r="F15" s="7"/>
      <c r="G15" s="8">
        <v>90</v>
      </c>
    </row>
    <row r="16" spans="1:7" x14ac:dyDescent="0.25">
      <c r="A16" s="4">
        <v>45491</v>
      </c>
      <c r="B16" s="3"/>
      <c r="C16" s="3" t="s">
        <v>47</v>
      </c>
      <c r="D16" s="3"/>
      <c r="E16" s="3" t="s">
        <v>48</v>
      </c>
      <c r="F16" s="3"/>
      <c r="G16" s="5">
        <v>910</v>
      </c>
    </row>
    <row r="17" spans="1:7" x14ac:dyDescent="0.25">
      <c r="A17" s="4">
        <v>45491</v>
      </c>
      <c r="B17" s="3"/>
      <c r="C17" s="3" t="s">
        <v>47</v>
      </c>
      <c r="D17" s="3"/>
      <c r="E17" s="3" t="s">
        <v>49</v>
      </c>
      <c r="F17" s="3"/>
      <c r="G17" s="5">
        <v>20.88</v>
      </c>
    </row>
    <row r="18" spans="1:7" x14ac:dyDescent="0.25">
      <c r="A18" s="4">
        <v>45491</v>
      </c>
      <c r="B18" s="3"/>
      <c r="C18" s="3" t="s">
        <v>47</v>
      </c>
      <c r="D18" s="3"/>
      <c r="E18" s="3" t="s">
        <v>49</v>
      </c>
      <c r="F18" s="3"/>
      <c r="G18" s="5">
        <v>211.13</v>
      </c>
    </row>
    <row r="19" spans="1:7" x14ac:dyDescent="0.25">
      <c r="A19" s="4">
        <v>45492</v>
      </c>
      <c r="B19" s="3"/>
      <c r="C19" s="3" t="s">
        <v>44</v>
      </c>
      <c r="D19" s="3"/>
      <c r="E19" s="3" t="s">
        <v>50</v>
      </c>
      <c r="F19" s="3"/>
      <c r="G19" s="5">
        <v>9.82</v>
      </c>
    </row>
    <row r="20" spans="1:7" x14ac:dyDescent="0.25">
      <c r="A20" s="4">
        <v>45492</v>
      </c>
      <c r="B20" s="3"/>
      <c r="C20" s="3" t="s">
        <v>44</v>
      </c>
      <c r="D20" s="3"/>
      <c r="E20" s="3" t="s">
        <v>50</v>
      </c>
      <c r="F20" s="3"/>
      <c r="G20" s="5">
        <v>99.34</v>
      </c>
    </row>
    <row r="21" spans="1:7" x14ac:dyDescent="0.25">
      <c r="A21" s="4">
        <v>45596</v>
      </c>
      <c r="B21" s="3"/>
      <c r="C21" s="3" t="s">
        <v>44</v>
      </c>
      <c r="D21" s="3"/>
      <c r="E21" s="3" t="s">
        <v>73</v>
      </c>
      <c r="F21" s="3"/>
      <c r="G21" s="5">
        <v>3.63</v>
      </c>
    </row>
    <row r="22" spans="1:7" x14ac:dyDescent="0.25">
      <c r="A22" s="4">
        <v>45596</v>
      </c>
      <c r="B22" s="3"/>
      <c r="C22" s="3" t="s">
        <v>44</v>
      </c>
      <c r="D22" s="3"/>
      <c r="E22" s="3" t="s">
        <v>73</v>
      </c>
      <c r="F22" s="3"/>
      <c r="G22" s="5">
        <v>36.65</v>
      </c>
    </row>
    <row r="23" spans="1:7" x14ac:dyDescent="0.25">
      <c r="A23" s="4">
        <v>45611</v>
      </c>
      <c r="B23" s="3"/>
      <c r="C23" s="3" t="s">
        <v>51</v>
      </c>
      <c r="D23" s="3"/>
      <c r="E23" s="3" t="s">
        <v>52</v>
      </c>
      <c r="F23" s="3"/>
      <c r="G23" s="5">
        <v>9.82</v>
      </c>
    </row>
    <row r="24" spans="1:7" x14ac:dyDescent="0.25">
      <c r="A24" s="4">
        <v>45611</v>
      </c>
      <c r="B24" s="3"/>
      <c r="C24" s="3" t="s">
        <v>51</v>
      </c>
      <c r="D24" s="3"/>
      <c r="E24" s="3" t="s">
        <v>52</v>
      </c>
      <c r="F24" s="3"/>
      <c r="G24" s="5">
        <v>99.25</v>
      </c>
    </row>
    <row r="25" spans="1:7" x14ac:dyDescent="0.25">
      <c r="A25" s="4">
        <v>45615</v>
      </c>
      <c r="B25" s="3"/>
      <c r="C25" s="3" t="s">
        <v>53</v>
      </c>
      <c r="D25" s="3"/>
      <c r="E25" s="3" t="s">
        <v>54</v>
      </c>
      <c r="F25" s="3"/>
      <c r="G25" s="5">
        <v>213.94</v>
      </c>
    </row>
    <row r="26" spans="1:7" x14ac:dyDescent="0.25">
      <c r="A26" s="4">
        <v>45615</v>
      </c>
      <c r="B26" s="3"/>
      <c r="C26" s="3" t="s">
        <v>47</v>
      </c>
      <c r="D26" s="3"/>
      <c r="E26" s="3" t="s">
        <v>55</v>
      </c>
      <c r="F26" s="3"/>
      <c r="G26" s="5">
        <v>1738.79</v>
      </c>
    </row>
    <row r="27" spans="1:7" x14ac:dyDescent="0.25">
      <c r="A27" s="4">
        <v>45616</v>
      </c>
      <c r="B27" s="3"/>
      <c r="C27" s="3" t="s">
        <v>56</v>
      </c>
      <c r="D27" s="3"/>
      <c r="E27" s="3" t="s">
        <v>57</v>
      </c>
      <c r="F27" s="3"/>
      <c r="G27" s="5">
        <v>41.67</v>
      </c>
    </row>
    <row r="28" spans="1:7" x14ac:dyDescent="0.25">
      <c r="A28" s="4">
        <v>45616</v>
      </c>
      <c r="B28" s="3"/>
      <c r="C28" s="3" t="s">
        <v>56</v>
      </c>
      <c r="D28" s="3"/>
      <c r="E28" s="3" t="s">
        <v>57</v>
      </c>
      <c r="F28" s="3"/>
      <c r="G28" s="5">
        <v>421.36</v>
      </c>
    </row>
    <row r="29" spans="1:7" x14ac:dyDescent="0.25">
      <c r="A29" s="4">
        <v>45617</v>
      </c>
      <c r="B29" s="3"/>
      <c r="C29" s="3" t="s">
        <v>42</v>
      </c>
      <c r="D29" s="3"/>
      <c r="E29" s="3" t="s">
        <v>58</v>
      </c>
      <c r="F29" s="3"/>
      <c r="G29" s="5">
        <v>5.4</v>
      </c>
    </row>
    <row r="30" spans="1:7" x14ac:dyDescent="0.25">
      <c r="A30" s="4">
        <v>45617</v>
      </c>
      <c r="B30" s="3"/>
      <c r="C30" s="3" t="s">
        <v>42</v>
      </c>
      <c r="D30" s="3"/>
      <c r="E30" s="3" t="s">
        <v>58</v>
      </c>
      <c r="F30" s="3"/>
      <c r="G30" s="5">
        <v>54.62</v>
      </c>
    </row>
    <row r="31" spans="1:7" x14ac:dyDescent="0.25">
      <c r="A31" s="4">
        <v>45617</v>
      </c>
      <c r="B31" s="3"/>
      <c r="C31" s="3" t="s">
        <v>42</v>
      </c>
      <c r="D31" s="3"/>
      <c r="E31" s="3" t="s">
        <v>58</v>
      </c>
      <c r="F31" s="3"/>
      <c r="G31" s="5">
        <v>4.7699999999999996</v>
      </c>
    </row>
    <row r="32" spans="1:7" x14ac:dyDescent="0.25">
      <c r="A32" s="4">
        <v>45617</v>
      </c>
      <c r="B32" s="3"/>
      <c r="C32" s="3" t="s">
        <v>42</v>
      </c>
      <c r="D32" s="3"/>
      <c r="E32" s="3" t="s">
        <v>58</v>
      </c>
      <c r="F32" s="3"/>
      <c r="G32" s="5">
        <v>48.2</v>
      </c>
    </row>
    <row r="33" spans="1:7" x14ac:dyDescent="0.25">
      <c r="A33" s="4">
        <v>45617</v>
      </c>
      <c r="B33" s="3"/>
      <c r="C33" s="3" t="s">
        <v>42</v>
      </c>
      <c r="D33" s="3"/>
      <c r="E33" s="3" t="s">
        <v>58</v>
      </c>
      <c r="F33" s="3"/>
      <c r="G33" s="5">
        <v>1.29</v>
      </c>
    </row>
    <row r="34" spans="1:7" x14ac:dyDescent="0.25">
      <c r="A34" s="4">
        <v>45617</v>
      </c>
      <c r="B34" s="3"/>
      <c r="C34" s="3" t="s">
        <v>42</v>
      </c>
      <c r="D34" s="3"/>
      <c r="E34" s="3" t="s">
        <v>58</v>
      </c>
      <c r="F34" s="3"/>
      <c r="G34" s="5">
        <v>13.06</v>
      </c>
    </row>
    <row r="35" spans="1:7" x14ac:dyDescent="0.25">
      <c r="A35" s="4">
        <v>45621</v>
      </c>
      <c r="B35" s="3"/>
      <c r="C35" s="3" t="s">
        <v>42</v>
      </c>
      <c r="D35" s="3"/>
      <c r="E35" s="3" t="s">
        <v>59</v>
      </c>
      <c r="F35" s="3"/>
      <c r="G35" s="5">
        <v>5.6</v>
      </c>
    </row>
    <row r="36" spans="1:7" x14ac:dyDescent="0.25">
      <c r="A36" s="4">
        <v>45621</v>
      </c>
      <c r="B36" s="3"/>
      <c r="C36" s="3" t="s">
        <v>42</v>
      </c>
      <c r="D36" s="3"/>
      <c r="E36" s="3" t="s">
        <v>59</v>
      </c>
      <c r="F36" s="3"/>
      <c r="G36" s="5">
        <v>56.59</v>
      </c>
    </row>
    <row r="37" spans="1:7" x14ac:dyDescent="0.25">
      <c r="A37" s="4">
        <v>45622</v>
      </c>
      <c r="B37" s="3"/>
      <c r="C37" s="3" t="s">
        <v>60</v>
      </c>
      <c r="D37" s="3"/>
      <c r="E37" s="3" t="s">
        <v>61</v>
      </c>
      <c r="F37" s="3"/>
      <c r="G37" s="5">
        <v>4.8099999999999996</v>
      </c>
    </row>
    <row r="38" spans="1:7" x14ac:dyDescent="0.25">
      <c r="A38" s="4">
        <v>45622</v>
      </c>
      <c r="B38" s="3"/>
      <c r="C38" s="3" t="s">
        <v>60</v>
      </c>
      <c r="D38" s="3"/>
      <c r="E38" s="3" t="s">
        <v>61</v>
      </c>
      <c r="F38" s="3"/>
      <c r="G38" s="5">
        <v>48.6</v>
      </c>
    </row>
    <row r="39" spans="1:7" x14ac:dyDescent="0.25">
      <c r="A39" s="4">
        <v>45623</v>
      </c>
      <c r="B39" s="3"/>
      <c r="C39" s="3" t="s">
        <v>51</v>
      </c>
      <c r="D39" s="3"/>
      <c r="E39" s="3" t="s">
        <v>52</v>
      </c>
      <c r="F39" s="3"/>
      <c r="G39" s="5">
        <v>4.34</v>
      </c>
    </row>
    <row r="40" spans="1:7" x14ac:dyDescent="0.25">
      <c r="A40" s="4">
        <v>45623</v>
      </c>
      <c r="B40" s="3"/>
      <c r="C40" s="3" t="s">
        <v>51</v>
      </c>
      <c r="D40" s="3"/>
      <c r="E40" s="3" t="s">
        <v>52</v>
      </c>
      <c r="F40" s="3"/>
      <c r="G40" s="5">
        <v>43.89</v>
      </c>
    </row>
    <row r="41" spans="1:7" x14ac:dyDescent="0.25">
      <c r="A41" s="4">
        <v>45643</v>
      </c>
      <c r="B41" s="3"/>
      <c r="C41" s="3" t="s">
        <v>62</v>
      </c>
      <c r="D41" s="3"/>
      <c r="E41" s="3" t="s">
        <v>63</v>
      </c>
      <c r="F41" s="3"/>
      <c r="G41" s="5">
        <v>42.25</v>
      </c>
    </row>
    <row r="42" spans="1:7" x14ac:dyDescent="0.25">
      <c r="A42" s="4">
        <v>45643</v>
      </c>
      <c r="B42" s="3"/>
      <c r="C42" s="3" t="s">
        <v>62</v>
      </c>
      <c r="D42" s="3"/>
      <c r="E42" s="3" t="s">
        <v>63</v>
      </c>
      <c r="F42" s="3"/>
      <c r="G42" s="5">
        <v>427.22</v>
      </c>
    </row>
    <row r="43" spans="1:7" x14ac:dyDescent="0.25">
      <c r="A43" s="4">
        <v>45644</v>
      </c>
      <c r="B43" s="3"/>
      <c r="C43" s="3" t="s">
        <v>47</v>
      </c>
      <c r="D43" s="3"/>
      <c r="E43" s="3" t="s">
        <v>64</v>
      </c>
      <c r="F43" s="3"/>
      <c r="G43" s="5">
        <v>8</v>
      </c>
    </row>
    <row r="44" spans="1:7" x14ac:dyDescent="0.25">
      <c r="A44" s="4">
        <v>45644</v>
      </c>
      <c r="B44" s="3"/>
      <c r="C44" s="3" t="s">
        <v>47</v>
      </c>
      <c r="D44" s="3"/>
      <c r="E44" s="3" t="s">
        <v>64</v>
      </c>
      <c r="F44" s="3"/>
      <c r="G44" s="9">
        <v>80.849999999999994</v>
      </c>
    </row>
    <row r="45" spans="1:7" x14ac:dyDescent="0.25">
      <c r="A45" s="4"/>
      <c r="B45" s="3"/>
      <c r="C45" s="3"/>
      <c r="D45" s="3"/>
      <c r="E45" s="3"/>
      <c r="F45" s="3"/>
      <c r="G45" s="5"/>
    </row>
    <row r="46" spans="1:7" ht="15.75" thickBot="1" x14ac:dyDescent="0.3">
      <c r="A46" s="4"/>
      <c r="B46" s="3"/>
      <c r="C46" s="3"/>
      <c r="D46" s="3"/>
      <c r="E46" s="26" t="s">
        <v>65</v>
      </c>
      <c r="F46" s="3"/>
      <c r="G46" s="25">
        <f>SUM(G8:G45)</f>
        <v>5414.5400000000027</v>
      </c>
    </row>
    <row r="47" spans="1:7" ht="15.75" thickTop="1" x14ac:dyDescent="0.25">
      <c r="A47" s="4"/>
      <c r="B47" s="3"/>
      <c r="C47" s="3"/>
      <c r="D47" s="3"/>
      <c r="E47" s="3"/>
      <c r="F47" s="3"/>
      <c r="G47" s="5"/>
    </row>
    <row r="49" spans="1:1" x14ac:dyDescent="0.25">
      <c r="A49" s="24"/>
    </row>
    <row r="50" spans="1:1" x14ac:dyDescent="0.25">
      <c r="A50" s="24" t="s">
        <v>70</v>
      </c>
    </row>
    <row r="51" spans="1:1" x14ac:dyDescent="0.25">
      <c r="A51" s="24" t="s">
        <v>66</v>
      </c>
    </row>
  </sheetData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Rev Req</vt:lpstr>
      <vt:lpstr>Sch 2</vt:lpstr>
      <vt:lpstr>'Rev Req'!Print_Area</vt:lpstr>
      <vt:lpstr>'Sch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Shute</dc:creator>
  <cp:lastModifiedBy>Tina Miller</cp:lastModifiedBy>
  <cp:lastPrinted>2025-12-18T16:16:37Z</cp:lastPrinted>
  <dcterms:created xsi:type="dcterms:W3CDTF">2025-11-06T23:22:55Z</dcterms:created>
  <dcterms:modified xsi:type="dcterms:W3CDTF">2025-12-18T17:29:50Z</dcterms:modified>
</cp:coreProperties>
</file>