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5-00267 ES 2-yr Review/Discovery/"/>
    </mc:Choice>
  </mc:AlternateContent>
  <xr:revisionPtr revIDLastSave="20" documentId="13_ncr:1_{2A45FC47-ABF9-4F2D-9F92-036AF4321D47}" xr6:coauthVersionLast="47" xr6:coauthVersionMax="47" xr10:uidLastSave="{32C6ED3F-6095-45D3-8A08-81CCDB2B9AD5}"/>
  <bookViews>
    <workbookView xWindow="-28920" yWindow="-120" windowWidth="29040" windowHeight="15720" xr2:uid="{00000000-000D-0000-FFFF-FFFF00000000}"/>
  </bookViews>
  <sheets>
    <sheet name="Form 1.0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I20" i="2"/>
  <c r="AF20" i="2"/>
  <c r="AF14" i="2"/>
  <c r="AF7" i="2" l="1"/>
  <c r="AF9" i="2" s="1"/>
  <c r="AF12" i="2" s="1"/>
  <c r="AE7" i="2"/>
  <c r="AE9" i="2" s="1"/>
  <c r="AE12" i="2" s="1"/>
  <c r="AD20" i="2"/>
  <c r="AD14" i="2"/>
  <c r="AB20" i="2"/>
  <c r="AB14" i="2"/>
  <c r="AE14" i="2" l="1"/>
  <c r="AE20" i="2"/>
  <c r="AF16" i="2"/>
  <c r="AF18" i="2" s="1"/>
  <c r="AF22" i="2"/>
  <c r="AF24" i="2" s="1"/>
  <c r="AE22" i="2"/>
  <c r="AE24" i="2" s="1"/>
  <c r="AE16" i="2"/>
  <c r="AE18" i="2" s="1"/>
  <c r="AD7" i="2" l="1"/>
  <c r="AD9" i="2" s="1"/>
  <c r="AD12" i="2" s="1"/>
  <c r="AC7" i="2"/>
  <c r="AC9" i="2" s="1"/>
  <c r="AC12" i="2" s="1"/>
  <c r="AB7" i="2"/>
  <c r="AB9" i="2" s="1"/>
  <c r="AB12" i="2" s="1"/>
  <c r="AA7" i="2"/>
  <c r="AA9" i="2" s="1"/>
  <c r="AA12" i="2" s="1"/>
  <c r="E9" i="2"/>
  <c r="F9" i="2"/>
  <c r="G9" i="2"/>
  <c r="H9" i="2"/>
  <c r="I9" i="2"/>
  <c r="J9" i="2"/>
  <c r="K9" i="2"/>
  <c r="L9" i="2"/>
  <c r="N9" i="2"/>
  <c r="O9" i="2"/>
  <c r="P9" i="2"/>
  <c r="Q9" i="2"/>
  <c r="R9" i="2"/>
  <c r="S9" i="2"/>
  <c r="T9" i="2"/>
  <c r="U9" i="2"/>
  <c r="V9" i="2"/>
  <c r="W9" i="2"/>
  <c r="X9" i="2"/>
  <c r="D9" i="2"/>
  <c r="L7" i="2"/>
  <c r="L12" i="2" s="1"/>
  <c r="AC20" i="2" l="1"/>
  <c r="AC14" i="2"/>
  <c r="AA14" i="2"/>
  <c r="AA20" i="2"/>
  <c r="AD22" i="2"/>
  <c r="AD24" i="2" s="1"/>
  <c r="AD16" i="2"/>
  <c r="AD18" i="2" s="1"/>
  <c r="AC22" i="2"/>
  <c r="AC24" i="2" s="1"/>
  <c r="AC16" i="2"/>
  <c r="AC18" i="2" s="1"/>
  <c r="AB22" i="2"/>
  <c r="AB24" i="2" s="1"/>
  <c r="AB16" i="2"/>
  <c r="AB18" i="2" s="1"/>
  <c r="AA22" i="2"/>
  <c r="AA24" i="2" s="1"/>
  <c r="AA16" i="2"/>
  <c r="AA18" i="2" s="1"/>
  <c r="L14" i="2"/>
  <c r="L16" i="2" s="1"/>
  <c r="L18" i="2" s="1"/>
  <c r="L20" i="2"/>
  <c r="L22" i="2" s="1"/>
  <c r="L24" i="2" s="1"/>
  <c r="S12" i="2" l="1"/>
  <c r="M7" i="2"/>
  <c r="N7" i="2"/>
  <c r="N12" i="2" s="1"/>
  <c r="O7" i="2"/>
  <c r="O12" i="2" s="1"/>
  <c r="P7" i="2"/>
  <c r="P12" i="2" s="1"/>
  <c r="Q7" i="2"/>
  <c r="Q12" i="2" s="1"/>
  <c r="R7" i="2"/>
  <c r="R12" i="2" s="1"/>
  <c r="S7" i="2"/>
  <c r="T7" i="2"/>
  <c r="T12" i="2" s="1"/>
  <c r="U7" i="2"/>
  <c r="U12" i="2" s="1"/>
  <c r="V7" i="2"/>
  <c r="V12" i="2" s="1"/>
  <c r="W7" i="2"/>
  <c r="W12" i="2" s="1"/>
  <c r="X7" i="2"/>
  <c r="X12" i="2" s="1"/>
  <c r="Y7" i="2"/>
  <c r="Z7" i="2"/>
  <c r="H7" i="2"/>
  <c r="H12" i="2" s="1"/>
  <c r="H14" i="2" s="1"/>
  <c r="H16" i="2" s="1"/>
  <c r="F7" i="2"/>
  <c r="F12" i="2" s="1"/>
  <c r="F20" i="2" s="1"/>
  <c r="F22" i="2" s="1"/>
  <c r="F24" i="2" s="1"/>
  <c r="D7" i="2"/>
  <c r="D12" i="2" s="1"/>
  <c r="E7" i="2"/>
  <c r="E12" i="2" s="1"/>
  <c r="Z9" i="2" l="1"/>
  <c r="Z12" i="2" s="1"/>
  <c r="Y9" i="2"/>
  <c r="Y12" i="2" s="1"/>
  <c r="M12" i="2"/>
  <c r="M20" i="2" s="1"/>
  <c r="M22" i="2" s="1"/>
  <c r="M24" i="2" s="1"/>
  <c r="M9" i="2"/>
  <c r="F14" i="2"/>
  <c r="F16" i="2" s="1"/>
  <c r="F18" i="2" s="1"/>
  <c r="U20" i="2"/>
  <c r="U22" i="2" s="1"/>
  <c r="U24" i="2" s="1"/>
  <c r="U14" i="2"/>
  <c r="U16" i="2" s="1"/>
  <c r="U18" i="2" s="1"/>
  <c r="S20" i="2"/>
  <c r="S22" i="2" s="1"/>
  <c r="S24" i="2" s="1"/>
  <c r="S14" i="2"/>
  <c r="S16" i="2" s="1"/>
  <c r="S18" i="2" s="1"/>
  <c r="R14" i="2"/>
  <c r="R16" i="2" s="1"/>
  <c r="R18" i="2" s="1"/>
  <c r="R20" i="2"/>
  <c r="R22" i="2" s="1"/>
  <c r="R24" i="2" s="1"/>
  <c r="Q14" i="2"/>
  <c r="Q16" i="2" s="1"/>
  <c r="Q18" i="2" s="1"/>
  <c r="Q20" i="2"/>
  <c r="Q22" i="2" s="1"/>
  <c r="Q24" i="2" s="1"/>
  <c r="P20" i="2"/>
  <c r="P22" i="2" s="1"/>
  <c r="P24" i="2" s="1"/>
  <c r="P14" i="2"/>
  <c r="P16" i="2" s="1"/>
  <c r="P18" i="2" s="1"/>
  <c r="T20" i="2"/>
  <c r="T22" i="2" s="1"/>
  <c r="T24" i="2" s="1"/>
  <c r="T14" i="2"/>
  <c r="T16" i="2" s="1"/>
  <c r="T18" i="2" s="1"/>
  <c r="O14" i="2"/>
  <c r="O16" i="2" s="1"/>
  <c r="O18" i="2" s="1"/>
  <c r="O20" i="2"/>
  <c r="O22" i="2" s="1"/>
  <c r="O24" i="2" s="1"/>
  <c r="X20" i="2"/>
  <c r="X22" i="2" s="1"/>
  <c r="X24" i="2" s="1"/>
  <c r="X14" i="2"/>
  <c r="X16" i="2" s="1"/>
  <c r="X18" i="2" s="1"/>
  <c r="W20" i="2"/>
  <c r="W22" i="2" s="1"/>
  <c r="W24" i="2" s="1"/>
  <c r="W14" i="2"/>
  <c r="W16" i="2" s="1"/>
  <c r="W18" i="2" s="1"/>
  <c r="V20" i="2"/>
  <c r="V22" i="2" s="1"/>
  <c r="V24" i="2" s="1"/>
  <c r="V14" i="2"/>
  <c r="N20" i="2"/>
  <c r="N22" i="2" s="1"/>
  <c r="N24" i="2" s="1"/>
  <c r="N14" i="2"/>
  <c r="N16" i="2" s="1"/>
  <c r="N18" i="2" s="1"/>
  <c r="H20" i="2"/>
  <c r="H22" i="2" s="1"/>
  <c r="H24" i="2" s="1"/>
  <c r="H18" i="2"/>
  <c r="D20" i="2"/>
  <c r="D22" i="2" s="1"/>
  <c r="D24" i="2" s="1"/>
  <c r="D14" i="2"/>
  <c r="D16" i="2" s="1"/>
  <c r="D18" i="2" s="1"/>
  <c r="E20" i="2"/>
  <c r="E22" i="2" s="1"/>
  <c r="E24" i="2" s="1"/>
  <c r="E14" i="2"/>
  <c r="E16" i="2" s="1"/>
  <c r="E18" i="2" s="1"/>
  <c r="Z14" i="2" l="1"/>
  <c r="Z16" i="2" s="1"/>
  <c r="Z18" i="2" s="1"/>
  <c r="Z20" i="2"/>
  <c r="Z22" i="2" s="1"/>
  <c r="Z24" i="2" s="1"/>
  <c r="Y20" i="2"/>
  <c r="Y22" i="2" s="1"/>
  <c r="Y24" i="2" s="1"/>
  <c r="Y14" i="2"/>
  <c r="Y16" i="2" s="1"/>
  <c r="Y18" i="2" s="1"/>
  <c r="M14" i="2"/>
  <c r="M16" i="2" s="1"/>
  <c r="M18" i="2" s="1"/>
  <c r="V16" i="2"/>
  <c r="V18" i="2" s="1"/>
  <c r="G7" i="2"/>
  <c r="G12" i="2" s="1"/>
  <c r="G20" i="2" s="1"/>
  <c r="G22" i="2" s="1"/>
  <c r="I7" i="2"/>
  <c r="I12" i="2" s="1"/>
  <c r="J7" i="2"/>
  <c r="K7" i="2"/>
  <c r="K12" i="2" s="1"/>
  <c r="J20" i="2" l="1"/>
  <c r="J22" i="2" s="1"/>
  <c r="J24" i="2" s="1"/>
  <c r="J14" i="2"/>
  <c r="J16" i="2" s="1"/>
  <c r="J18" i="2" s="1"/>
  <c r="I14" i="2"/>
  <c r="I16" i="2" s="1"/>
  <c r="I18" i="2" s="1"/>
  <c r="I22" i="2"/>
  <c r="I24" i="2" s="1"/>
  <c r="K14" i="2"/>
  <c r="K20" i="2"/>
  <c r="K22" i="2" s="1"/>
  <c r="K24" i="2" s="1"/>
  <c r="G14" i="2"/>
  <c r="G16" i="2" s="1"/>
  <c r="G18" i="2" s="1"/>
  <c r="G24" i="2"/>
  <c r="K16" i="2" l="1"/>
  <c r="K18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</calcChain>
</file>

<file path=xl/sharedStrings.xml><?xml version="1.0" encoding="utf-8"?>
<sst xmlns="http://schemas.openxmlformats.org/spreadsheetml/2006/main" count="32" uniqueCount="29">
  <si>
    <t>Calculation of E(m)</t>
  </si>
  <si>
    <t>Line</t>
  </si>
  <si>
    <t>Detail</t>
  </si>
  <si>
    <t>E(m) (Line 1-2+3)</t>
  </si>
  <si>
    <t>Ky Retail E(m) (Line 4*5)</t>
  </si>
  <si>
    <t>Adjustments</t>
  </si>
  <si>
    <t>Net KY Retail E(m) (Line 6+7+8)</t>
  </si>
  <si>
    <t>Res.</t>
  </si>
  <si>
    <t>Allocation Factor</t>
  </si>
  <si>
    <t>Current Month's Allocation E(m) (Line 9*10)</t>
  </si>
  <si>
    <t>KY Residential Revenues</t>
  </si>
  <si>
    <t>All Other</t>
  </si>
  <si>
    <t>Current Month's Allocation E(m) (Line 9*16)</t>
  </si>
  <si>
    <t>KY All Other Non-Fuel Revenues</t>
  </si>
  <si>
    <t>Calculation</t>
  </si>
  <si>
    <t>Res Surcharge Factor (Line 13/14)</t>
  </si>
  <si>
    <t>A.O. Surcharge Factor (Line 19/20)</t>
  </si>
  <si>
    <t>CRR from Form 3.00</t>
  </si>
  <si>
    <t>Current Month's Total (Line 11+12)</t>
  </si>
  <si>
    <t>Current Month's Total (Line 17+18)</t>
  </si>
  <si>
    <t>Jan-24 Pre-Rate Case</t>
  </si>
  <si>
    <t>Jan-24 Post-Rate Case</t>
  </si>
  <si>
    <t>As Reported on Form 1.0 / Form 1.10</t>
  </si>
  <si>
    <t>BRR from Form 1.10 / Form 2.00</t>
  </si>
  <si>
    <t>Mitchell FGD Expenses (ES Form 3.13 / Form 3.10)</t>
  </si>
  <si>
    <t>KY Retail Jurisdiction Allocation Factor from Form 3.30 / Form 4.00</t>
  </si>
  <si>
    <t>Under/(Over) Collection from Form 3.30 / Form 4.00</t>
  </si>
  <si>
    <t>2023-00159 Final Order</t>
  </si>
  <si>
    <t>ES Changes / New Forms in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</si>
</sst>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%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1527CF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Unicode MS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E1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8" applyNumberFormat="0" applyAlignment="0" applyProtection="0"/>
    <xf numFmtId="0" fontId="22" fillId="22" borderId="9" applyNumberFormat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8" applyNumberFormat="0" applyAlignment="0" applyProtection="0"/>
    <xf numFmtId="0" fontId="29" fillId="0" borderId="13" applyNumberFormat="0" applyFill="0" applyAlignment="0" applyProtection="0"/>
    <xf numFmtId="0" fontId="30" fillId="23" borderId="0" applyNumberFormat="0" applyBorder="0" applyAlignment="0" applyProtection="0"/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8" fillId="0" borderId="0"/>
    <xf numFmtId="0" fontId="3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4" borderId="14" applyNumberFormat="0" applyFont="0" applyAlignment="0" applyProtection="0"/>
    <xf numFmtId="0" fontId="31" fillId="21" borderId="15" applyNumberFormat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0" fontId="11" fillId="0" borderId="16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12" fillId="25" borderId="0" applyNumberFormat="0" applyFont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1" applyNumberFormat="1" applyFont="1"/>
    <xf numFmtId="0" fontId="2" fillId="0" borderId="1" xfId="0" applyFont="1" applyBorder="1"/>
    <xf numFmtId="165" fontId="2" fillId="0" borderId="2" xfId="0" applyNumberFormat="1" applyFont="1" applyFill="1" applyBorder="1"/>
    <xf numFmtId="0" fontId="2" fillId="2" borderId="1" xfId="0" applyFont="1" applyFill="1" applyBorder="1"/>
    <xf numFmtId="165" fontId="2" fillId="2" borderId="2" xfId="2" applyNumberFormat="1" applyFont="1" applyFill="1" applyBorder="1"/>
    <xf numFmtId="166" fontId="2" fillId="0" borderId="2" xfId="3" applyNumberFormat="1" applyFont="1" applyFill="1" applyBorder="1"/>
    <xf numFmtId="165" fontId="2" fillId="2" borderId="2" xfId="0" applyNumberFormat="1" applyFont="1" applyFill="1" applyBorder="1"/>
    <xf numFmtId="164" fontId="3" fillId="0" borderId="4" xfId="1" applyNumberFormat="1" applyFont="1" applyBorder="1"/>
    <xf numFmtId="0" fontId="2" fillId="0" borderId="5" xfId="0" applyFont="1" applyBorder="1"/>
    <xf numFmtId="164" fontId="3" fillId="0" borderId="0" xfId="1" applyNumberFormat="1" applyFont="1" applyBorder="1"/>
    <xf numFmtId="164" fontId="3" fillId="0" borderId="3" xfId="1" applyNumberFormat="1" applyFont="1" applyBorder="1"/>
    <xf numFmtId="0" fontId="6" fillId="2" borderId="6" xfId="0" applyFont="1" applyFill="1" applyBorder="1"/>
    <xf numFmtId="0" fontId="7" fillId="0" borderId="0" xfId="0" applyFont="1" applyAlignment="1">
      <alignment wrapText="1"/>
    </xf>
    <xf numFmtId="10" fontId="2" fillId="0" borderId="2" xfId="3" applyNumberFormat="1" applyFont="1" applyFill="1" applyBorder="1"/>
    <xf numFmtId="165" fontId="2" fillId="2" borderId="7" xfId="0" applyNumberFormat="1" applyFont="1" applyFill="1" applyBorder="1"/>
    <xf numFmtId="167" fontId="8" fillId="2" borderId="7" xfId="3" applyNumberFormat="1" applyFont="1" applyFill="1" applyBorder="1"/>
    <xf numFmtId="0" fontId="2" fillId="0" borderId="0" xfId="0" applyFont="1" applyFill="1"/>
    <xf numFmtId="165" fontId="3" fillId="0" borderId="0" xfId="0" applyNumberFormat="1" applyFont="1" applyFill="1" applyAlignment="1"/>
    <xf numFmtId="0" fontId="3" fillId="2" borderId="0" xfId="0" applyFont="1" applyFill="1"/>
    <xf numFmtId="17" fontId="4" fillId="26" borderId="0" xfId="0" applyNumberFormat="1" applyFont="1" applyFill="1" applyBorder="1" applyAlignment="1">
      <alignment horizontal="center" wrapText="1"/>
    </xf>
    <xf numFmtId="165" fontId="2" fillId="0" borderId="2" xfId="0" applyNumberFormat="1" applyFont="1" applyBorder="1"/>
    <xf numFmtId="0" fontId="37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/>
    </xf>
  </cellXfs>
  <cellStyles count="927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1" builtinId="3"/>
    <cellStyle name="Comma 10" xfId="33" xr:uid="{00000000-0005-0000-0000-00001C000000}"/>
    <cellStyle name="Comma 10 2" xfId="34" xr:uid="{00000000-0005-0000-0000-00001D000000}"/>
    <cellStyle name="Comma 10 3" xfId="35" xr:uid="{00000000-0005-0000-0000-00001E000000}"/>
    <cellStyle name="Comma 10 3 2" xfId="36" xr:uid="{00000000-0005-0000-0000-00001F000000}"/>
    <cellStyle name="Comma 10 3 3" xfId="37" xr:uid="{00000000-0005-0000-0000-000020000000}"/>
    <cellStyle name="Comma 10 4" xfId="38" xr:uid="{00000000-0005-0000-0000-000021000000}"/>
    <cellStyle name="Comma 10 4 2" xfId="39" xr:uid="{00000000-0005-0000-0000-000022000000}"/>
    <cellStyle name="Comma 10 4 3" xfId="40" xr:uid="{00000000-0005-0000-0000-000023000000}"/>
    <cellStyle name="Comma 10 4 4" xfId="41" xr:uid="{00000000-0005-0000-0000-000024000000}"/>
    <cellStyle name="Comma 10 5" xfId="42" xr:uid="{00000000-0005-0000-0000-000025000000}"/>
    <cellStyle name="Comma 10 5 2" xfId="43" xr:uid="{00000000-0005-0000-0000-000026000000}"/>
    <cellStyle name="Comma 10 5 2 2" xfId="44" xr:uid="{00000000-0005-0000-0000-000027000000}"/>
    <cellStyle name="Comma 10 5 2 3" xfId="45" xr:uid="{00000000-0005-0000-0000-000028000000}"/>
    <cellStyle name="Comma 10 5 2 3 2" xfId="46" xr:uid="{00000000-0005-0000-0000-000029000000}"/>
    <cellStyle name="Comma 10 5 3" xfId="47" xr:uid="{00000000-0005-0000-0000-00002A000000}"/>
    <cellStyle name="Comma 10 6" xfId="48" xr:uid="{00000000-0005-0000-0000-00002B000000}"/>
    <cellStyle name="Comma 10 6 2" xfId="49" xr:uid="{00000000-0005-0000-0000-00002C000000}"/>
    <cellStyle name="Comma 10 6 3" xfId="50" xr:uid="{00000000-0005-0000-0000-00002D000000}"/>
    <cellStyle name="Comma 10 6 3 2" xfId="51" xr:uid="{00000000-0005-0000-0000-00002E000000}"/>
    <cellStyle name="Comma 10 7" xfId="52" xr:uid="{00000000-0005-0000-0000-00002F000000}"/>
    <cellStyle name="Comma 10 8" xfId="53" xr:uid="{00000000-0005-0000-0000-000030000000}"/>
    <cellStyle name="Comma 10 8 2" xfId="54" xr:uid="{00000000-0005-0000-0000-000031000000}"/>
    <cellStyle name="Comma 11" xfId="55" xr:uid="{00000000-0005-0000-0000-000032000000}"/>
    <cellStyle name="Comma 11 10" xfId="56" xr:uid="{00000000-0005-0000-0000-000033000000}"/>
    <cellStyle name="Comma 11 11" xfId="57" xr:uid="{00000000-0005-0000-0000-000034000000}"/>
    <cellStyle name="Comma 11 11 2" xfId="58" xr:uid="{00000000-0005-0000-0000-000035000000}"/>
    <cellStyle name="Comma 11 11 2 2" xfId="59" xr:uid="{00000000-0005-0000-0000-000036000000}"/>
    <cellStyle name="Comma 11 11 2 3" xfId="60" xr:uid="{00000000-0005-0000-0000-000037000000}"/>
    <cellStyle name="Comma 11 11 2 3 2" xfId="61" xr:uid="{00000000-0005-0000-0000-000038000000}"/>
    <cellStyle name="Comma 11 12" xfId="62" xr:uid="{00000000-0005-0000-0000-000039000000}"/>
    <cellStyle name="Comma 11 13" xfId="63" xr:uid="{00000000-0005-0000-0000-00003A000000}"/>
    <cellStyle name="Comma 11 13 2" xfId="64" xr:uid="{00000000-0005-0000-0000-00003B000000}"/>
    <cellStyle name="Comma 11 13 2 2" xfId="65" xr:uid="{00000000-0005-0000-0000-00003C000000}"/>
    <cellStyle name="Comma 11 13 2 3" xfId="66" xr:uid="{00000000-0005-0000-0000-00003D000000}"/>
    <cellStyle name="Comma 11 13 2 3 2" xfId="67" xr:uid="{00000000-0005-0000-0000-00003E000000}"/>
    <cellStyle name="Comma 11 2" xfId="68" xr:uid="{00000000-0005-0000-0000-00003F000000}"/>
    <cellStyle name="Comma 11 3" xfId="69" xr:uid="{00000000-0005-0000-0000-000040000000}"/>
    <cellStyle name="Comma 11 4" xfId="70" xr:uid="{00000000-0005-0000-0000-000041000000}"/>
    <cellStyle name="Comma 11 5" xfId="71" xr:uid="{00000000-0005-0000-0000-000042000000}"/>
    <cellStyle name="Comma 11 6" xfId="72" xr:uid="{00000000-0005-0000-0000-000043000000}"/>
    <cellStyle name="Comma 11 7" xfId="73" xr:uid="{00000000-0005-0000-0000-000044000000}"/>
    <cellStyle name="Comma 11 7 2" xfId="74" xr:uid="{00000000-0005-0000-0000-000045000000}"/>
    <cellStyle name="Comma 11 7 2 2" xfId="75" xr:uid="{00000000-0005-0000-0000-000046000000}"/>
    <cellStyle name="Comma 11 7 2 3" xfId="76" xr:uid="{00000000-0005-0000-0000-000047000000}"/>
    <cellStyle name="Comma 11 8" xfId="77" xr:uid="{00000000-0005-0000-0000-000048000000}"/>
    <cellStyle name="Comma 11 9" xfId="78" xr:uid="{00000000-0005-0000-0000-000049000000}"/>
    <cellStyle name="Comma 12" xfId="79" xr:uid="{00000000-0005-0000-0000-00004A000000}"/>
    <cellStyle name="Comma 12 10" xfId="80" xr:uid="{00000000-0005-0000-0000-00004B000000}"/>
    <cellStyle name="Comma 12 10 2" xfId="81" xr:uid="{00000000-0005-0000-0000-00004C000000}"/>
    <cellStyle name="Comma 12 10 2 2" xfId="82" xr:uid="{00000000-0005-0000-0000-00004D000000}"/>
    <cellStyle name="Comma 12 10 2 3" xfId="83" xr:uid="{00000000-0005-0000-0000-00004E000000}"/>
    <cellStyle name="Comma 12 10 2 3 2" xfId="84" xr:uid="{00000000-0005-0000-0000-00004F000000}"/>
    <cellStyle name="Comma 12 11" xfId="85" xr:uid="{00000000-0005-0000-0000-000050000000}"/>
    <cellStyle name="Comma 12 12" xfId="86" xr:uid="{00000000-0005-0000-0000-000051000000}"/>
    <cellStyle name="Comma 12 12 2" xfId="87" xr:uid="{00000000-0005-0000-0000-000052000000}"/>
    <cellStyle name="Comma 12 12 2 2" xfId="88" xr:uid="{00000000-0005-0000-0000-000053000000}"/>
    <cellStyle name="Comma 12 12 2 3" xfId="89" xr:uid="{00000000-0005-0000-0000-000054000000}"/>
    <cellStyle name="Comma 12 12 2 3 2" xfId="90" xr:uid="{00000000-0005-0000-0000-000055000000}"/>
    <cellStyle name="Comma 12 2" xfId="91" xr:uid="{00000000-0005-0000-0000-000056000000}"/>
    <cellStyle name="Comma 12 3" xfId="92" xr:uid="{00000000-0005-0000-0000-000057000000}"/>
    <cellStyle name="Comma 12 4" xfId="93" xr:uid="{00000000-0005-0000-0000-000058000000}"/>
    <cellStyle name="Comma 12 5" xfId="94" xr:uid="{00000000-0005-0000-0000-000059000000}"/>
    <cellStyle name="Comma 12 6" xfId="95" xr:uid="{00000000-0005-0000-0000-00005A000000}"/>
    <cellStyle name="Comma 12 6 2" xfId="96" xr:uid="{00000000-0005-0000-0000-00005B000000}"/>
    <cellStyle name="Comma 12 6 2 2" xfId="97" xr:uid="{00000000-0005-0000-0000-00005C000000}"/>
    <cellStyle name="Comma 12 6 2 3" xfId="98" xr:uid="{00000000-0005-0000-0000-00005D000000}"/>
    <cellStyle name="Comma 12 7" xfId="99" xr:uid="{00000000-0005-0000-0000-00005E000000}"/>
    <cellStyle name="Comma 12 8" xfId="100" xr:uid="{00000000-0005-0000-0000-00005F000000}"/>
    <cellStyle name="Comma 12 9" xfId="101" xr:uid="{00000000-0005-0000-0000-000060000000}"/>
    <cellStyle name="Comma 13" xfId="102" xr:uid="{00000000-0005-0000-0000-000061000000}"/>
    <cellStyle name="Comma 13 2" xfId="103" xr:uid="{00000000-0005-0000-0000-000062000000}"/>
    <cellStyle name="Comma 13 3" xfId="104" xr:uid="{00000000-0005-0000-0000-000063000000}"/>
    <cellStyle name="Comma 13 4" xfId="105" xr:uid="{00000000-0005-0000-0000-000064000000}"/>
    <cellStyle name="Comma 13 5" xfId="106" xr:uid="{00000000-0005-0000-0000-000065000000}"/>
    <cellStyle name="Comma 13 6" xfId="107" xr:uid="{00000000-0005-0000-0000-000066000000}"/>
    <cellStyle name="Comma 14" xfId="108" xr:uid="{00000000-0005-0000-0000-000067000000}"/>
    <cellStyle name="Comma 14 2" xfId="109" xr:uid="{00000000-0005-0000-0000-000068000000}"/>
    <cellStyle name="Comma 14 3" xfId="110" xr:uid="{00000000-0005-0000-0000-000069000000}"/>
    <cellStyle name="Comma 14 4" xfId="111" xr:uid="{00000000-0005-0000-0000-00006A000000}"/>
    <cellStyle name="Comma 14 5" xfId="112" xr:uid="{00000000-0005-0000-0000-00006B000000}"/>
    <cellStyle name="Comma 15" xfId="113" xr:uid="{00000000-0005-0000-0000-00006C000000}"/>
    <cellStyle name="Comma 15 2" xfId="114" xr:uid="{00000000-0005-0000-0000-00006D000000}"/>
    <cellStyle name="Comma 15 3" xfId="115" xr:uid="{00000000-0005-0000-0000-00006E000000}"/>
    <cellStyle name="Comma 15 4" xfId="116" xr:uid="{00000000-0005-0000-0000-00006F000000}"/>
    <cellStyle name="Comma 15 5" xfId="117" xr:uid="{00000000-0005-0000-0000-000070000000}"/>
    <cellStyle name="Comma 16" xfId="118" xr:uid="{00000000-0005-0000-0000-000071000000}"/>
    <cellStyle name="Comma 16 2" xfId="119" xr:uid="{00000000-0005-0000-0000-000072000000}"/>
    <cellStyle name="Comma 16 3" xfId="120" xr:uid="{00000000-0005-0000-0000-000073000000}"/>
    <cellStyle name="Comma 16 3 2" xfId="121" xr:uid="{00000000-0005-0000-0000-000074000000}"/>
    <cellStyle name="Comma 16 3 3" xfId="122" xr:uid="{00000000-0005-0000-0000-000075000000}"/>
    <cellStyle name="Comma 16 3 3 2" xfId="123" xr:uid="{00000000-0005-0000-0000-000076000000}"/>
    <cellStyle name="Comma 17" xfId="124" xr:uid="{00000000-0005-0000-0000-000077000000}"/>
    <cellStyle name="Comma 17 2" xfId="125" xr:uid="{00000000-0005-0000-0000-000078000000}"/>
    <cellStyle name="Comma 17 3" xfId="126" xr:uid="{00000000-0005-0000-0000-000079000000}"/>
    <cellStyle name="Comma 17 3 2" xfId="127" xr:uid="{00000000-0005-0000-0000-00007A000000}"/>
    <cellStyle name="Comma 18" xfId="128" xr:uid="{00000000-0005-0000-0000-00007B000000}"/>
    <cellStyle name="Comma 18 2" xfId="129" xr:uid="{00000000-0005-0000-0000-00007C000000}"/>
    <cellStyle name="Comma 18 3" xfId="130" xr:uid="{00000000-0005-0000-0000-00007D000000}"/>
    <cellStyle name="Comma 18 3 2" xfId="131" xr:uid="{00000000-0005-0000-0000-00007E000000}"/>
    <cellStyle name="Comma 19" xfId="132" xr:uid="{00000000-0005-0000-0000-00007F000000}"/>
    <cellStyle name="Comma 19 2" xfId="133" xr:uid="{00000000-0005-0000-0000-000080000000}"/>
    <cellStyle name="Comma 19 3" xfId="134" xr:uid="{00000000-0005-0000-0000-000081000000}"/>
    <cellStyle name="Comma 19 3 2" xfId="135" xr:uid="{00000000-0005-0000-0000-000082000000}"/>
    <cellStyle name="Comma 2" xfId="136" xr:uid="{00000000-0005-0000-0000-000083000000}"/>
    <cellStyle name="Comma 2 2" xfId="137" xr:uid="{00000000-0005-0000-0000-000084000000}"/>
    <cellStyle name="Comma 2 2 2" xfId="138" xr:uid="{00000000-0005-0000-0000-000085000000}"/>
    <cellStyle name="Comma 2 2 3" xfId="139" xr:uid="{00000000-0005-0000-0000-000086000000}"/>
    <cellStyle name="Comma 2 2 4" xfId="140" xr:uid="{00000000-0005-0000-0000-000087000000}"/>
    <cellStyle name="Comma 2 2 5" xfId="141" xr:uid="{00000000-0005-0000-0000-000088000000}"/>
    <cellStyle name="Comma 2 2 6" xfId="142" xr:uid="{00000000-0005-0000-0000-000089000000}"/>
    <cellStyle name="Comma 2 2 6 2" xfId="143" xr:uid="{00000000-0005-0000-0000-00008A000000}"/>
    <cellStyle name="Comma 2 2 7" xfId="144" xr:uid="{00000000-0005-0000-0000-00008B000000}"/>
    <cellStyle name="Comma 2 2 8" xfId="145" xr:uid="{00000000-0005-0000-0000-00008C000000}"/>
    <cellStyle name="Comma 2 2 9" xfId="146" xr:uid="{00000000-0005-0000-0000-00008D000000}"/>
    <cellStyle name="Comma 2 3" xfId="147" xr:uid="{00000000-0005-0000-0000-00008E000000}"/>
    <cellStyle name="Comma 2 3 2" xfId="148" xr:uid="{00000000-0005-0000-0000-00008F000000}"/>
    <cellStyle name="Comma 2 3 3" xfId="149" xr:uid="{00000000-0005-0000-0000-000090000000}"/>
    <cellStyle name="Comma 2 3 4" xfId="150" xr:uid="{00000000-0005-0000-0000-000091000000}"/>
    <cellStyle name="Comma 2 3 4 2" xfId="151" xr:uid="{00000000-0005-0000-0000-000092000000}"/>
    <cellStyle name="Comma 2 3 4 2 2" xfId="152" xr:uid="{00000000-0005-0000-0000-000093000000}"/>
    <cellStyle name="Comma 2 3 4 3" xfId="153" xr:uid="{00000000-0005-0000-0000-000094000000}"/>
    <cellStyle name="Comma 2 3 4 4" xfId="154" xr:uid="{00000000-0005-0000-0000-000095000000}"/>
    <cellStyle name="Comma 2 3 4 5" xfId="155" xr:uid="{00000000-0005-0000-0000-000096000000}"/>
    <cellStyle name="Comma 2 3 4 5 2" xfId="156" xr:uid="{00000000-0005-0000-0000-000097000000}"/>
    <cellStyle name="Comma 2 3 5" xfId="157" xr:uid="{00000000-0005-0000-0000-000098000000}"/>
    <cellStyle name="Comma 2 4" xfId="158" xr:uid="{00000000-0005-0000-0000-000099000000}"/>
    <cellStyle name="Comma 2 5" xfId="159" xr:uid="{00000000-0005-0000-0000-00009A000000}"/>
    <cellStyle name="Comma 20" xfId="160" xr:uid="{00000000-0005-0000-0000-00009B000000}"/>
    <cellStyle name="Comma 20 2" xfId="161" xr:uid="{00000000-0005-0000-0000-00009C000000}"/>
    <cellStyle name="Comma 20 3" xfId="162" xr:uid="{00000000-0005-0000-0000-00009D000000}"/>
    <cellStyle name="Comma 20 3 2" xfId="163" xr:uid="{00000000-0005-0000-0000-00009E000000}"/>
    <cellStyle name="Comma 21" xfId="164" xr:uid="{00000000-0005-0000-0000-00009F000000}"/>
    <cellStyle name="Comma 21 2" xfId="165" xr:uid="{00000000-0005-0000-0000-0000A0000000}"/>
    <cellStyle name="Comma 21 3" xfId="166" xr:uid="{00000000-0005-0000-0000-0000A1000000}"/>
    <cellStyle name="Comma 21 3 2" xfId="167" xr:uid="{00000000-0005-0000-0000-0000A2000000}"/>
    <cellStyle name="Comma 22" xfId="168" xr:uid="{00000000-0005-0000-0000-0000A3000000}"/>
    <cellStyle name="Comma 22 2" xfId="169" xr:uid="{00000000-0005-0000-0000-0000A4000000}"/>
    <cellStyle name="Comma 22 3" xfId="170" xr:uid="{00000000-0005-0000-0000-0000A5000000}"/>
    <cellStyle name="Comma 22 3 2" xfId="171" xr:uid="{00000000-0005-0000-0000-0000A6000000}"/>
    <cellStyle name="Comma 23" xfId="172" xr:uid="{00000000-0005-0000-0000-0000A7000000}"/>
    <cellStyle name="Comma 23 2" xfId="173" xr:uid="{00000000-0005-0000-0000-0000A8000000}"/>
    <cellStyle name="Comma 23 3" xfId="174" xr:uid="{00000000-0005-0000-0000-0000A9000000}"/>
    <cellStyle name="Comma 23 3 2" xfId="175" xr:uid="{00000000-0005-0000-0000-0000AA000000}"/>
    <cellStyle name="Comma 24" xfId="176" xr:uid="{00000000-0005-0000-0000-0000AB000000}"/>
    <cellStyle name="Comma 24 2" xfId="177" xr:uid="{00000000-0005-0000-0000-0000AC000000}"/>
    <cellStyle name="Comma 24 3" xfId="178" xr:uid="{00000000-0005-0000-0000-0000AD000000}"/>
    <cellStyle name="Comma 24 3 2" xfId="179" xr:uid="{00000000-0005-0000-0000-0000AE000000}"/>
    <cellStyle name="Comma 25" xfId="180" xr:uid="{00000000-0005-0000-0000-0000AF000000}"/>
    <cellStyle name="Comma 25 2" xfId="181" xr:uid="{00000000-0005-0000-0000-0000B0000000}"/>
    <cellStyle name="Comma 25 3" xfId="182" xr:uid="{00000000-0005-0000-0000-0000B1000000}"/>
    <cellStyle name="Comma 25 3 2" xfId="183" xr:uid="{00000000-0005-0000-0000-0000B2000000}"/>
    <cellStyle name="Comma 26" xfId="184" xr:uid="{00000000-0005-0000-0000-0000B3000000}"/>
    <cellStyle name="Comma 26 2" xfId="185" xr:uid="{00000000-0005-0000-0000-0000B4000000}"/>
    <cellStyle name="Comma 26 3" xfId="186" xr:uid="{00000000-0005-0000-0000-0000B5000000}"/>
    <cellStyle name="Comma 26 3 2" xfId="187" xr:uid="{00000000-0005-0000-0000-0000B6000000}"/>
    <cellStyle name="Comma 27" xfId="188" xr:uid="{00000000-0005-0000-0000-0000B7000000}"/>
    <cellStyle name="Comma 27 2" xfId="189" xr:uid="{00000000-0005-0000-0000-0000B8000000}"/>
    <cellStyle name="Comma 27 3" xfId="190" xr:uid="{00000000-0005-0000-0000-0000B9000000}"/>
    <cellStyle name="Comma 27 3 2" xfId="191" xr:uid="{00000000-0005-0000-0000-0000BA000000}"/>
    <cellStyle name="Comma 28" xfId="192" xr:uid="{00000000-0005-0000-0000-0000BB000000}"/>
    <cellStyle name="Comma 28 2" xfId="193" xr:uid="{00000000-0005-0000-0000-0000BC000000}"/>
    <cellStyle name="Comma 29" xfId="194" xr:uid="{00000000-0005-0000-0000-0000BD000000}"/>
    <cellStyle name="Comma 29 2" xfId="195" xr:uid="{00000000-0005-0000-0000-0000BE000000}"/>
    <cellStyle name="Comma 3" xfId="196" xr:uid="{00000000-0005-0000-0000-0000BF000000}"/>
    <cellStyle name="Comma 3 2" xfId="197" xr:uid="{00000000-0005-0000-0000-0000C0000000}"/>
    <cellStyle name="Comma 3 3" xfId="198" xr:uid="{00000000-0005-0000-0000-0000C1000000}"/>
    <cellStyle name="Comma 3 3 2" xfId="199" xr:uid="{00000000-0005-0000-0000-0000C2000000}"/>
    <cellStyle name="Comma 3 3 2 2" xfId="200" xr:uid="{00000000-0005-0000-0000-0000C3000000}"/>
    <cellStyle name="Comma 3 3 3" xfId="201" xr:uid="{00000000-0005-0000-0000-0000C4000000}"/>
    <cellStyle name="Comma 3 3 4" xfId="202" xr:uid="{00000000-0005-0000-0000-0000C5000000}"/>
    <cellStyle name="Comma 3 3 5" xfId="203" xr:uid="{00000000-0005-0000-0000-0000C6000000}"/>
    <cellStyle name="Comma 3 4" xfId="204" xr:uid="{00000000-0005-0000-0000-0000C7000000}"/>
    <cellStyle name="Comma 3 5" xfId="205" xr:uid="{00000000-0005-0000-0000-0000C8000000}"/>
    <cellStyle name="Comma 3 5 2" xfId="206" xr:uid="{00000000-0005-0000-0000-0000C9000000}"/>
    <cellStyle name="Comma 3 6" xfId="207" xr:uid="{00000000-0005-0000-0000-0000CA000000}"/>
    <cellStyle name="Comma 3 7" xfId="208" xr:uid="{00000000-0005-0000-0000-0000CB000000}"/>
    <cellStyle name="Comma 3 8" xfId="209" xr:uid="{00000000-0005-0000-0000-0000CC000000}"/>
    <cellStyle name="Comma 30" xfId="210" xr:uid="{00000000-0005-0000-0000-0000CD000000}"/>
    <cellStyle name="Comma 31" xfId="211" xr:uid="{00000000-0005-0000-0000-0000CE000000}"/>
    <cellStyle name="Comma 31 2" xfId="212" xr:uid="{00000000-0005-0000-0000-0000CF000000}"/>
    <cellStyle name="Comma 31 3" xfId="213" xr:uid="{00000000-0005-0000-0000-0000D0000000}"/>
    <cellStyle name="Comma 31 3 2" xfId="214" xr:uid="{00000000-0005-0000-0000-0000D1000000}"/>
    <cellStyle name="Comma 32" xfId="215" xr:uid="{00000000-0005-0000-0000-0000D2000000}"/>
    <cellStyle name="Comma 32 2" xfId="216" xr:uid="{00000000-0005-0000-0000-0000D3000000}"/>
    <cellStyle name="Comma 32 2 2" xfId="217" xr:uid="{00000000-0005-0000-0000-0000D4000000}"/>
    <cellStyle name="Comma 32 3" xfId="218" xr:uid="{00000000-0005-0000-0000-0000D5000000}"/>
    <cellStyle name="Comma 32 4" xfId="219" xr:uid="{00000000-0005-0000-0000-0000D6000000}"/>
    <cellStyle name="Comma 32 4 2" xfId="220" xr:uid="{00000000-0005-0000-0000-0000D7000000}"/>
    <cellStyle name="Comma 33" xfId="221" xr:uid="{00000000-0005-0000-0000-0000D8000000}"/>
    <cellStyle name="Comma 33 2" xfId="222" xr:uid="{00000000-0005-0000-0000-0000D9000000}"/>
    <cellStyle name="Comma 33 3" xfId="223" xr:uid="{00000000-0005-0000-0000-0000DA000000}"/>
    <cellStyle name="Comma 33 3 2" xfId="224" xr:uid="{00000000-0005-0000-0000-0000DB000000}"/>
    <cellStyle name="Comma 34" xfId="225" xr:uid="{00000000-0005-0000-0000-0000DC000000}"/>
    <cellStyle name="Comma 35" xfId="226" xr:uid="{00000000-0005-0000-0000-0000DD000000}"/>
    <cellStyle name="Comma 35 2" xfId="227" xr:uid="{00000000-0005-0000-0000-0000DE000000}"/>
    <cellStyle name="Comma 36" xfId="228" xr:uid="{00000000-0005-0000-0000-0000DF000000}"/>
    <cellStyle name="Comma 36 2" xfId="229" xr:uid="{00000000-0005-0000-0000-0000E0000000}"/>
    <cellStyle name="Comma 37" xfId="230" xr:uid="{00000000-0005-0000-0000-0000E1000000}"/>
    <cellStyle name="Comma 37 2" xfId="231" xr:uid="{00000000-0005-0000-0000-0000E2000000}"/>
    <cellStyle name="Comma 38" xfId="232" xr:uid="{00000000-0005-0000-0000-0000E3000000}"/>
    <cellStyle name="Comma 38 2" xfId="233" xr:uid="{00000000-0005-0000-0000-0000E4000000}"/>
    <cellStyle name="Comma 39" xfId="234" xr:uid="{00000000-0005-0000-0000-0000E5000000}"/>
    <cellStyle name="Comma 39 2" xfId="235" xr:uid="{00000000-0005-0000-0000-0000E6000000}"/>
    <cellStyle name="Comma 39 3" xfId="236" xr:uid="{00000000-0005-0000-0000-0000E7000000}"/>
    <cellStyle name="Comma 4" xfId="237" xr:uid="{00000000-0005-0000-0000-0000E8000000}"/>
    <cellStyle name="Comma 4 2" xfId="238" xr:uid="{00000000-0005-0000-0000-0000E9000000}"/>
    <cellStyle name="Comma 4 3" xfId="239" xr:uid="{00000000-0005-0000-0000-0000EA000000}"/>
    <cellStyle name="Comma 4 4" xfId="240" xr:uid="{00000000-0005-0000-0000-0000EB000000}"/>
    <cellStyle name="Comma 4 5" xfId="241" xr:uid="{00000000-0005-0000-0000-0000EC000000}"/>
    <cellStyle name="Comma 40" xfId="242" xr:uid="{00000000-0005-0000-0000-0000ED000000}"/>
    <cellStyle name="Comma 40 2" xfId="243" xr:uid="{00000000-0005-0000-0000-0000EE000000}"/>
    <cellStyle name="Comma 41" xfId="244" xr:uid="{00000000-0005-0000-0000-0000EF000000}"/>
    <cellStyle name="Comma 41 2" xfId="245" xr:uid="{00000000-0005-0000-0000-0000F0000000}"/>
    <cellStyle name="Comma 42" xfId="246" xr:uid="{00000000-0005-0000-0000-0000F1000000}"/>
    <cellStyle name="Comma 43" xfId="247" xr:uid="{00000000-0005-0000-0000-0000F2000000}"/>
    <cellStyle name="Comma 43 2" xfId="248" xr:uid="{00000000-0005-0000-0000-0000F3000000}"/>
    <cellStyle name="Comma 44" xfId="32" xr:uid="{00000000-0005-0000-0000-0000F4000000}"/>
    <cellStyle name="Comma 5" xfId="249" xr:uid="{00000000-0005-0000-0000-0000F5000000}"/>
    <cellStyle name="Comma 5 2" xfId="250" xr:uid="{00000000-0005-0000-0000-0000F6000000}"/>
    <cellStyle name="Comma 5 3" xfId="251" xr:uid="{00000000-0005-0000-0000-0000F7000000}"/>
    <cellStyle name="Comma 5 4" xfId="252" xr:uid="{00000000-0005-0000-0000-0000F8000000}"/>
    <cellStyle name="Comma 5 5" xfId="253" xr:uid="{00000000-0005-0000-0000-0000F9000000}"/>
    <cellStyle name="Comma 5 6" xfId="254" xr:uid="{00000000-0005-0000-0000-0000FA000000}"/>
    <cellStyle name="Comma 6" xfId="255" xr:uid="{00000000-0005-0000-0000-0000FB000000}"/>
    <cellStyle name="Comma 6 2" xfId="256" xr:uid="{00000000-0005-0000-0000-0000FC000000}"/>
    <cellStyle name="Comma 6 3" xfId="257" xr:uid="{00000000-0005-0000-0000-0000FD000000}"/>
    <cellStyle name="Comma 6 4" xfId="258" xr:uid="{00000000-0005-0000-0000-0000FE000000}"/>
    <cellStyle name="Comma 6 4 2" xfId="259" xr:uid="{00000000-0005-0000-0000-0000FF000000}"/>
    <cellStyle name="Comma 6 4 2 2" xfId="260" xr:uid="{00000000-0005-0000-0000-000000010000}"/>
    <cellStyle name="Comma 6 4 3" xfId="261" xr:uid="{00000000-0005-0000-0000-000001010000}"/>
    <cellStyle name="Comma 6 4 4" xfId="262" xr:uid="{00000000-0005-0000-0000-000002010000}"/>
    <cellStyle name="Comma 6 4 5" xfId="263" xr:uid="{00000000-0005-0000-0000-000003010000}"/>
    <cellStyle name="Comma 6 4 5 2" xfId="264" xr:uid="{00000000-0005-0000-0000-000004010000}"/>
    <cellStyle name="Comma 6 5" xfId="265" xr:uid="{00000000-0005-0000-0000-000005010000}"/>
    <cellStyle name="Comma 7" xfId="266" xr:uid="{00000000-0005-0000-0000-000006010000}"/>
    <cellStyle name="Comma 7 2" xfId="267" xr:uid="{00000000-0005-0000-0000-000007010000}"/>
    <cellStyle name="Comma 7 2 2" xfId="268" xr:uid="{00000000-0005-0000-0000-000008010000}"/>
    <cellStyle name="Comma 7 2 2 2" xfId="269" xr:uid="{00000000-0005-0000-0000-000009010000}"/>
    <cellStyle name="Comma 7 2 2 2 2" xfId="270" xr:uid="{00000000-0005-0000-0000-00000A010000}"/>
    <cellStyle name="Comma 7 2 2 3" xfId="271" xr:uid="{00000000-0005-0000-0000-00000B010000}"/>
    <cellStyle name="Comma 7 2 2 3 2" xfId="272" xr:uid="{00000000-0005-0000-0000-00000C010000}"/>
    <cellStyle name="Comma 7 2 2 3 2 2" xfId="273" xr:uid="{00000000-0005-0000-0000-00000D010000}"/>
    <cellStyle name="Comma 7 2 2 3 3" xfId="274" xr:uid="{00000000-0005-0000-0000-00000E010000}"/>
    <cellStyle name="Comma 7 2 2 4" xfId="275" xr:uid="{00000000-0005-0000-0000-00000F010000}"/>
    <cellStyle name="Comma 7 2 3" xfId="276" xr:uid="{00000000-0005-0000-0000-000010010000}"/>
    <cellStyle name="Comma 7 3" xfId="277" xr:uid="{00000000-0005-0000-0000-000011010000}"/>
    <cellStyle name="Comma 7 3 2" xfId="278" xr:uid="{00000000-0005-0000-0000-000012010000}"/>
    <cellStyle name="Comma 7 3 2 2" xfId="279" xr:uid="{00000000-0005-0000-0000-000013010000}"/>
    <cellStyle name="Comma 7 3 3" xfId="280" xr:uid="{00000000-0005-0000-0000-000014010000}"/>
    <cellStyle name="Comma 7 3 3 2" xfId="281" xr:uid="{00000000-0005-0000-0000-000015010000}"/>
    <cellStyle name="Comma 7 3 3 2 2" xfId="282" xr:uid="{00000000-0005-0000-0000-000016010000}"/>
    <cellStyle name="Comma 7 3 3 3" xfId="283" xr:uid="{00000000-0005-0000-0000-000017010000}"/>
    <cellStyle name="Comma 7 3 4" xfId="284" xr:uid="{00000000-0005-0000-0000-000018010000}"/>
    <cellStyle name="Comma 7 4" xfId="285" xr:uid="{00000000-0005-0000-0000-000019010000}"/>
    <cellStyle name="Comma 7 4 2" xfId="286" xr:uid="{00000000-0005-0000-0000-00001A010000}"/>
    <cellStyle name="Comma 7 5" xfId="287" xr:uid="{00000000-0005-0000-0000-00001B010000}"/>
    <cellStyle name="Comma 7 5 2" xfId="288" xr:uid="{00000000-0005-0000-0000-00001C010000}"/>
    <cellStyle name="Comma 7 5 2 2" xfId="289" xr:uid="{00000000-0005-0000-0000-00001D010000}"/>
    <cellStyle name="Comma 7 5 3" xfId="290" xr:uid="{00000000-0005-0000-0000-00001E010000}"/>
    <cellStyle name="Comma 7 6" xfId="291" xr:uid="{00000000-0005-0000-0000-00001F010000}"/>
    <cellStyle name="Comma 8" xfId="292" xr:uid="{00000000-0005-0000-0000-000020010000}"/>
    <cellStyle name="Comma 8 2" xfId="293" xr:uid="{00000000-0005-0000-0000-000021010000}"/>
    <cellStyle name="Comma 8 2 2" xfId="294" xr:uid="{00000000-0005-0000-0000-000022010000}"/>
    <cellStyle name="Comma 8 2 3" xfId="295" xr:uid="{00000000-0005-0000-0000-000023010000}"/>
    <cellStyle name="Comma 8 2 4" xfId="296" xr:uid="{00000000-0005-0000-0000-000024010000}"/>
    <cellStyle name="Comma 8 2 4 10" xfId="297" xr:uid="{00000000-0005-0000-0000-000025010000}"/>
    <cellStyle name="Comma 8 2 4 11" xfId="298" xr:uid="{00000000-0005-0000-0000-000026010000}"/>
    <cellStyle name="Comma 8 2 4 11 2" xfId="299" xr:uid="{00000000-0005-0000-0000-000027010000}"/>
    <cellStyle name="Comma 8 2 4 11 2 2" xfId="300" xr:uid="{00000000-0005-0000-0000-000028010000}"/>
    <cellStyle name="Comma 8 2 4 11 2 3" xfId="301" xr:uid="{00000000-0005-0000-0000-000029010000}"/>
    <cellStyle name="Comma 8 2 4 11 2 3 2" xfId="302" xr:uid="{00000000-0005-0000-0000-00002A010000}"/>
    <cellStyle name="Comma 8 2 4 2" xfId="303" xr:uid="{00000000-0005-0000-0000-00002B010000}"/>
    <cellStyle name="Comma 8 2 4 3" xfId="304" xr:uid="{00000000-0005-0000-0000-00002C010000}"/>
    <cellStyle name="Comma 8 2 4 4" xfId="305" xr:uid="{00000000-0005-0000-0000-00002D010000}"/>
    <cellStyle name="Comma 8 2 4 5" xfId="306" xr:uid="{00000000-0005-0000-0000-00002E010000}"/>
    <cellStyle name="Comma 8 2 4 5 2" xfId="307" xr:uid="{00000000-0005-0000-0000-00002F010000}"/>
    <cellStyle name="Comma 8 2 4 5 2 2" xfId="308" xr:uid="{00000000-0005-0000-0000-000030010000}"/>
    <cellStyle name="Comma 8 2 4 5 2 3" xfId="309" xr:uid="{00000000-0005-0000-0000-000031010000}"/>
    <cellStyle name="Comma 8 2 4 6" xfId="310" xr:uid="{00000000-0005-0000-0000-000032010000}"/>
    <cellStyle name="Comma 8 2 4 7" xfId="311" xr:uid="{00000000-0005-0000-0000-000033010000}"/>
    <cellStyle name="Comma 8 2 4 8" xfId="312" xr:uid="{00000000-0005-0000-0000-000034010000}"/>
    <cellStyle name="Comma 8 2 4 9" xfId="313" xr:uid="{00000000-0005-0000-0000-000035010000}"/>
    <cellStyle name="Comma 8 2 4 9 2" xfId="314" xr:uid="{00000000-0005-0000-0000-000036010000}"/>
    <cellStyle name="Comma 8 2 4 9 2 2" xfId="315" xr:uid="{00000000-0005-0000-0000-000037010000}"/>
    <cellStyle name="Comma 8 2 4 9 2 3" xfId="316" xr:uid="{00000000-0005-0000-0000-000038010000}"/>
    <cellStyle name="Comma 8 2 4 9 2 3 2" xfId="317" xr:uid="{00000000-0005-0000-0000-000039010000}"/>
    <cellStyle name="Comma 8 2 5" xfId="318" xr:uid="{00000000-0005-0000-0000-00003A010000}"/>
    <cellStyle name="Comma 8 2 5 2" xfId="319" xr:uid="{00000000-0005-0000-0000-00003B010000}"/>
    <cellStyle name="Comma 8 2 5 3" xfId="320" xr:uid="{00000000-0005-0000-0000-00003C010000}"/>
    <cellStyle name="Comma 8 2 5 4" xfId="321" xr:uid="{00000000-0005-0000-0000-00003D010000}"/>
    <cellStyle name="Comma 8 2 6" xfId="322" xr:uid="{00000000-0005-0000-0000-00003E010000}"/>
    <cellStyle name="Comma 8 2 6 2" xfId="323" xr:uid="{00000000-0005-0000-0000-00003F010000}"/>
    <cellStyle name="Comma 8 2 6 2 2" xfId="324" xr:uid="{00000000-0005-0000-0000-000040010000}"/>
    <cellStyle name="Comma 8 2 6 2 3" xfId="325" xr:uid="{00000000-0005-0000-0000-000041010000}"/>
    <cellStyle name="Comma 8 2 6 2 3 2" xfId="326" xr:uid="{00000000-0005-0000-0000-000042010000}"/>
    <cellStyle name="Comma 8 2 6 3" xfId="327" xr:uid="{00000000-0005-0000-0000-000043010000}"/>
    <cellStyle name="Comma 8 2 7" xfId="328" xr:uid="{00000000-0005-0000-0000-000044010000}"/>
    <cellStyle name="Comma 8 2 7 2" xfId="329" xr:uid="{00000000-0005-0000-0000-000045010000}"/>
    <cellStyle name="Comma 8 2 7 3" xfId="330" xr:uid="{00000000-0005-0000-0000-000046010000}"/>
    <cellStyle name="Comma 8 2 7 3 2" xfId="331" xr:uid="{00000000-0005-0000-0000-000047010000}"/>
    <cellStyle name="Comma 8 2 8" xfId="332" xr:uid="{00000000-0005-0000-0000-000048010000}"/>
    <cellStyle name="Comma 8 2 9" xfId="333" xr:uid="{00000000-0005-0000-0000-000049010000}"/>
    <cellStyle name="Comma 8 2 9 2" xfId="334" xr:uid="{00000000-0005-0000-0000-00004A010000}"/>
    <cellStyle name="Comma 8 3" xfId="335" xr:uid="{00000000-0005-0000-0000-00004B010000}"/>
    <cellStyle name="Comma 8 4" xfId="336" xr:uid="{00000000-0005-0000-0000-00004C010000}"/>
    <cellStyle name="Comma 8 5" xfId="337" xr:uid="{00000000-0005-0000-0000-00004D010000}"/>
    <cellStyle name="Comma 8 5 2" xfId="338" xr:uid="{00000000-0005-0000-0000-00004E010000}"/>
    <cellStyle name="Comma 8 6" xfId="339" xr:uid="{00000000-0005-0000-0000-00004F010000}"/>
    <cellStyle name="Comma 8 6 2" xfId="340" xr:uid="{00000000-0005-0000-0000-000050010000}"/>
    <cellStyle name="Comma 9" xfId="341" xr:uid="{00000000-0005-0000-0000-000051010000}"/>
    <cellStyle name="Comma 9 2" xfId="342" xr:uid="{00000000-0005-0000-0000-000052010000}"/>
    <cellStyle name="Comma 9 2 2" xfId="343" xr:uid="{00000000-0005-0000-0000-000053010000}"/>
    <cellStyle name="Comma 9 2 3" xfId="344" xr:uid="{00000000-0005-0000-0000-000054010000}"/>
    <cellStyle name="Comma 9 2 3 2" xfId="345" xr:uid="{00000000-0005-0000-0000-000055010000}"/>
    <cellStyle name="Comma 9 2 3 3" xfId="346" xr:uid="{00000000-0005-0000-0000-000056010000}"/>
    <cellStyle name="Comma 9 2 3 4" xfId="347" xr:uid="{00000000-0005-0000-0000-000057010000}"/>
    <cellStyle name="Comma 9 2 4" xfId="348" xr:uid="{00000000-0005-0000-0000-000058010000}"/>
    <cellStyle name="Comma 9 2 4 2" xfId="349" xr:uid="{00000000-0005-0000-0000-000059010000}"/>
    <cellStyle name="Comma 9 2 4 2 2" xfId="350" xr:uid="{00000000-0005-0000-0000-00005A010000}"/>
    <cellStyle name="Comma 9 2 4 2 3" xfId="351" xr:uid="{00000000-0005-0000-0000-00005B010000}"/>
    <cellStyle name="Comma 9 2 4 2 3 2" xfId="352" xr:uid="{00000000-0005-0000-0000-00005C010000}"/>
    <cellStyle name="Comma 9 2 4 3" xfId="353" xr:uid="{00000000-0005-0000-0000-00005D010000}"/>
    <cellStyle name="Comma 9 2 5" xfId="354" xr:uid="{00000000-0005-0000-0000-00005E010000}"/>
    <cellStyle name="Comma 9 2 5 2" xfId="355" xr:uid="{00000000-0005-0000-0000-00005F010000}"/>
    <cellStyle name="Comma 9 2 5 3" xfId="356" xr:uid="{00000000-0005-0000-0000-000060010000}"/>
    <cellStyle name="Comma 9 2 5 3 2" xfId="357" xr:uid="{00000000-0005-0000-0000-000061010000}"/>
    <cellStyle name="Comma 9 2 6" xfId="358" xr:uid="{00000000-0005-0000-0000-000062010000}"/>
    <cellStyle name="Comma 9 2 7" xfId="359" xr:uid="{00000000-0005-0000-0000-000063010000}"/>
    <cellStyle name="Comma 9 2 7 2" xfId="360" xr:uid="{00000000-0005-0000-0000-000064010000}"/>
    <cellStyle name="Comma 9 3" xfId="361" xr:uid="{00000000-0005-0000-0000-000065010000}"/>
    <cellStyle name="Comma 9 4" xfId="362" xr:uid="{00000000-0005-0000-0000-000066010000}"/>
    <cellStyle name="Comma 9 5" xfId="363" xr:uid="{00000000-0005-0000-0000-000067010000}"/>
    <cellStyle name="Comma 9 6" xfId="364" xr:uid="{00000000-0005-0000-0000-000068010000}"/>
    <cellStyle name="Comma 9 6 10" xfId="365" xr:uid="{00000000-0005-0000-0000-000069010000}"/>
    <cellStyle name="Comma 9 6 11" xfId="366" xr:uid="{00000000-0005-0000-0000-00006A010000}"/>
    <cellStyle name="Comma 9 6 11 2" xfId="367" xr:uid="{00000000-0005-0000-0000-00006B010000}"/>
    <cellStyle name="Comma 9 6 11 2 2" xfId="368" xr:uid="{00000000-0005-0000-0000-00006C010000}"/>
    <cellStyle name="Comma 9 6 11 2 3" xfId="369" xr:uid="{00000000-0005-0000-0000-00006D010000}"/>
    <cellStyle name="Comma 9 6 11 2 3 2" xfId="370" xr:uid="{00000000-0005-0000-0000-00006E010000}"/>
    <cellStyle name="Comma 9 6 2" xfId="371" xr:uid="{00000000-0005-0000-0000-00006F010000}"/>
    <cellStyle name="Comma 9 6 3" xfId="372" xr:uid="{00000000-0005-0000-0000-000070010000}"/>
    <cellStyle name="Comma 9 6 4" xfId="373" xr:uid="{00000000-0005-0000-0000-000071010000}"/>
    <cellStyle name="Comma 9 6 5" xfId="374" xr:uid="{00000000-0005-0000-0000-000072010000}"/>
    <cellStyle name="Comma 9 6 5 2" xfId="375" xr:uid="{00000000-0005-0000-0000-000073010000}"/>
    <cellStyle name="Comma 9 6 5 2 2" xfId="376" xr:uid="{00000000-0005-0000-0000-000074010000}"/>
    <cellStyle name="Comma 9 6 5 2 3" xfId="377" xr:uid="{00000000-0005-0000-0000-000075010000}"/>
    <cellStyle name="Comma 9 6 6" xfId="378" xr:uid="{00000000-0005-0000-0000-000076010000}"/>
    <cellStyle name="Comma 9 6 7" xfId="379" xr:uid="{00000000-0005-0000-0000-000077010000}"/>
    <cellStyle name="Comma 9 6 8" xfId="380" xr:uid="{00000000-0005-0000-0000-000078010000}"/>
    <cellStyle name="Comma 9 6 9" xfId="381" xr:uid="{00000000-0005-0000-0000-000079010000}"/>
    <cellStyle name="Comma 9 6 9 2" xfId="382" xr:uid="{00000000-0005-0000-0000-00007A010000}"/>
    <cellStyle name="Comma 9 6 9 2 2" xfId="383" xr:uid="{00000000-0005-0000-0000-00007B010000}"/>
    <cellStyle name="Comma 9 6 9 2 3" xfId="384" xr:uid="{00000000-0005-0000-0000-00007C010000}"/>
    <cellStyle name="Comma 9 6 9 2 3 2" xfId="385" xr:uid="{00000000-0005-0000-0000-00007D010000}"/>
    <cellStyle name="Currency" xfId="2" builtinId="4"/>
    <cellStyle name="Currency 10" xfId="387" xr:uid="{00000000-0005-0000-0000-00007F010000}"/>
    <cellStyle name="Currency 11" xfId="388" xr:uid="{00000000-0005-0000-0000-000080010000}"/>
    <cellStyle name="Currency 12" xfId="389" xr:uid="{00000000-0005-0000-0000-000081010000}"/>
    <cellStyle name="Currency 13" xfId="386" xr:uid="{00000000-0005-0000-0000-000082010000}"/>
    <cellStyle name="Currency 2" xfId="390" xr:uid="{00000000-0005-0000-0000-000083010000}"/>
    <cellStyle name="Currency 2 2" xfId="391" xr:uid="{00000000-0005-0000-0000-000084010000}"/>
    <cellStyle name="Currency 3" xfId="392" xr:uid="{00000000-0005-0000-0000-000085010000}"/>
    <cellStyle name="Currency 3 2" xfId="393" xr:uid="{00000000-0005-0000-0000-000086010000}"/>
    <cellStyle name="Currency 3 2 2" xfId="394" xr:uid="{00000000-0005-0000-0000-000087010000}"/>
    <cellStyle name="Currency 3 3" xfId="395" xr:uid="{00000000-0005-0000-0000-000088010000}"/>
    <cellStyle name="Currency 3 4" xfId="396" xr:uid="{00000000-0005-0000-0000-000089010000}"/>
    <cellStyle name="Currency 3 5" xfId="397" xr:uid="{00000000-0005-0000-0000-00008A010000}"/>
    <cellStyle name="Currency 4" xfId="398" xr:uid="{00000000-0005-0000-0000-00008B010000}"/>
    <cellStyle name="Currency 4 2" xfId="399" xr:uid="{00000000-0005-0000-0000-00008C010000}"/>
    <cellStyle name="Currency 4 3" xfId="400" xr:uid="{00000000-0005-0000-0000-00008D010000}"/>
    <cellStyle name="Currency 4 3 2" xfId="401" xr:uid="{00000000-0005-0000-0000-00008E010000}"/>
    <cellStyle name="Currency 5" xfId="402" xr:uid="{00000000-0005-0000-0000-00008F010000}"/>
    <cellStyle name="Currency 5 2" xfId="403" xr:uid="{00000000-0005-0000-0000-000090010000}"/>
    <cellStyle name="Currency 5 3" xfId="404" xr:uid="{00000000-0005-0000-0000-000091010000}"/>
    <cellStyle name="Currency 5 3 2" xfId="405" xr:uid="{00000000-0005-0000-0000-000092010000}"/>
    <cellStyle name="Currency 6" xfId="406" xr:uid="{00000000-0005-0000-0000-000093010000}"/>
    <cellStyle name="Currency 7" xfId="407" xr:uid="{00000000-0005-0000-0000-000094010000}"/>
    <cellStyle name="Currency 7 2" xfId="408" xr:uid="{00000000-0005-0000-0000-000095010000}"/>
    <cellStyle name="Currency 8" xfId="409" xr:uid="{00000000-0005-0000-0000-000096010000}"/>
    <cellStyle name="Currency 8 2" xfId="410" xr:uid="{00000000-0005-0000-0000-000097010000}"/>
    <cellStyle name="Currency 8 3" xfId="411" xr:uid="{00000000-0005-0000-0000-000098010000}"/>
    <cellStyle name="Currency 9" xfId="412" xr:uid="{00000000-0005-0000-0000-000099010000}"/>
    <cellStyle name="Currency 9 2" xfId="413" xr:uid="{00000000-0005-0000-0000-00009A010000}"/>
    <cellStyle name="Explanatory Text 2" xfId="414" xr:uid="{00000000-0005-0000-0000-00009B010000}"/>
    <cellStyle name="Good 2" xfId="415" xr:uid="{00000000-0005-0000-0000-00009C010000}"/>
    <cellStyle name="Heading 1 2" xfId="416" xr:uid="{00000000-0005-0000-0000-00009D010000}"/>
    <cellStyle name="Heading 2 2" xfId="417" xr:uid="{00000000-0005-0000-0000-00009E010000}"/>
    <cellStyle name="Heading 3 2" xfId="418" xr:uid="{00000000-0005-0000-0000-00009F010000}"/>
    <cellStyle name="Heading 4 2" xfId="419" xr:uid="{00000000-0005-0000-0000-0000A0010000}"/>
    <cellStyle name="Input 2" xfId="420" xr:uid="{00000000-0005-0000-0000-0000A1010000}"/>
    <cellStyle name="Linked Cell 2" xfId="421" xr:uid="{00000000-0005-0000-0000-0000A2010000}"/>
    <cellStyle name="Neutral 2" xfId="422" xr:uid="{00000000-0005-0000-0000-0000A3010000}"/>
    <cellStyle name="Normal" xfId="0" builtinId="0"/>
    <cellStyle name="Normal 10" xfId="423" xr:uid="{00000000-0005-0000-0000-0000A5010000}"/>
    <cellStyle name="Normal 10 2" xfId="424" xr:uid="{00000000-0005-0000-0000-0000A6010000}"/>
    <cellStyle name="Normal 105" xfId="425" xr:uid="{00000000-0005-0000-0000-0000A7010000}"/>
    <cellStyle name="Normal 11" xfId="426" xr:uid="{00000000-0005-0000-0000-0000A8010000}"/>
    <cellStyle name="Normal 11 2" xfId="427" xr:uid="{00000000-0005-0000-0000-0000A9010000}"/>
    <cellStyle name="Normal 111" xfId="428" xr:uid="{00000000-0005-0000-0000-0000AA010000}"/>
    <cellStyle name="Normal 12" xfId="429" xr:uid="{00000000-0005-0000-0000-0000AB010000}"/>
    <cellStyle name="Normal 12 2" xfId="430" xr:uid="{00000000-0005-0000-0000-0000AC010000}"/>
    <cellStyle name="Normal 121" xfId="431" xr:uid="{00000000-0005-0000-0000-0000AD010000}"/>
    <cellStyle name="Normal 13" xfId="432" xr:uid="{00000000-0005-0000-0000-0000AE010000}"/>
    <cellStyle name="Normal 13 2" xfId="433" xr:uid="{00000000-0005-0000-0000-0000AF010000}"/>
    <cellStyle name="Normal 14" xfId="434" xr:uid="{00000000-0005-0000-0000-0000B0010000}"/>
    <cellStyle name="Normal 14 2" xfId="435" xr:uid="{00000000-0005-0000-0000-0000B1010000}"/>
    <cellStyle name="Normal 15" xfId="436" xr:uid="{00000000-0005-0000-0000-0000B2010000}"/>
    <cellStyle name="Normal 15 2" xfId="437" xr:uid="{00000000-0005-0000-0000-0000B3010000}"/>
    <cellStyle name="Normal 15 2 2" xfId="438" xr:uid="{00000000-0005-0000-0000-0000B4010000}"/>
    <cellStyle name="Normal 15 3" xfId="439" xr:uid="{00000000-0005-0000-0000-0000B5010000}"/>
    <cellStyle name="Normal 16" xfId="440" xr:uid="{00000000-0005-0000-0000-0000B6010000}"/>
    <cellStyle name="Normal 17" xfId="441" xr:uid="{00000000-0005-0000-0000-0000B7010000}"/>
    <cellStyle name="Normal 18" xfId="442" xr:uid="{00000000-0005-0000-0000-0000B8010000}"/>
    <cellStyle name="Normal 19" xfId="443" xr:uid="{00000000-0005-0000-0000-0000B9010000}"/>
    <cellStyle name="Normal 19 2" xfId="444" xr:uid="{00000000-0005-0000-0000-0000BA010000}"/>
    <cellStyle name="Normal 19 2 2" xfId="445" xr:uid="{00000000-0005-0000-0000-0000BB010000}"/>
    <cellStyle name="Normal 19 3" xfId="446" xr:uid="{00000000-0005-0000-0000-0000BC010000}"/>
    <cellStyle name="Normal 2" xfId="447" xr:uid="{00000000-0005-0000-0000-0000BD010000}"/>
    <cellStyle name="Normal 2 2" xfId="448" xr:uid="{00000000-0005-0000-0000-0000BE010000}"/>
    <cellStyle name="Normal 2 2 2" xfId="449" xr:uid="{00000000-0005-0000-0000-0000BF010000}"/>
    <cellStyle name="Normal 2 2 3" xfId="450" xr:uid="{00000000-0005-0000-0000-0000C0010000}"/>
    <cellStyle name="Normal 2 2 4" xfId="451" xr:uid="{00000000-0005-0000-0000-0000C1010000}"/>
    <cellStyle name="Normal 2 2 4 2" xfId="452" xr:uid="{00000000-0005-0000-0000-0000C2010000}"/>
    <cellStyle name="Normal 2 2 4 2 2" xfId="453" xr:uid="{00000000-0005-0000-0000-0000C3010000}"/>
    <cellStyle name="Normal 2 2 4 3" xfId="454" xr:uid="{00000000-0005-0000-0000-0000C4010000}"/>
    <cellStyle name="Normal 2 2 4 4" xfId="455" xr:uid="{00000000-0005-0000-0000-0000C5010000}"/>
    <cellStyle name="Normal 2 2 4 5" xfId="456" xr:uid="{00000000-0005-0000-0000-0000C6010000}"/>
    <cellStyle name="Normal 2 2 4 5 2" xfId="457" xr:uid="{00000000-0005-0000-0000-0000C7010000}"/>
    <cellStyle name="Normal 2 2 5" xfId="458" xr:uid="{00000000-0005-0000-0000-0000C8010000}"/>
    <cellStyle name="Normal 2 2 6" xfId="459" xr:uid="{00000000-0005-0000-0000-0000C9010000}"/>
    <cellStyle name="Normal 2 2 6 2" xfId="460" xr:uid="{00000000-0005-0000-0000-0000CA010000}"/>
    <cellStyle name="Normal 2 2 6 2 2" xfId="461" xr:uid="{00000000-0005-0000-0000-0000CB010000}"/>
    <cellStyle name="Normal 2 2 6 3" xfId="462" xr:uid="{00000000-0005-0000-0000-0000CC010000}"/>
    <cellStyle name="Normal 2 3" xfId="463" xr:uid="{00000000-0005-0000-0000-0000CD010000}"/>
    <cellStyle name="Normal 2 3 2" xfId="464" xr:uid="{00000000-0005-0000-0000-0000CE010000}"/>
    <cellStyle name="Normal 2 3 2 2" xfId="465" xr:uid="{00000000-0005-0000-0000-0000CF010000}"/>
    <cellStyle name="Normal 2 3 3" xfId="466" xr:uid="{00000000-0005-0000-0000-0000D0010000}"/>
    <cellStyle name="Normal 2 4" xfId="467" xr:uid="{00000000-0005-0000-0000-0000D1010000}"/>
    <cellStyle name="Normal 2 5" xfId="468" xr:uid="{00000000-0005-0000-0000-0000D2010000}"/>
    <cellStyle name="Normal 20" xfId="469" xr:uid="{00000000-0005-0000-0000-0000D3010000}"/>
    <cellStyle name="Normal 21" xfId="4" xr:uid="{00000000-0005-0000-0000-0000D4010000}"/>
    <cellStyle name="Normal 3" xfId="470" xr:uid="{00000000-0005-0000-0000-0000D5010000}"/>
    <cellStyle name="Normal 3 2" xfId="471" xr:uid="{00000000-0005-0000-0000-0000D6010000}"/>
    <cellStyle name="Normal 3 2 2" xfId="472" xr:uid="{00000000-0005-0000-0000-0000D7010000}"/>
    <cellStyle name="Normal 3 3" xfId="473" xr:uid="{00000000-0005-0000-0000-0000D8010000}"/>
    <cellStyle name="Normal 3 3 2" xfId="474" xr:uid="{00000000-0005-0000-0000-0000D9010000}"/>
    <cellStyle name="Normal 3 4" xfId="475" xr:uid="{00000000-0005-0000-0000-0000DA010000}"/>
    <cellStyle name="Normal 3 4 2" xfId="476" xr:uid="{00000000-0005-0000-0000-0000DB010000}"/>
    <cellStyle name="Normal 3 4 2 2" xfId="477" xr:uid="{00000000-0005-0000-0000-0000DC010000}"/>
    <cellStyle name="Normal 3 4 3" xfId="478" xr:uid="{00000000-0005-0000-0000-0000DD010000}"/>
    <cellStyle name="Normal 3 5" xfId="479" xr:uid="{00000000-0005-0000-0000-0000DE010000}"/>
    <cellStyle name="Normal 4" xfId="480" xr:uid="{00000000-0005-0000-0000-0000DF010000}"/>
    <cellStyle name="Normal 4 2" xfId="481" xr:uid="{00000000-0005-0000-0000-0000E0010000}"/>
    <cellStyle name="Normal 4 3" xfId="482" xr:uid="{00000000-0005-0000-0000-0000E1010000}"/>
    <cellStyle name="Normal 4 3 2" xfId="483" xr:uid="{00000000-0005-0000-0000-0000E2010000}"/>
    <cellStyle name="Normal 4 3 2 2" xfId="484" xr:uid="{00000000-0005-0000-0000-0000E3010000}"/>
    <cellStyle name="Normal 4 3 2 2 2" xfId="485" xr:uid="{00000000-0005-0000-0000-0000E4010000}"/>
    <cellStyle name="Normal 4 3 2 3" xfId="486" xr:uid="{00000000-0005-0000-0000-0000E5010000}"/>
    <cellStyle name="Normal 4 3 3" xfId="487" xr:uid="{00000000-0005-0000-0000-0000E6010000}"/>
    <cellStyle name="Normal 4 4" xfId="488" xr:uid="{00000000-0005-0000-0000-0000E7010000}"/>
    <cellStyle name="Normal 4 4 2" xfId="489" xr:uid="{00000000-0005-0000-0000-0000E8010000}"/>
    <cellStyle name="Normal 4 4 3" xfId="490" xr:uid="{00000000-0005-0000-0000-0000E9010000}"/>
    <cellStyle name="Normal 4 4 4" xfId="491" xr:uid="{00000000-0005-0000-0000-0000EA010000}"/>
    <cellStyle name="Normal 4 5" xfId="492" xr:uid="{00000000-0005-0000-0000-0000EB010000}"/>
    <cellStyle name="Normal 5" xfId="493" xr:uid="{00000000-0005-0000-0000-0000EC010000}"/>
    <cellStyle name="Normal 5 2" xfId="494" xr:uid="{00000000-0005-0000-0000-0000ED010000}"/>
    <cellStyle name="Normal 5 2 2" xfId="495" xr:uid="{00000000-0005-0000-0000-0000EE010000}"/>
    <cellStyle name="Normal 5 2 3" xfId="496" xr:uid="{00000000-0005-0000-0000-0000EF010000}"/>
    <cellStyle name="Normal 5 2 3 2" xfId="497" xr:uid="{00000000-0005-0000-0000-0000F0010000}"/>
    <cellStyle name="Normal 5 3" xfId="498" xr:uid="{00000000-0005-0000-0000-0000F1010000}"/>
    <cellStyle name="Normal 5 4" xfId="499" xr:uid="{00000000-0005-0000-0000-0000F2010000}"/>
    <cellStyle name="Normal 6" xfId="500" xr:uid="{00000000-0005-0000-0000-0000F3010000}"/>
    <cellStyle name="Normal 6 2" xfId="501" xr:uid="{00000000-0005-0000-0000-0000F4010000}"/>
    <cellStyle name="Normal 7" xfId="502" xr:uid="{00000000-0005-0000-0000-0000F5010000}"/>
    <cellStyle name="Normal 7 2" xfId="503" xr:uid="{00000000-0005-0000-0000-0000F6010000}"/>
    <cellStyle name="Normal 7 3" xfId="504" xr:uid="{00000000-0005-0000-0000-0000F7010000}"/>
    <cellStyle name="Normal 7 3 2" xfId="505" xr:uid="{00000000-0005-0000-0000-0000F8010000}"/>
    <cellStyle name="Normal 7 4" xfId="506" xr:uid="{00000000-0005-0000-0000-0000F9010000}"/>
    <cellStyle name="Normal 7 4 2" xfId="507" xr:uid="{00000000-0005-0000-0000-0000FA010000}"/>
    <cellStyle name="Normal 7 5" xfId="508" xr:uid="{00000000-0005-0000-0000-0000FB010000}"/>
    <cellStyle name="Normal 8" xfId="509" xr:uid="{00000000-0005-0000-0000-0000FC010000}"/>
    <cellStyle name="Normal 9" xfId="510" xr:uid="{00000000-0005-0000-0000-0000FD010000}"/>
    <cellStyle name="Normal 9 2" xfId="511" xr:uid="{00000000-0005-0000-0000-0000FE010000}"/>
    <cellStyle name="Note 2" xfId="512" xr:uid="{00000000-0005-0000-0000-0000FF010000}"/>
    <cellStyle name="Output 2" xfId="513" xr:uid="{00000000-0005-0000-0000-000000020000}"/>
    <cellStyle name="Percent" xfId="3" builtinId="5"/>
    <cellStyle name="Percent 10" xfId="515" xr:uid="{00000000-0005-0000-0000-000002020000}"/>
    <cellStyle name="Percent 10 2" xfId="516" xr:uid="{00000000-0005-0000-0000-000003020000}"/>
    <cellStyle name="Percent 10 3" xfId="517" xr:uid="{00000000-0005-0000-0000-000004020000}"/>
    <cellStyle name="Percent 10 3 2" xfId="518" xr:uid="{00000000-0005-0000-0000-000005020000}"/>
    <cellStyle name="Percent 10 3 3" xfId="519" xr:uid="{00000000-0005-0000-0000-000006020000}"/>
    <cellStyle name="Percent 10 3 3 2" xfId="520" xr:uid="{00000000-0005-0000-0000-000007020000}"/>
    <cellStyle name="Percent 11" xfId="521" xr:uid="{00000000-0005-0000-0000-000008020000}"/>
    <cellStyle name="Percent 11 2" xfId="522" xr:uid="{00000000-0005-0000-0000-000009020000}"/>
    <cellStyle name="Percent 11 3" xfId="523" xr:uid="{00000000-0005-0000-0000-00000A020000}"/>
    <cellStyle name="Percent 11 3 2" xfId="524" xr:uid="{00000000-0005-0000-0000-00000B020000}"/>
    <cellStyle name="Percent 12" xfId="525" xr:uid="{00000000-0005-0000-0000-00000C020000}"/>
    <cellStyle name="Percent 12 2" xfId="526" xr:uid="{00000000-0005-0000-0000-00000D020000}"/>
    <cellStyle name="Percent 12 3" xfId="527" xr:uid="{00000000-0005-0000-0000-00000E020000}"/>
    <cellStyle name="Percent 12 3 2" xfId="528" xr:uid="{00000000-0005-0000-0000-00000F020000}"/>
    <cellStyle name="Percent 13" xfId="529" xr:uid="{00000000-0005-0000-0000-000010020000}"/>
    <cellStyle name="Percent 13 2" xfId="530" xr:uid="{00000000-0005-0000-0000-000011020000}"/>
    <cellStyle name="Percent 13 3" xfId="531" xr:uid="{00000000-0005-0000-0000-000012020000}"/>
    <cellStyle name="Percent 13 3 2" xfId="532" xr:uid="{00000000-0005-0000-0000-000013020000}"/>
    <cellStyle name="Percent 14" xfId="533" xr:uid="{00000000-0005-0000-0000-000014020000}"/>
    <cellStyle name="Percent 14 2" xfId="534" xr:uid="{00000000-0005-0000-0000-000015020000}"/>
    <cellStyle name="Percent 14 3" xfId="535" xr:uid="{00000000-0005-0000-0000-000016020000}"/>
    <cellStyle name="Percent 14 3 2" xfId="536" xr:uid="{00000000-0005-0000-0000-000017020000}"/>
    <cellStyle name="Percent 15" xfId="537" xr:uid="{00000000-0005-0000-0000-000018020000}"/>
    <cellStyle name="Percent 15 2" xfId="538" xr:uid="{00000000-0005-0000-0000-000019020000}"/>
    <cellStyle name="Percent 15 3" xfId="539" xr:uid="{00000000-0005-0000-0000-00001A020000}"/>
    <cellStyle name="Percent 15 3 2" xfId="540" xr:uid="{00000000-0005-0000-0000-00001B020000}"/>
    <cellStyle name="Percent 16" xfId="541" xr:uid="{00000000-0005-0000-0000-00001C020000}"/>
    <cellStyle name="Percent 16 2" xfId="542" xr:uid="{00000000-0005-0000-0000-00001D020000}"/>
    <cellStyle name="Percent 16 3" xfId="543" xr:uid="{00000000-0005-0000-0000-00001E020000}"/>
    <cellStyle name="Percent 16 3 2" xfId="544" xr:uid="{00000000-0005-0000-0000-00001F020000}"/>
    <cellStyle name="Percent 17" xfId="545" xr:uid="{00000000-0005-0000-0000-000020020000}"/>
    <cellStyle name="Percent 17 2" xfId="546" xr:uid="{00000000-0005-0000-0000-000021020000}"/>
    <cellStyle name="Percent 17 3" xfId="547" xr:uid="{00000000-0005-0000-0000-000022020000}"/>
    <cellStyle name="Percent 17 3 2" xfId="548" xr:uid="{00000000-0005-0000-0000-000023020000}"/>
    <cellStyle name="Percent 18" xfId="549" xr:uid="{00000000-0005-0000-0000-000024020000}"/>
    <cellStyle name="Percent 18 2" xfId="550" xr:uid="{00000000-0005-0000-0000-000025020000}"/>
    <cellStyle name="Percent 18 3" xfId="551" xr:uid="{00000000-0005-0000-0000-000026020000}"/>
    <cellStyle name="Percent 18 3 2" xfId="552" xr:uid="{00000000-0005-0000-0000-000027020000}"/>
    <cellStyle name="Percent 19" xfId="553" xr:uid="{00000000-0005-0000-0000-000028020000}"/>
    <cellStyle name="Percent 19 2" xfId="554" xr:uid="{00000000-0005-0000-0000-000029020000}"/>
    <cellStyle name="Percent 19 3" xfId="555" xr:uid="{00000000-0005-0000-0000-00002A020000}"/>
    <cellStyle name="Percent 19 3 2" xfId="556" xr:uid="{00000000-0005-0000-0000-00002B020000}"/>
    <cellStyle name="Percent 2" xfId="557" xr:uid="{00000000-0005-0000-0000-00002C020000}"/>
    <cellStyle name="Percent 2 2" xfId="558" xr:uid="{00000000-0005-0000-0000-00002D020000}"/>
    <cellStyle name="Percent 2 2 2" xfId="559" xr:uid="{00000000-0005-0000-0000-00002E020000}"/>
    <cellStyle name="Percent 2 2 2 2" xfId="560" xr:uid="{00000000-0005-0000-0000-00002F020000}"/>
    <cellStyle name="Percent 2 2 2 3" xfId="561" xr:uid="{00000000-0005-0000-0000-000030020000}"/>
    <cellStyle name="Percent 2 2 2 3 2" xfId="562" xr:uid="{00000000-0005-0000-0000-000031020000}"/>
    <cellStyle name="Percent 2 2 2 3 3" xfId="563" xr:uid="{00000000-0005-0000-0000-000032020000}"/>
    <cellStyle name="Percent 2 2 2 3 3 2" xfId="564" xr:uid="{00000000-0005-0000-0000-000033020000}"/>
    <cellStyle name="Percent 2 2 2 3 3 3" xfId="565" xr:uid="{00000000-0005-0000-0000-000034020000}"/>
    <cellStyle name="Percent 2 2 2 3 3 4" xfId="566" xr:uid="{00000000-0005-0000-0000-000035020000}"/>
    <cellStyle name="Percent 2 2 2 3 4" xfId="567" xr:uid="{00000000-0005-0000-0000-000036020000}"/>
    <cellStyle name="Percent 2 2 2 3 4 2" xfId="568" xr:uid="{00000000-0005-0000-0000-000037020000}"/>
    <cellStyle name="Percent 2 2 2 3 4 2 2" xfId="569" xr:uid="{00000000-0005-0000-0000-000038020000}"/>
    <cellStyle name="Percent 2 2 2 3 4 2 3" xfId="570" xr:uid="{00000000-0005-0000-0000-000039020000}"/>
    <cellStyle name="Percent 2 2 2 3 4 2 3 2" xfId="571" xr:uid="{00000000-0005-0000-0000-00003A020000}"/>
    <cellStyle name="Percent 2 2 2 3 4 3" xfId="572" xr:uid="{00000000-0005-0000-0000-00003B020000}"/>
    <cellStyle name="Percent 2 2 2 3 5" xfId="573" xr:uid="{00000000-0005-0000-0000-00003C020000}"/>
    <cellStyle name="Percent 2 2 2 3 5 2" xfId="574" xr:uid="{00000000-0005-0000-0000-00003D020000}"/>
    <cellStyle name="Percent 2 2 2 3 5 3" xfId="575" xr:uid="{00000000-0005-0000-0000-00003E020000}"/>
    <cellStyle name="Percent 2 2 2 3 5 3 2" xfId="576" xr:uid="{00000000-0005-0000-0000-00003F020000}"/>
    <cellStyle name="Percent 2 2 2 3 6" xfId="577" xr:uid="{00000000-0005-0000-0000-000040020000}"/>
    <cellStyle name="Percent 2 2 2 3 7" xfId="578" xr:uid="{00000000-0005-0000-0000-000041020000}"/>
    <cellStyle name="Percent 2 2 2 3 7 2" xfId="579" xr:uid="{00000000-0005-0000-0000-000042020000}"/>
    <cellStyle name="Percent 2 2 2 4" xfId="580" xr:uid="{00000000-0005-0000-0000-000043020000}"/>
    <cellStyle name="Percent 2 2 2 4 2" xfId="581" xr:uid="{00000000-0005-0000-0000-000044020000}"/>
    <cellStyle name="Percent 2 2 2 4 2 2" xfId="582" xr:uid="{00000000-0005-0000-0000-000045020000}"/>
    <cellStyle name="Percent 2 2 2 4 2 3" xfId="583" xr:uid="{00000000-0005-0000-0000-000046020000}"/>
    <cellStyle name="Percent 2 2 2 4 2 3 2" xfId="584" xr:uid="{00000000-0005-0000-0000-000047020000}"/>
    <cellStyle name="Percent 2 2 2 4 3" xfId="585" xr:uid="{00000000-0005-0000-0000-000048020000}"/>
    <cellStyle name="Percent 2 2 2 5" xfId="586" xr:uid="{00000000-0005-0000-0000-000049020000}"/>
    <cellStyle name="Percent 2 2 2 5 2" xfId="587" xr:uid="{00000000-0005-0000-0000-00004A020000}"/>
    <cellStyle name="Percent 2 2 2 5 3" xfId="588" xr:uid="{00000000-0005-0000-0000-00004B020000}"/>
    <cellStyle name="Percent 2 2 2 5 3 2" xfId="589" xr:uid="{00000000-0005-0000-0000-00004C020000}"/>
    <cellStyle name="Percent 2 2 2 6" xfId="590" xr:uid="{00000000-0005-0000-0000-00004D020000}"/>
    <cellStyle name="Percent 2 2 2 6 2" xfId="591" xr:uid="{00000000-0005-0000-0000-00004E020000}"/>
    <cellStyle name="Percent 2 2 3" xfId="592" xr:uid="{00000000-0005-0000-0000-00004F020000}"/>
    <cellStyle name="Percent 2 2 3 2" xfId="593" xr:uid="{00000000-0005-0000-0000-000050020000}"/>
    <cellStyle name="Percent 2 2 3 3" xfId="594" xr:uid="{00000000-0005-0000-0000-000051020000}"/>
    <cellStyle name="Percent 2 2 3 4" xfId="595" xr:uid="{00000000-0005-0000-0000-000052020000}"/>
    <cellStyle name="Percent 2 3" xfId="596" xr:uid="{00000000-0005-0000-0000-000053020000}"/>
    <cellStyle name="Percent 2 4" xfId="597" xr:uid="{00000000-0005-0000-0000-000054020000}"/>
    <cellStyle name="Percent 2 4 10" xfId="598" xr:uid="{00000000-0005-0000-0000-000055020000}"/>
    <cellStyle name="Percent 2 4 11" xfId="599" xr:uid="{00000000-0005-0000-0000-000056020000}"/>
    <cellStyle name="Percent 2 4 11 2" xfId="600" xr:uid="{00000000-0005-0000-0000-000057020000}"/>
    <cellStyle name="Percent 2 4 11 2 2" xfId="601" xr:uid="{00000000-0005-0000-0000-000058020000}"/>
    <cellStyle name="Percent 2 4 11 2 3" xfId="602" xr:uid="{00000000-0005-0000-0000-000059020000}"/>
    <cellStyle name="Percent 2 4 11 2 3 2" xfId="603" xr:uid="{00000000-0005-0000-0000-00005A020000}"/>
    <cellStyle name="Percent 2 4 2" xfId="604" xr:uid="{00000000-0005-0000-0000-00005B020000}"/>
    <cellStyle name="Percent 2 4 3" xfId="605" xr:uid="{00000000-0005-0000-0000-00005C020000}"/>
    <cellStyle name="Percent 2 4 4" xfId="606" xr:uid="{00000000-0005-0000-0000-00005D020000}"/>
    <cellStyle name="Percent 2 4 5" xfId="607" xr:uid="{00000000-0005-0000-0000-00005E020000}"/>
    <cellStyle name="Percent 2 4 5 2" xfId="608" xr:uid="{00000000-0005-0000-0000-00005F020000}"/>
    <cellStyle name="Percent 2 4 5 2 2" xfId="609" xr:uid="{00000000-0005-0000-0000-000060020000}"/>
    <cellStyle name="Percent 2 4 5 2 3" xfId="610" xr:uid="{00000000-0005-0000-0000-000061020000}"/>
    <cellStyle name="Percent 2 4 6" xfId="611" xr:uid="{00000000-0005-0000-0000-000062020000}"/>
    <cellStyle name="Percent 2 4 7" xfId="612" xr:uid="{00000000-0005-0000-0000-000063020000}"/>
    <cellStyle name="Percent 2 4 8" xfId="613" xr:uid="{00000000-0005-0000-0000-000064020000}"/>
    <cellStyle name="Percent 2 4 9" xfId="614" xr:uid="{00000000-0005-0000-0000-000065020000}"/>
    <cellStyle name="Percent 2 4 9 2" xfId="615" xr:uid="{00000000-0005-0000-0000-000066020000}"/>
    <cellStyle name="Percent 2 4 9 2 2" xfId="616" xr:uid="{00000000-0005-0000-0000-000067020000}"/>
    <cellStyle name="Percent 2 4 9 2 3" xfId="617" xr:uid="{00000000-0005-0000-0000-000068020000}"/>
    <cellStyle name="Percent 2 4 9 2 3 2" xfId="618" xr:uid="{00000000-0005-0000-0000-000069020000}"/>
    <cellStyle name="Percent 2 5" xfId="619" xr:uid="{00000000-0005-0000-0000-00006A020000}"/>
    <cellStyle name="Percent 2 5 2" xfId="620" xr:uid="{00000000-0005-0000-0000-00006B020000}"/>
    <cellStyle name="Percent 2 5 2 2" xfId="621" xr:uid="{00000000-0005-0000-0000-00006C020000}"/>
    <cellStyle name="Percent 2 5 3" xfId="622" xr:uid="{00000000-0005-0000-0000-00006D020000}"/>
    <cellStyle name="Percent 2 5 4" xfId="623" xr:uid="{00000000-0005-0000-0000-00006E020000}"/>
    <cellStyle name="Percent 2 5 5" xfId="624" xr:uid="{00000000-0005-0000-0000-00006F020000}"/>
    <cellStyle name="Percent 2 6" xfId="625" xr:uid="{00000000-0005-0000-0000-000070020000}"/>
    <cellStyle name="Percent 20" xfId="626" xr:uid="{00000000-0005-0000-0000-000071020000}"/>
    <cellStyle name="Percent 20 2" xfId="627" xr:uid="{00000000-0005-0000-0000-000072020000}"/>
    <cellStyle name="Percent 20 3" xfId="628" xr:uid="{00000000-0005-0000-0000-000073020000}"/>
    <cellStyle name="Percent 20 3 2" xfId="629" xr:uid="{00000000-0005-0000-0000-000074020000}"/>
    <cellStyle name="Percent 21" xfId="630" xr:uid="{00000000-0005-0000-0000-000075020000}"/>
    <cellStyle name="Percent 21 2" xfId="631" xr:uid="{00000000-0005-0000-0000-000076020000}"/>
    <cellStyle name="Percent 21 3" xfId="632" xr:uid="{00000000-0005-0000-0000-000077020000}"/>
    <cellStyle name="Percent 21 3 2" xfId="633" xr:uid="{00000000-0005-0000-0000-000078020000}"/>
    <cellStyle name="Percent 22" xfId="634" xr:uid="{00000000-0005-0000-0000-000079020000}"/>
    <cellStyle name="Percent 22 2" xfId="635" xr:uid="{00000000-0005-0000-0000-00007A020000}"/>
    <cellStyle name="Percent 23" xfId="636" xr:uid="{00000000-0005-0000-0000-00007B020000}"/>
    <cellStyle name="Percent 23 2" xfId="637" xr:uid="{00000000-0005-0000-0000-00007C020000}"/>
    <cellStyle name="Percent 24" xfId="638" xr:uid="{00000000-0005-0000-0000-00007D020000}"/>
    <cellStyle name="Percent 25" xfId="639" xr:uid="{00000000-0005-0000-0000-00007E020000}"/>
    <cellStyle name="Percent 25 2" xfId="640" xr:uid="{00000000-0005-0000-0000-00007F020000}"/>
    <cellStyle name="Percent 25 3" xfId="641" xr:uid="{00000000-0005-0000-0000-000080020000}"/>
    <cellStyle name="Percent 25 3 2" xfId="642" xr:uid="{00000000-0005-0000-0000-000081020000}"/>
    <cellStyle name="Percent 26" xfId="643" xr:uid="{00000000-0005-0000-0000-000082020000}"/>
    <cellStyle name="Percent 27" xfId="644" xr:uid="{00000000-0005-0000-0000-000083020000}"/>
    <cellStyle name="Percent 27 2" xfId="645" xr:uid="{00000000-0005-0000-0000-000084020000}"/>
    <cellStyle name="Percent 28" xfId="646" xr:uid="{00000000-0005-0000-0000-000085020000}"/>
    <cellStyle name="Percent 28 2" xfId="647" xr:uid="{00000000-0005-0000-0000-000086020000}"/>
    <cellStyle name="Percent 28 3" xfId="648" xr:uid="{00000000-0005-0000-0000-000087020000}"/>
    <cellStyle name="Percent 28 4" xfId="649" xr:uid="{00000000-0005-0000-0000-000088020000}"/>
    <cellStyle name="Percent 29" xfId="650" xr:uid="{00000000-0005-0000-0000-000089020000}"/>
    <cellStyle name="Percent 29 2" xfId="651" xr:uid="{00000000-0005-0000-0000-00008A020000}"/>
    <cellStyle name="Percent 3" xfId="652" xr:uid="{00000000-0005-0000-0000-00008B020000}"/>
    <cellStyle name="Percent 3 2" xfId="653" xr:uid="{00000000-0005-0000-0000-00008C020000}"/>
    <cellStyle name="Percent 3 2 2" xfId="654" xr:uid="{00000000-0005-0000-0000-00008D020000}"/>
    <cellStyle name="Percent 3 2 3" xfId="655" xr:uid="{00000000-0005-0000-0000-00008E020000}"/>
    <cellStyle name="Percent 3 2 3 2" xfId="656" xr:uid="{00000000-0005-0000-0000-00008F020000}"/>
    <cellStyle name="Percent 3 2 3 3" xfId="657" xr:uid="{00000000-0005-0000-0000-000090020000}"/>
    <cellStyle name="Percent 3 2 3 4" xfId="658" xr:uid="{00000000-0005-0000-0000-000091020000}"/>
    <cellStyle name="Percent 3 2 4" xfId="659" xr:uid="{00000000-0005-0000-0000-000092020000}"/>
    <cellStyle name="Percent 3 2 4 2" xfId="660" xr:uid="{00000000-0005-0000-0000-000093020000}"/>
    <cellStyle name="Percent 3 2 4 2 2" xfId="661" xr:uid="{00000000-0005-0000-0000-000094020000}"/>
    <cellStyle name="Percent 3 2 4 2 3" xfId="662" xr:uid="{00000000-0005-0000-0000-000095020000}"/>
    <cellStyle name="Percent 3 2 4 2 3 2" xfId="663" xr:uid="{00000000-0005-0000-0000-000096020000}"/>
    <cellStyle name="Percent 3 2 4 3" xfId="664" xr:uid="{00000000-0005-0000-0000-000097020000}"/>
    <cellStyle name="Percent 3 2 5" xfId="665" xr:uid="{00000000-0005-0000-0000-000098020000}"/>
    <cellStyle name="Percent 3 2 5 2" xfId="666" xr:uid="{00000000-0005-0000-0000-000099020000}"/>
    <cellStyle name="Percent 3 2 5 3" xfId="667" xr:uid="{00000000-0005-0000-0000-00009A020000}"/>
    <cellStyle name="Percent 3 2 5 3 2" xfId="668" xr:uid="{00000000-0005-0000-0000-00009B020000}"/>
    <cellStyle name="Percent 3 2 6" xfId="669" xr:uid="{00000000-0005-0000-0000-00009C020000}"/>
    <cellStyle name="Percent 3 2 7" xfId="670" xr:uid="{00000000-0005-0000-0000-00009D020000}"/>
    <cellStyle name="Percent 3 2 7 2" xfId="671" xr:uid="{00000000-0005-0000-0000-00009E020000}"/>
    <cellStyle name="Percent 3 3" xfId="672" xr:uid="{00000000-0005-0000-0000-00009F020000}"/>
    <cellStyle name="Percent 3 4" xfId="673" xr:uid="{00000000-0005-0000-0000-0000A0020000}"/>
    <cellStyle name="Percent 3 5" xfId="674" xr:uid="{00000000-0005-0000-0000-0000A1020000}"/>
    <cellStyle name="Percent 3 5 2" xfId="675" xr:uid="{00000000-0005-0000-0000-0000A2020000}"/>
    <cellStyle name="Percent 3 5 3" xfId="676" xr:uid="{00000000-0005-0000-0000-0000A3020000}"/>
    <cellStyle name="Percent 3 5 4" xfId="677" xr:uid="{00000000-0005-0000-0000-0000A4020000}"/>
    <cellStyle name="Percent 3 6" xfId="678" xr:uid="{00000000-0005-0000-0000-0000A5020000}"/>
    <cellStyle name="Percent 3 6 2" xfId="679" xr:uid="{00000000-0005-0000-0000-0000A6020000}"/>
    <cellStyle name="Percent 3 7" xfId="680" xr:uid="{00000000-0005-0000-0000-0000A7020000}"/>
    <cellStyle name="Percent 3 8" xfId="681" xr:uid="{00000000-0005-0000-0000-0000A8020000}"/>
    <cellStyle name="Percent 3 9" xfId="682" xr:uid="{00000000-0005-0000-0000-0000A9020000}"/>
    <cellStyle name="Percent 30" xfId="683" xr:uid="{00000000-0005-0000-0000-0000AA020000}"/>
    <cellStyle name="Percent 31" xfId="514" xr:uid="{00000000-0005-0000-0000-0000AB020000}"/>
    <cellStyle name="Percent 4" xfId="684" xr:uid="{00000000-0005-0000-0000-0000AC020000}"/>
    <cellStyle name="Percent 4 2" xfId="685" xr:uid="{00000000-0005-0000-0000-0000AD020000}"/>
    <cellStyle name="Percent 4 3" xfId="686" xr:uid="{00000000-0005-0000-0000-0000AE020000}"/>
    <cellStyle name="Percent 4 3 2" xfId="687" xr:uid="{00000000-0005-0000-0000-0000AF020000}"/>
    <cellStyle name="Percent 4 3 3" xfId="688" xr:uid="{00000000-0005-0000-0000-0000B0020000}"/>
    <cellStyle name="Percent 4 3 4" xfId="689" xr:uid="{00000000-0005-0000-0000-0000B1020000}"/>
    <cellStyle name="Percent 4 4" xfId="690" xr:uid="{00000000-0005-0000-0000-0000B2020000}"/>
    <cellStyle name="Percent 4 4 2" xfId="691" xr:uid="{00000000-0005-0000-0000-0000B3020000}"/>
    <cellStyle name="Percent 4 4 2 2" xfId="692" xr:uid="{00000000-0005-0000-0000-0000B4020000}"/>
    <cellStyle name="Percent 4 4 2 3" xfId="693" xr:uid="{00000000-0005-0000-0000-0000B5020000}"/>
    <cellStyle name="Percent 4 4 2 3 2" xfId="694" xr:uid="{00000000-0005-0000-0000-0000B6020000}"/>
    <cellStyle name="Percent 4 4 3" xfId="695" xr:uid="{00000000-0005-0000-0000-0000B7020000}"/>
    <cellStyle name="Percent 4 5" xfId="696" xr:uid="{00000000-0005-0000-0000-0000B8020000}"/>
    <cellStyle name="Percent 4 5 2" xfId="697" xr:uid="{00000000-0005-0000-0000-0000B9020000}"/>
    <cellStyle name="Percent 4 5 3" xfId="698" xr:uid="{00000000-0005-0000-0000-0000BA020000}"/>
    <cellStyle name="Percent 4 5 3 2" xfId="699" xr:uid="{00000000-0005-0000-0000-0000BB020000}"/>
    <cellStyle name="Percent 4 6" xfId="700" xr:uid="{00000000-0005-0000-0000-0000BC020000}"/>
    <cellStyle name="Percent 4 7" xfId="701" xr:uid="{00000000-0005-0000-0000-0000BD020000}"/>
    <cellStyle name="Percent 4 7 2" xfId="702" xr:uid="{00000000-0005-0000-0000-0000BE020000}"/>
    <cellStyle name="Percent 5" xfId="703" xr:uid="{00000000-0005-0000-0000-0000BF020000}"/>
    <cellStyle name="Percent 5 2" xfId="704" xr:uid="{00000000-0005-0000-0000-0000C0020000}"/>
    <cellStyle name="Percent 5 3" xfId="705" xr:uid="{00000000-0005-0000-0000-0000C1020000}"/>
    <cellStyle name="Percent 5 3 2" xfId="706" xr:uid="{00000000-0005-0000-0000-0000C2020000}"/>
    <cellStyle name="Percent 5 3 3" xfId="707" xr:uid="{00000000-0005-0000-0000-0000C3020000}"/>
    <cellStyle name="Percent 5 4" xfId="708" xr:uid="{00000000-0005-0000-0000-0000C4020000}"/>
    <cellStyle name="Percent 5 4 2" xfId="709" xr:uid="{00000000-0005-0000-0000-0000C5020000}"/>
    <cellStyle name="Percent 5 4 3" xfId="710" xr:uid="{00000000-0005-0000-0000-0000C6020000}"/>
    <cellStyle name="Percent 5 4 4" xfId="711" xr:uid="{00000000-0005-0000-0000-0000C7020000}"/>
    <cellStyle name="Percent 5 5" xfId="712" xr:uid="{00000000-0005-0000-0000-0000C8020000}"/>
    <cellStyle name="Percent 5 5 2" xfId="713" xr:uid="{00000000-0005-0000-0000-0000C9020000}"/>
    <cellStyle name="Percent 5 5 2 2" xfId="714" xr:uid="{00000000-0005-0000-0000-0000CA020000}"/>
    <cellStyle name="Percent 5 5 2 3" xfId="715" xr:uid="{00000000-0005-0000-0000-0000CB020000}"/>
    <cellStyle name="Percent 5 5 2 3 2" xfId="716" xr:uid="{00000000-0005-0000-0000-0000CC020000}"/>
    <cellStyle name="Percent 5 5 3" xfId="717" xr:uid="{00000000-0005-0000-0000-0000CD020000}"/>
    <cellStyle name="Percent 5 6" xfId="718" xr:uid="{00000000-0005-0000-0000-0000CE020000}"/>
    <cellStyle name="Percent 5 6 2" xfId="719" xr:uid="{00000000-0005-0000-0000-0000CF020000}"/>
    <cellStyle name="Percent 5 6 3" xfId="720" xr:uid="{00000000-0005-0000-0000-0000D0020000}"/>
    <cellStyle name="Percent 5 6 3 2" xfId="721" xr:uid="{00000000-0005-0000-0000-0000D1020000}"/>
    <cellStyle name="Percent 5 7" xfId="722" xr:uid="{00000000-0005-0000-0000-0000D2020000}"/>
    <cellStyle name="Percent 5 8" xfId="723" xr:uid="{00000000-0005-0000-0000-0000D3020000}"/>
    <cellStyle name="Percent 5 8 2" xfId="724" xr:uid="{00000000-0005-0000-0000-0000D4020000}"/>
    <cellStyle name="Percent 5 9" xfId="725" xr:uid="{00000000-0005-0000-0000-0000D5020000}"/>
    <cellStyle name="Percent 5 9 2" xfId="726" xr:uid="{00000000-0005-0000-0000-0000D6020000}"/>
    <cellStyle name="Percent 5 9 3" xfId="727" xr:uid="{00000000-0005-0000-0000-0000D7020000}"/>
    <cellStyle name="Percent 5 9 3 2" xfId="728" xr:uid="{00000000-0005-0000-0000-0000D8020000}"/>
    <cellStyle name="Percent 6" xfId="729" xr:uid="{00000000-0005-0000-0000-0000D9020000}"/>
    <cellStyle name="Percent 6 10" xfId="730" xr:uid="{00000000-0005-0000-0000-0000DA020000}"/>
    <cellStyle name="Percent 6 11" xfId="731" xr:uid="{00000000-0005-0000-0000-0000DB020000}"/>
    <cellStyle name="Percent 6 11 2" xfId="732" xr:uid="{00000000-0005-0000-0000-0000DC020000}"/>
    <cellStyle name="Percent 6 11 2 2" xfId="733" xr:uid="{00000000-0005-0000-0000-0000DD020000}"/>
    <cellStyle name="Percent 6 11 2 3" xfId="734" xr:uid="{00000000-0005-0000-0000-0000DE020000}"/>
    <cellStyle name="Percent 6 11 2 3 2" xfId="735" xr:uid="{00000000-0005-0000-0000-0000DF020000}"/>
    <cellStyle name="Percent 6 12" xfId="736" xr:uid="{00000000-0005-0000-0000-0000E0020000}"/>
    <cellStyle name="Percent 6 13" xfId="737" xr:uid="{00000000-0005-0000-0000-0000E1020000}"/>
    <cellStyle name="Percent 6 13 2" xfId="738" xr:uid="{00000000-0005-0000-0000-0000E2020000}"/>
    <cellStyle name="Percent 6 13 2 2" xfId="739" xr:uid="{00000000-0005-0000-0000-0000E3020000}"/>
    <cellStyle name="Percent 6 13 2 3" xfId="740" xr:uid="{00000000-0005-0000-0000-0000E4020000}"/>
    <cellStyle name="Percent 6 13 2 3 2" xfId="741" xr:uid="{00000000-0005-0000-0000-0000E5020000}"/>
    <cellStyle name="Percent 6 14" xfId="742" xr:uid="{00000000-0005-0000-0000-0000E6020000}"/>
    <cellStyle name="Percent 6 14 2" xfId="743" xr:uid="{00000000-0005-0000-0000-0000E7020000}"/>
    <cellStyle name="Percent 6 15" xfId="744" xr:uid="{00000000-0005-0000-0000-0000E8020000}"/>
    <cellStyle name="Percent 6 16" xfId="745" xr:uid="{00000000-0005-0000-0000-0000E9020000}"/>
    <cellStyle name="Percent 6 16 2" xfId="746" xr:uid="{00000000-0005-0000-0000-0000EA020000}"/>
    <cellStyle name="Percent 6 2" xfId="747" xr:uid="{00000000-0005-0000-0000-0000EB020000}"/>
    <cellStyle name="Percent 6 3" xfId="748" xr:uid="{00000000-0005-0000-0000-0000EC020000}"/>
    <cellStyle name="Percent 6 4" xfId="749" xr:uid="{00000000-0005-0000-0000-0000ED020000}"/>
    <cellStyle name="Percent 6 5" xfId="750" xr:uid="{00000000-0005-0000-0000-0000EE020000}"/>
    <cellStyle name="Percent 6 6" xfId="751" xr:uid="{00000000-0005-0000-0000-0000EF020000}"/>
    <cellStyle name="Percent 6 7" xfId="752" xr:uid="{00000000-0005-0000-0000-0000F0020000}"/>
    <cellStyle name="Percent 6 7 2" xfId="753" xr:uid="{00000000-0005-0000-0000-0000F1020000}"/>
    <cellStyle name="Percent 6 7 2 2" xfId="754" xr:uid="{00000000-0005-0000-0000-0000F2020000}"/>
    <cellStyle name="Percent 6 7 2 3" xfId="755" xr:uid="{00000000-0005-0000-0000-0000F3020000}"/>
    <cellStyle name="Percent 6 8" xfId="756" xr:uid="{00000000-0005-0000-0000-0000F4020000}"/>
    <cellStyle name="Percent 6 9" xfId="757" xr:uid="{00000000-0005-0000-0000-0000F5020000}"/>
    <cellStyle name="Percent 7" xfId="758" xr:uid="{00000000-0005-0000-0000-0000F6020000}"/>
    <cellStyle name="Percent 7 10" xfId="759" xr:uid="{00000000-0005-0000-0000-0000F7020000}"/>
    <cellStyle name="Percent 7 11" xfId="760" xr:uid="{00000000-0005-0000-0000-0000F8020000}"/>
    <cellStyle name="Percent 7 11 2" xfId="761" xr:uid="{00000000-0005-0000-0000-0000F9020000}"/>
    <cellStyle name="Percent 7 11 2 2" xfId="762" xr:uid="{00000000-0005-0000-0000-0000FA020000}"/>
    <cellStyle name="Percent 7 11 2 3" xfId="763" xr:uid="{00000000-0005-0000-0000-0000FB020000}"/>
    <cellStyle name="Percent 7 11 2 3 2" xfId="764" xr:uid="{00000000-0005-0000-0000-0000FC020000}"/>
    <cellStyle name="Percent 7 12" xfId="765" xr:uid="{00000000-0005-0000-0000-0000FD020000}"/>
    <cellStyle name="Percent 7 12 2" xfId="766" xr:uid="{00000000-0005-0000-0000-0000FE020000}"/>
    <cellStyle name="Percent 7 13" xfId="767" xr:uid="{00000000-0005-0000-0000-0000FF020000}"/>
    <cellStyle name="Percent 7 14" xfId="768" xr:uid="{00000000-0005-0000-0000-000000030000}"/>
    <cellStyle name="Percent 7 14 2" xfId="769" xr:uid="{00000000-0005-0000-0000-000001030000}"/>
    <cellStyle name="Percent 7 2" xfId="770" xr:uid="{00000000-0005-0000-0000-000002030000}"/>
    <cellStyle name="Percent 7 3" xfId="771" xr:uid="{00000000-0005-0000-0000-000003030000}"/>
    <cellStyle name="Percent 7 4" xfId="772" xr:uid="{00000000-0005-0000-0000-000004030000}"/>
    <cellStyle name="Percent 7 5" xfId="773" xr:uid="{00000000-0005-0000-0000-000005030000}"/>
    <cellStyle name="Percent 7 5 2" xfId="774" xr:uid="{00000000-0005-0000-0000-000006030000}"/>
    <cellStyle name="Percent 7 5 2 2" xfId="775" xr:uid="{00000000-0005-0000-0000-000007030000}"/>
    <cellStyle name="Percent 7 5 2 3" xfId="776" xr:uid="{00000000-0005-0000-0000-000008030000}"/>
    <cellStyle name="Percent 7 5 2 4" xfId="777" xr:uid="{00000000-0005-0000-0000-000009030000}"/>
    <cellStyle name="Percent 7 6" xfId="778" xr:uid="{00000000-0005-0000-0000-00000A030000}"/>
    <cellStyle name="Percent 7 7" xfId="779" xr:uid="{00000000-0005-0000-0000-00000B030000}"/>
    <cellStyle name="Percent 7 8" xfId="780" xr:uid="{00000000-0005-0000-0000-00000C030000}"/>
    <cellStyle name="Percent 7 9" xfId="781" xr:uid="{00000000-0005-0000-0000-00000D030000}"/>
    <cellStyle name="Percent 7 9 2" xfId="782" xr:uid="{00000000-0005-0000-0000-00000E030000}"/>
    <cellStyle name="Percent 7 9 2 2" xfId="783" xr:uid="{00000000-0005-0000-0000-00000F030000}"/>
    <cellStyle name="Percent 7 9 2 3" xfId="784" xr:uid="{00000000-0005-0000-0000-000010030000}"/>
    <cellStyle name="Percent 7 9 2 3 2" xfId="785" xr:uid="{00000000-0005-0000-0000-000011030000}"/>
    <cellStyle name="Percent 8" xfId="786" xr:uid="{00000000-0005-0000-0000-000012030000}"/>
    <cellStyle name="Percent 8 2" xfId="787" xr:uid="{00000000-0005-0000-0000-000013030000}"/>
    <cellStyle name="Percent 8 3" xfId="788" xr:uid="{00000000-0005-0000-0000-000014030000}"/>
    <cellStyle name="Percent 8 4" xfId="789" xr:uid="{00000000-0005-0000-0000-000015030000}"/>
    <cellStyle name="Percent 8 5" xfId="790" xr:uid="{00000000-0005-0000-0000-000016030000}"/>
    <cellStyle name="Percent 9" xfId="791" xr:uid="{00000000-0005-0000-0000-000017030000}"/>
    <cellStyle name="Percent 9 2" xfId="792" xr:uid="{00000000-0005-0000-0000-000018030000}"/>
    <cellStyle name="Percent 9 3" xfId="793" xr:uid="{00000000-0005-0000-0000-000019030000}"/>
    <cellStyle name="Percent 9 4" xfId="794" xr:uid="{00000000-0005-0000-0000-00001A030000}"/>
    <cellStyle name="Percent 9 5" xfId="795" xr:uid="{00000000-0005-0000-0000-00001B030000}"/>
    <cellStyle name="PSChar" xfId="796" xr:uid="{00000000-0005-0000-0000-00001C030000}"/>
    <cellStyle name="PSChar 10" xfId="797" xr:uid="{00000000-0005-0000-0000-00001D030000}"/>
    <cellStyle name="PSChar 10 2" xfId="798" xr:uid="{00000000-0005-0000-0000-00001E030000}"/>
    <cellStyle name="PSChar 10 2 2" xfId="799" xr:uid="{00000000-0005-0000-0000-00001F030000}"/>
    <cellStyle name="PSChar 10 3" xfId="800" xr:uid="{00000000-0005-0000-0000-000020030000}"/>
    <cellStyle name="PSChar 2" xfId="801" xr:uid="{00000000-0005-0000-0000-000021030000}"/>
    <cellStyle name="PSChar 2 2" xfId="802" xr:uid="{00000000-0005-0000-0000-000022030000}"/>
    <cellStyle name="PSChar 2 2 2" xfId="803" xr:uid="{00000000-0005-0000-0000-000023030000}"/>
    <cellStyle name="PSChar 3" xfId="804" xr:uid="{00000000-0005-0000-0000-000024030000}"/>
    <cellStyle name="PSChar 3 2" xfId="805" xr:uid="{00000000-0005-0000-0000-000025030000}"/>
    <cellStyle name="PSChar 4" xfId="806" xr:uid="{00000000-0005-0000-0000-000026030000}"/>
    <cellStyle name="PSChar 4 2" xfId="807" xr:uid="{00000000-0005-0000-0000-000027030000}"/>
    <cellStyle name="PSChar 5" xfId="808" xr:uid="{00000000-0005-0000-0000-000028030000}"/>
    <cellStyle name="PSChar 5 2" xfId="809" xr:uid="{00000000-0005-0000-0000-000029030000}"/>
    <cellStyle name="PSChar 5 3" xfId="810" xr:uid="{00000000-0005-0000-0000-00002A030000}"/>
    <cellStyle name="PSChar 5 3 2" xfId="811" xr:uid="{00000000-0005-0000-0000-00002B030000}"/>
    <cellStyle name="PSChar 6" xfId="812" xr:uid="{00000000-0005-0000-0000-00002C030000}"/>
    <cellStyle name="PSChar 6 2" xfId="813" xr:uid="{00000000-0005-0000-0000-00002D030000}"/>
    <cellStyle name="PSChar 7" xfId="814" xr:uid="{00000000-0005-0000-0000-00002E030000}"/>
    <cellStyle name="PSChar 8" xfId="815" xr:uid="{00000000-0005-0000-0000-00002F030000}"/>
    <cellStyle name="PSChar 8 2" xfId="816" xr:uid="{00000000-0005-0000-0000-000030030000}"/>
    <cellStyle name="PSChar 9" xfId="817" xr:uid="{00000000-0005-0000-0000-000031030000}"/>
    <cellStyle name="PSChar 9 2" xfId="818" xr:uid="{00000000-0005-0000-0000-000032030000}"/>
    <cellStyle name="PSDate" xfId="819" xr:uid="{00000000-0005-0000-0000-000033030000}"/>
    <cellStyle name="PSDate 2" xfId="820" xr:uid="{00000000-0005-0000-0000-000034030000}"/>
    <cellStyle name="PSDate 2 2" xfId="821" xr:uid="{00000000-0005-0000-0000-000035030000}"/>
    <cellStyle name="PSDate 2 2 2" xfId="822" xr:uid="{00000000-0005-0000-0000-000036030000}"/>
    <cellStyle name="PSDate 3" xfId="823" xr:uid="{00000000-0005-0000-0000-000037030000}"/>
    <cellStyle name="PSDate 3 2" xfId="824" xr:uid="{00000000-0005-0000-0000-000038030000}"/>
    <cellStyle name="PSDate 4" xfId="825" xr:uid="{00000000-0005-0000-0000-000039030000}"/>
    <cellStyle name="PSDate 4 2" xfId="826" xr:uid="{00000000-0005-0000-0000-00003A030000}"/>
    <cellStyle name="PSDate 5" xfId="827" xr:uid="{00000000-0005-0000-0000-00003B030000}"/>
    <cellStyle name="PSDate 5 2" xfId="828" xr:uid="{00000000-0005-0000-0000-00003C030000}"/>
    <cellStyle name="PSDate 5 3" xfId="829" xr:uid="{00000000-0005-0000-0000-00003D030000}"/>
    <cellStyle name="PSDate 5 3 2" xfId="830" xr:uid="{00000000-0005-0000-0000-00003E030000}"/>
    <cellStyle name="PSDate 6" xfId="831" xr:uid="{00000000-0005-0000-0000-00003F030000}"/>
    <cellStyle name="PSDate 6 2" xfId="832" xr:uid="{00000000-0005-0000-0000-000040030000}"/>
    <cellStyle name="PSDate 7" xfId="833" xr:uid="{00000000-0005-0000-0000-000041030000}"/>
    <cellStyle name="PSDate 8" xfId="834" xr:uid="{00000000-0005-0000-0000-000042030000}"/>
    <cellStyle name="PSDate 8 2" xfId="835" xr:uid="{00000000-0005-0000-0000-000043030000}"/>
    <cellStyle name="PSDate 9" xfId="836" xr:uid="{00000000-0005-0000-0000-000044030000}"/>
    <cellStyle name="PSDate 9 2" xfId="837" xr:uid="{00000000-0005-0000-0000-000045030000}"/>
    <cellStyle name="PSDate 9 2 2" xfId="838" xr:uid="{00000000-0005-0000-0000-000046030000}"/>
    <cellStyle name="PSDate 9 3" xfId="839" xr:uid="{00000000-0005-0000-0000-000047030000}"/>
    <cellStyle name="PSDec" xfId="840" xr:uid="{00000000-0005-0000-0000-000048030000}"/>
    <cellStyle name="PSDec 10" xfId="841" xr:uid="{00000000-0005-0000-0000-000049030000}"/>
    <cellStyle name="PSDec 10 2" xfId="842" xr:uid="{00000000-0005-0000-0000-00004A030000}"/>
    <cellStyle name="PSDec 10 2 2" xfId="843" xr:uid="{00000000-0005-0000-0000-00004B030000}"/>
    <cellStyle name="PSDec 10 3" xfId="844" xr:uid="{00000000-0005-0000-0000-00004C030000}"/>
    <cellStyle name="PSDec 2" xfId="845" xr:uid="{00000000-0005-0000-0000-00004D030000}"/>
    <cellStyle name="PSDec 2 2" xfId="846" xr:uid="{00000000-0005-0000-0000-00004E030000}"/>
    <cellStyle name="PSDec 2 2 2" xfId="847" xr:uid="{00000000-0005-0000-0000-00004F030000}"/>
    <cellStyle name="PSDec 3" xfId="848" xr:uid="{00000000-0005-0000-0000-000050030000}"/>
    <cellStyle name="PSDec 3 2" xfId="849" xr:uid="{00000000-0005-0000-0000-000051030000}"/>
    <cellStyle name="PSDec 4" xfId="850" xr:uid="{00000000-0005-0000-0000-000052030000}"/>
    <cellStyle name="PSDec 4 2" xfId="851" xr:uid="{00000000-0005-0000-0000-000053030000}"/>
    <cellStyle name="PSDec 5" xfId="852" xr:uid="{00000000-0005-0000-0000-000054030000}"/>
    <cellStyle name="PSDec 5 2" xfId="853" xr:uid="{00000000-0005-0000-0000-000055030000}"/>
    <cellStyle name="PSDec 5 3" xfId="854" xr:uid="{00000000-0005-0000-0000-000056030000}"/>
    <cellStyle name="PSDec 5 3 2" xfId="855" xr:uid="{00000000-0005-0000-0000-000057030000}"/>
    <cellStyle name="PSDec 6" xfId="856" xr:uid="{00000000-0005-0000-0000-000058030000}"/>
    <cellStyle name="PSDec 6 2" xfId="857" xr:uid="{00000000-0005-0000-0000-000059030000}"/>
    <cellStyle name="PSDec 7" xfId="858" xr:uid="{00000000-0005-0000-0000-00005A030000}"/>
    <cellStyle name="PSDec 8" xfId="859" xr:uid="{00000000-0005-0000-0000-00005B030000}"/>
    <cellStyle name="PSDec 8 2" xfId="860" xr:uid="{00000000-0005-0000-0000-00005C030000}"/>
    <cellStyle name="PSDec 9" xfId="861" xr:uid="{00000000-0005-0000-0000-00005D030000}"/>
    <cellStyle name="PSDec 9 2" xfId="862" xr:uid="{00000000-0005-0000-0000-00005E030000}"/>
    <cellStyle name="PSHeading" xfId="863" xr:uid="{00000000-0005-0000-0000-00005F030000}"/>
    <cellStyle name="PSHeading 2" xfId="864" xr:uid="{00000000-0005-0000-0000-000060030000}"/>
    <cellStyle name="PSHeading 2 2" xfId="865" xr:uid="{00000000-0005-0000-0000-000061030000}"/>
    <cellStyle name="PSHeading 2 2 2" xfId="866" xr:uid="{00000000-0005-0000-0000-000062030000}"/>
    <cellStyle name="PSHeading 2 2 3" xfId="867" xr:uid="{00000000-0005-0000-0000-000063030000}"/>
    <cellStyle name="PSHeading 2 2 3 2" xfId="868" xr:uid="{00000000-0005-0000-0000-000064030000}"/>
    <cellStyle name="PSHeading 3" xfId="869" xr:uid="{00000000-0005-0000-0000-000065030000}"/>
    <cellStyle name="PSHeading 3 2" xfId="870" xr:uid="{00000000-0005-0000-0000-000066030000}"/>
    <cellStyle name="PSHeading 3 3" xfId="871" xr:uid="{00000000-0005-0000-0000-000067030000}"/>
    <cellStyle name="PSHeading 3 3 2" xfId="872" xr:uid="{00000000-0005-0000-0000-000068030000}"/>
    <cellStyle name="PSHeading 4" xfId="873" xr:uid="{00000000-0005-0000-0000-000069030000}"/>
    <cellStyle name="PSHeading 4 2" xfId="874" xr:uid="{00000000-0005-0000-0000-00006A030000}"/>
    <cellStyle name="PSHeading 5" xfId="875" xr:uid="{00000000-0005-0000-0000-00006B030000}"/>
    <cellStyle name="PSHeading 5 2" xfId="876" xr:uid="{00000000-0005-0000-0000-00006C030000}"/>
    <cellStyle name="PSHeading 6" xfId="877" xr:uid="{00000000-0005-0000-0000-00006D030000}"/>
    <cellStyle name="PSHeading 6 2" xfId="878" xr:uid="{00000000-0005-0000-0000-00006E030000}"/>
    <cellStyle name="PSHeading 6 2 2" xfId="879" xr:uid="{00000000-0005-0000-0000-00006F030000}"/>
    <cellStyle name="PSHeading 6 3" xfId="880" xr:uid="{00000000-0005-0000-0000-000070030000}"/>
    <cellStyle name="PSInt" xfId="881" xr:uid="{00000000-0005-0000-0000-000071030000}"/>
    <cellStyle name="PSInt 10" xfId="882" xr:uid="{00000000-0005-0000-0000-000072030000}"/>
    <cellStyle name="PSInt 10 2" xfId="883" xr:uid="{00000000-0005-0000-0000-000073030000}"/>
    <cellStyle name="PSInt 10 2 2" xfId="884" xr:uid="{00000000-0005-0000-0000-000074030000}"/>
    <cellStyle name="PSInt 10 3" xfId="885" xr:uid="{00000000-0005-0000-0000-000075030000}"/>
    <cellStyle name="PSInt 2" xfId="886" xr:uid="{00000000-0005-0000-0000-000076030000}"/>
    <cellStyle name="PSInt 2 2" xfId="887" xr:uid="{00000000-0005-0000-0000-000077030000}"/>
    <cellStyle name="PSInt 2 2 2" xfId="888" xr:uid="{00000000-0005-0000-0000-000078030000}"/>
    <cellStyle name="PSInt 3" xfId="889" xr:uid="{00000000-0005-0000-0000-000079030000}"/>
    <cellStyle name="PSInt 3 2" xfId="890" xr:uid="{00000000-0005-0000-0000-00007A030000}"/>
    <cellStyle name="PSInt 4" xfId="891" xr:uid="{00000000-0005-0000-0000-00007B030000}"/>
    <cellStyle name="PSInt 4 2" xfId="892" xr:uid="{00000000-0005-0000-0000-00007C030000}"/>
    <cellStyle name="PSInt 5" xfId="893" xr:uid="{00000000-0005-0000-0000-00007D030000}"/>
    <cellStyle name="PSInt 5 2" xfId="894" xr:uid="{00000000-0005-0000-0000-00007E030000}"/>
    <cellStyle name="PSInt 5 3" xfId="895" xr:uid="{00000000-0005-0000-0000-00007F030000}"/>
    <cellStyle name="PSInt 5 3 2" xfId="896" xr:uid="{00000000-0005-0000-0000-000080030000}"/>
    <cellStyle name="PSInt 6" xfId="897" xr:uid="{00000000-0005-0000-0000-000081030000}"/>
    <cellStyle name="PSInt 6 2" xfId="898" xr:uid="{00000000-0005-0000-0000-000082030000}"/>
    <cellStyle name="PSInt 7" xfId="899" xr:uid="{00000000-0005-0000-0000-000083030000}"/>
    <cellStyle name="PSInt 8" xfId="900" xr:uid="{00000000-0005-0000-0000-000084030000}"/>
    <cellStyle name="PSInt 8 2" xfId="901" xr:uid="{00000000-0005-0000-0000-000085030000}"/>
    <cellStyle name="PSInt 9" xfId="902" xr:uid="{00000000-0005-0000-0000-000086030000}"/>
    <cellStyle name="PSInt 9 2" xfId="903" xr:uid="{00000000-0005-0000-0000-000087030000}"/>
    <cellStyle name="PSSpacer" xfId="904" xr:uid="{00000000-0005-0000-0000-000088030000}"/>
    <cellStyle name="PSSpacer 2" xfId="905" xr:uid="{00000000-0005-0000-0000-000089030000}"/>
    <cellStyle name="PSSpacer 2 2" xfId="906" xr:uid="{00000000-0005-0000-0000-00008A030000}"/>
    <cellStyle name="PSSpacer 3" xfId="907" xr:uid="{00000000-0005-0000-0000-00008B030000}"/>
    <cellStyle name="PSSpacer 3 2" xfId="908" xr:uid="{00000000-0005-0000-0000-00008C030000}"/>
    <cellStyle name="PSSpacer 4" xfId="909" xr:uid="{00000000-0005-0000-0000-00008D030000}"/>
    <cellStyle name="PSSpacer 4 2" xfId="910" xr:uid="{00000000-0005-0000-0000-00008E030000}"/>
    <cellStyle name="PSSpacer 5" xfId="911" xr:uid="{00000000-0005-0000-0000-00008F030000}"/>
    <cellStyle name="PSSpacer 5 2" xfId="912" xr:uid="{00000000-0005-0000-0000-000090030000}"/>
    <cellStyle name="PSSpacer 5 3" xfId="913" xr:uid="{00000000-0005-0000-0000-000091030000}"/>
    <cellStyle name="PSSpacer 5 3 2" xfId="914" xr:uid="{00000000-0005-0000-0000-000092030000}"/>
    <cellStyle name="PSSpacer 6" xfId="915" xr:uid="{00000000-0005-0000-0000-000093030000}"/>
    <cellStyle name="PSSpacer 6 2" xfId="916" xr:uid="{00000000-0005-0000-0000-000094030000}"/>
    <cellStyle name="PSSpacer 7" xfId="917" xr:uid="{00000000-0005-0000-0000-000095030000}"/>
    <cellStyle name="PSSpacer 8" xfId="918" xr:uid="{00000000-0005-0000-0000-000096030000}"/>
    <cellStyle name="PSSpacer 8 2" xfId="919" xr:uid="{00000000-0005-0000-0000-000097030000}"/>
    <cellStyle name="PSSpacer 9" xfId="920" xr:uid="{00000000-0005-0000-0000-000098030000}"/>
    <cellStyle name="PSSpacer 9 2" xfId="921" xr:uid="{00000000-0005-0000-0000-000099030000}"/>
    <cellStyle name="PSSpacer 9 2 2" xfId="922" xr:uid="{00000000-0005-0000-0000-00009A030000}"/>
    <cellStyle name="PSSpacer 9 3" xfId="923" xr:uid="{00000000-0005-0000-0000-00009B030000}"/>
    <cellStyle name="Title 2" xfId="924" xr:uid="{00000000-0005-0000-0000-00009C030000}"/>
    <cellStyle name="Total 2" xfId="925" xr:uid="{00000000-0005-0000-0000-00009D030000}"/>
    <cellStyle name="Warning Text 2" xfId="926" xr:uid="{00000000-0005-0000-0000-00009E030000}"/>
  </cellStyles>
  <dxfs count="0"/>
  <tableStyles count="0" defaultTableStyle="TableStyleMedium2" defaultPivotStyle="PivotStyleLight16"/>
  <colors>
    <mruColors>
      <color rgb="FF1527C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6"/>
  <sheetViews>
    <sheetView showGridLines="0" tabSelected="1" zoomScale="130" zoomScaleNormal="1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31" sqref="H31"/>
    </sheetView>
  </sheetViews>
  <sheetFormatPr defaultColWidth="9.1796875" defaultRowHeight="13"/>
  <cols>
    <col min="1" max="1" width="4.54296875" style="1" customWidth="1"/>
    <col min="2" max="2" width="5.54296875" style="1" customWidth="1"/>
    <col min="3" max="3" width="54.26953125" style="1" bestFit="1" customWidth="1"/>
    <col min="4" max="26" width="15.7265625" style="1" customWidth="1"/>
    <col min="27" max="32" width="12.1796875" style="1" bestFit="1" customWidth="1"/>
    <col min="33" max="16384" width="9.1796875" style="1"/>
  </cols>
  <sheetData>
    <row r="1" spans="1:3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2">
      <c r="B2" s="2" t="s">
        <v>22</v>
      </c>
      <c r="C2" s="2"/>
      <c r="D2" s="22"/>
      <c r="E2" s="22"/>
      <c r="F2" s="22"/>
      <c r="G2" s="22"/>
      <c r="H2" s="22"/>
      <c r="I2" s="2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2" s="3" customFormat="1" ht="26.25" customHeight="1">
      <c r="B3" s="4" t="s">
        <v>1</v>
      </c>
      <c r="C3" s="4" t="s">
        <v>2</v>
      </c>
      <c r="D3" s="24">
        <v>45047</v>
      </c>
      <c r="E3" s="24">
        <v>45078</v>
      </c>
      <c r="F3" s="24">
        <v>45108</v>
      </c>
      <c r="G3" s="24">
        <v>45139</v>
      </c>
      <c r="H3" s="24">
        <v>45170</v>
      </c>
      <c r="I3" s="24">
        <v>45200</v>
      </c>
      <c r="J3" s="24">
        <v>45231</v>
      </c>
      <c r="K3" s="24">
        <v>45261</v>
      </c>
      <c r="L3" s="24" t="s">
        <v>20</v>
      </c>
      <c r="M3" s="24" t="s">
        <v>21</v>
      </c>
      <c r="N3" s="24">
        <v>45323</v>
      </c>
      <c r="O3" s="24">
        <v>45352</v>
      </c>
      <c r="P3" s="24">
        <v>45383</v>
      </c>
      <c r="Q3" s="24">
        <v>45413</v>
      </c>
      <c r="R3" s="24">
        <v>45444</v>
      </c>
      <c r="S3" s="24">
        <v>45474</v>
      </c>
      <c r="T3" s="24">
        <v>45505</v>
      </c>
      <c r="U3" s="24">
        <v>45536</v>
      </c>
      <c r="V3" s="24">
        <v>45566</v>
      </c>
      <c r="W3" s="24">
        <v>45597</v>
      </c>
      <c r="X3" s="24">
        <v>45627</v>
      </c>
      <c r="Y3" s="24">
        <v>45658</v>
      </c>
      <c r="Z3" s="24">
        <v>45689</v>
      </c>
      <c r="AA3" s="24">
        <v>45717</v>
      </c>
      <c r="AB3" s="24">
        <v>45748</v>
      </c>
      <c r="AC3" s="24">
        <v>45778</v>
      </c>
      <c r="AD3" s="24">
        <v>45809</v>
      </c>
      <c r="AE3" s="24">
        <v>45839</v>
      </c>
      <c r="AF3" s="24">
        <v>45870</v>
      </c>
    </row>
    <row r="4" spans="1:32">
      <c r="B4" s="5">
        <v>-1</v>
      </c>
      <c r="C4" s="6" t="s">
        <v>17</v>
      </c>
      <c r="D4" s="25">
        <v>2769207.0774399783</v>
      </c>
      <c r="E4" s="7">
        <v>2573517.3189605623</v>
      </c>
      <c r="F4" s="7">
        <v>2775386.7821999998</v>
      </c>
      <c r="G4" s="7">
        <v>2625342.3983999998</v>
      </c>
      <c r="H4" s="7">
        <v>2564561.7883000001</v>
      </c>
      <c r="I4" s="7">
        <v>2502704.9497000002</v>
      </c>
      <c r="J4" s="7">
        <v>2678832.2593</v>
      </c>
      <c r="K4" s="7">
        <v>2575492.8303</v>
      </c>
      <c r="L4" s="7">
        <v>2568387.9042000002</v>
      </c>
      <c r="M4" s="7">
        <v>2660913.9517999999</v>
      </c>
      <c r="N4" s="7">
        <v>2597551.0910999998</v>
      </c>
      <c r="O4" s="7">
        <v>2562839.9756999998</v>
      </c>
      <c r="P4" s="7">
        <v>2757115.8820000002</v>
      </c>
      <c r="Q4" s="7">
        <v>2606331.8722999999</v>
      </c>
      <c r="R4" s="7">
        <v>2544932.9920999999</v>
      </c>
      <c r="S4" s="7">
        <v>2524632.3155</v>
      </c>
      <c r="T4" s="7">
        <v>2540803.4556</v>
      </c>
      <c r="U4" s="7">
        <v>2400807.2442999999</v>
      </c>
      <c r="V4" s="7">
        <v>3176474.9334</v>
      </c>
      <c r="W4" s="7">
        <v>3064438.0262000002</v>
      </c>
      <c r="X4" s="7">
        <v>3112897.1789600002</v>
      </c>
      <c r="Y4" s="7">
        <v>3240016.4188000001</v>
      </c>
      <c r="Z4" s="7">
        <v>3302141.7078</v>
      </c>
      <c r="AA4" s="7">
        <v>2976366.6190279559</v>
      </c>
      <c r="AB4" s="7">
        <v>3379361.9361660075</v>
      </c>
      <c r="AC4" s="7">
        <v>3076115.4452183396</v>
      </c>
      <c r="AD4" s="7">
        <v>2998337.9695128538</v>
      </c>
      <c r="AE4" s="7">
        <v>3127651.772931959</v>
      </c>
      <c r="AF4" s="7">
        <v>3061048.8868642258</v>
      </c>
    </row>
    <row r="5" spans="1:32">
      <c r="B5" s="5">
        <f>B4-1</f>
        <v>-2</v>
      </c>
      <c r="C5" s="6" t="s">
        <v>23</v>
      </c>
      <c r="D5" s="25">
        <v>4476891</v>
      </c>
      <c r="E5" s="7">
        <v>3896996</v>
      </c>
      <c r="F5" s="7">
        <v>4132198</v>
      </c>
      <c r="G5" s="7">
        <v>3932695</v>
      </c>
      <c r="H5" s="7">
        <v>3687618</v>
      </c>
      <c r="I5" s="7">
        <v>3775108</v>
      </c>
      <c r="J5" s="7">
        <v>3816807</v>
      </c>
      <c r="K5" s="7">
        <v>3814390</v>
      </c>
      <c r="L5" s="7">
        <v>3503207</v>
      </c>
      <c r="M5" s="7">
        <v>3022417.5646000002</v>
      </c>
      <c r="N5" s="7">
        <v>2558332.4815000002</v>
      </c>
      <c r="O5" s="7">
        <v>2621610.9663</v>
      </c>
      <c r="P5" s="7">
        <v>2519827.9001000002</v>
      </c>
      <c r="Q5" s="7">
        <v>2514283.5764000001</v>
      </c>
      <c r="R5" s="7">
        <v>2644973.9772999999</v>
      </c>
      <c r="S5" s="7">
        <v>2594563.4633999998</v>
      </c>
      <c r="T5" s="7">
        <v>2741097.068</v>
      </c>
      <c r="U5" s="7">
        <v>2508995.0161000001</v>
      </c>
      <c r="V5" s="7">
        <v>2376639.0440000002</v>
      </c>
      <c r="W5" s="7">
        <v>2423991.9161999999</v>
      </c>
      <c r="X5" s="7">
        <v>2597739.0121884998</v>
      </c>
      <c r="Y5" s="7">
        <v>3022417.5646000002</v>
      </c>
      <c r="Z5" s="7">
        <v>2558332.4813999999</v>
      </c>
      <c r="AA5" s="7">
        <v>2621610.9663238819</v>
      </c>
      <c r="AB5" s="7">
        <v>2519827.9001373951</v>
      </c>
      <c r="AC5" s="7">
        <v>2514283.5763820051</v>
      </c>
      <c r="AD5" s="7">
        <v>2644973.9773038095</v>
      </c>
      <c r="AE5" s="7">
        <v>2594563.4634312298</v>
      </c>
      <c r="AF5" s="7">
        <v>2741097.0680118422</v>
      </c>
    </row>
    <row r="6" spans="1:32">
      <c r="B6" s="5">
        <f t="shared" ref="B6:B24" si="0">B5-1</f>
        <v>-3</v>
      </c>
      <c r="C6" s="6" t="s">
        <v>24</v>
      </c>
      <c r="D6" s="25">
        <v>1918448.8853982112</v>
      </c>
      <c r="E6" s="7">
        <v>2165878.5674442481</v>
      </c>
      <c r="F6" s="7">
        <v>2245117.5518999998</v>
      </c>
      <c r="G6" s="7">
        <v>1935962.1915</v>
      </c>
      <c r="H6" s="7">
        <v>2032677.341</v>
      </c>
      <c r="I6" s="7">
        <v>1784869.6359000001</v>
      </c>
      <c r="J6" s="7">
        <v>1912219.6194</v>
      </c>
      <c r="K6" s="7">
        <v>1972390.676</v>
      </c>
      <c r="L6" s="7">
        <v>1897029.9043000001</v>
      </c>
      <c r="M6" s="7">
        <v>1970084.6506000001</v>
      </c>
      <c r="N6" s="7">
        <v>1593135.8829000001</v>
      </c>
      <c r="O6" s="7">
        <v>1872467.4964000001</v>
      </c>
      <c r="P6" s="7">
        <v>1880023.4350000001</v>
      </c>
      <c r="Q6" s="7">
        <v>1916869.3444999999</v>
      </c>
      <c r="R6" s="7">
        <v>2124216.5389</v>
      </c>
      <c r="S6" s="7">
        <v>2012497.9709999999</v>
      </c>
      <c r="T6" s="7">
        <v>1992523.6354</v>
      </c>
      <c r="U6" s="7">
        <v>1854156.4016</v>
      </c>
      <c r="V6" s="7">
        <v>2071165.8894</v>
      </c>
      <c r="W6" s="7">
        <v>1989557.8193999999</v>
      </c>
      <c r="X6" s="7">
        <v>2062472.8031134</v>
      </c>
      <c r="Y6" s="7">
        <v>1789026.1303000001</v>
      </c>
      <c r="Z6" s="7">
        <v>1857544.0889999999</v>
      </c>
      <c r="AA6" s="7">
        <v>2002059.0622177904</v>
      </c>
      <c r="AB6" s="7">
        <v>2052941.9797884682</v>
      </c>
      <c r="AC6" s="7">
        <v>1740064.3901803126</v>
      </c>
      <c r="AD6" s="7">
        <v>1778676.7382257311</v>
      </c>
      <c r="AE6" s="7">
        <v>2115419.3251744066</v>
      </c>
      <c r="AF6" s="7">
        <v>1946205.0884105971</v>
      </c>
    </row>
    <row r="7" spans="1:32">
      <c r="B7" s="5">
        <f t="shared" si="0"/>
        <v>-4</v>
      </c>
      <c r="C7" s="8" t="s">
        <v>3</v>
      </c>
      <c r="D7" s="9">
        <f t="shared" ref="D7" si="1">+D4-D5+D6</f>
        <v>210764.96283818944</v>
      </c>
      <c r="E7" s="9">
        <f t="shared" ref="E7:F7" si="2">+E4-E5+E6</f>
        <v>842399.88640481047</v>
      </c>
      <c r="F7" s="9">
        <f t="shared" si="2"/>
        <v>888306.33409999963</v>
      </c>
      <c r="G7" s="9">
        <f t="shared" ref="G7:H7" si="3">+G4-G5+G6</f>
        <v>628609.58989999979</v>
      </c>
      <c r="H7" s="9">
        <f t="shared" si="3"/>
        <v>909621.12930000015</v>
      </c>
      <c r="I7" s="9">
        <f t="shared" ref="I7:Z7" si="4">+I4-I5+I6</f>
        <v>512466.58560000034</v>
      </c>
      <c r="J7" s="9">
        <f t="shared" si="4"/>
        <v>774244.8787</v>
      </c>
      <c r="K7" s="9">
        <f t="shared" si="4"/>
        <v>733493.50630000001</v>
      </c>
      <c r="L7" s="9">
        <f t="shared" ref="L7" si="5">+L4-L5+L6</f>
        <v>962210.80850000028</v>
      </c>
      <c r="M7" s="9">
        <f t="shared" si="4"/>
        <v>1608581.0377999998</v>
      </c>
      <c r="N7" s="9">
        <f t="shared" si="4"/>
        <v>1632354.4924999997</v>
      </c>
      <c r="O7" s="9">
        <f t="shared" si="4"/>
        <v>1813696.5057999999</v>
      </c>
      <c r="P7" s="9">
        <f t="shared" si="4"/>
        <v>2117311.4169000001</v>
      </c>
      <c r="Q7" s="9">
        <f t="shared" si="4"/>
        <v>2008917.6403999997</v>
      </c>
      <c r="R7" s="9">
        <f t="shared" si="4"/>
        <v>2024175.5537</v>
      </c>
      <c r="S7" s="9">
        <f t="shared" si="4"/>
        <v>1942566.8231000002</v>
      </c>
      <c r="T7" s="9">
        <f t="shared" si="4"/>
        <v>1792230.023</v>
      </c>
      <c r="U7" s="9">
        <f t="shared" si="4"/>
        <v>1745968.6297999998</v>
      </c>
      <c r="V7" s="9">
        <f t="shared" si="4"/>
        <v>2871001.7787999995</v>
      </c>
      <c r="W7" s="9">
        <f t="shared" si="4"/>
        <v>2630003.9294000003</v>
      </c>
      <c r="X7" s="9">
        <f t="shared" si="4"/>
        <v>2577630.9698849004</v>
      </c>
      <c r="Y7" s="9">
        <f t="shared" si="4"/>
        <v>2006624.9845</v>
      </c>
      <c r="Z7" s="9">
        <f t="shared" si="4"/>
        <v>2601353.3153999997</v>
      </c>
      <c r="AA7" s="9">
        <f t="shared" ref="AA7:AB7" si="6">+AA4-AA5+AA6</f>
        <v>2356814.7149218647</v>
      </c>
      <c r="AB7" s="9">
        <f t="shared" si="6"/>
        <v>2912476.0158170806</v>
      </c>
      <c r="AC7" s="9">
        <f t="shared" ref="AC7:AD7" si="7">+AC4-AC5+AC6</f>
        <v>2301896.259016647</v>
      </c>
      <c r="AD7" s="9">
        <f t="shared" si="7"/>
        <v>2132040.7304347754</v>
      </c>
      <c r="AE7" s="9">
        <f t="shared" ref="AE7:AF7" si="8">+AE4-AE5+AE6</f>
        <v>2648507.6346751358</v>
      </c>
      <c r="AF7" s="9">
        <f t="shared" si="8"/>
        <v>2266156.9072629809</v>
      </c>
    </row>
    <row r="8" spans="1:32">
      <c r="B8" s="5">
        <f t="shared" si="0"/>
        <v>-5</v>
      </c>
      <c r="C8" s="6" t="s">
        <v>25</v>
      </c>
      <c r="D8" s="10">
        <v>0.98660000000000003</v>
      </c>
      <c r="E8" s="10">
        <v>0.94230000000000003</v>
      </c>
      <c r="F8" s="10">
        <v>0.89480000000000004</v>
      </c>
      <c r="G8" s="10">
        <v>0.95879999999999999</v>
      </c>
      <c r="H8" s="10">
        <v>0.96379999999999999</v>
      </c>
      <c r="I8" s="10">
        <v>0.97940000000000005</v>
      </c>
      <c r="J8" s="10">
        <v>0.97729999999999995</v>
      </c>
      <c r="K8" s="10">
        <v>0.97529999999999994</v>
      </c>
      <c r="L8" s="10">
        <v>0.98799999999999999</v>
      </c>
      <c r="M8" s="10">
        <v>0.98799999999999999</v>
      </c>
      <c r="N8" s="10">
        <v>0.9748</v>
      </c>
      <c r="O8" s="10">
        <v>0.9677</v>
      </c>
      <c r="P8" s="10">
        <v>0.98140000000000005</v>
      </c>
      <c r="Q8" s="10">
        <v>0.97740000000000005</v>
      </c>
      <c r="R8" s="10">
        <v>0.91810000000000003</v>
      </c>
      <c r="S8" s="10">
        <v>0.94</v>
      </c>
      <c r="T8" s="10">
        <v>0.95520000000000005</v>
      </c>
      <c r="U8" s="10">
        <v>0.98560000000000003</v>
      </c>
      <c r="V8" s="10">
        <v>0.9667</v>
      </c>
      <c r="W8" s="10">
        <v>0.94750000000000001</v>
      </c>
      <c r="X8" s="10">
        <v>0.96860000000000002</v>
      </c>
      <c r="Y8" s="10">
        <v>0.96160000000000001</v>
      </c>
      <c r="Z8" s="10">
        <v>0.97699999999999998</v>
      </c>
      <c r="AA8" s="10">
        <v>0.97160000000000002</v>
      </c>
      <c r="AB8" s="10">
        <v>0.95789999999999997</v>
      </c>
      <c r="AC8" s="10">
        <v>0.95689999999999997</v>
      </c>
      <c r="AD8" s="10">
        <v>0.89339999999999997</v>
      </c>
      <c r="AE8" s="10">
        <v>0.96230000000000004</v>
      </c>
      <c r="AF8" s="10">
        <v>0.95579999999999998</v>
      </c>
    </row>
    <row r="9" spans="1:32">
      <c r="B9" s="5">
        <f t="shared" si="0"/>
        <v>-6</v>
      </c>
      <c r="C9" s="8" t="s">
        <v>4</v>
      </c>
      <c r="D9" s="11">
        <f>D7*D8</f>
        <v>207940.71233615771</v>
      </c>
      <c r="E9" s="11">
        <f t="shared" ref="E9:Z9" si="9">E7*E8</f>
        <v>793793.41295925295</v>
      </c>
      <c r="F9" s="11">
        <f t="shared" si="9"/>
        <v>794856.50775267975</v>
      </c>
      <c r="G9" s="11">
        <f t="shared" si="9"/>
        <v>602710.87479611975</v>
      </c>
      <c r="H9" s="11">
        <f t="shared" si="9"/>
        <v>876692.84441934014</v>
      </c>
      <c r="I9" s="11">
        <f t="shared" si="9"/>
        <v>501909.77393664035</v>
      </c>
      <c r="J9" s="11">
        <f t="shared" si="9"/>
        <v>756669.51995350991</v>
      </c>
      <c r="K9" s="11">
        <f t="shared" si="9"/>
        <v>715376.21669438994</v>
      </c>
      <c r="L9" s="11">
        <f t="shared" si="9"/>
        <v>950664.2787980003</v>
      </c>
      <c r="M9" s="11">
        <f t="shared" si="9"/>
        <v>1589278.0653463998</v>
      </c>
      <c r="N9" s="11">
        <f t="shared" si="9"/>
        <v>1591219.1592889996</v>
      </c>
      <c r="O9" s="11">
        <f t="shared" si="9"/>
        <v>1755114.10866266</v>
      </c>
      <c r="P9" s="11">
        <f t="shared" si="9"/>
        <v>2077929.4245456601</v>
      </c>
      <c r="Q9" s="11">
        <f t="shared" si="9"/>
        <v>1963516.1017269597</v>
      </c>
      <c r="R9" s="11">
        <f t="shared" si="9"/>
        <v>1858395.5758519701</v>
      </c>
      <c r="S9" s="11">
        <f t="shared" si="9"/>
        <v>1826012.8137139999</v>
      </c>
      <c r="T9" s="11">
        <f t="shared" si="9"/>
        <v>1711938.1179696</v>
      </c>
      <c r="U9" s="11">
        <f t="shared" si="9"/>
        <v>1720826.6815308798</v>
      </c>
      <c r="V9" s="11">
        <f t="shared" si="9"/>
        <v>2775397.4195659594</v>
      </c>
      <c r="W9" s="11">
        <f t="shared" si="9"/>
        <v>2491928.7231065002</v>
      </c>
      <c r="X9" s="11">
        <f t="shared" si="9"/>
        <v>2496693.3574305144</v>
      </c>
      <c r="Y9" s="11">
        <f t="shared" si="9"/>
        <v>1929570.5850952</v>
      </c>
      <c r="Z9" s="11">
        <f t="shared" si="9"/>
        <v>2541522.1891457997</v>
      </c>
      <c r="AA9" s="11">
        <f t="shared" ref="AA9:AB9" si="10">AA7*AA8</f>
        <v>2289881.1770180836</v>
      </c>
      <c r="AB9" s="11">
        <f t="shared" si="10"/>
        <v>2789860.7755511813</v>
      </c>
      <c r="AC9" s="11">
        <f t="shared" ref="AC9:AD9" si="11">AC7*AC8</f>
        <v>2202684.5302530294</v>
      </c>
      <c r="AD9" s="11">
        <f t="shared" si="11"/>
        <v>1904765.1885704282</v>
      </c>
      <c r="AE9" s="11">
        <f t="shared" ref="AE9:AF9" si="12">AE7*AE8</f>
        <v>2548658.8968478832</v>
      </c>
      <c r="AF9" s="11">
        <f t="shared" si="12"/>
        <v>2165992.7719619572</v>
      </c>
    </row>
    <row r="10" spans="1:32">
      <c r="B10" s="5">
        <f t="shared" si="0"/>
        <v>-7</v>
      </c>
      <c r="C10" s="6" t="s">
        <v>5</v>
      </c>
      <c r="D10" s="25"/>
      <c r="E10" s="7"/>
      <c r="F10" s="7"/>
      <c r="G10" s="7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>
      <c r="B11" s="5">
        <f t="shared" si="0"/>
        <v>-8</v>
      </c>
      <c r="C11" s="6" t="s">
        <v>26</v>
      </c>
      <c r="D11" s="25">
        <v>221086.00240951765</v>
      </c>
      <c r="E11" s="7">
        <v>-100541.93</v>
      </c>
      <c r="F11" s="7">
        <v>76687.132400000002</v>
      </c>
      <c r="G11" s="7">
        <v>97052.862399999998</v>
      </c>
      <c r="H11" s="7">
        <v>-10085.145200000001</v>
      </c>
      <c r="I11" s="7">
        <v>111951.92</v>
      </c>
      <c r="J11" s="7">
        <v>108674.9472</v>
      </c>
      <c r="K11" s="7">
        <v>-8583.3976000000002</v>
      </c>
      <c r="L11" s="7">
        <v>-164539.3328</v>
      </c>
      <c r="M11" s="7">
        <v>-164539.3328</v>
      </c>
      <c r="N11" s="7">
        <v>-216694.66759999999</v>
      </c>
      <c r="O11" s="7">
        <v>87194.005799999999</v>
      </c>
      <c r="P11" s="7">
        <v>-158322.628237</v>
      </c>
      <c r="Q11" s="7">
        <v>-1410.0454999999999</v>
      </c>
      <c r="R11" s="7">
        <v>-137237.32380000001</v>
      </c>
      <c r="S11" s="7">
        <v>-605576.14370000002</v>
      </c>
      <c r="T11" s="7">
        <v>-312957.55790000001</v>
      </c>
      <c r="U11" s="7">
        <v>-108290.26</v>
      </c>
      <c r="V11" s="7">
        <v>223037.18</v>
      </c>
      <c r="W11" s="7">
        <v>50348.381600000001</v>
      </c>
      <c r="X11" s="7">
        <v>-17417.7003</v>
      </c>
      <c r="Y11" s="7">
        <v>-1211294.0952999999</v>
      </c>
      <c r="Z11" s="7">
        <v>-484597.11</v>
      </c>
      <c r="AA11" s="7">
        <v>-350493.3501768345</v>
      </c>
      <c r="AB11" s="7">
        <v>462112.5591222751</v>
      </c>
      <c r="AC11" s="7">
        <v>251563.68999999994</v>
      </c>
      <c r="AD11" s="7">
        <v>223026.56467345636</v>
      </c>
      <c r="AE11" s="7">
        <v>-260679.05974697089</v>
      </c>
      <c r="AF11" s="7">
        <v>-197079.06675611529</v>
      </c>
    </row>
    <row r="12" spans="1:32">
      <c r="B12" s="5">
        <f t="shared" si="0"/>
        <v>-9</v>
      </c>
      <c r="C12" s="8" t="s">
        <v>6</v>
      </c>
      <c r="D12" s="19">
        <f t="shared" ref="D12" si="13">+D9+D10+D11</f>
        <v>429026.71474567533</v>
      </c>
      <c r="E12" s="19">
        <f t="shared" ref="E12:F12" si="14">+E9+E10+E11</f>
        <v>693251.48295925301</v>
      </c>
      <c r="F12" s="19">
        <f t="shared" si="14"/>
        <v>871543.64015267976</v>
      </c>
      <c r="G12" s="19">
        <f t="shared" ref="G12:H12" si="15">+G9+G10+G11</f>
        <v>699763.73719611974</v>
      </c>
      <c r="H12" s="19">
        <f t="shared" si="15"/>
        <v>866607.69921934011</v>
      </c>
      <c r="I12" s="19">
        <f t="shared" ref="I12:Z12" si="16">+I9+I10+I11</f>
        <v>613861.6939366404</v>
      </c>
      <c r="J12" s="19">
        <f>+J9+J10+J11</f>
        <v>865344.46715350985</v>
      </c>
      <c r="K12" s="19">
        <f t="shared" si="16"/>
        <v>706792.81909438991</v>
      </c>
      <c r="L12" s="19">
        <f t="shared" ref="L12" si="17">+L9+L10+L11</f>
        <v>786124.94599800033</v>
      </c>
      <c r="M12" s="19">
        <f t="shared" si="16"/>
        <v>1424738.7325463998</v>
      </c>
      <c r="N12" s="19">
        <f t="shared" si="16"/>
        <v>1374524.4916889996</v>
      </c>
      <c r="O12" s="19">
        <f t="shared" si="16"/>
        <v>1842308.1144626599</v>
      </c>
      <c r="P12" s="19">
        <f t="shared" si="16"/>
        <v>1919606.7963086602</v>
      </c>
      <c r="Q12" s="19">
        <f t="shared" si="16"/>
        <v>1962106.0562269597</v>
      </c>
      <c r="R12" s="19">
        <f t="shared" si="16"/>
        <v>1721158.25205197</v>
      </c>
      <c r="S12" s="19">
        <f t="shared" si="16"/>
        <v>1220436.670014</v>
      </c>
      <c r="T12" s="19">
        <f t="shared" si="16"/>
        <v>1398980.5600696001</v>
      </c>
      <c r="U12" s="19">
        <f t="shared" si="16"/>
        <v>1612536.4215308798</v>
      </c>
      <c r="V12" s="19">
        <f t="shared" si="16"/>
        <v>2998434.5995659595</v>
      </c>
      <c r="W12" s="19">
        <f t="shared" si="16"/>
        <v>2542277.1047065002</v>
      </c>
      <c r="X12" s="19">
        <f t="shared" si="16"/>
        <v>2479275.6571305143</v>
      </c>
      <c r="Y12" s="19">
        <f t="shared" si="16"/>
        <v>718276.48979520006</v>
      </c>
      <c r="Z12" s="19">
        <f t="shared" si="16"/>
        <v>2056925.0791457999</v>
      </c>
      <c r="AA12" s="19">
        <f t="shared" ref="AA12:AB12" si="18">+AA9+AA10+AA11</f>
        <v>1939387.8268412491</v>
      </c>
      <c r="AB12" s="19">
        <f t="shared" si="18"/>
        <v>3251973.3346734564</v>
      </c>
      <c r="AC12" s="19">
        <f t="shared" ref="AC12:AD12" si="19">+AC9+AC10+AC11</f>
        <v>2454248.2202530294</v>
      </c>
      <c r="AD12" s="19">
        <f t="shared" si="19"/>
        <v>2127791.7532438845</v>
      </c>
      <c r="AE12" s="19">
        <f t="shared" ref="AE12:AF12" si="20">+AE9+AE10+AE11</f>
        <v>2287979.8371009124</v>
      </c>
      <c r="AF12" s="19">
        <f t="shared" si="20"/>
        <v>1968913.7052058419</v>
      </c>
    </row>
    <row r="13" spans="1:32" ht="12.75" customHeight="1">
      <c r="A13" s="27" t="s">
        <v>7</v>
      </c>
      <c r="B13" s="12">
        <f t="shared" si="0"/>
        <v>-10</v>
      </c>
      <c r="C13" s="13" t="s">
        <v>8</v>
      </c>
      <c r="D13" s="18">
        <v>0.45400000000000001</v>
      </c>
      <c r="E13" s="18">
        <v>0.45400000000000001</v>
      </c>
      <c r="F13" s="18">
        <v>0.45400000000000001</v>
      </c>
      <c r="G13" s="18">
        <v>0.45400000000000001</v>
      </c>
      <c r="H13" s="18">
        <v>0.45400000000000001</v>
      </c>
      <c r="I13" s="18">
        <v>0.45400000000000001</v>
      </c>
      <c r="J13" s="18">
        <v>0.45400000000000001</v>
      </c>
      <c r="K13" s="18">
        <v>0.45400000000000001</v>
      </c>
      <c r="L13" s="18">
        <v>0.439</v>
      </c>
      <c r="M13" s="18">
        <v>0.439</v>
      </c>
      <c r="N13" s="18">
        <v>0.439</v>
      </c>
      <c r="O13" s="18">
        <v>0.439</v>
      </c>
      <c r="P13" s="18">
        <v>0.439</v>
      </c>
      <c r="Q13" s="18">
        <v>0.439</v>
      </c>
      <c r="R13" s="18">
        <v>0.439</v>
      </c>
      <c r="S13" s="18">
        <v>0.439</v>
      </c>
      <c r="T13" s="18">
        <v>0.439</v>
      </c>
      <c r="U13" s="18">
        <v>0.439</v>
      </c>
      <c r="V13" s="18">
        <v>0.439</v>
      </c>
      <c r="W13" s="18">
        <v>0.439</v>
      </c>
      <c r="X13" s="18">
        <v>0.439</v>
      </c>
      <c r="Y13" s="18">
        <v>0.4405</v>
      </c>
      <c r="Z13" s="18">
        <v>0.4405</v>
      </c>
      <c r="AA13" s="18">
        <v>0.4405</v>
      </c>
      <c r="AB13" s="18">
        <v>0.4405</v>
      </c>
      <c r="AC13" s="18">
        <v>0.4405</v>
      </c>
      <c r="AD13" s="18">
        <v>0.4405</v>
      </c>
      <c r="AE13" s="18">
        <v>0.4405</v>
      </c>
      <c r="AF13" s="18">
        <v>0.4405</v>
      </c>
    </row>
    <row r="14" spans="1:32" ht="14.25" customHeight="1">
      <c r="A14" s="28"/>
      <c r="B14" s="14">
        <f t="shared" si="0"/>
        <v>-11</v>
      </c>
      <c r="C14" s="8" t="s">
        <v>9</v>
      </c>
      <c r="D14" s="11">
        <f t="shared" ref="D14" si="21">ROUND(D13*D12,0)</f>
        <v>194778</v>
      </c>
      <c r="E14" s="11">
        <f t="shared" ref="E14:F14" si="22">ROUND(E13*E12,0)</f>
        <v>314736</v>
      </c>
      <c r="F14" s="11">
        <f t="shared" si="22"/>
        <v>395681</v>
      </c>
      <c r="G14" s="11">
        <f t="shared" ref="G14:J14" si="23">ROUND(G13*G12,0)</f>
        <v>317693</v>
      </c>
      <c r="H14" s="11">
        <f t="shared" si="23"/>
        <v>393440</v>
      </c>
      <c r="I14" s="11">
        <f t="shared" si="23"/>
        <v>278693</v>
      </c>
      <c r="J14" s="11">
        <f t="shared" si="23"/>
        <v>392866</v>
      </c>
      <c r="K14" s="11">
        <f t="shared" ref="K14:AF14" si="24">ROUND(K13*K12,0)</f>
        <v>320884</v>
      </c>
      <c r="L14" s="11">
        <f t="shared" ref="L14" si="25">ROUND(L13*L12,0)</f>
        <v>345109</v>
      </c>
      <c r="M14" s="11">
        <f t="shared" si="24"/>
        <v>625460</v>
      </c>
      <c r="N14" s="11">
        <f t="shared" si="24"/>
        <v>603416</v>
      </c>
      <c r="O14" s="11">
        <f t="shared" si="24"/>
        <v>808773</v>
      </c>
      <c r="P14" s="11">
        <f t="shared" si="24"/>
        <v>842707</v>
      </c>
      <c r="Q14" s="11">
        <f t="shared" si="24"/>
        <v>861365</v>
      </c>
      <c r="R14" s="11">
        <f t="shared" si="24"/>
        <v>755588</v>
      </c>
      <c r="S14" s="11">
        <f t="shared" si="24"/>
        <v>535772</v>
      </c>
      <c r="T14" s="11">
        <f t="shared" si="24"/>
        <v>614152</v>
      </c>
      <c r="U14" s="11">
        <f t="shared" si="24"/>
        <v>707903</v>
      </c>
      <c r="V14" s="11">
        <f t="shared" si="24"/>
        <v>1316313</v>
      </c>
      <c r="W14" s="11">
        <f t="shared" si="24"/>
        <v>1116060</v>
      </c>
      <c r="X14" s="11">
        <f t="shared" si="24"/>
        <v>1088402</v>
      </c>
      <c r="Y14" s="11">
        <f t="shared" si="24"/>
        <v>316401</v>
      </c>
      <c r="Z14" s="11">
        <f t="shared" si="24"/>
        <v>906075</v>
      </c>
      <c r="AA14" s="11">
        <f t="shared" si="24"/>
        <v>854300</v>
      </c>
      <c r="AB14" s="11">
        <f t="shared" si="24"/>
        <v>1432494</v>
      </c>
      <c r="AC14" s="11">
        <f t="shared" si="24"/>
        <v>1081096</v>
      </c>
      <c r="AD14" s="11">
        <f t="shared" si="24"/>
        <v>937292</v>
      </c>
      <c r="AE14" s="11">
        <f t="shared" si="24"/>
        <v>1007855</v>
      </c>
      <c r="AF14" s="11">
        <f t="shared" si="24"/>
        <v>867306</v>
      </c>
    </row>
    <row r="15" spans="1:32">
      <c r="A15" s="28"/>
      <c r="B15" s="14">
        <f>B14-1</f>
        <v>-12</v>
      </c>
      <c r="C15" s="6" t="s">
        <v>5</v>
      </c>
      <c r="D15" s="25">
        <v>445</v>
      </c>
      <c r="E15" s="7">
        <v>445</v>
      </c>
      <c r="F15" s="7">
        <v>444.64839999999998</v>
      </c>
      <c r="G15" s="7">
        <v>444.64850000000001</v>
      </c>
      <c r="H15" s="7">
        <v>444.64850000000001</v>
      </c>
      <c r="I15" s="7">
        <v>445</v>
      </c>
      <c r="J15" s="7">
        <v>0</v>
      </c>
      <c r="K15" s="7">
        <v>0</v>
      </c>
      <c r="L15" s="7"/>
      <c r="M15" s="7"/>
      <c r="N15" s="7"/>
      <c r="O15" s="7"/>
      <c r="P15" s="7"/>
      <c r="Q15" s="7"/>
      <c r="R15" s="7"/>
      <c r="S15" s="7">
        <v>139035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>
      <c r="A16" s="28"/>
      <c r="B16" s="14">
        <f t="shared" si="0"/>
        <v>-13</v>
      </c>
      <c r="C16" s="8" t="s">
        <v>18</v>
      </c>
      <c r="D16" s="11">
        <f t="shared" ref="D16" si="26">+D14+D15</f>
        <v>195223</v>
      </c>
      <c r="E16" s="11">
        <f t="shared" ref="E16:F16" si="27">+E14+E15</f>
        <v>315181</v>
      </c>
      <c r="F16" s="11">
        <f t="shared" si="27"/>
        <v>396125.64840000001</v>
      </c>
      <c r="G16" s="11">
        <f t="shared" ref="G16:Z16" si="28">+G14+G15</f>
        <v>318137.64850000001</v>
      </c>
      <c r="H16" s="11">
        <f t="shared" si="28"/>
        <v>393884.64850000001</v>
      </c>
      <c r="I16" s="11">
        <f t="shared" si="28"/>
        <v>279138</v>
      </c>
      <c r="J16" s="11">
        <f t="shared" si="28"/>
        <v>392866</v>
      </c>
      <c r="K16" s="11">
        <f t="shared" si="28"/>
        <v>320884</v>
      </c>
      <c r="L16" s="11">
        <f t="shared" ref="L16" si="29">+L14+L15</f>
        <v>345109</v>
      </c>
      <c r="M16" s="11">
        <f t="shared" si="28"/>
        <v>625460</v>
      </c>
      <c r="N16" s="11">
        <f t="shared" si="28"/>
        <v>603416</v>
      </c>
      <c r="O16" s="11">
        <f t="shared" si="28"/>
        <v>808773</v>
      </c>
      <c r="P16" s="11">
        <f t="shared" si="28"/>
        <v>842707</v>
      </c>
      <c r="Q16" s="11">
        <f t="shared" si="28"/>
        <v>861365</v>
      </c>
      <c r="R16" s="11">
        <f t="shared" si="28"/>
        <v>755588</v>
      </c>
      <c r="S16" s="11">
        <f t="shared" si="28"/>
        <v>674807</v>
      </c>
      <c r="T16" s="11">
        <f t="shared" si="28"/>
        <v>614152</v>
      </c>
      <c r="U16" s="11">
        <f t="shared" si="28"/>
        <v>707903</v>
      </c>
      <c r="V16" s="11">
        <f t="shared" si="28"/>
        <v>1316313</v>
      </c>
      <c r="W16" s="11">
        <f t="shared" si="28"/>
        <v>1116060</v>
      </c>
      <c r="X16" s="11">
        <f t="shared" si="28"/>
        <v>1088402</v>
      </c>
      <c r="Y16" s="11">
        <f t="shared" si="28"/>
        <v>316401</v>
      </c>
      <c r="Z16" s="11">
        <f t="shared" si="28"/>
        <v>906075</v>
      </c>
      <c r="AA16" s="11">
        <f t="shared" ref="AA16:AB16" si="30">+AA14+AA15</f>
        <v>854300</v>
      </c>
      <c r="AB16" s="11">
        <f t="shared" si="30"/>
        <v>1432494</v>
      </c>
      <c r="AC16" s="11">
        <f t="shared" ref="AC16:AD16" si="31">+AC14+AC15</f>
        <v>1081096</v>
      </c>
      <c r="AD16" s="11">
        <f t="shared" si="31"/>
        <v>937292</v>
      </c>
      <c r="AE16" s="11">
        <f t="shared" ref="AE16:AF16" si="32">+AE14+AE15</f>
        <v>1007855</v>
      </c>
      <c r="AF16" s="11">
        <f t="shared" si="32"/>
        <v>867306</v>
      </c>
    </row>
    <row r="17" spans="1:32">
      <c r="A17" s="28"/>
      <c r="B17" s="14">
        <f t="shared" si="0"/>
        <v>-14</v>
      </c>
      <c r="C17" s="6" t="s">
        <v>10</v>
      </c>
      <c r="D17" s="25">
        <v>23065982</v>
      </c>
      <c r="E17" s="7">
        <v>22569055</v>
      </c>
      <c r="F17" s="7">
        <v>21922816</v>
      </c>
      <c r="G17" s="7">
        <v>21459799</v>
      </c>
      <c r="H17" s="7">
        <v>21322750</v>
      </c>
      <c r="I17" s="7">
        <v>21033940</v>
      </c>
      <c r="J17" s="7">
        <v>20627541</v>
      </c>
      <c r="K17" s="7">
        <v>19974124</v>
      </c>
      <c r="L17" s="7">
        <v>19507712</v>
      </c>
      <c r="M17" s="7">
        <v>19507712</v>
      </c>
      <c r="N17" s="7">
        <v>19619181</v>
      </c>
      <c r="O17" s="7">
        <v>20480736</v>
      </c>
      <c r="P17" s="7">
        <v>20430057</v>
      </c>
      <c r="Q17" s="7">
        <v>20610974</v>
      </c>
      <c r="R17" s="7">
        <v>20817809</v>
      </c>
      <c r="S17" s="7">
        <v>21196595</v>
      </c>
      <c r="T17" s="7">
        <v>21446878</v>
      </c>
      <c r="U17" s="7">
        <v>21567487</v>
      </c>
      <c r="V17" s="7">
        <v>21696698</v>
      </c>
      <c r="W17" s="7">
        <v>21668190</v>
      </c>
      <c r="X17" s="7">
        <v>22123002</v>
      </c>
      <c r="Y17" s="7">
        <v>22804933</v>
      </c>
      <c r="Z17" s="7">
        <v>23171987</v>
      </c>
      <c r="AA17" s="7">
        <v>23653401.815833334</v>
      </c>
      <c r="AB17" s="7">
        <v>23679605.448333334</v>
      </c>
      <c r="AC17" s="7">
        <v>23765281.925833333</v>
      </c>
      <c r="AD17" s="7">
        <v>23758937.945833329</v>
      </c>
      <c r="AE17" s="7">
        <v>24139483.16</v>
      </c>
      <c r="AF17" s="7">
        <v>24573425.209999997</v>
      </c>
    </row>
    <row r="18" spans="1:32">
      <c r="A18" s="29"/>
      <c r="B18" s="15">
        <f t="shared" si="0"/>
        <v>-15</v>
      </c>
      <c r="C18" s="16" t="s">
        <v>15</v>
      </c>
      <c r="D18" s="20">
        <f t="shared" ref="D18" si="33">D16/D17</f>
        <v>8.4636760750095089E-3</v>
      </c>
      <c r="E18" s="20">
        <f t="shared" ref="E18:F18" si="34">E16/E17</f>
        <v>1.3965183743847493E-2</v>
      </c>
      <c r="F18" s="20">
        <f t="shared" si="34"/>
        <v>1.8069104279304266E-2</v>
      </c>
      <c r="G18" s="20">
        <f t="shared" ref="G18:H18" si="35">G16/G17</f>
        <v>1.4824819584750073E-2</v>
      </c>
      <c r="H18" s="20">
        <f t="shared" si="35"/>
        <v>1.8472506993703907E-2</v>
      </c>
      <c r="I18" s="20">
        <f t="shared" ref="I18:Z18" si="36">I16/I17</f>
        <v>1.3270837513085993E-2</v>
      </c>
      <c r="J18" s="20">
        <f t="shared" si="36"/>
        <v>1.9045702054355389E-2</v>
      </c>
      <c r="K18" s="20">
        <f t="shared" si="36"/>
        <v>1.6064984877434425E-2</v>
      </c>
      <c r="L18" s="20">
        <f t="shared" ref="L18" si="37">L16/L17</f>
        <v>1.7690900911393401E-2</v>
      </c>
      <c r="M18" s="20">
        <f t="shared" si="36"/>
        <v>3.2062191609144114E-2</v>
      </c>
      <c r="N18" s="20">
        <f t="shared" si="36"/>
        <v>3.0756431677754541E-2</v>
      </c>
      <c r="O18" s="20">
        <f t="shared" si="36"/>
        <v>3.9489449988516036E-2</v>
      </c>
      <c r="P18" s="20">
        <f t="shared" si="36"/>
        <v>4.1248392013786356E-2</v>
      </c>
      <c r="Q18" s="20">
        <f t="shared" si="36"/>
        <v>4.1791571810240506E-2</v>
      </c>
      <c r="R18" s="20">
        <f t="shared" si="36"/>
        <v>3.6295270073810358E-2</v>
      </c>
      <c r="S18" s="20">
        <f t="shared" si="36"/>
        <v>3.1835632090908943E-2</v>
      </c>
      <c r="T18" s="20">
        <f t="shared" si="36"/>
        <v>2.8635962772763476E-2</v>
      </c>
      <c r="U18" s="20">
        <f t="shared" si="36"/>
        <v>3.2822692787527821E-2</v>
      </c>
      <c r="V18" s="20">
        <f t="shared" si="36"/>
        <v>6.0668816978509815E-2</v>
      </c>
      <c r="W18" s="20">
        <f t="shared" si="36"/>
        <v>5.1506840211388218E-2</v>
      </c>
      <c r="X18" s="20">
        <f t="shared" si="36"/>
        <v>4.919775354176617E-2</v>
      </c>
      <c r="Y18" s="20">
        <f t="shared" si="36"/>
        <v>1.3874235017485033E-2</v>
      </c>
      <c r="Z18" s="20">
        <f t="shared" si="36"/>
        <v>3.9102171082695668E-2</v>
      </c>
      <c r="AA18" s="20">
        <f t="shared" ref="AA18:AB18" si="38">AA16/AA17</f>
        <v>3.611742643411827E-2</v>
      </c>
      <c r="AB18" s="20">
        <f t="shared" si="38"/>
        <v>6.049484241304471E-2</v>
      </c>
      <c r="AC18" s="20">
        <f t="shared" ref="AC18:AD18" si="39">AC16/AC17</f>
        <v>4.5490560700011187E-2</v>
      </c>
      <c r="AD18" s="20">
        <f t="shared" si="39"/>
        <v>3.9450079887277771E-2</v>
      </c>
      <c r="AE18" s="20">
        <f t="shared" ref="AE18:AF18" si="40">AE16/AE17</f>
        <v>4.1751308150211448E-2</v>
      </c>
      <c r="AF18" s="20">
        <f t="shared" si="40"/>
        <v>3.5294469232032638E-2</v>
      </c>
    </row>
    <row r="19" spans="1:32">
      <c r="A19" s="30" t="s">
        <v>11</v>
      </c>
      <c r="B19" s="12">
        <f t="shared" si="0"/>
        <v>-16</v>
      </c>
      <c r="C19" s="13" t="s">
        <v>8</v>
      </c>
      <c r="D19" s="18">
        <v>0.54600000000000004</v>
      </c>
      <c r="E19" s="18">
        <v>0.54600000000000004</v>
      </c>
      <c r="F19" s="18">
        <v>0.54600000000000004</v>
      </c>
      <c r="G19" s="18">
        <v>0.54600000000000004</v>
      </c>
      <c r="H19" s="18">
        <v>0.54600000000000004</v>
      </c>
      <c r="I19" s="18">
        <v>0.54600000000000004</v>
      </c>
      <c r="J19" s="18">
        <v>0.54600000000000004</v>
      </c>
      <c r="K19" s="18">
        <v>0.54600000000000004</v>
      </c>
      <c r="L19" s="18">
        <v>0.56100000000000005</v>
      </c>
      <c r="M19" s="18">
        <v>0.56100000000000005</v>
      </c>
      <c r="N19" s="18">
        <v>0.56100000000000005</v>
      </c>
      <c r="O19" s="18">
        <v>0.56100000000000005</v>
      </c>
      <c r="P19" s="18">
        <v>0.56100000000000005</v>
      </c>
      <c r="Q19" s="18">
        <v>0.56100000000000005</v>
      </c>
      <c r="R19" s="18">
        <v>0.56100000000000005</v>
      </c>
      <c r="S19" s="18">
        <v>0.56100000000000005</v>
      </c>
      <c r="T19" s="18">
        <v>0.56100000000000005</v>
      </c>
      <c r="U19" s="18">
        <v>0.56100000000000005</v>
      </c>
      <c r="V19" s="18">
        <v>0.56100000000000005</v>
      </c>
      <c r="W19" s="18">
        <v>0.56100000000000005</v>
      </c>
      <c r="X19" s="18">
        <v>0.56100000000000005</v>
      </c>
      <c r="Y19" s="18">
        <v>0.5595</v>
      </c>
      <c r="Z19" s="18">
        <v>0.5595</v>
      </c>
      <c r="AA19" s="18">
        <v>0.5595</v>
      </c>
      <c r="AB19" s="18">
        <v>0.5595</v>
      </c>
      <c r="AC19" s="18">
        <v>0.5595</v>
      </c>
      <c r="AD19" s="18">
        <v>0.5595</v>
      </c>
      <c r="AE19" s="18">
        <v>0.5595</v>
      </c>
      <c r="AF19" s="18">
        <v>0.5595</v>
      </c>
    </row>
    <row r="20" spans="1:32">
      <c r="A20" s="31"/>
      <c r="B20" s="14">
        <f t="shared" si="0"/>
        <v>-17</v>
      </c>
      <c r="C20" s="8" t="s">
        <v>12</v>
      </c>
      <c r="D20" s="11">
        <f t="shared" ref="D20" si="41">ROUND(D19*D12,0)</f>
        <v>234249</v>
      </c>
      <c r="E20" s="11">
        <f t="shared" ref="E20:J20" si="42">ROUND(E19*E12,0)</f>
        <v>378515</v>
      </c>
      <c r="F20" s="11">
        <f t="shared" si="42"/>
        <v>475863</v>
      </c>
      <c r="G20" s="11">
        <f t="shared" si="42"/>
        <v>382071</v>
      </c>
      <c r="H20" s="11">
        <f t="shared" si="42"/>
        <v>473168</v>
      </c>
      <c r="I20" s="11">
        <f t="shared" si="42"/>
        <v>335168</v>
      </c>
      <c r="J20" s="11">
        <f t="shared" si="42"/>
        <v>472478</v>
      </c>
      <c r="K20" s="11">
        <f t="shared" ref="K20:AF20" si="43">ROUND(K19*K12,0)</f>
        <v>385909</v>
      </c>
      <c r="L20" s="11">
        <f t="shared" ref="L20" si="44">ROUND(L19*L12,0)</f>
        <v>441016</v>
      </c>
      <c r="M20" s="11">
        <f t="shared" si="43"/>
        <v>799278</v>
      </c>
      <c r="N20" s="11">
        <f t="shared" si="43"/>
        <v>771108</v>
      </c>
      <c r="O20" s="11">
        <f t="shared" si="43"/>
        <v>1033535</v>
      </c>
      <c r="P20" s="11">
        <f t="shared" si="43"/>
        <v>1076899</v>
      </c>
      <c r="Q20" s="11">
        <f t="shared" si="43"/>
        <v>1100741</v>
      </c>
      <c r="R20" s="11">
        <f t="shared" si="43"/>
        <v>965570</v>
      </c>
      <c r="S20" s="11">
        <f t="shared" si="43"/>
        <v>684665</v>
      </c>
      <c r="T20" s="11">
        <f t="shared" si="43"/>
        <v>784828</v>
      </c>
      <c r="U20" s="11">
        <f t="shared" si="43"/>
        <v>904633</v>
      </c>
      <c r="V20" s="11">
        <f t="shared" si="43"/>
        <v>1682122</v>
      </c>
      <c r="W20" s="11">
        <f t="shared" si="43"/>
        <v>1426217</v>
      </c>
      <c r="X20" s="11">
        <f t="shared" si="43"/>
        <v>1390874</v>
      </c>
      <c r="Y20" s="11">
        <f t="shared" si="43"/>
        <v>401876</v>
      </c>
      <c r="Z20" s="11">
        <f t="shared" si="43"/>
        <v>1150850</v>
      </c>
      <c r="AA20" s="11">
        <f t="shared" si="43"/>
        <v>1085087</v>
      </c>
      <c r="AB20" s="11">
        <f t="shared" si="43"/>
        <v>1819479</v>
      </c>
      <c r="AC20" s="11">
        <f t="shared" si="43"/>
        <v>1373152</v>
      </c>
      <c r="AD20" s="11">
        <f t="shared" si="43"/>
        <v>1190499</v>
      </c>
      <c r="AE20" s="11">
        <f t="shared" si="43"/>
        <v>1280125</v>
      </c>
      <c r="AF20" s="11">
        <f t="shared" si="43"/>
        <v>1101607</v>
      </c>
    </row>
    <row r="21" spans="1:32">
      <c r="A21" s="31"/>
      <c r="B21" s="14">
        <f t="shared" si="0"/>
        <v>-18</v>
      </c>
      <c r="C21" s="6" t="s">
        <v>5</v>
      </c>
      <c r="D21" s="25">
        <v>499.6</v>
      </c>
      <c r="E21" s="7">
        <v>499.6</v>
      </c>
      <c r="F21" s="7">
        <v>499.60399999999998</v>
      </c>
      <c r="G21" s="7">
        <v>499.60390000000001</v>
      </c>
      <c r="H21" s="7">
        <v>500</v>
      </c>
      <c r="I21" s="7">
        <v>500</v>
      </c>
      <c r="J21" s="7">
        <v>0</v>
      </c>
      <c r="K21" s="7">
        <v>0</v>
      </c>
      <c r="L21" s="7">
        <v>0</v>
      </c>
      <c r="M21" s="7"/>
      <c r="N21" s="7"/>
      <c r="O21" s="7"/>
      <c r="P21" s="7"/>
      <c r="Q21" s="7"/>
      <c r="R21" s="7"/>
      <c r="S21" s="7">
        <v>156220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>
      <c r="A22" s="31"/>
      <c r="B22" s="14">
        <f t="shared" si="0"/>
        <v>-19</v>
      </c>
      <c r="C22" s="8" t="s">
        <v>19</v>
      </c>
      <c r="D22" s="11">
        <f t="shared" ref="D22" si="45">+D20+D21</f>
        <v>234748.6</v>
      </c>
      <c r="E22" s="11">
        <f t="shared" ref="E22:J22" si="46">+E20+E21</f>
        <v>379014.6</v>
      </c>
      <c r="F22" s="11">
        <f t="shared" si="46"/>
        <v>476362.60399999999</v>
      </c>
      <c r="G22" s="11">
        <f t="shared" si="46"/>
        <v>382570.60389999999</v>
      </c>
      <c r="H22" s="11">
        <f t="shared" si="46"/>
        <v>473668</v>
      </c>
      <c r="I22" s="11">
        <f t="shared" si="46"/>
        <v>335668</v>
      </c>
      <c r="J22" s="11">
        <f t="shared" si="46"/>
        <v>472478</v>
      </c>
      <c r="K22" s="11">
        <f t="shared" ref="K22:Z22" si="47">+K20+K21</f>
        <v>385909</v>
      </c>
      <c r="L22" s="11">
        <f t="shared" ref="L22" si="48">+L20+L21</f>
        <v>441016</v>
      </c>
      <c r="M22" s="11">
        <f t="shared" si="47"/>
        <v>799278</v>
      </c>
      <c r="N22" s="11">
        <f t="shared" si="47"/>
        <v>771108</v>
      </c>
      <c r="O22" s="11">
        <f t="shared" si="47"/>
        <v>1033535</v>
      </c>
      <c r="P22" s="11">
        <f t="shared" si="47"/>
        <v>1076899</v>
      </c>
      <c r="Q22" s="11">
        <f t="shared" si="47"/>
        <v>1100741</v>
      </c>
      <c r="R22" s="11">
        <f t="shared" si="47"/>
        <v>965570</v>
      </c>
      <c r="S22" s="11">
        <f t="shared" si="47"/>
        <v>840885</v>
      </c>
      <c r="T22" s="11">
        <f t="shared" si="47"/>
        <v>784828</v>
      </c>
      <c r="U22" s="11">
        <f t="shared" si="47"/>
        <v>904633</v>
      </c>
      <c r="V22" s="11">
        <f t="shared" si="47"/>
        <v>1682122</v>
      </c>
      <c r="W22" s="11">
        <f t="shared" si="47"/>
        <v>1426217</v>
      </c>
      <c r="X22" s="11">
        <f t="shared" si="47"/>
        <v>1390874</v>
      </c>
      <c r="Y22" s="11">
        <f t="shared" si="47"/>
        <v>401876</v>
      </c>
      <c r="Z22" s="11">
        <f t="shared" si="47"/>
        <v>1150850</v>
      </c>
      <c r="AA22" s="11">
        <f t="shared" ref="AA22:AB22" si="49">+AA20+AA21</f>
        <v>1085087</v>
      </c>
      <c r="AB22" s="11">
        <f t="shared" si="49"/>
        <v>1819479</v>
      </c>
      <c r="AC22" s="11">
        <f t="shared" ref="AC22:AD22" si="50">+AC20+AC21</f>
        <v>1373152</v>
      </c>
      <c r="AD22" s="11">
        <f t="shared" si="50"/>
        <v>1190499</v>
      </c>
      <c r="AE22" s="11">
        <f t="shared" ref="AE22:AF22" si="51">+AE20+AE21</f>
        <v>1280125</v>
      </c>
      <c r="AF22" s="11">
        <f t="shared" si="51"/>
        <v>1101607</v>
      </c>
    </row>
    <row r="23" spans="1:32">
      <c r="A23" s="31"/>
      <c r="B23" s="14">
        <f t="shared" si="0"/>
        <v>-20</v>
      </c>
      <c r="C23" s="6" t="s">
        <v>13</v>
      </c>
      <c r="D23" s="25">
        <v>14694471</v>
      </c>
      <c r="E23" s="7">
        <v>14597288</v>
      </c>
      <c r="F23" s="7">
        <v>14720551</v>
      </c>
      <c r="G23" s="7">
        <v>14578384</v>
      </c>
      <c r="H23" s="7">
        <v>14362857</v>
      </c>
      <c r="I23" s="7">
        <v>14400427</v>
      </c>
      <c r="J23" s="7">
        <v>14504197</v>
      </c>
      <c r="K23" s="7">
        <v>14444001</v>
      </c>
      <c r="L23" s="7">
        <v>14304629</v>
      </c>
      <c r="M23" s="7">
        <v>14304629</v>
      </c>
      <c r="N23" s="7">
        <v>14471296</v>
      </c>
      <c r="O23" s="7">
        <v>14614866</v>
      </c>
      <c r="P23" s="7">
        <v>15065952</v>
      </c>
      <c r="Q23" s="7">
        <v>15348854</v>
      </c>
      <c r="R23" s="7">
        <v>15933264</v>
      </c>
      <c r="S23" s="7">
        <v>16487990</v>
      </c>
      <c r="T23" s="7">
        <v>16871094</v>
      </c>
      <c r="U23" s="7">
        <v>17250147</v>
      </c>
      <c r="V23" s="7">
        <v>17314545</v>
      </c>
      <c r="W23" s="7">
        <v>17790793</v>
      </c>
      <c r="X23" s="7">
        <v>17800924</v>
      </c>
      <c r="Y23" s="7">
        <v>18178851</v>
      </c>
      <c r="Z23" s="7">
        <v>18127905</v>
      </c>
      <c r="AA23" s="7">
        <v>18326932.179380003</v>
      </c>
      <c r="AB23" s="7">
        <v>17819432.475900006</v>
      </c>
      <c r="AC23" s="7">
        <v>17602607.214196667</v>
      </c>
      <c r="AD23" s="7">
        <v>17762264.396385834</v>
      </c>
      <c r="AE23" s="7">
        <v>17513444.880186666</v>
      </c>
      <c r="AF23" s="7">
        <v>17639275.930720001</v>
      </c>
    </row>
    <row r="24" spans="1:32">
      <c r="A24" s="32"/>
      <c r="B24" s="15">
        <f t="shared" si="0"/>
        <v>-21</v>
      </c>
      <c r="C24" s="16" t="s">
        <v>16</v>
      </c>
      <c r="D24" s="20">
        <f t="shared" ref="D24" si="52">ROUND(D22/D23,6)</f>
        <v>1.5975E-2</v>
      </c>
      <c r="E24" s="20">
        <f t="shared" ref="E24:F24" si="53">ROUND(E22/E23,6)</f>
        <v>2.5964999999999998E-2</v>
      </c>
      <c r="F24" s="20">
        <f t="shared" si="53"/>
        <v>3.236E-2</v>
      </c>
      <c r="G24" s="20">
        <f t="shared" ref="G24:I24" si="54">ROUND(G22/G23,6)</f>
        <v>2.6242000000000001E-2</v>
      </c>
      <c r="H24" s="20">
        <f t="shared" si="54"/>
        <v>3.2979000000000001E-2</v>
      </c>
      <c r="I24" s="20">
        <f t="shared" si="54"/>
        <v>2.3310000000000001E-2</v>
      </c>
      <c r="J24" s="20">
        <f t="shared" ref="J24:Z24" si="55">ROUND(J22/J23,6)</f>
        <v>3.2575E-2</v>
      </c>
      <c r="K24" s="20">
        <f t="shared" si="55"/>
        <v>2.6717999999999999E-2</v>
      </c>
      <c r="L24" s="20">
        <f t="shared" ref="L24" si="56">ROUND(L22/L23,6)</f>
        <v>3.083E-2</v>
      </c>
      <c r="M24" s="20">
        <f t="shared" si="55"/>
        <v>5.5875000000000001E-2</v>
      </c>
      <c r="N24" s="20">
        <f t="shared" si="55"/>
        <v>5.3284999999999999E-2</v>
      </c>
      <c r="O24" s="20">
        <f t="shared" si="55"/>
        <v>7.0718000000000003E-2</v>
      </c>
      <c r="P24" s="20">
        <f t="shared" si="55"/>
        <v>7.1479000000000001E-2</v>
      </c>
      <c r="Q24" s="20">
        <f t="shared" si="55"/>
        <v>7.1715000000000001E-2</v>
      </c>
      <c r="R24" s="20">
        <f t="shared" si="55"/>
        <v>6.0601000000000002E-2</v>
      </c>
      <c r="S24" s="20">
        <f t="shared" si="55"/>
        <v>5.0999999999999997E-2</v>
      </c>
      <c r="T24" s="20">
        <f t="shared" si="55"/>
        <v>4.6518999999999998E-2</v>
      </c>
      <c r="U24" s="20">
        <f t="shared" si="55"/>
        <v>5.2442000000000003E-2</v>
      </c>
      <c r="V24" s="20">
        <f t="shared" si="55"/>
        <v>9.7151000000000001E-2</v>
      </c>
      <c r="W24" s="20">
        <f t="shared" si="55"/>
        <v>8.0166000000000001E-2</v>
      </c>
      <c r="X24" s="20">
        <f t="shared" si="55"/>
        <v>7.8134999999999996E-2</v>
      </c>
      <c r="Y24" s="20">
        <f t="shared" si="55"/>
        <v>2.2107000000000002E-2</v>
      </c>
      <c r="Z24" s="20">
        <f t="shared" si="55"/>
        <v>6.3485E-2</v>
      </c>
      <c r="AA24" s="20">
        <f t="shared" ref="AA24:AB24" si="57">ROUND(AA22/AA23,6)</f>
        <v>5.9207000000000003E-2</v>
      </c>
      <c r="AB24" s="20">
        <f t="shared" si="57"/>
        <v>0.102106</v>
      </c>
      <c r="AC24" s="20">
        <f t="shared" ref="AC24:AD24" si="58">ROUND(AC22/AC23,6)</f>
        <v>7.8007999999999994E-2</v>
      </c>
      <c r="AD24" s="20">
        <f t="shared" si="58"/>
        <v>6.7024E-2</v>
      </c>
      <c r="AE24" s="20">
        <f t="shared" ref="AE24:AF24" si="59">ROUND(AE22/AE23,6)</f>
        <v>7.3094000000000006E-2</v>
      </c>
      <c r="AF24" s="20">
        <f t="shared" si="59"/>
        <v>6.2452000000000001E-2</v>
      </c>
    </row>
    <row r="25" spans="1:32">
      <c r="C25" s="23" t="s">
        <v>14</v>
      </c>
      <c r="D25" s="21"/>
      <c r="E25" s="21"/>
      <c r="F25" s="21"/>
      <c r="G25" s="21"/>
      <c r="H25" s="21"/>
      <c r="I25" s="21"/>
      <c r="J25" s="21"/>
      <c r="K25" s="21"/>
      <c r="L25" s="33" t="s">
        <v>27</v>
      </c>
      <c r="M25" s="33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32">
      <c r="D26" s="17"/>
      <c r="E26" s="17"/>
      <c r="F26" s="17"/>
      <c r="G26" s="17"/>
      <c r="H26" s="17"/>
      <c r="I26" s="17"/>
      <c r="J26" s="17"/>
      <c r="K26" s="17"/>
      <c r="L26" s="26" t="s">
        <v>28</v>
      </c>
      <c r="M26" s="2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</sheetData>
  <mergeCells count="4">
    <mergeCell ref="L26:M26"/>
    <mergeCell ref="A13:A18"/>
    <mergeCell ref="A19:A24"/>
    <mergeCell ref="L25:M25"/>
  </mergeCells>
  <pageMargins left="0.7" right="0.7" top="0.75" bottom="0.75" header="0.3" footer="0.3"/>
  <pageSetup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5MzZlMjJkNS00NWE3LTRjYjctOTVhYi0xYWE4YzdjODg3ODk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OS8yMDIyIDQ6MzY6MTcgUE08L0RhdGVUaW1lPjxMYWJlbFN0cmluZz5VbmNhdGVnb3JpemVk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L3Npc2w+PFVzZXJOYW1lPkNPUlBcczI5MDc5MjwvVXNlck5hbWU+PERhdGVUaW1lPjYvMTYvMjAyMiA2OjA2OjQyIFBNPC9EYXRlVGltZT48TGFiZWxTdHJpbmc+VW5jYXRlZ29yaXplZD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Props1.xml><?xml version="1.0" encoding="utf-8"?>
<ds:datastoreItem xmlns:ds="http://schemas.openxmlformats.org/officeDocument/2006/customXml" ds:itemID="{EE1669A7-691D-495E-B909-069D3A777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C5BD3A-96B4-4ADC-966E-65C73EA4FAB1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0AC984B0-4A4D-4B1A-AAB2-331C4C29C8A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f88ffb1c-9230-4705-a789-27bae69f5829"/>
    <ds:schemaRef ds:uri="http://schemas.microsoft.com/office/infopath/2007/PartnerControls"/>
    <ds:schemaRef ds:uri="b6888f76-1100-40b0-929b-1efe9044426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CC5E9B3-166C-4EDD-A718-64F5B53AADF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31A14A7-B976-4866-B2BD-839820A939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1.00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s290792</dc:creator>
  <cp:keywords/>
  <cp:lastModifiedBy>Michelle Caldwell</cp:lastModifiedBy>
  <cp:lastPrinted>2019-08-14T12:20:43Z</cp:lastPrinted>
  <dcterms:created xsi:type="dcterms:W3CDTF">2019-06-17T12:22:43Z</dcterms:created>
  <dcterms:modified xsi:type="dcterms:W3CDTF">2025-10-15T18:06:07Z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b1de9086-b7d0-4c9c-a41c-0e30e922f617</vt:lpwstr>
  </property>
  <property fmtid="{D5CDD505-2E9C-101B-9397-08002B2CF9AE}" pid="3" name="bjDocumentSecurityLabel">
    <vt:lpwstr>Uncategorized</vt:lpwstr>
  </property>
  <property fmtid="{D5CDD505-2E9C-101B-9397-08002B2CF9AE}" pid="4" name="bjSaver">
    <vt:lpwstr>Yzo6iu4RCOp5VcJWjy40zzIEO7NbA0wx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uid="936e22d5-45a7-4cb7-95ab-1aa8c7c88789" value="" /&gt;&lt;/sisl&gt;</vt:lpwstr>
  </property>
  <property fmtid="{D5CDD505-2E9C-101B-9397-08002B2CF9AE}" pid="12" name="bjLabelHistoryID">
    <vt:lpwstr>{59C5BD3A-96B4-4ADC-966E-65C73EA4FAB1}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