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Net Metering NM Application/Discovery/Supplemental Responses/"/>
    </mc:Choice>
  </mc:AlternateContent>
  <xr:revisionPtr revIDLastSave="0" documentId="13_ncr:1_{468AC3BA-291F-452C-85FC-1BF81495882F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T&amp;D Avoided Methodology" sheetId="18" state="hidden" r:id="rId1"/>
    <sheet name="Results" sheetId="14" r:id="rId2"/>
    <sheet name="Inputs " sheetId="4" r:id="rId3"/>
    <sheet name="Trans O&amp;M" sheetId="10" r:id="rId4"/>
    <sheet name="Trans Capital" sheetId="1" r:id="rId5"/>
    <sheet name="Dist O&amp;M" sheetId="11" r:id="rId6"/>
    <sheet name="Dist Capital" sheetId="2" r:id="rId7"/>
    <sheet name="Peak" sheetId="5" r:id="rId8"/>
    <sheet name="Carrying Charge " sheetId="3" r:id="rId9"/>
    <sheet name="Losses" sheetId="9" state="hidden" r:id="rId10"/>
    <sheet name="Functional Diagram" sheetId="15" state="hidden" r:id="rId11"/>
  </sheets>
  <externalReferences>
    <externalReference r:id="rId12"/>
  </externalReferences>
  <definedNames>
    <definedName name="CODE">[1]LOOKUPTABLE!$A$15:$A$4478</definedName>
    <definedName name="_xlnm.Print_Area" localSheetId="8">'Carrying Charge '!$A$1:$C$6</definedName>
    <definedName name="_xlnm.Print_Area" localSheetId="6">'Dist Capital'!$A$1:$E$23</definedName>
    <definedName name="_xlnm.Print_Area" localSheetId="5">'Dist O&amp;M'!$A$1:$F$25</definedName>
    <definedName name="_xlnm.Print_Area" localSheetId="2">'Inputs '!$A$1:$K$123</definedName>
    <definedName name="_xlnm.Print_Area" localSheetId="9">Losses!$A$1:$F$20</definedName>
    <definedName name="_xlnm.Print_Area" localSheetId="7">Peak!$A$1:$E$21</definedName>
    <definedName name="_xlnm.Print_Area" localSheetId="4">'Trans Capital'!$A$1:$E$23</definedName>
    <definedName name="_xlnm.Print_Area" localSheetId="3">'Trans O&amp;M'!$A$1:$E$23</definedName>
    <definedName name="_xlnm.Print_Titles" localSheetId="2">'Inputs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5" l="1"/>
  <c r="E19" i="2"/>
  <c r="E16" i="5"/>
  <c r="D16" i="5"/>
  <c r="E14" i="5"/>
  <c r="E13" i="5"/>
  <c r="E12" i="5"/>
  <c r="E11" i="5"/>
  <c r="E10" i="5"/>
  <c r="D14" i="5"/>
  <c r="D13" i="5"/>
  <c r="D12" i="5"/>
  <c r="D11" i="5"/>
  <c r="D10" i="5"/>
  <c r="A19" i="2"/>
  <c r="C15" i="2"/>
  <c r="D14" i="2"/>
  <c r="C14" i="2"/>
  <c r="D13" i="2"/>
  <c r="C13" i="2"/>
  <c r="C12" i="2"/>
  <c r="D11" i="2"/>
  <c r="C11" i="2"/>
  <c r="A15" i="2"/>
  <c r="A14" i="2"/>
  <c r="A13" i="2"/>
  <c r="A12" i="2"/>
  <c r="A11" i="2"/>
  <c r="D15" i="11"/>
  <c r="D14" i="11"/>
  <c r="D11" i="11"/>
  <c r="A15" i="11"/>
  <c r="A14" i="11"/>
  <c r="A13" i="11"/>
  <c r="A12" i="11"/>
  <c r="A11" i="11"/>
  <c r="A15" i="1"/>
  <c r="A14" i="1"/>
  <c r="A13" i="1"/>
  <c r="A12" i="1"/>
  <c r="A11" i="1"/>
  <c r="D15" i="1"/>
  <c r="C15" i="1"/>
  <c r="C14" i="1"/>
  <c r="C13" i="1"/>
  <c r="C12" i="1"/>
  <c r="C11" i="1"/>
  <c r="H127" i="4"/>
  <c r="J103" i="4" s="1"/>
  <c r="I77" i="4"/>
  <c r="C15" i="10" s="1"/>
  <c r="F53" i="4"/>
  <c r="F52" i="4"/>
  <c r="D13" i="11" s="1"/>
  <c r="F51" i="4"/>
  <c r="D12" i="2" s="1"/>
  <c r="F50" i="4"/>
  <c r="F49" i="4"/>
  <c r="F48" i="4"/>
  <c r="F54" i="4"/>
  <c r="D15" i="2" s="1"/>
  <c r="D53" i="4"/>
  <c r="D14" i="10" s="1"/>
  <c r="D52" i="4"/>
  <c r="D13" i="10" s="1"/>
  <c r="D51" i="4"/>
  <c r="D12" i="10" s="1"/>
  <c r="D50" i="4"/>
  <c r="D11" i="1" s="1"/>
  <c r="D49" i="4"/>
  <c r="D48" i="4"/>
  <c r="D54" i="4"/>
  <c r="D15" i="10" s="1"/>
  <c r="D12" i="1" l="1"/>
  <c r="D13" i="1"/>
  <c r="D11" i="10"/>
  <c r="D14" i="1"/>
  <c r="D12" i="11"/>
  <c r="I103" i="4"/>
  <c r="K103" i="4" s="1"/>
  <c r="C15" i="11" s="1"/>
  <c r="H124" i="4" l="1"/>
  <c r="I100" i="4" s="1"/>
  <c r="H125" i="4"/>
  <c r="I101" i="4" s="1"/>
  <c r="H126" i="4"/>
  <c r="I102" i="4" s="1"/>
  <c r="I74" i="4"/>
  <c r="C12" i="10" s="1"/>
  <c r="E15" i="2"/>
  <c r="J102" i="4" l="1"/>
  <c r="K102" i="4" s="1"/>
  <c r="C14" i="11" s="1"/>
  <c r="J100" i="4"/>
  <c r="K100" i="4"/>
  <c r="C12" i="11" s="1"/>
  <c r="J101" i="4"/>
  <c r="K101" i="4" s="1"/>
  <c r="C13" i="11" s="1"/>
  <c r="E15" i="1"/>
  <c r="E14" i="1"/>
  <c r="E13" i="1"/>
  <c r="A122" i="4"/>
  <c r="A123" i="4" s="1"/>
  <c r="A124" i="4" s="1"/>
  <c r="A125" i="4" s="1"/>
  <c r="A98" i="4"/>
  <c r="A99" i="4" s="1"/>
  <c r="A100" i="4" s="1"/>
  <c r="A101" i="4" s="1"/>
  <c r="E19" i="1"/>
  <c r="E20" i="11" l="1"/>
  <c r="E20" i="10"/>
  <c r="H121" i="4"/>
  <c r="H122" i="4"/>
  <c r="H123" i="4"/>
  <c r="I99" i="4" s="1"/>
  <c r="E11" i="2" l="1"/>
  <c r="E12" i="2"/>
  <c r="E13" i="2"/>
  <c r="E14" i="2"/>
  <c r="E11" i="1"/>
  <c r="E12" i="1"/>
  <c r="E17" i="1" l="1"/>
  <c r="E17" i="2"/>
  <c r="J99" i="4"/>
  <c r="K99" i="4" s="1"/>
  <c r="C11" i="11" s="1"/>
  <c r="I76" i="4"/>
  <c r="E15" i="10" l="1"/>
  <c r="C14" i="10"/>
  <c r="E15" i="11"/>
  <c r="B15" i="9" l="1"/>
  <c r="C19" i="18" l="1"/>
  <c r="I97" i="4" l="1"/>
  <c r="I98" i="4"/>
  <c r="J97" i="4" l="1"/>
  <c r="K97" i="4" s="1"/>
  <c r="J98" i="4"/>
  <c r="K98" i="4" s="1"/>
  <c r="I73" i="4" l="1"/>
  <c r="C11" i="10" s="1"/>
  <c r="I75" i="4"/>
  <c r="C13" i="10" s="1"/>
  <c r="E13" i="11"/>
  <c r="E14" i="11"/>
  <c r="E14" i="10" l="1"/>
  <c r="E12" i="10"/>
  <c r="E13" i="10"/>
  <c r="E12" i="11"/>
  <c r="A72" i="4" l="1"/>
  <c r="A73" i="4" s="1"/>
  <c r="A74" i="4" s="1"/>
  <c r="A75" i="4" s="1"/>
  <c r="I72" i="4"/>
  <c r="E11" i="10" l="1"/>
  <c r="E17" i="10" s="1"/>
  <c r="D15" i="9" l="1"/>
  <c r="I71" i="4" l="1"/>
  <c r="D16" i="9" l="1"/>
  <c r="B16" i="9"/>
  <c r="E11" i="11" l="1"/>
  <c r="E17" i="11" s="1"/>
  <c r="A19" i="11"/>
  <c r="A19" i="10"/>
  <c r="E19" i="10" l="1"/>
  <c r="E21" i="10" l="1"/>
  <c r="A33" i="4"/>
  <c r="A34" i="4" s="1"/>
  <c r="A35" i="4" s="1"/>
  <c r="A36" i="4" s="1"/>
  <c r="B51" i="4"/>
  <c r="B52" i="4" s="1"/>
  <c r="A49" i="4"/>
  <c r="A50" i="4" s="1"/>
  <c r="A51" i="4" s="1"/>
  <c r="A52" i="4" s="1"/>
  <c r="A17" i="4"/>
  <c r="A18" i="4" s="1"/>
  <c r="A19" i="4" s="1"/>
  <c r="C9" i="14" l="1"/>
  <c r="E20" i="1" l="1"/>
  <c r="E21" i="1" l="1"/>
  <c r="C7" i="14"/>
  <c r="C8" i="14" l="1"/>
  <c r="C10" i="14" l="1"/>
  <c r="E20" i="2" l="1"/>
  <c r="E21" i="2" s="1"/>
  <c r="C13" i="14" l="1"/>
  <c r="E19" i="11"/>
  <c r="E21" i="11" s="1"/>
  <c r="C15" i="14" l="1"/>
  <c r="C14" i="14"/>
  <c r="C16" i="14" l="1"/>
  <c r="C18" i="14" s="1"/>
</calcChain>
</file>

<file path=xl/sharedStrings.xml><?xml version="1.0" encoding="utf-8"?>
<sst xmlns="http://schemas.openxmlformats.org/spreadsheetml/2006/main" count="355" uniqueCount="169">
  <si>
    <t>Factor</t>
  </si>
  <si>
    <t>Index</t>
  </si>
  <si>
    <t>Year</t>
  </si>
  <si>
    <t>No</t>
  </si>
  <si>
    <t>Distr</t>
  </si>
  <si>
    <t>Trans</t>
  </si>
  <si>
    <t>July 1,</t>
  </si>
  <si>
    <t>Line</t>
  </si>
  <si>
    <t>(f)</t>
  </si>
  <si>
    <t>(e)</t>
  </si>
  <si>
    <t>(d)</t>
  </si>
  <si>
    <t>(c)</t>
  </si>
  <si>
    <t>(b)</t>
  </si>
  <si>
    <t>(a)</t>
  </si>
  <si>
    <t>At July 1 of each year</t>
  </si>
  <si>
    <t>Additions</t>
  </si>
  <si>
    <t>Growth</t>
  </si>
  <si>
    <t>Related</t>
  </si>
  <si>
    <t>Retail Load</t>
  </si>
  <si>
    <t>Load</t>
  </si>
  <si>
    <t>MW</t>
  </si>
  <si>
    <t>Incremental</t>
  </si>
  <si>
    <t>Average Annual Growth Related Expenditures</t>
  </si>
  <si>
    <t>Ratio</t>
  </si>
  <si>
    <t>AVERAGE COST OF TRANSMISSION ADDITIONS</t>
  </si>
  <si>
    <t>AVERAGE COST OF DISTRIBUTION ADDITIONS</t>
  </si>
  <si>
    <t>HW</t>
  </si>
  <si>
    <t>Distribution</t>
  </si>
  <si>
    <t>TRNS</t>
  </si>
  <si>
    <t>DIST</t>
  </si>
  <si>
    <t>$</t>
  </si>
  <si>
    <t>1973 = 100</t>
  </si>
  <si>
    <t>Load Growth</t>
  </si>
  <si>
    <t>Losses from Generation to High Side of Tx Transformer</t>
  </si>
  <si>
    <t>Line #</t>
  </si>
  <si>
    <t>O&amp;M</t>
  </si>
  <si>
    <t>Capacity Cost per kW</t>
  </si>
  <si>
    <t>Operation</t>
  </si>
  <si>
    <t>Maintenance</t>
  </si>
  <si>
    <t>Station</t>
  </si>
  <si>
    <t>Overhead</t>
  </si>
  <si>
    <t>Structures</t>
  </si>
  <si>
    <t>Equip</t>
  </si>
  <si>
    <t>Total</t>
  </si>
  <si>
    <t>Average Annual O&amp;M Expenditures</t>
  </si>
  <si>
    <t>AVERAGE COST OF TRANSMISSION O&amp;M</t>
  </si>
  <si>
    <t>AVERAGE COST OF DISTRIBUTION O&amp;M</t>
  </si>
  <si>
    <t>TRANSMISSION</t>
  </si>
  <si>
    <t>DISTRIBUTION</t>
  </si>
  <si>
    <t>System O&amp;M Cost per kW per Year</t>
  </si>
  <si>
    <t>Underground</t>
  </si>
  <si>
    <t>FERC Acct</t>
  </si>
  <si>
    <t>Acct 369</t>
  </si>
  <si>
    <t>% of 364-367 &amp; 369</t>
  </si>
  <si>
    <t>593 w/o 369</t>
  </si>
  <si>
    <t>594 w/o 369</t>
  </si>
  <si>
    <t>(g)</t>
  </si>
  <si>
    <t>(h)</t>
  </si>
  <si>
    <t>(i)</t>
  </si>
  <si>
    <t>Poles, Towers,</t>
  </si>
  <si>
    <t>&amp; Fixtures</t>
  </si>
  <si>
    <t xml:space="preserve">Overhead </t>
  </si>
  <si>
    <t>Conductors</t>
  </si>
  <si>
    <t>Conduit</t>
  </si>
  <si>
    <t>Conductor</t>
  </si>
  <si>
    <t>Services</t>
  </si>
  <si>
    <t>Col (g) is col (e) reduced by the percentage for Services from Table 7, column (f)</t>
  </si>
  <si>
    <t>in Service covered by each account.  See Table 8 below concerning FERC coverage</t>
  </si>
  <si>
    <t>Because accounts 593 and 594 include maintenance on Services (account 369) in addition to maintenance on accounts 364 through 367, a reduction is made based upon Plant</t>
  </si>
  <si>
    <t>These accounts are selected as being avoidable for Avoided Cost estimation: 364, 365, 366, and 367</t>
  </si>
  <si>
    <t>Losses from Generation to High Side of Distribution Transformer</t>
  </si>
  <si>
    <t>Losses-type 4, Non-Residential, 100 kV Served Customer</t>
  </si>
  <si>
    <t>Loss Factor</t>
  </si>
  <si>
    <t>Incremental Diff</t>
  </si>
  <si>
    <t>Capacity Cost per kW per Year</t>
  </si>
  <si>
    <t>Year of Value</t>
  </si>
  <si>
    <t>Capacity Cost per kW per Year before Capitalization</t>
  </si>
  <si>
    <t>Annualized Capacity Cost per kW per Year</t>
  </si>
  <si>
    <t xml:space="preserve"> </t>
  </si>
  <si>
    <t>Total Annual Cost per kW</t>
  </si>
  <si>
    <t>Total T&amp;D $/kW-year</t>
  </si>
  <si>
    <t xml:space="preserve">Loss Factors </t>
  </si>
  <si>
    <t>removed from both 593 and 594.  See Table 7 below for more details</t>
  </si>
  <si>
    <t xml:space="preserve">DEC and DEP </t>
  </si>
  <si>
    <t>Derived From</t>
  </si>
  <si>
    <t>Average Annual O&amp;M Expenditures / Average Annual Diversified Peak (IRP) (FERC FORM 1)</t>
  </si>
  <si>
    <t>Notes on Source Data:</t>
  </si>
  <si>
    <t>Current IRP</t>
  </si>
  <si>
    <t>FERC FORM 1 Annual Duke Filings</t>
  </si>
  <si>
    <t>Retail Peak (Diversified and Non-diversified)</t>
  </si>
  <si>
    <t>Carrying Charge - by State. NC and SC are different</t>
  </si>
  <si>
    <t>Handy Whitman Index - Utility Construction Cost (Southern Atlantic Region)</t>
  </si>
  <si>
    <t>1.)</t>
  </si>
  <si>
    <t>2.)</t>
  </si>
  <si>
    <t>3.)</t>
  </si>
  <si>
    <t>4.)</t>
  </si>
  <si>
    <t>5.)</t>
  </si>
  <si>
    <t>Average annual growth Expenditures / Average Annual Incremental kW</t>
  </si>
  <si>
    <t>Avoided T&amp;D Cost - High Level Methodology - EXAMPLE ONLY</t>
  </si>
  <si>
    <t>Annualize above by applying carrying charge to Capacity to get $/ kW-year</t>
  </si>
  <si>
    <t>Annual O&amp;M + Annual Capitalization = Total Transmission in $/kW/year</t>
  </si>
  <si>
    <t>Annual O&amp;M + Annual Capitalization = Total Distribution in $/kW/year</t>
  </si>
  <si>
    <t>Real Levelized Fixed Charge Rate</t>
  </si>
  <si>
    <t>Transmission (Real LFCR %)</t>
  </si>
  <si>
    <t>Distribution (Real LFCR %)</t>
  </si>
  <si>
    <t>Retail Peaks</t>
  </si>
  <si>
    <t>Transmission:  Load Growth Related Capital Additions</t>
  </si>
  <si>
    <t>Distribution:  Load Growth Related Capital Additions</t>
  </si>
  <si>
    <t>LINE LOSSSES</t>
  </si>
  <si>
    <t>DUKE ENERGY CAROLINAS, INC.</t>
  </si>
  <si>
    <t>North Central Construction Cost Index for Transmission</t>
  </si>
  <si>
    <t>TRANSMISSION AND DISTRIBUTION AVOIDED COST</t>
  </si>
  <si>
    <t>a)  Source: FERC Form 1 p 321 col (b) line 93 for col (a): Transmission Expenses- Operation - Station Expense (acct 562)</t>
  </si>
  <si>
    <t>b)  Source: FERC Form 1 p 321 col (b) line 94 for col (b): Transmission Expenses- Operation - Overhead Lines (acct 563)</t>
  </si>
  <si>
    <t>c)   Source: FERC Form 1 p 321 col (b) line 102 for col (c): Transmission Expenses- Operation - Underground (acct 564). NOTE: currently shows no values</t>
  </si>
  <si>
    <t>d)  Source: FERC Form 1 p 321 col (b) line 102 for col (d): Transmission Expenses- Maintenance - Structures (acct 569)</t>
  </si>
  <si>
    <t>e)  Source: FERC Form 1 p 321 col (b) line 107 for col (e): Transmission Expenses- Maintenance - Station Equipment (acct 570)</t>
  </si>
  <si>
    <t>f)   Source: FERC Form 1 p 321 col (b) line 108 for col (f): Transmission Expenses- Maintenance - Overhead Lines (acct 571)</t>
  </si>
  <si>
    <r>
      <t>(g) avoidable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Transmission O&amp;M expense </t>
    </r>
  </si>
  <si>
    <t>d)   Source: FERC Form 1 p 322 col (b) line 148 for col (b): Distribution Expenses- Maintenance - Station Equipment (acct 592)</t>
  </si>
  <si>
    <t>i)   Total avoidable Distribution O&amp;M expense: sum of columns a through d + g + h</t>
  </si>
  <si>
    <t>g)   Accounts 593 and 594 include expenses for Plant in Service - Services acct 369. Acct 369 does not have its own O&amp;M acct; so an amount based upon the Plant in Service is</t>
  </si>
  <si>
    <t>h)    is col (f) reduced by the percentage for Services from Table 7, column (f)</t>
  </si>
  <si>
    <t>a)   Source: FERC Form 1 p 205 col (g) line 64 for col (a): Distribution Plant in Service - Poles, Towers, &amp; Fixtures (acct 364)</t>
  </si>
  <si>
    <t>b)   Source: FERC Form 1 p 205 col (g) line 65 for col (b): Distribution Plant in Service - Overhead Conductors &amp; Devices (acct 365)</t>
  </si>
  <si>
    <t>c)   Source: FERC Form 1 p 205 col (g) line 66 for col (c): Distribution Plant in Service - Underground Conduit (acct 366)</t>
  </si>
  <si>
    <t>d)   Source: FERC Form 1 p 205 col (g) line 67 for col (d): Distribution Plant in Service - Underground Conduit &amp; Devices (acct 367)</t>
  </si>
  <si>
    <t>e)   Source: FERC Form 1 p 205 col (g) line 69 for col (e): Distribution Plant in Service - Services (acct 369) which is not separated into Overhead and Underground</t>
  </si>
  <si>
    <t>(f)    is the Ratio of Services to total Plant in Service maintained under accounts 593 &amp; 594: Services as share of the sum of columns a through e</t>
  </si>
  <si>
    <t>North Central Construction Cost Index for Distribution</t>
  </si>
  <si>
    <t>DEK Avoided Transmission &amp; Distribution Cost</t>
  </si>
  <si>
    <t>DUKE ENERGY KENTUCKY, LLC</t>
  </si>
  <si>
    <t>a)   Source: FERC Form 1 p 322 col (b) line 136 for col (a): Distribution Expenses- Operation - Station Expense (acct 582)</t>
  </si>
  <si>
    <t>b)   Source: FERC Form 1 p 322 col (b) line 137 for col (b): Distribution Expenses- Operation - Overhead Lines (acct 583)</t>
  </si>
  <si>
    <t>c)    Source: FERC Form 1 p 322 col (b) line 138 for col (c): DistributionExpenses- Operation - Underground (acct 584)</t>
  </si>
  <si>
    <t>e)   Source: FERC Form 1 p 322 col (b) line 149 for col (e): Distribution Expenses- Maintenance - Overhead Lines (acct 593), covers overhead accts 364, 365, 369 services</t>
  </si>
  <si>
    <t>f)    Source: FERC Form 1 p 322 col (b) line 150 for col (f): Distribution Expenses- Maintenance - Underground Lines (acct 594), covers underground accts 366, 367, 369 services</t>
  </si>
  <si>
    <t>DEK</t>
  </si>
  <si>
    <t>Annual</t>
  </si>
  <si>
    <t>O&amp;M $</t>
  </si>
  <si>
    <t>Additions $</t>
  </si>
  <si>
    <t>Growth O&amp;M</t>
  </si>
  <si>
    <t>Retail Load Growth</t>
  </si>
  <si>
    <t>Related Additions</t>
  </si>
  <si>
    <t>1. INPUT FOR TRANSMISSION</t>
  </si>
  <si>
    <t>2. INPUT FOR DISTRIBUTION</t>
  </si>
  <si>
    <t>4. O&amp;M Expenses for Transmission</t>
  </si>
  <si>
    <t xml:space="preserve">5. O&amp;M Expenses for Distribution </t>
  </si>
  <si>
    <t>6. Distribution Plant in Service</t>
  </si>
  <si>
    <t>3. HANDY WHITMAN INDEX (Electric Utility Construction Cost- North Central Region - Duke Energy Portal)</t>
  </si>
  <si>
    <t>5-Year Average Annual Growth, MW</t>
  </si>
  <si>
    <t>Transmission &amp; Distribution Capacity Added - FERC Form 1</t>
  </si>
  <si>
    <t>Peak &amp; 5-Year Average Annual Growth, MW</t>
  </si>
  <si>
    <t>2024 System Peak</t>
  </si>
  <si>
    <t xml:space="preserve">Expenditures are inflated to 2024$ using the Handy Whitman </t>
  </si>
  <si>
    <t xml:space="preserve">Expenditures are inflated to 2024 $ using the Handy Whitman </t>
  </si>
  <si>
    <t>(2024 $)</t>
  </si>
  <si>
    <t>2024 Diversified Peak</t>
  </si>
  <si>
    <t>Transmission</t>
  </si>
  <si>
    <t>Transmission MW</t>
  </si>
  <si>
    <t>Distribution MW</t>
  </si>
  <si>
    <t>2024$</t>
  </si>
  <si>
    <t>Source:  Jennifer Poppler/Kathy Abernethy, Wholesale &amp; Renewables Analytics</t>
  </si>
  <si>
    <t>Source:  Nick Melillo - FERC Form 1 data; Joe Gilpin - Retail Peaks</t>
  </si>
  <si>
    <t>Capacity</t>
  </si>
  <si>
    <t>DEK Retail Peaks</t>
  </si>
  <si>
    <t>MW/MVA</t>
  </si>
  <si>
    <t>Source: Compiled by Midwest Transmission Finance, John Metcalf. (7-18-2025)</t>
  </si>
  <si>
    <t>rev1 updated the dollars based on data in DEK's financial system as of 10-7-2025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</si>
</sst>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0.000%"/>
    <numFmt numFmtId="168" formatCode="0.00000"/>
    <numFmt numFmtId="169" formatCode="0.0000"/>
    <numFmt numFmtId="170" formatCode="0_);\(0\)"/>
    <numFmt numFmtId="171" formatCode="&quot;$&quot;#,##0.00"/>
    <numFmt numFmtId="172" formatCode="0.0"/>
    <numFmt numFmtId="173" formatCode="#,##0.0000_);\(#,##0.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5" xfId="0" applyBorder="1"/>
    <xf numFmtId="2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7" fillId="0" borderId="0" xfId="0" applyFont="1"/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0" fillId="0" borderId="0" xfId="2" quotePrefix="1" applyFont="1" applyAlignment="1">
      <alignment horizontal="center"/>
    </xf>
    <xf numFmtId="164" fontId="7" fillId="0" borderId="0" xfId="3" applyNumberFormat="1" applyFont="1" applyFill="1" applyBorder="1"/>
    <xf numFmtId="164" fontId="7" fillId="0" borderId="0" xfId="2" applyNumberFormat="1" applyFont="1"/>
    <xf numFmtId="164" fontId="7" fillId="0" borderId="0" xfId="3" applyNumberFormat="1" applyFont="1" applyFill="1"/>
    <xf numFmtId="0" fontId="7" fillId="0" borderId="0" xfId="2" quotePrefix="1" applyFont="1"/>
    <xf numFmtId="0" fontId="7" fillId="0" borderId="0" xfId="2" applyFont="1" applyAlignment="1">
      <alignment horizontal="right"/>
    </xf>
    <xf numFmtId="5" fontId="7" fillId="0" borderId="0" xfId="2" applyNumberFormat="1" applyFont="1"/>
    <xf numFmtId="10" fontId="7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164" fontId="7" fillId="0" borderId="0" xfId="3" applyNumberFormat="1" applyFont="1"/>
    <xf numFmtId="0" fontId="13" fillId="0" borderId="0" xfId="2" applyFont="1"/>
    <xf numFmtId="0" fontId="7" fillId="0" borderId="0" xfId="0" applyFont="1" applyAlignment="1">
      <alignment horizontal="right"/>
    </xf>
    <xf numFmtId="0" fontId="13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7" fillId="0" borderId="0" xfId="2" applyNumberFormat="1" applyFont="1"/>
    <xf numFmtId="0" fontId="14" fillId="0" borderId="5" xfId="0" applyFont="1" applyBorder="1"/>
    <xf numFmtId="0" fontId="14" fillId="0" borderId="0" xfId="0" applyFont="1"/>
    <xf numFmtId="0" fontId="14" fillId="0" borderId="7" xfId="0" applyFont="1" applyBorder="1"/>
    <xf numFmtId="0" fontId="14" fillId="0" borderId="8" xfId="0" applyFont="1" applyBorder="1"/>
    <xf numFmtId="0" fontId="12" fillId="0" borderId="0" xfId="2" applyFont="1"/>
    <xf numFmtId="17" fontId="7" fillId="0" borderId="0" xfId="2" applyNumberFormat="1" applyFont="1" applyAlignment="1">
      <alignment horizontal="left"/>
    </xf>
    <xf numFmtId="43" fontId="7" fillId="0" borderId="0" xfId="2" applyNumberFormat="1" applyFont="1"/>
    <xf numFmtId="165" fontId="7" fillId="0" borderId="0" xfId="2" applyNumberFormat="1" applyFont="1"/>
    <xf numFmtId="17" fontId="13" fillId="0" borderId="0" xfId="2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8" fillId="0" borderId="0" xfId="2" applyFont="1"/>
    <xf numFmtId="0" fontId="7" fillId="0" borderId="1" xfId="2" quotePrefix="1" applyFont="1" applyBorder="1" applyAlignment="1">
      <alignment horizontal="center"/>
    </xf>
    <xf numFmtId="1" fontId="0" fillId="0" borderId="0" xfId="0" applyNumberFormat="1"/>
    <xf numFmtId="0" fontId="11" fillId="0" borderId="0" xfId="2" applyFont="1"/>
    <xf numFmtId="164" fontId="7" fillId="0" borderId="0" xfId="6" applyNumberFormat="1" applyFont="1"/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5" fontId="7" fillId="0" borderId="0" xfId="3" applyNumberFormat="1" applyFont="1" applyFill="1" applyBorder="1" applyAlignment="1">
      <alignment horizontal="center"/>
    </xf>
    <xf numFmtId="5" fontId="7" fillId="0" borderId="6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7" fontId="14" fillId="0" borderId="6" xfId="0" applyNumberFormat="1" applyFont="1" applyBorder="1" applyAlignment="1">
      <alignment horizontal="center"/>
    </xf>
    <xf numFmtId="5" fontId="7" fillId="0" borderId="9" xfId="3" applyNumberFormat="1" applyFont="1" applyFill="1" applyBorder="1" applyAlignment="1">
      <alignment horizontal="center"/>
    </xf>
    <xf numFmtId="164" fontId="14" fillId="0" borderId="0" xfId="0" applyNumberFormat="1" applyFont="1"/>
    <xf numFmtId="169" fontId="7" fillId="0" borderId="0" xfId="2" applyNumberFormat="1" applyFont="1" applyAlignment="1">
      <alignment horizontal="center"/>
    </xf>
    <xf numFmtId="7" fontId="14" fillId="0" borderId="9" xfId="0" applyNumberFormat="1" applyFont="1" applyBorder="1" applyAlignment="1">
      <alignment horizontal="center"/>
    </xf>
    <xf numFmtId="5" fontId="0" fillId="0" borderId="0" xfId="7" applyNumberFormat="1" applyFont="1"/>
    <xf numFmtId="7" fontId="0" fillId="0" borderId="0" xfId="7" applyNumberFormat="1" applyFont="1"/>
    <xf numFmtId="0" fontId="22" fillId="0" borderId="0" xfId="0" applyFont="1"/>
    <xf numFmtId="7" fontId="0" fillId="0" borderId="0" xfId="0" applyNumberFormat="1"/>
    <xf numFmtId="2" fontId="22" fillId="0" borderId="0" xfId="0" applyNumberFormat="1" applyFont="1"/>
    <xf numFmtId="1" fontId="22" fillId="0" borderId="0" xfId="0" applyNumberFormat="1" applyFont="1"/>
    <xf numFmtId="7" fontId="22" fillId="0" borderId="0" xfId="7" applyNumberFormat="1" applyFont="1"/>
    <xf numFmtId="164" fontId="7" fillId="0" borderId="0" xfId="6" applyNumberFormat="1" applyFont="1" applyBorder="1" applyAlignment="1">
      <alignment horizontal="center"/>
    </xf>
    <xf numFmtId="164" fontId="7" fillId="0" borderId="0" xfId="6" applyNumberFormat="1" applyFont="1" applyFill="1" applyBorder="1" applyAlignment="1">
      <alignment horizontal="center"/>
    </xf>
    <xf numFmtId="37" fontId="14" fillId="0" borderId="6" xfId="0" applyNumberFormat="1" applyFont="1" applyBorder="1" applyAlignment="1">
      <alignment horizontal="center"/>
    </xf>
    <xf numFmtId="0" fontId="2" fillId="0" borderId="0" xfId="0" applyFont="1"/>
    <xf numFmtId="166" fontId="5" fillId="0" borderId="0" xfId="1" applyNumberFormat="1" applyFont="1" applyFill="1" applyBorder="1"/>
    <xf numFmtId="37" fontId="7" fillId="0" borderId="0" xfId="6" applyNumberFormat="1" applyFont="1"/>
    <xf numFmtId="0" fontId="7" fillId="0" borderId="12" xfId="2" applyFont="1" applyBorder="1"/>
    <xf numFmtId="0" fontId="7" fillId="0" borderId="14" xfId="2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164" fontId="7" fillId="0" borderId="0" xfId="6" applyNumberFormat="1" applyFont="1" applyAlignment="1">
      <alignment horizontal="center"/>
    </xf>
    <xf numFmtId="164" fontId="7" fillId="0" borderId="0" xfId="6" applyNumberFormat="1" applyFont="1" applyFill="1"/>
    <xf numFmtId="37" fontId="7" fillId="0" borderId="0" xfId="6" applyNumberFormat="1" applyFont="1" applyFill="1"/>
    <xf numFmtId="0" fontId="7" fillId="0" borderId="6" xfId="2" applyFont="1" applyBorder="1"/>
    <xf numFmtId="0" fontId="23" fillId="0" borderId="0" xfId="0" applyFont="1"/>
    <xf numFmtId="170" fontId="14" fillId="0" borderId="5" xfId="0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7" fontId="24" fillId="0" borderId="0" xfId="0" applyNumberFormat="1" applyFont="1" applyAlignment="1">
      <alignment horizontal="center"/>
    </xf>
    <xf numFmtId="167" fontId="14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wrapText="1"/>
    </xf>
    <xf numFmtId="0" fontId="27" fillId="0" borderId="0" xfId="0" applyFont="1" applyAlignment="1">
      <alignment horizontal="right" vertical="top"/>
    </xf>
    <xf numFmtId="7" fontId="0" fillId="0" borderId="17" xfId="0" applyNumberFormat="1" applyBorder="1" applyAlignment="1">
      <alignment horizontal="center"/>
    </xf>
    <xf numFmtId="0" fontId="0" fillId="0" borderId="17" xfId="0" applyBorder="1"/>
    <xf numFmtId="7" fontId="0" fillId="0" borderId="18" xfId="0" applyNumberFormat="1" applyBorder="1" applyAlignment="1">
      <alignment horizontal="center"/>
    </xf>
    <xf numFmtId="0" fontId="0" fillId="0" borderId="18" xfId="0" applyBorder="1"/>
    <xf numFmtId="2" fontId="14" fillId="0" borderId="3" xfId="0" applyNumberFormat="1" applyFont="1" applyBorder="1"/>
    <xf numFmtId="0" fontId="14" fillId="0" borderId="3" xfId="0" applyFont="1" applyBorder="1"/>
    <xf numFmtId="0" fontId="14" fillId="0" borderId="4" xfId="0" applyFont="1" applyBorder="1"/>
    <xf numFmtId="0" fontId="16" fillId="0" borderId="0" xfId="2" quotePrefix="1" applyFont="1" applyAlignment="1">
      <alignment horizontal="center"/>
    </xf>
    <xf numFmtId="0" fontId="14" fillId="0" borderId="6" xfId="0" applyFont="1" applyBorder="1"/>
    <xf numFmtId="5" fontId="7" fillId="0" borderId="8" xfId="3" applyNumberFormat="1" applyFont="1" applyFill="1" applyBorder="1"/>
    <xf numFmtId="0" fontId="14" fillId="0" borderId="2" xfId="0" applyFont="1" applyBorder="1"/>
    <xf numFmtId="5" fontId="14" fillId="0" borderId="0" xfId="7" applyNumberFormat="1" applyFont="1"/>
    <xf numFmtId="2" fontId="14" fillId="0" borderId="0" xfId="0" applyNumberFormat="1" applyFont="1"/>
    <xf numFmtId="1" fontId="14" fillId="0" borderId="0" xfId="0" applyNumberFormat="1" applyFont="1"/>
    <xf numFmtId="7" fontId="14" fillId="0" borderId="0" xfId="7" applyNumberFormat="1" applyFont="1"/>
    <xf numFmtId="37" fontId="7" fillId="0" borderId="0" xfId="2" applyNumberFormat="1" applyFont="1"/>
    <xf numFmtId="0" fontId="29" fillId="0" borderId="0" xfId="0" applyFont="1"/>
    <xf numFmtId="164" fontId="7" fillId="0" borderId="0" xfId="3" quotePrefix="1" applyNumberFormat="1" applyFont="1" applyFill="1" applyAlignment="1">
      <alignment horizontal="left"/>
    </xf>
    <xf numFmtId="0" fontId="17" fillId="0" borderId="0" xfId="2" quotePrefix="1" applyFont="1" applyAlignment="1">
      <alignment horizontal="center"/>
    </xf>
    <xf numFmtId="164" fontId="7" fillId="0" borderId="0" xfId="3" applyNumberFormat="1" applyFont="1" applyFill="1" applyAlignment="1">
      <alignment horizontal="right"/>
    </xf>
    <xf numFmtId="0" fontId="7" fillId="3" borderId="5" xfId="2" applyFont="1" applyFill="1" applyBorder="1" applyAlignment="1">
      <alignment horizontal="center"/>
    </xf>
    <xf numFmtId="0" fontId="0" fillId="3" borderId="0" xfId="0" applyFill="1"/>
    <xf numFmtId="5" fontId="7" fillId="3" borderId="0" xfId="3" applyNumberFormat="1" applyFont="1" applyFill="1" applyBorder="1" applyAlignment="1">
      <alignment horizontal="center"/>
    </xf>
    <xf numFmtId="169" fontId="7" fillId="3" borderId="0" xfId="2" applyNumberFormat="1" applyFont="1" applyFill="1" applyAlignment="1">
      <alignment horizontal="center"/>
    </xf>
    <xf numFmtId="5" fontId="7" fillId="3" borderId="6" xfId="3" applyNumberFormat="1" applyFont="1" applyFill="1" applyBorder="1" applyAlignment="1">
      <alignment horizontal="center"/>
    </xf>
    <xf numFmtId="0" fontId="9" fillId="0" borderId="4" xfId="2" applyFont="1" applyBorder="1" applyAlignment="1">
      <alignment horizontal="center"/>
    </xf>
    <xf numFmtId="164" fontId="7" fillId="3" borderId="0" xfId="6" applyNumberFormat="1" applyFont="1" applyFill="1"/>
    <xf numFmtId="169" fontId="7" fillId="3" borderId="12" xfId="2" applyNumberFormat="1" applyFont="1" applyFill="1" applyBorder="1" applyAlignment="1">
      <alignment horizontal="center"/>
    </xf>
    <xf numFmtId="0" fontId="28" fillId="0" borderId="0" xfId="2" applyFont="1" applyAlignment="1">
      <alignment horizontal="centerContinuous"/>
    </xf>
    <xf numFmtId="164" fontId="7" fillId="3" borderId="0" xfId="3" applyNumberFormat="1" applyFont="1" applyFill="1" applyBorder="1"/>
    <xf numFmtId="0" fontId="14" fillId="3" borderId="7" xfId="0" applyFont="1" applyFill="1" applyBorder="1"/>
    <xf numFmtId="0" fontId="14" fillId="3" borderId="8" xfId="0" applyFont="1" applyFill="1" applyBorder="1"/>
    <xf numFmtId="0" fontId="0" fillId="3" borderId="8" xfId="0" applyFill="1" applyBorder="1"/>
    <xf numFmtId="171" fontId="14" fillId="3" borderId="9" xfId="0" applyNumberFormat="1" applyFont="1" applyFill="1" applyBorder="1" applyAlignment="1">
      <alignment horizontal="center"/>
    </xf>
    <xf numFmtId="38" fontId="7" fillId="3" borderId="0" xfId="6" applyNumberFormat="1" applyFont="1" applyFill="1"/>
    <xf numFmtId="0" fontId="15" fillId="0" borderId="0" xfId="0" applyFont="1" applyAlignment="1">
      <alignment horizontal="center"/>
    </xf>
    <xf numFmtId="173" fontId="7" fillId="0" borderId="0" xfId="2" applyNumberFormat="1" applyFont="1" applyAlignment="1">
      <alignment horizontal="center"/>
    </xf>
    <xf numFmtId="5" fontId="7" fillId="0" borderId="6" xfId="3" applyNumberFormat="1" applyFont="1" applyFill="1" applyBorder="1" applyAlignment="1"/>
    <xf numFmtId="0" fontId="14" fillId="3" borderId="0" xfId="0" applyFont="1" applyFill="1"/>
    <xf numFmtId="0" fontId="14" fillId="3" borderId="5" xfId="0" applyFont="1" applyFill="1" applyBorder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7" fillId="0" borderId="0" xfId="6" applyNumberFormat="1" applyFont="1" applyFill="1" applyAlignment="1">
      <alignment horizontal="center"/>
    </xf>
    <xf numFmtId="3" fontId="7" fillId="0" borderId="12" xfId="6" applyNumberFormat="1" applyFont="1" applyFill="1" applyBorder="1" applyAlignment="1">
      <alignment horizontal="center"/>
    </xf>
    <xf numFmtId="3" fontId="7" fillId="0" borderId="0" xfId="6" applyNumberFormat="1" applyFont="1" applyFill="1" applyBorder="1" applyAlignment="1">
      <alignment horizontal="center"/>
    </xf>
    <xf numFmtId="3" fontId="7" fillId="0" borderId="16" xfId="6" applyNumberFormat="1" applyFont="1" applyBorder="1" applyAlignment="1">
      <alignment horizontal="center"/>
    </xf>
    <xf numFmtId="3" fontId="7" fillId="0" borderId="16" xfId="2" applyNumberFormat="1" applyFont="1" applyBorder="1" applyAlignment="1">
      <alignment horizontal="center"/>
    </xf>
    <xf numFmtId="3" fontId="7" fillId="3" borderId="16" xfId="6" applyNumberFormat="1" applyFont="1" applyFill="1" applyBorder="1" applyAlignment="1">
      <alignment horizontal="center"/>
    </xf>
    <xf numFmtId="3" fontId="7" fillId="0" borderId="16" xfId="6" applyNumberFormat="1" applyFont="1" applyFill="1" applyBorder="1" applyAlignment="1">
      <alignment horizontal="center"/>
    </xf>
    <xf numFmtId="3" fontId="7" fillId="3" borderId="16" xfId="2" applyNumberFormat="1" applyFont="1" applyFill="1" applyBorder="1" applyAlignment="1">
      <alignment horizontal="center"/>
    </xf>
    <xf numFmtId="3" fontId="7" fillId="3" borderId="12" xfId="2" applyNumberFormat="1" applyFont="1" applyFill="1" applyBorder="1" applyAlignment="1">
      <alignment horizontal="center"/>
    </xf>
    <xf numFmtId="3" fontId="7" fillId="3" borderId="0" xfId="2" applyNumberFormat="1" applyFont="1" applyFill="1" applyAlignment="1">
      <alignment horizontal="center"/>
    </xf>
    <xf numFmtId="37" fontId="7" fillId="0" borderId="0" xfId="6" applyNumberFormat="1" applyFont="1" applyFill="1" applyAlignment="1">
      <alignment horizontal="center"/>
    </xf>
    <xf numFmtId="39" fontId="7" fillId="3" borderId="0" xfId="6" applyNumberFormat="1" applyFont="1" applyFill="1" applyAlignment="1">
      <alignment horizontal="center"/>
    </xf>
    <xf numFmtId="39" fontId="7" fillId="0" borderId="0" xfId="2" applyNumberFormat="1" applyFont="1" applyAlignment="1">
      <alignment horizontal="center"/>
    </xf>
    <xf numFmtId="43" fontId="14" fillId="0" borderId="15" xfId="6" applyFont="1" applyBorder="1" applyAlignment="1">
      <alignment horizontal="center" vertical="center"/>
    </xf>
    <xf numFmtId="0" fontId="11" fillId="0" borderId="0" xfId="0" applyFont="1"/>
    <xf numFmtId="172" fontId="7" fillId="0" borderId="0" xfId="2" applyNumberFormat="1" applyFont="1" applyAlignment="1">
      <alignment horizontal="center"/>
    </xf>
    <xf numFmtId="164" fontId="14" fillId="0" borderId="0" xfId="6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43" fontId="0" fillId="0" borderId="0" xfId="0" applyNumberFormat="1"/>
    <xf numFmtId="3" fontId="7" fillId="0" borderId="0" xfId="6" applyNumberFormat="1" applyFont="1" applyBorder="1" applyAlignment="1">
      <alignment horizontal="center"/>
    </xf>
    <xf numFmtId="171" fontId="14" fillId="0" borderId="6" xfId="0" applyNumberFormat="1" applyFont="1" applyBorder="1" applyAlignment="1">
      <alignment horizontal="center"/>
    </xf>
    <xf numFmtId="167" fontId="14" fillId="0" borderId="0" xfId="1" applyNumberFormat="1" applyFont="1" applyFill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164" fontId="0" fillId="0" borderId="0" xfId="0" applyNumberFormat="1"/>
    <xf numFmtId="0" fontId="24" fillId="0" borderId="0" xfId="0" applyFont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21" fillId="2" borderId="5" xfId="2" applyFont="1" applyFill="1" applyBorder="1" applyAlignment="1">
      <alignment horizontal="center"/>
    </xf>
    <xf numFmtId="0" fontId="21" fillId="2" borderId="0" xfId="2" applyFont="1" applyFill="1" applyAlignment="1">
      <alignment horizontal="center"/>
    </xf>
    <xf numFmtId="0" fontId="21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</cellXfs>
  <cellStyles count="8">
    <cellStyle name="Comma" xfId="6" builtinId="3"/>
    <cellStyle name="Comma 2" xfId="3" xr:uid="{00000000-0005-0000-0000-000001000000}"/>
    <cellStyle name="Currency" xfId="7" builtinId="4"/>
    <cellStyle name="Currency 2" xfId="4" xr:uid="{00000000-0005-0000-0000-000003000000}"/>
    <cellStyle name="Normal" xfId="0" builtinId="0"/>
    <cellStyle name="Normal 2" xfId="2" xr:uid="{00000000-0005-0000-0000-000005000000}"/>
    <cellStyle name="Percent" xfId="1" builtinId="5"/>
    <cellStyle name="Percent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Carolina\Rate_Review_2013\COSS\AS%20OF%201-7-13\COSS_6-2012_NC-Book_DaveEv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allocators"/>
      <sheetName val="coss"/>
      <sheetName val="LOOKUPTABLE"/>
      <sheetName val="rateincr_exhibit"/>
      <sheetName val="Exhibit_C"/>
      <sheetName val="ExhC_support"/>
      <sheetName val="MISC"/>
      <sheetName val="JS INPUTS"/>
      <sheetName val="print_macros"/>
      <sheetName val="tie to JS"/>
      <sheetName val="tobedeleted"/>
      <sheetName val="Form1_6-30-12 -shortened"/>
      <sheetName val="Form1_6-30-12"/>
      <sheetName val="Form1"/>
      <sheetName val="Form1-exports"/>
      <sheetName val="Form1-Depr EX"/>
      <sheetName val="Form1 - Input"/>
      <sheetName val="ex_fac"/>
    </sheetNames>
    <sheetDataSet>
      <sheetData sheetId="0"/>
      <sheetData sheetId="1"/>
      <sheetData sheetId="2"/>
      <sheetData sheetId="3">
        <row r="18">
          <cell r="A18" t="str">
            <v>Exp_begin</v>
          </cell>
        </row>
        <row r="20">
          <cell r="A20" t="str">
            <v>EXCSI3</v>
          </cell>
        </row>
        <row r="21">
          <cell r="A21" t="str">
            <v>EXCSI3N</v>
          </cell>
        </row>
        <row r="22">
          <cell r="A22" t="str">
            <v>EXCSI3S</v>
          </cell>
        </row>
        <row r="28">
          <cell r="A28" t="str">
            <v>EXCA3</v>
          </cell>
        </row>
        <row r="29">
          <cell r="A29" t="str">
            <v>EXCA4</v>
          </cell>
        </row>
        <row r="30">
          <cell r="A30" t="str">
            <v>EXCSI1</v>
          </cell>
        </row>
        <row r="31">
          <cell r="A31" t="str">
            <v>EXCSI2</v>
          </cell>
        </row>
        <row r="32">
          <cell r="A32" t="str">
            <v>EXS1</v>
          </cell>
        </row>
        <row r="33">
          <cell r="A33" t="str">
            <v>EXWHSL</v>
          </cell>
        </row>
        <row r="45">
          <cell r="A45" t="str">
            <v>I_fact_begin</v>
          </cell>
        </row>
        <row r="50">
          <cell r="A50" t="str">
            <v>I_KW</v>
          </cell>
        </row>
        <row r="51">
          <cell r="A51" t="str">
            <v>I_TKW</v>
          </cell>
        </row>
        <row r="52">
          <cell r="A52" t="str">
            <v>I_CPD</v>
          </cell>
        </row>
        <row r="53">
          <cell r="A53" t="str">
            <v>I_NCP</v>
          </cell>
        </row>
        <row r="54">
          <cell r="A54" t="str">
            <v>I_MWH</v>
          </cell>
        </row>
        <row r="55">
          <cell r="A55" t="str">
            <v>I_SMWH</v>
          </cell>
        </row>
        <row r="56">
          <cell r="A56" t="str">
            <v>I_PPEF</v>
          </cell>
        </row>
        <row r="57">
          <cell r="A57" t="str">
            <v>I_AVGBIL</v>
          </cell>
        </row>
        <row r="58">
          <cell r="A58" t="str">
            <v>I_PT_BIL</v>
          </cell>
        </row>
        <row r="59">
          <cell r="A59" t="str">
            <v>I_PT_MET</v>
          </cell>
        </row>
        <row r="60">
          <cell r="A60" t="str">
            <v>I_D_MET</v>
          </cell>
        </row>
        <row r="61">
          <cell r="A61" t="str">
            <v>I_369</v>
          </cell>
        </row>
        <row r="62">
          <cell r="A62" t="str">
            <v>I_370</v>
          </cell>
        </row>
        <row r="63">
          <cell r="A63" t="str">
            <v>I_586</v>
          </cell>
        </row>
        <row r="64">
          <cell r="A64" t="str">
            <v>I_597</v>
          </cell>
        </row>
        <row r="66">
          <cell r="A66" t="str">
            <v>I_SCMWH</v>
          </cell>
        </row>
        <row r="67">
          <cell r="A67" t="str">
            <v>I_OL</v>
          </cell>
        </row>
        <row r="68">
          <cell r="A68" t="str">
            <v>I_OL_PL</v>
          </cell>
        </row>
        <row r="69">
          <cell r="A69" t="str">
            <v>I_OL_PL_TS</v>
          </cell>
        </row>
        <row r="70">
          <cell r="A70" t="str">
            <v>I_WHSL</v>
          </cell>
        </row>
        <row r="71">
          <cell r="A71" t="str">
            <v>I_WS_Ptbil</v>
          </cell>
        </row>
        <row r="72">
          <cell r="A72" t="str">
            <v>I_DISTBILLxOL</v>
          </cell>
        </row>
        <row r="73">
          <cell r="A73" t="str">
            <v>I_NCP_OL_GW</v>
          </cell>
        </row>
        <row r="74">
          <cell r="A74" t="str">
            <v>I_WTD_Cust</v>
          </cell>
        </row>
        <row r="108">
          <cell r="A108" t="str">
            <v>RB_begin</v>
          </cell>
        </row>
        <row r="111">
          <cell r="A111" t="str">
            <v>RBT1</v>
          </cell>
        </row>
        <row r="112">
          <cell r="A112" t="str">
            <v>RBT1N</v>
          </cell>
        </row>
        <row r="113">
          <cell r="A113" t="str">
            <v>RBT1S</v>
          </cell>
        </row>
        <row r="115">
          <cell r="A115" t="str">
            <v>RBT3</v>
          </cell>
        </row>
        <row r="117">
          <cell r="A117" t="str">
            <v>RBD00</v>
          </cell>
        </row>
        <row r="118">
          <cell r="A118" t="str">
            <v>RBD00N</v>
          </cell>
        </row>
        <row r="119">
          <cell r="A119" t="str">
            <v>RBD00S</v>
          </cell>
        </row>
        <row r="121">
          <cell r="A121" t="str">
            <v>RBD01</v>
          </cell>
        </row>
        <row r="122">
          <cell r="A122" t="str">
            <v>RBD01N</v>
          </cell>
        </row>
        <row r="123">
          <cell r="A123" t="str">
            <v>RBD01S</v>
          </cell>
        </row>
        <row r="125">
          <cell r="A125" t="str">
            <v>RBD5</v>
          </cell>
        </row>
        <row r="126">
          <cell r="A126" t="str">
            <v>RBD5N</v>
          </cell>
        </row>
        <row r="127">
          <cell r="A127" t="str">
            <v>RBD5S</v>
          </cell>
        </row>
        <row r="129">
          <cell r="A129" t="str">
            <v>RBD02</v>
          </cell>
        </row>
        <row r="130">
          <cell r="A130" t="str">
            <v>RBD02N</v>
          </cell>
        </row>
        <row r="131">
          <cell r="A131" t="str">
            <v>RBD02S</v>
          </cell>
        </row>
        <row r="133">
          <cell r="A133" t="str">
            <v>RBD4</v>
          </cell>
        </row>
        <row r="134">
          <cell r="A134" t="str">
            <v>RBD4N</v>
          </cell>
        </row>
        <row r="135">
          <cell r="A135" t="str">
            <v>RBD4S</v>
          </cell>
        </row>
        <row r="137">
          <cell r="A137" t="str">
            <v>RBD7</v>
          </cell>
        </row>
        <row r="138">
          <cell r="A138" t="str">
            <v>RBD7N</v>
          </cell>
        </row>
        <row r="139">
          <cell r="A139" t="str">
            <v>RBD7S</v>
          </cell>
        </row>
        <row r="141">
          <cell r="A141" t="str">
            <v>RBD8</v>
          </cell>
        </row>
        <row r="142">
          <cell r="A142" t="str">
            <v>RBD8N</v>
          </cell>
        </row>
        <row r="143">
          <cell r="A143" t="str">
            <v>RBD8S</v>
          </cell>
        </row>
        <row r="145">
          <cell r="A145" t="str">
            <v>RBD10</v>
          </cell>
        </row>
        <row r="146">
          <cell r="A146" t="str">
            <v>RBD10N</v>
          </cell>
        </row>
        <row r="147">
          <cell r="A147" t="str">
            <v>RBD10S</v>
          </cell>
        </row>
        <row r="149">
          <cell r="A149" t="str">
            <v>RBD12</v>
          </cell>
        </row>
        <row r="150">
          <cell r="A150" t="str">
            <v>RBD12N</v>
          </cell>
        </row>
        <row r="151">
          <cell r="A151" t="str">
            <v>RBD12S</v>
          </cell>
        </row>
        <row r="153">
          <cell r="A153" t="str">
            <v>RBD14</v>
          </cell>
        </row>
        <row r="154">
          <cell r="A154" t="str">
            <v>RBD14N</v>
          </cell>
        </row>
        <row r="155">
          <cell r="A155" t="str">
            <v>RBD14S</v>
          </cell>
        </row>
        <row r="157">
          <cell r="A157" t="str">
            <v>RBD15</v>
          </cell>
        </row>
        <row r="158">
          <cell r="A158" t="str">
            <v>RBD15N</v>
          </cell>
        </row>
        <row r="159">
          <cell r="A159" t="str">
            <v>RBD15S</v>
          </cell>
        </row>
        <row r="161">
          <cell r="A161" t="str">
            <v>RBD17</v>
          </cell>
        </row>
        <row r="162">
          <cell r="A162" t="str">
            <v>RBD17N</v>
          </cell>
        </row>
        <row r="163">
          <cell r="A163" t="str">
            <v>RBD17S</v>
          </cell>
        </row>
        <row r="165">
          <cell r="A165" t="str">
            <v>RBD19</v>
          </cell>
        </row>
        <row r="166">
          <cell r="A166" t="str">
            <v>RBD19N</v>
          </cell>
        </row>
        <row r="167">
          <cell r="A167" t="str">
            <v>RBD19S</v>
          </cell>
        </row>
        <row r="169">
          <cell r="A169" t="str">
            <v>RBD21</v>
          </cell>
        </row>
        <row r="171">
          <cell r="A171" t="str">
            <v>DistPlt_Tot</v>
          </cell>
        </row>
        <row r="178">
          <cell r="A178" t="str">
            <v>RBT2</v>
          </cell>
        </row>
        <row r="179">
          <cell r="A179" t="str">
            <v>RBD0</v>
          </cell>
        </row>
        <row r="180">
          <cell r="A180" t="str">
            <v>RBD1</v>
          </cell>
        </row>
        <row r="181">
          <cell r="A181" t="str">
            <v>RBD2</v>
          </cell>
        </row>
        <row r="182">
          <cell r="A182" t="str">
            <v>RBD3</v>
          </cell>
        </row>
        <row r="183">
          <cell r="A183" t="str">
            <v>RBD6</v>
          </cell>
        </row>
        <row r="184">
          <cell r="A184" t="str">
            <v>RBD9</v>
          </cell>
        </row>
        <row r="185">
          <cell r="A185" t="str">
            <v>RBD11</v>
          </cell>
        </row>
        <row r="186">
          <cell r="A186" t="str">
            <v>RBD13</v>
          </cell>
        </row>
        <row r="187">
          <cell r="A187" t="str">
            <v>RBD16</v>
          </cell>
        </row>
        <row r="188">
          <cell r="A188" t="str">
            <v>RBD18</v>
          </cell>
        </row>
        <row r="189">
          <cell r="A189" t="str">
            <v>RBD20</v>
          </cell>
        </row>
        <row r="190">
          <cell r="A190" t="str">
            <v>RBD22</v>
          </cell>
        </row>
        <row r="191">
          <cell r="A191" t="str">
            <v>The following was on I_Rabas2_YR</v>
          </cell>
        </row>
        <row r="192">
          <cell r="A192" t="str">
            <v>RB2GD1</v>
          </cell>
        </row>
        <row r="193">
          <cell r="A193" t="str">
            <v>RB2SA7</v>
          </cell>
        </row>
        <row r="194">
          <cell r="A194" t="str">
            <v>RB2SA11</v>
          </cell>
        </row>
        <row r="195">
          <cell r="A195" t="str">
            <v>RB2MS3</v>
          </cell>
        </row>
        <row r="211">
          <cell r="A211" t="str">
            <v>Rev_begin</v>
          </cell>
        </row>
        <row r="213">
          <cell r="A213" t="str">
            <v>REVOR26</v>
          </cell>
        </row>
        <row r="215">
          <cell r="A215" t="str">
            <v>REVOR27</v>
          </cell>
        </row>
        <row r="216">
          <cell r="A216" t="str">
            <v>REVOR27N</v>
          </cell>
        </row>
        <row r="217">
          <cell r="A217" t="str">
            <v>REVOR27S</v>
          </cell>
        </row>
        <row r="218">
          <cell r="A218" t="str">
            <v>REVOR27Nw</v>
          </cell>
        </row>
        <row r="219">
          <cell r="A219" t="str">
            <v>REVOR27Sw</v>
          </cell>
        </row>
        <row r="221">
          <cell r="A221" t="str">
            <v>REVOR11</v>
          </cell>
        </row>
        <row r="222">
          <cell r="A222" t="str">
            <v>REVOR11N</v>
          </cell>
        </row>
        <row r="223">
          <cell r="A223" t="str">
            <v>REVOR11S</v>
          </cell>
        </row>
        <row r="224">
          <cell r="A224" t="str">
            <v>REVOR11Nw</v>
          </cell>
        </row>
        <row r="225">
          <cell r="A225" t="str">
            <v>REVOR11Sw</v>
          </cell>
        </row>
        <row r="228">
          <cell r="A228" t="str">
            <v>REVOR15xxx</v>
          </cell>
        </row>
        <row r="229">
          <cell r="A229" t="str">
            <v>REVOR15Nxxx</v>
          </cell>
        </row>
        <row r="230">
          <cell r="A230" t="str">
            <v>REVOR15Sxxx</v>
          </cell>
        </row>
        <row r="232">
          <cell r="A232" t="str">
            <v>REVOR7</v>
          </cell>
        </row>
        <row r="236">
          <cell r="A236" t="str">
            <v>RateRev</v>
          </cell>
        </row>
        <row r="237">
          <cell r="A237" t="str">
            <v>RateRev1</v>
          </cell>
        </row>
        <row r="238">
          <cell r="A238" t="str">
            <v>Rev_17</v>
          </cell>
        </row>
        <row r="239">
          <cell r="A239" t="str">
            <v>RevSale</v>
          </cell>
        </row>
        <row r="240">
          <cell r="A240" t="str">
            <v>RevRet</v>
          </cell>
        </row>
        <row r="241">
          <cell r="A241" t="str">
            <v>RevSale1</v>
          </cell>
        </row>
        <row r="242">
          <cell r="A242" t="str">
            <v>RevSale2</v>
          </cell>
        </row>
        <row r="243">
          <cell r="A243" t="str">
            <v>REVOR5</v>
          </cell>
        </row>
        <row r="244">
          <cell r="A244" t="str">
            <v>REVOR15</v>
          </cell>
        </row>
        <row r="245">
          <cell r="A245" t="str">
            <v>REVOR9</v>
          </cell>
        </row>
        <row r="246">
          <cell r="A246" t="str">
            <v>REVOR28</v>
          </cell>
        </row>
        <row r="247">
          <cell r="A247" t="str">
            <v>REVPD5 NOT SETUP IN COSS</v>
          </cell>
        </row>
        <row r="248">
          <cell r="A248" t="str">
            <v>REVCHGOFF</v>
          </cell>
        </row>
        <row r="249">
          <cell r="A249" t="str">
            <v>Note: for runs after book, RevSale1 and RevSale2 are no longer included with RevSale.  RevSale1 and RevSale2 are REMOVED in runs after book. /aeh</v>
          </cell>
        </row>
        <row r="254">
          <cell r="A254" t="str">
            <v>Greenwood</v>
          </cell>
        </row>
        <row r="265">
          <cell r="A265" t="str">
            <v>REVPD5 NOT SETUP IN COSS</v>
          </cell>
        </row>
        <row r="270">
          <cell r="A270" t="str">
            <v>TO ALLOC LINE LOSSES</v>
          </cell>
        </row>
        <row r="271">
          <cell r="A271" t="str">
            <v>Line Loss</v>
          </cell>
        </row>
        <row r="273">
          <cell r="A273" t="str">
            <v>(total before reduction)</v>
          </cell>
        </row>
        <row r="280">
          <cell r="A280" t="str">
            <v>Input_begin</v>
          </cell>
        </row>
        <row r="285">
          <cell r="A285" t="str">
            <v>I_LTD</v>
          </cell>
        </row>
        <row r="286">
          <cell r="A286" t="str">
            <v>I_PS</v>
          </cell>
        </row>
        <row r="287">
          <cell r="A287" t="str">
            <v>I_CS</v>
          </cell>
        </row>
        <row r="288">
          <cell r="A288" t="str">
            <v>I_STD</v>
          </cell>
        </row>
        <row r="289">
          <cell r="A289" t="str">
            <v>I_UnDisc</v>
          </cell>
        </row>
        <row r="293">
          <cell r="A293" t="str">
            <v>I_coc_LTD</v>
          </cell>
        </row>
        <row r="294">
          <cell r="A294" t="str">
            <v>I_coc_PS</v>
          </cell>
        </row>
        <row r="295">
          <cell r="A295" t="str">
            <v>I_coc_CS</v>
          </cell>
        </row>
        <row r="296">
          <cell r="A296" t="str">
            <v>I_coc_STD</v>
          </cell>
        </row>
        <row r="297">
          <cell r="A297" t="str">
            <v>I_coc_UnDisc</v>
          </cell>
        </row>
        <row r="300">
          <cell r="A300" t="str">
            <v>I_wcoc_LTD</v>
          </cell>
        </row>
        <row r="301">
          <cell r="A301" t="str">
            <v>I_wcoc_PS</v>
          </cell>
        </row>
        <row r="302">
          <cell r="A302" t="str">
            <v>I_wcoc_CS</v>
          </cell>
        </row>
        <row r="303">
          <cell r="A303" t="str">
            <v>I_wcoc_STD</v>
          </cell>
        </row>
        <row r="304">
          <cell r="A304" t="str">
            <v>I_wcoc_UnDisc</v>
          </cell>
        </row>
        <row r="305">
          <cell r="A305" t="str">
            <v>I_ROR</v>
          </cell>
        </row>
        <row r="308">
          <cell r="A308" t="str">
            <v>I_composite_tax</v>
          </cell>
        </row>
        <row r="309">
          <cell r="A309" t="str">
            <v>I_comp_stfd</v>
          </cell>
        </row>
        <row r="310">
          <cell r="A310" t="str">
            <v>I_fit</v>
          </cell>
        </row>
        <row r="311">
          <cell r="A311" t="str">
            <v>I_sit</v>
          </cell>
        </row>
        <row r="312">
          <cell r="A312" t="str">
            <v>I_sys_TF_def</v>
          </cell>
        </row>
        <row r="313">
          <cell r="A313" t="str">
            <v>I_reg</v>
          </cell>
        </row>
        <row r="314">
          <cell r="A314" t="str">
            <v>I_GRT</v>
          </cell>
        </row>
        <row r="315">
          <cell r="A315" t="str">
            <v>I_comp_grt</v>
          </cell>
        </row>
        <row r="323">
          <cell r="A323" t="str">
            <v>AGBKST</v>
          </cell>
        </row>
        <row r="324">
          <cell r="A324" t="str">
            <v>AGBKSTpaN</v>
          </cell>
        </row>
        <row r="325">
          <cell r="A325" t="str">
            <v>AGBKSTpaS</v>
          </cell>
        </row>
        <row r="326">
          <cell r="A326" t="str">
            <v>AGBKSTpaNw</v>
          </cell>
        </row>
        <row r="327">
          <cell r="A327" t="str">
            <v>AGBKSTpaSw</v>
          </cell>
        </row>
        <row r="329">
          <cell r="A329" t="str">
            <v>AGBKSTpaG</v>
          </cell>
        </row>
        <row r="331">
          <cell r="A331" t="str">
            <v>AGBKSTg</v>
          </cell>
        </row>
        <row r="332">
          <cell r="A332" t="str">
            <v>AGBKSTgSWPA</v>
          </cell>
        </row>
        <row r="334">
          <cell r="A334" t="str">
            <v>AGBKST</v>
          </cell>
        </row>
        <row r="335">
          <cell r="A335" t="str">
            <v>AGBKSTavexN</v>
          </cell>
        </row>
        <row r="336">
          <cell r="A336" t="str">
            <v>AGBKSTavexS</v>
          </cell>
        </row>
        <row r="337">
          <cell r="A337" t="str">
            <v>AGBKSTavexNw</v>
          </cell>
        </row>
        <row r="338">
          <cell r="A338" t="str">
            <v>AGBKSTavexSw</v>
          </cell>
        </row>
        <row r="340">
          <cell r="A340" t="str">
            <v>AGBKSTavexG</v>
          </cell>
        </row>
        <row r="342">
          <cell r="A342" t="str">
            <v>AGBKSTgAVEX</v>
          </cell>
        </row>
        <row r="346">
          <cell r="A346" t="str">
            <v>AG14</v>
          </cell>
        </row>
        <row r="348">
          <cell r="A348" t="str">
            <v>RB2CW1gw</v>
          </cell>
        </row>
        <row r="352">
          <cell r="A352" t="str">
            <v>RB2DD00</v>
          </cell>
        </row>
        <row r="353">
          <cell r="A353" t="str">
            <v>RB2DD00N</v>
          </cell>
        </row>
        <row r="354">
          <cell r="A354" t="str">
            <v>RB2DD00S</v>
          </cell>
        </row>
        <row r="356">
          <cell r="A356" t="str">
            <v>RB2DD0</v>
          </cell>
        </row>
        <row r="357">
          <cell r="A357" t="str">
            <v>RB2DD0N</v>
          </cell>
        </row>
        <row r="358">
          <cell r="A358" t="str">
            <v>RB2DD0S</v>
          </cell>
        </row>
        <row r="360">
          <cell r="A360" t="str">
            <v>RB2DD1</v>
          </cell>
        </row>
        <row r="361">
          <cell r="A361" t="str">
            <v>RB2DD1N</v>
          </cell>
        </row>
        <row r="362">
          <cell r="A362" t="str">
            <v>RB2DD1S</v>
          </cell>
        </row>
        <row r="364">
          <cell r="A364" t="str">
            <v>RB2DD2</v>
          </cell>
        </row>
        <row r="365">
          <cell r="A365" t="str">
            <v>RB2DD2N</v>
          </cell>
        </row>
        <row r="366">
          <cell r="A366" t="str">
            <v>RB2DD2S</v>
          </cell>
        </row>
        <row r="368">
          <cell r="A368" t="str">
            <v>RB2DD4</v>
          </cell>
        </row>
        <row r="369">
          <cell r="A369" t="str">
            <v>RB2DD4N</v>
          </cell>
        </row>
        <row r="370">
          <cell r="A370" t="str">
            <v>RB2DD4S</v>
          </cell>
        </row>
        <row r="372">
          <cell r="A372" t="str">
            <v>RB2DD5</v>
          </cell>
        </row>
        <row r="373">
          <cell r="A373" t="str">
            <v>RB2DD5N</v>
          </cell>
        </row>
        <row r="374">
          <cell r="A374" t="str">
            <v>RB2DD5S</v>
          </cell>
        </row>
        <row r="376">
          <cell r="A376" t="str">
            <v>RB2DD6</v>
          </cell>
        </row>
        <row r="377">
          <cell r="A377" t="str">
            <v>RB2DD6N</v>
          </cell>
        </row>
        <row r="378">
          <cell r="A378" t="str">
            <v>RB2DD6S</v>
          </cell>
        </row>
        <row r="380">
          <cell r="A380" t="str">
            <v>RB2DD7</v>
          </cell>
        </row>
        <row r="381">
          <cell r="A381" t="str">
            <v>RB2DD7N</v>
          </cell>
        </row>
        <row r="382">
          <cell r="A382" t="str">
            <v>RB2DD7S</v>
          </cell>
        </row>
        <row r="384">
          <cell r="A384" t="str">
            <v>RB2DD8</v>
          </cell>
        </row>
        <row r="385">
          <cell r="A385" t="str">
            <v>RB2DD8N</v>
          </cell>
        </row>
        <row r="386">
          <cell r="A386" t="str">
            <v>RB2DD8S</v>
          </cell>
        </row>
        <row r="388">
          <cell r="A388" t="str">
            <v>RB2DD10</v>
          </cell>
        </row>
        <row r="389">
          <cell r="A389" t="str">
            <v>RB2DD10N</v>
          </cell>
        </row>
        <row r="390">
          <cell r="A390" t="str">
            <v>RB2DD10S</v>
          </cell>
        </row>
        <row r="392">
          <cell r="A392" t="str">
            <v>RB2DD11</v>
          </cell>
        </row>
        <row r="393">
          <cell r="A393" t="str">
            <v>RB2DD11N</v>
          </cell>
        </row>
        <row r="394">
          <cell r="A394" t="str">
            <v>RB2DD11S</v>
          </cell>
        </row>
        <row r="396">
          <cell r="A396" t="str">
            <v>RB2DD12</v>
          </cell>
        </row>
        <row r="397">
          <cell r="A397" t="str">
            <v>RB2DD12N</v>
          </cell>
        </row>
        <row r="398">
          <cell r="A398" t="str">
            <v>RB2DD12S</v>
          </cell>
        </row>
        <row r="400">
          <cell r="A400" t="str">
            <v>RB2DD14</v>
          </cell>
        </row>
        <row r="401">
          <cell r="A401" t="str">
            <v>RB2DD14N</v>
          </cell>
        </row>
        <row r="402">
          <cell r="A402" t="str">
            <v>RB2DD14S</v>
          </cell>
        </row>
        <row r="405">
          <cell r="A405" t="str">
            <v xml:space="preserve"> </v>
          </cell>
        </row>
        <row r="408">
          <cell r="A408" t="str">
            <v>MWH_NPL</v>
          </cell>
        </row>
        <row r="409">
          <cell r="A409" t="str">
            <v>WEA_ADJ</v>
          </cell>
        </row>
        <row r="413">
          <cell r="A413" t="str">
            <v>JS_data_begin</v>
          </cell>
        </row>
        <row r="414">
          <cell r="A414" t="str">
            <v>COSS Name</v>
          </cell>
        </row>
        <row r="416">
          <cell r="A416" t="str">
            <v>I_DWAGES</v>
          </cell>
        </row>
        <row r="418">
          <cell r="A418" t="str">
            <v>I_CAWAGES</v>
          </cell>
        </row>
        <row r="420">
          <cell r="A420" t="str">
            <v>I_CSIWAGES</v>
          </cell>
        </row>
        <row r="422">
          <cell r="A422" t="str">
            <v>I_SWAGES</v>
          </cell>
        </row>
        <row r="424">
          <cell r="A424" t="str">
            <v>I_PWAGES</v>
          </cell>
        </row>
        <row r="426">
          <cell r="A426" t="str">
            <v>I_TWAGES</v>
          </cell>
        </row>
        <row r="428">
          <cell r="A428" t="str">
            <v>I_AGWAGES</v>
          </cell>
        </row>
        <row r="431">
          <cell r="A431" t="str">
            <v>REVOR1</v>
          </cell>
        </row>
        <row r="432">
          <cell r="A432" t="str">
            <v>REVOR1N</v>
          </cell>
        </row>
        <row r="433">
          <cell r="A433" t="str">
            <v>REVOR1S</v>
          </cell>
        </row>
        <row r="435">
          <cell r="A435" t="str">
            <v>REVOR2</v>
          </cell>
        </row>
        <row r="436">
          <cell r="A436" t="str">
            <v>REVOR2N</v>
          </cell>
        </row>
        <row r="437">
          <cell r="A437" t="str">
            <v>REVOR2S</v>
          </cell>
        </row>
        <row r="439">
          <cell r="A439" t="str">
            <v>REVOR3</v>
          </cell>
        </row>
        <row r="440">
          <cell r="A440" t="str">
            <v>REVOR3N</v>
          </cell>
        </row>
        <row r="441">
          <cell r="A441" t="str">
            <v>REVOR3S</v>
          </cell>
        </row>
        <row r="443">
          <cell r="A443" t="str">
            <v>REVOR4</v>
          </cell>
        </row>
        <row r="445">
          <cell r="A445" t="str">
            <v>REVOR6</v>
          </cell>
        </row>
        <row r="446">
          <cell r="A446" t="str">
            <v>REVOR6N</v>
          </cell>
        </row>
        <row r="447">
          <cell r="A447" t="str">
            <v>REVOR6S</v>
          </cell>
        </row>
        <row r="448">
          <cell r="A448" t="str">
            <v>REVOR6Nw</v>
          </cell>
        </row>
        <row r="449">
          <cell r="A449" t="str">
            <v>REVOR6Sw</v>
          </cell>
        </row>
        <row r="451">
          <cell r="A451" t="str">
            <v>REVORx</v>
          </cell>
        </row>
        <row r="452">
          <cell r="A452" t="str">
            <v>REVORxN</v>
          </cell>
        </row>
        <row r="453">
          <cell r="A453" t="str">
            <v>REVORxS</v>
          </cell>
        </row>
        <row r="455">
          <cell r="A455" t="str">
            <v>REVOR8</v>
          </cell>
        </row>
        <row r="457">
          <cell r="A457" t="str">
            <v>REVOR10</v>
          </cell>
        </row>
        <row r="459">
          <cell r="A459" t="str">
            <v>REVOR13</v>
          </cell>
        </row>
        <row r="460">
          <cell r="A460" t="str">
            <v>REVOR13N</v>
          </cell>
        </row>
        <row r="461">
          <cell r="A461" t="str">
            <v>REVOR13S</v>
          </cell>
        </row>
        <row r="463">
          <cell r="A463" t="str">
            <v>REVOR16</v>
          </cell>
        </row>
        <row r="466">
          <cell r="A466" t="str">
            <v>REVOR17</v>
          </cell>
        </row>
        <row r="469">
          <cell r="A469" t="str">
            <v>REVOR18</v>
          </cell>
        </row>
        <row r="470">
          <cell r="A470" t="str">
            <v>REVOR18N</v>
          </cell>
        </row>
        <row r="471">
          <cell r="A471" t="str">
            <v>REVOR18S</v>
          </cell>
        </row>
        <row r="472">
          <cell r="A472" t="str">
            <v>REVOR18Nw</v>
          </cell>
        </row>
        <row r="473">
          <cell r="A473" t="str">
            <v>REVOR18Sw</v>
          </cell>
        </row>
        <row r="475">
          <cell r="A475" t="str">
            <v>REVOR29</v>
          </cell>
        </row>
        <row r="476">
          <cell r="A476" t="str">
            <v>REVOR29N</v>
          </cell>
        </row>
        <row r="477">
          <cell r="A477" t="str">
            <v>REVOR29S</v>
          </cell>
        </row>
        <row r="478">
          <cell r="A478" t="str">
            <v>REVOR29Nw</v>
          </cell>
        </row>
        <row r="479">
          <cell r="A479" t="str">
            <v>REVOR29Sw</v>
          </cell>
        </row>
        <row r="481">
          <cell r="A481" t="str">
            <v>REVOR30</v>
          </cell>
        </row>
        <row r="482">
          <cell r="A482" t="str">
            <v>REVOR30N</v>
          </cell>
        </row>
        <row r="483">
          <cell r="A483" t="str">
            <v>REVOR30S</v>
          </cell>
        </row>
        <row r="484">
          <cell r="A484" t="str">
            <v>REVOR30Nw</v>
          </cell>
        </row>
        <row r="485">
          <cell r="A485" t="str">
            <v>REVOR30Sw</v>
          </cell>
        </row>
        <row r="487">
          <cell r="A487" t="str">
            <v>REVOR31</v>
          </cell>
        </row>
        <row r="488">
          <cell r="A488" t="str">
            <v>REVOR31N</v>
          </cell>
        </row>
        <row r="489">
          <cell r="A489" t="str">
            <v>REVOR31S</v>
          </cell>
        </row>
        <row r="490">
          <cell r="A490" t="str">
            <v>REVOR31Nw</v>
          </cell>
        </row>
        <row r="491">
          <cell r="A491" t="str">
            <v>REVOR31Sw</v>
          </cell>
        </row>
        <row r="493">
          <cell r="A493" t="str">
            <v>REVOR32</v>
          </cell>
        </row>
        <row r="494">
          <cell r="A494" t="str">
            <v>REVOR32N</v>
          </cell>
        </row>
        <row r="495">
          <cell r="A495" t="str">
            <v>REVOR32S</v>
          </cell>
        </row>
        <row r="496">
          <cell r="A496" t="str">
            <v>REVOR32Nw</v>
          </cell>
        </row>
        <row r="497">
          <cell r="A497" t="str">
            <v>REVOR32Sw</v>
          </cell>
        </row>
        <row r="499">
          <cell r="A499" t="str">
            <v>REVOR33</v>
          </cell>
        </row>
        <row r="500">
          <cell r="A500" t="str">
            <v>REVOR33N</v>
          </cell>
        </row>
        <row r="501">
          <cell r="A501" t="str">
            <v>REVOR33S</v>
          </cell>
        </row>
        <row r="502">
          <cell r="A502" t="str">
            <v>REVOR33Nw</v>
          </cell>
        </row>
        <row r="503">
          <cell r="A503" t="str">
            <v>REVOR33Sw</v>
          </cell>
        </row>
        <row r="507">
          <cell r="A507" t="str">
            <v>REVPD1</v>
          </cell>
        </row>
        <row r="509">
          <cell r="A509" t="str">
            <v>REVPD2</v>
          </cell>
        </row>
        <row r="510">
          <cell r="A510" t="str">
            <v>REVPD2N</v>
          </cell>
        </row>
        <row r="511">
          <cell r="A511" t="str">
            <v>REVPD2S</v>
          </cell>
        </row>
        <row r="512">
          <cell r="A512" t="str">
            <v>REVPD2Nw</v>
          </cell>
        </row>
        <row r="513">
          <cell r="A513" t="str">
            <v>REVPD2Sw</v>
          </cell>
        </row>
        <row r="516">
          <cell r="A516" t="str">
            <v>REVPD3</v>
          </cell>
        </row>
        <row r="517">
          <cell r="A517" t="str">
            <v>REVPD3N</v>
          </cell>
        </row>
        <row r="518">
          <cell r="A518" t="str">
            <v>REVPD3S</v>
          </cell>
        </row>
        <row r="520">
          <cell r="A520" t="str">
            <v>REVPE15</v>
          </cell>
        </row>
        <row r="521">
          <cell r="A521" t="str">
            <v>REVPE15N</v>
          </cell>
        </row>
        <row r="522">
          <cell r="A522" t="str">
            <v>REVPE15S</v>
          </cell>
        </row>
        <row r="523">
          <cell r="A523" t="str">
            <v>REVPE15Nw</v>
          </cell>
        </row>
        <row r="524">
          <cell r="A524" t="str">
            <v>REVPE15Sw</v>
          </cell>
        </row>
        <row r="527">
          <cell r="A527" t="str">
            <v>REVPE20</v>
          </cell>
        </row>
        <row r="528">
          <cell r="A528" t="str">
            <v>REVPE20N</v>
          </cell>
        </row>
        <row r="529">
          <cell r="A529" t="str">
            <v>REVPE20S</v>
          </cell>
        </row>
        <row r="530">
          <cell r="A530" t="str">
            <v>REVPE20Nw</v>
          </cell>
        </row>
        <row r="531">
          <cell r="A531" t="str">
            <v>REVPE20Sw</v>
          </cell>
        </row>
        <row r="536">
          <cell r="A536" t="str">
            <v>REVPD6</v>
          </cell>
        </row>
        <row r="539">
          <cell r="A539" t="str">
            <v>REVPE1</v>
          </cell>
        </row>
        <row r="541">
          <cell r="A541" t="str">
            <v>REVPE2</v>
          </cell>
        </row>
        <row r="544">
          <cell r="A544" t="str">
            <v>REVPE3</v>
          </cell>
        </row>
        <row r="546">
          <cell r="A546" t="str">
            <v>REVPE7</v>
          </cell>
        </row>
        <row r="548">
          <cell r="A548" t="str">
            <v>REVPE14</v>
          </cell>
        </row>
        <row r="550">
          <cell r="A550" t="str">
            <v>REVPE15</v>
          </cell>
        </row>
        <row r="551">
          <cell r="A551" t="str">
            <v>REVPE15N</v>
          </cell>
        </row>
        <row r="552">
          <cell r="A552" t="str">
            <v>REVPE15S</v>
          </cell>
        </row>
        <row r="553">
          <cell r="A553" t="str">
            <v>REVPE15Nw</v>
          </cell>
        </row>
        <row r="554">
          <cell r="A554" t="str">
            <v>REVPE15Sw</v>
          </cell>
        </row>
        <row r="556">
          <cell r="A556" t="str">
            <v>SC line loss calc</v>
          </cell>
        </row>
        <row r="558">
          <cell r="A558" t="str">
            <v>SC line loss calc</v>
          </cell>
        </row>
        <row r="561">
          <cell r="A561" t="str">
            <v>REVPE4</v>
          </cell>
        </row>
        <row r="563">
          <cell r="A563" t="str">
            <v>REVPE5</v>
          </cell>
        </row>
        <row r="564">
          <cell r="A564" t="str">
            <v>REVPE5N</v>
          </cell>
        </row>
        <row r="565">
          <cell r="A565" t="str">
            <v>REVPE5S</v>
          </cell>
        </row>
        <row r="566">
          <cell r="A566" t="str">
            <v>REVPE5Nw</v>
          </cell>
        </row>
        <row r="567">
          <cell r="A567" t="str">
            <v>REVPE5Sw</v>
          </cell>
        </row>
        <row r="569">
          <cell r="A569" t="str">
            <v>REVPE55</v>
          </cell>
        </row>
        <row r="570">
          <cell r="A570" t="str">
            <v>REVPE55N</v>
          </cell>
        </row>
        <row r="571">
          <cell r="A571" t="str">
            <v>REVPE55S</v>
          </cell>
        </row>
        <row r="573">
          <cell r="A573" t="str">
            <v>REVPE6</v>
          </cell>
        </row>
        <row r="576">
          <cell r="A576" t="str">
            <v>REVPE8</v>
          </cell>
        </row>
        <row r="577">
          <cell r="A577" t="str">
            <v>REVPE8N</v>
          </cell>
        </row>
        <row r="578">
          <cell r="A578" t="str">
            <v>REVPE8S</v>
          </cell>
        </row>
        <row r="579">
          <cell r="A579" t="str">
            <v>REVPE8Nw</v>
          </cell>
        </row>
        <row r="580">
          <cell r="A580" t="str">
            <v>REVPE8Sw</v>
          </cell>
        </row>
        <row r="582">
          <cell r="A582" t="str">
            <v>REVPE9-proforma</v>
          </cell>
        </row>
        <row r="584">
          <cell r="A584" t="str">
            <v>REVPE12</v>
          </cell>
        </row>
        <row r="587">
          <cell r="A587" t="str">
            <v>REVPE18</v>
          </cell>
        </row>
        <row r="588">
          <cell r="A588" t="str">
            <v>REVPE18N</v>
          </cell>
        </row>
        <row r="589">
          <cell r="A589" t="str">
            <v>REVPE18S</v>
          </cell>
        </row>
        <row r="590">
          <cell r="A590" t="str">
            <v>REVPE18Nw</v>
          </cell>
        </row>
        <row r="591">
          <cell r="A591" t="str">
            <v>REVPE18Sw</v>
          </cell>
        </row>
        <row r="595">
          <cell r="A595" t="str">
            <v>REVPE19</v>
          </cell>
        </row>
        <row r="601">
          <cell r="A601" t="str">
            <v>REVPE21</v>
          </cell>
        </row>
        <row r="602">
          <cell r="A602" t="str">
            <v>REVPE21N</v>
          </cell>
        </row>
        <row r="603">
          <cell r="A603" t="str">
            <v>REVPE21S</v>
          </cell>
        </row>
        <row r="604">
          <cell r="A604" t="str">
            <v>REVPE21Nw</v>
          </cell>
        </row>
        <row r="605">
          <cell r="A605" t="str">
            <v>REVPE21Sw</v>
          </cell>
        </row>
        <row r="608">
          <cell r="A608" t="str">
            <v>REVPE22</v>
          </cell>
        </row>
        <row r="609">
          <cell r="A609" t="str">
            <v>REVPE22N</v>
          </cell>
        </row>
        <row r="610">
          <cell r="A610" t="str">
            <v>REVPE22S</v>
          </cell>
        </row>
        <row r="611">
          <cell r="A611" t="str">
            <v>REVPE22Nw</v>
          </cell>
        </row>
        <row r="612">
          <cell r="A612" t="str">
            <v>REVPE22Sw</v>
          </cell>
        </row>
        <row r="615">
          <cell r="A615" t="str">
            <v>REVPE23</v>
          </cell>
        </row>
        <row r="616">
          <cell r="A616" t="str">
            <v>REVPE23N</v>
          </cell>
        </row>
        <row r="617">
          <cell r="A617" t="str">
            <v>REVPE23S</v>
          </cell>
        </row>
        <row r="618">
          <cell r="A618" t="str">
            <v>REVPE23Nw</v>
          </cell>
        </row>
        <row r="619">
          <cell r="A619" t="str">
            <v>REVPE23Sw</v>
          </cell>
        </row>
        <row r="621">
          <cell r="A621" t="str">
            <v>REVPE24</v>
          </cell>
        </row>
        <row r="622">
          <cell r="A622" t="str">
            <v>REVPE24N</v>
          </cell>
        </row>
        <row r="623">
          <cell r="A623" t="str">
            <v>REVPE24S</v>
          </cell>
        </row>
        <row r="624">
          <cell r="A624" t="str">
            <v>REVPE24Nw</v>
          </cell>
        </row>
        <row r="625">
          <cell r="A625" t="str">
            <v>REVPE24Sw</v>
          </cell>
        </row>
        <row r="627">
          <cell r="A627" t="str">
            <v>REVPE25</v>
          </cell>
        </row>
        <row r="628">
          <cell r="A628" t="str">
            <v>REVPE25N</v>
          </cell>
        </row>
        <row r="629">
          <cell r="A629" t="str">
            <v>REVPE25S</v>
          </cell>
        </row>
        <row r="630">
          <cell r="A630" t="str">
            <v>REVPE25Nw</v>
          </cell>
        </row>
        <row r="631">
          <cell r="A631" t="str">
            <v>REVPE25Sw</v>
          </cell>
        </row>
        <row r="633">
          <cell r="A633" t="str">
            <v>REVPE26</v>
          </cell>
        </row>
        <row r="634">
          <cell r="A634" t="str">
            <v>REVPE26N</v>
          </cell>
        </row>
        <row r="635">
          <cell r="A635" t="str">
            <v>REVPE26S</v>
          </cell>
        </row>
        <row r="636">
          <cell r="A636" t="str">
            <v>REVPE26Nw</v>
          </cell>
        </row>
        <row r="637">
          <cell r="A637" t="str">
            <v>REVPE26Sw</v>
          </cell>
        </row>
        <row r="639">
          <cell r="A639" t="str">
            <v>REVPE27</v>
          </cell>
        </row>
        <row r="640">
          <cell r="A640" t="str">
            <v>REVPE27N</v>
          </cell>
        </row>
        <row r="641">
          <cell r="A641" t="str">
            <v>REVPE27S</v>
          </cell>
        </row>
        <row r="642">
          <cell r="A642" t="str">
            <v>REVPE27Nw</v>
          </cell>
        </row>
        <row r="643">
          <cell r="A643" t="str">
            <v>REVPE27Sw</v>
          </cell>
        </row>
        <row r="648">
          <cell r="A648" t="str">
            <v>REVt1</v>
          </cell>
        </row>
        <row r="649">
          <cell r="A649" t="str">
            <v>REVt1N</v>
          </cell>
        </row>
        <row r="650">
          <cell r="A650" t="str">
            <v>REVt1S</v>
          </cell>
        </row>
        <row r="651">
          <cell r="A651" t="str">
            <v>REVt1Nw</v>
          </cell>
        </row>
        <row r="652">
          <cell r="A652" t="str">
            <v>REVt1Sw</v>
          </cell>
        </row>
        <row r="655">
          <cell r="A655" t="str">
            <v>REVT2</v>
          </cell>
        </row>
        <row r="657">
          <cell r="A657" t="str">
            <v>REVT3</v>
          </cell>
        </row>
        <row r="659">
          <cell r="A659" t="str">
            <v>REVT5</v>
          </cell>
        </row>
        <row r="661">
          <cell r="A661" t="str">
            <v>A&amp;G Items</v>
          </cell>
        </row>
        <row r="662">
          <cell r="A662" t="str">
            <v>AG1</v>
          </cell>
        </row>
        <row r="664">
          <cell r="A664" t="str">
            <v>AG2</v>
          </cell>
        </row>
        <row r="667">
          <cell r="A667" t="str">
            <v>AG3</v>
          </cell>
        </row>
        <row r="669">
          <cell r="A669" t="str">
            <v>AG4</v>
          </cell>
        </row>
        <row r="673">
          <cell r="A673" t="str">
            <v>AG5</v>
          </cell>
        </row>
        <row r="675">
          <cell r="A675" t="str">
            <v>AG6</v>
          </cell>
        </row>
        <row r="677">
          <cell r="A677" t="str">
            <v>AG7</v>
          </cell>
        </row>
        <row r="679">
          <cell r="A679" t="str">
            <v>AG8</v>
          </cell>
        </row>
        <row r="681">
          <cell r="A681" t="str">
            <v>AG9</v>
          </cell>
        </row>
        <row r="683">
          <cell r="A683" t="str">
            <v>AG11</v>
          </cell>
        </row>
        <row r="685">
          <cell r="A685" t="str">
            <v>AG12</v>
          </cell>
        </row>
        <row r="687">
          <cell r="A687" t="str">
            <v>AG13</v>
          </cell>
        </row>
        <row r="688">
          <cell r="A688" t="str">
            <v>AG13N</v>
          </cell>
        </row>
        <row r="689">
          <cell r="A689" t="str">
            <v>AG13S</v>
          </cell>
        </row>
        <row r="692">
          <cell r="A692" t="str">
            <v>AG15</v>
          </cell>
        </row>
        <row r="694">
          <cell r="A694" t="str">
            <v>AG16</v>
          </cell>
        </row>
        <row r="695">
          <cell r="A695" t="str">
            <v>AG16N</v>
          </cell>
        </row>
        <row r="696">
          <cell r="A696" t="str">
            <v>AG16S</v>
          </cell>
        </row>
        <row r="698">
          <cell r="A698" t="str">
            <v>AG18</v>
          </cell>
        </row>
        <row r="699">
          <cell r="A699" t="str">
            <v>AG18N</v>
          </cell>
        </row>
        <row r="700">
          <cell r="A700" t="str">
            <v>AG18S</v>
          </cell>
        </row>
        <row r="702">
          <cell r="A702" t="str">
            <v>AG19</v>
          </cell>
        </row>
        <row r="704">
          <cell r="A704" t="str">
            <v>AG20</v>
          </cell>
        </row>
        <row r="705">
          <cell r="A705" t="str">
            <v>AG20N</v>
          </cell>
        </row>
        <row r="706">
          <cell r="A706" t="str">
            <v>AG20S</v>
          </cell>
        </row>
        <row r="708">
          <cell r="A708" t="str">
            <v>AG21</v>
          </cell>
        </row>
        <row r="709">
          <cell r="A709" t="str">
            <v>AG21N</v>
          </cell>
        </row>
        <row r="710">
          <cell r="A710" t="str">
            <v>AG21S</v>
          </cell>
        </row>
        <row r="713">
          <cell r="A713" t="str">
            <v>AG22</v>
          </cell>
        </row>
        <row r="714">
          <cell r="A714" t="str">
            <v>AG22N</v>
          </cell>
        </row>
        <row r="715">
          <cell r="A715" t="str">
            <v>AG22S</v>
          </cell>
        </row>
        <row r="716">
          <cell r="A716" t="str">
            <v>AG22Nw</v>
          </cell>
        </row>
        <row r="717">
          <cell r="A717" t="str">
            <v>AG22Sw</v>
          </cell>
        </row>
        <row r="719">
          <cell r="A719" t="str">
            <v>AG30</v>
          </cell>
        </row>
        <row r="720">
          <cell r="A720" t="str">
            <v>AG30N</v>
          </cell>
        </row>
        <row r="721">
          <cell r="A721" t="str">
            <v>AG30S</v>
          </cell>
        </row>
        <row r="722">
          <cell r="A722" t="str">
            <v>AG30Nw</v>
          </cell>
        </row>
        <row r="723">
          <cell r="A723" t="str">
            <v>AG30Sw</v>
          </cell>
        </row>
        <row r="725">
          <cell r="A725" t="str">
            <v>AG31</v>
          </cell>
        </row>
        <row r="730">
          <cell r="A730" t="str">
            <v>AGCD1</v>
          </cell>
        </row>
        <row r="731">
          <cell r="A731" t="str">
            <v>AGCD1N</v>
          </cell>
        </row>
        <row r="732">
          <cell r="A732" t="str">
            <v>AGCD1S</v>
          </cell>
        </row>
        <row r="734">
          <cell r="A734" t="str">
            <v>AGCD4</v>
          </cell>
        </row>
        <row r="736">
          <cell r="A736" t="str">
            <v>AGSTD1</v>
          </cell>
        </row>
        <row r="738">
          <cell r="A738" t="str">
            <v>AGSTD2</v>
          </cell>
        </row>
        <row r="740">
          <cell r="A740" t="str">
            <v>AGITCDEF1</v>
          </cell>
        </row>
        <row r="742">
          <cell r="A742" t="str">
            <v>AGITC12</v>
          </cell>
        </row>
        <row r="745">
          <cell r="A745" t="str">
            <v>AGAJ1</v>
          </cell>
        </row>
        <row r="747">
          <cell r="A747" t="str">
            <v>AGAJ2</v>
          </cell>
        </row>
        <row r="749">
          <cell r="A749" t="str">
            <v>AGAJ3</v>
          </cell>
        </row>
        <row r="751">
          <cell r="A751" t="str">
            <v>AGAJ4</v>
          </cell>
        </row>
        <row r="753">
          <cell r="A753" t="str">
            <v>AGAJ5</v>
          </cell>
        </row>
        <row r="755">
          <cell r="A755" t="str">
            <v>AGAJ6</v>
          </cell>
        </row>
        <row r="758">
          <cell r="A758" t="str">
            <v>AGITC1</v>
          </cell>
        </row>
        <row r="760">
          <cell r="A760" t="str">
            <v>AGITC2</v>
          </cell>
        </row>
        <row r="762">
          <cell r="A762" t="str">
            <v>AGITC3</v>
          </cell>
        </row>
        <row r="764">
          <cell r="A764" t="str">
            <v>AGITC4</v>
          </cell>
        </row>
        <row r="766">
          <cell r="A766" t="str">
            <v>AGITC5</v>
          </cell>
        </row>
        <row r="767">
          <cell r="A767" t="str">
            <v>AGITC5N</v>
          </cell>
        </row>
        <row r="768">
          <cell r="A768" t="str">
            <v>AGITC5S</v>
          </cell>
        </row>
        <row r="769">
          <cell r="A769" t="str">
            <v>AGITC5Nw</v>
          </cell>
        </row>
        <row r="770">
          <cell r="A770" t="str">
            <v>AGITC5Sw</v>
          </cell>
        </row>
        <row r="774">
          <cell r="A774" t="str">
            <v>AGITC8</v>
          </cell>
        </row>
        <row r="777">
          <cell r="A777" t="str">
            <v>AGND1</v>
          </cell>
        </row>
        <row r="779">
          <cell r="A779" t="str">
            <v>AGND2</v>
          </cell>
        </row>
        <row r="781">
          <cell r="A781" t="str">
            <v>AGND3</v>
          </cell>
        </row>
        <row r="783">
          <cell r="A783" t="str">
            <v>AGND4</v>
          </cell>
        </row>
        <row r="785">
          <cell r="A785" t="str">
            <v>AGND5</v>
          </cell>
        </row>
        <row r="787">
          <cell r="A787" t="str">
            <v>AGND6</v>
          </cell>
        </row>
        <row r="789">
          <cell r="A789" t="str">
            <v>Miscellaneous Taxes</v>
          </cell>
        </row>
        <row r="790">
          <cell r="A790" t="str">
            <v>AGKWH1</v>
          </cell>
        </row>
        <row r="791">
          <cell r="A791" t="str">
            <v>AGKWH1N</v>
          </cell>
        </row>
        <row r="792">
          <cell r="A792" t="str">
            <v>AGKWH1S</v>
          </cell>
        </row>
        <row r="794">
          <cell r="A794" t="str">
            <v>AGW1</v>
          </cell>
        </row>
        <row r="796">
          <cell r="A796" t="str">
            <v>AGW1</v>
          </cell>
        </row>
        <row r="798">
          <cell r="A798" t="str">
            <v>AGW1</v>
          </cell>
        </row>
        <row r="801">
          <cell r="A801" t="str">
            <v>AGW2</v>
          </cell>
        </row>
        <row r="802">
          <cell r="A802" t="str">
            <v>AGW2N</v>
          </cell>
        </row>
        <row r="803">
          <cell r="A803" t="str">
            <v>AGW2S</v>
          </cell>
        </row>
        <row r="805">
          <cell r="A805" t="str">
            <v>AGW3</v>
          </cell>
        </row>
        <row r="806">
          <cell r="A806" t="str">
            <v>AGW3N</v>
          </cell>
        </row>
        <row r="807">
          <cell r="A807" t="str">
            <v>AGW3S</v>
          </cell>
        </row>
        <row r="812">
          <cell r="A812" t="str">
            <v>AGRT1</v>
          </cell>
        </row>
        <row r="813">
          <cell r="A813" t="str">
            <v>AGRT1N</v>
          </cell>
        </row>
        <row r="814">
          <cell r="A814" t="str">
            <v>AGRT1S</v>
          </cell>
        </row>
        <row r="815">
          <cell r="A815" t="str">
            <v>AGRT1Nw</v>
          </cell>
        </row>
        <row r="816">
          <cell r="A816" t="str">
            <v>AGRT1Sw</v>
          </cell>
        </row>
        <row r="818">
          <cell r="A818" t="str">
            <v>AGRT2</v>
          </cell>
        </row>
        <row r="819">
          <cell r="A819" t="str">
            <v>AGRT2N</v>
          </cell>
        </row>
        <row r="820">
          <cell r="A820" t="str">
            <v>AGRT2S</v>
          </cell>
        </row>
        <row r="822">
          <cell r="A822" t="str">
            <v>AGRT3</v>
          </cell>
        </row>
        <row r="823">
          <cell r="A823" t="str">
            <v>AGRT3N</v>
          </cell>
        </row>
        <row r="824">
          <cell r="A824" t="str">
            <v>AGRT3S</v>
          </cell>
        </row>
        <row r="827">
          <cell r="A827" t="str">
            <v>AGRT4</v>
          </cell>
        </row>
        <row r="828">
          <cell r="A828" t="str">
            <v>AGRT4N</v>
          </cell>
        </row>
        <row r="829">
          <cell r="A829" t="str">
            <v>AGRT4S</v>
          </cell>
        </row>
        <row r="830">
          <cell r="A830" t="str">
            <v>AGRT4Nw</v>
          </cell>
        </row>
        <row r="831">
          <cell r="A831" t="str">
            <v>AGRT4Sw</v>
          </cell>
        </row>
        <row r="833">
          <cell r="A833" t="str">
            <v>AGRT5</v>
          </cell>
        </row>
        <row r="835">
          <cell r="A835" t="str">
            <v>AGRT9</v>
          </cell>
        </row>
        <row r="836">
          <cell r="A836" t="str">
            <v>AGRT9N</v>
          </cell>
        </row>
        <row r="837">
          <cell r="A837" t="str">
            <v>AGRT9S</v>
          </cell>
        </row>
        <row r="838">
          <cell r="A838" t="str">
            <v>AGRT9Nw</v>
          </cell>
        </row>
        <row r="839">
          <cell r="A839" t="str">
            <v>AGRT9Sw</v>
          </cell>
        </row>
        <row r="841">
          <cell r="A841" t="str">
            <v>AGRT10</v>
          </cell>
        </row>
        <row r="842">
          <cell r="A842" t="str">
            <v>AGRT10N</v>
          </cell>
        </row>
        <row r="843">
          <cell r="A843" t="str">
            <v>AGRT10S</v>
          </cell>
        </row>
        <row r="844">
          <cell r="A844" t="str">
            <v>AGRT10Nw</v>
          </cell>
        </row>
        <row r="845">
          <cell r="A845" t="str">
            <v>AGRT10Sw</v>
          </cell>
        </row>
        <row r="849">
          <cell r="A849" t="str">
            <v>AGPT1</v>
          </cell>
        </row>
        <row r="851">
          <cell r="A851" t="str">
            <v>AGPT2</v>
          </cell>
        </row>
        <row r="853">
          <cell r="A853" t="str">
            <v>AGPT3</v>
          </cell>
        </row>
        <row r="854">
          <cell r="A854" t="str">
            <v>AGPT3N</v>
          </cell>
        </row>
        <row r="855">
          <cell r="A855" t="str">
            <v>AGPT3S</v>
          </cell>
        </row>
        <row r="857">
          <cell r="A857" t="str">
            <v>AGPT6</v>
          </cell>
        </row>
        <row r="860">
          <cell r="A860" t="str">
            <v>DEPRECIATION EXPENSE</v>
          </cell>
        </row>
        <row r="861">
          <cell r="A861" t="str">
            <v>AGDPP1</v>
          </cell>
        </row>
        <row r="862">
          <cell r="A862" t="str">
            <v>AGDPP1N</v>
          </cell>
        </row>
        <row r="863">
          <cell r="A863" t="str">
            <v>AGDPP1S</v>
          </cell>
        </row>
        <row r="865">
          <cell r="A865" t="str">
            <v>AGDPP11</v>
          </cell>
        </row>
        <row r="866">
          <cell r="A866" t="str">
            <v>AGDPP11N</v>
          </cell>
        </row>
        <row r="867">
          <cell r="A867" t="str">
            <v>AGDPP11S</v>
          </cell>
        </row>
        <row r="869">
          <cell r="A869" t="str">
            <v>AGDPP2</v>
          </cell>
        </row>
        <row r="870">
          <cell r="A870" t="str">
            <v>AGDPP2N</v>
          </cell>
        </row>
        <row r="871">
          <cell r="A871" t="str">
            <v>AGDPP2S</v>
          </cell>
        </row>
        <row r="872">
          <cell r="A872" t="str">
            <v>AGDPP2Nw</v>
          </cell>
        </row>
        <row r="873">
          <cell r="A873" t="str">
            <v>AGDPP2Sw</v>
          </cell>
        </row>
        <row r="875">
          <cell r="A875" t="str">
            <v>AGDPP3</v>
          </cell>
        </row>
        <row r="877">
          <cell r="A877" t="str">
            <v>AGDPP4</v>
          </cell>
        </row>
        <row r="879">
          <cell r="A879" t="str">
            <v>AGDPP8</v>
          </cell>
        </row>
        <row r="881">
          <cell r="A881" t="str">
            <v>AGDPP9</v>
          </cell>
        </row>
        <row r="882">
          <cell r="A882" t="str">
            <v>AGDPP9N</v>
          </cell>
        </row>
        <row r="883">
          <cell r="A883" t="str">
            <v>AGDPP9S</v>
          </cell>
        </row>
        <row r="884">
          <cell r="A884" t="str">
            <v>AGDPP9Nw</v>
          </cell>
        </row>
        <row r="885">
          <cell r="A885" t="str">
            <v>AGDPP9Sw</v>
          </cell>
        </row>
        <row r="888">
          <cell r="A888" t="str">
            <v>AGDPP10</v>
          </cell>
        </row>
        <row r="889">
          <cell r="A889" t="str">
            <v>AGDPP10N</v>
          </cell>
        </row>
        <row r="890">
          <cell r="A890" t="str">
            <v>AGDPP10S</v>
          </cell>
        </row>
        <row r="891">
          <cell r="A891" t="str">
            <v>AGDPP10Nw</v>
          </cell>
        </row>
        <row r="892">
          <cell r="A892" t="str">
            <v>AGDPP10Sw</v>
          </cell>
        </row>
        <row r="896">
          <cell r="A896" t="str">
            <v>AGDPT1</v>
          </cell>
        </row>
        <row r="897">
          <cell r="A897" t="str">
            <v>AGDPT1N</v>
          </cell>
        </row>
        <row r="898">
          <cell r="A898" t="str">
            <v>AGDPT1S</v>
          </cell>
        </row>
        <row r="900">
          <cell r="A900" t="str">
            <v>AGDPT2</v>
          </cell>
        </row>
        <row r="902">
          <cell r="A902" t="str">
            <v>AGDPT3</v>
          </cell>
        </row>
        <row r="903">
          <cell r="A903" t="str">
            <v>AGDPT3N</v>
          </cell>
        </row>
        <row r="904">
          <cell r="A904" t="str">
            <v>AGDPT3S</v>
          </cell>
        </row>
        <row r="905">
          <cell r="A905" t="str">
            <v>AGDPT3Nw</v>
          </cell>
        </row>
        <row r="906">
          <cell r="A906" t="str">
            <v>AGDPT3Sw</v>
          </cell>
        </row>
        <row r="908">
          <cell r="A908" t="str">
            <v>AGDPT5</v>
          </cell>
        </row>
        <row r="910">
          <cell r="A910" t="str">
            <v>AGDPT8</v>
          </cell>
        </row>
        <row r="911">
          <cell r="A911" t="str">
            <v>AGDPT8N</v>
          </cell>
        </row>
        <row r="912">
          <cell r="A912" t="str">
            <v>AGDPT8S</v>
          </cell>
        </row>
        <row r="914">
          <cell r="A914" t="str">
            <v>AGDPD1</v>
          </cell>
        </row>
        <row r="916">
          <cell r="A916" t="str">
            <v>AGDPD2</v>
          </cell>
        </row>
        <row r="917">
          <cell r="A917" t="str">
            <v>AGDPD2N</v>
          </cell>
        </row>
        <row r="918">
          <cell r="A918" t="str">
            <v>AGDPD2S</v>
          </cell>
        </row>
        <row r="920">
          <cell r="A920" t="str">
            <v>AGDPD3</v>
          </cell>
        </row>
        <row r="921">
          <cell r="A921" t="str">
            <v>AGDPD3N</v>
          </cell>
        </row>
        <row r="922">
          <cell r="A922" t="str">
            <v>AGDPD3S</v>
          </cell>
        </row>
        <row r="924">
          <cell r="A924" t="str">
            <v>AGDPG1</v>
          </cell>
        </row>
        <row r="925">
          <cell r="A925" t="str">
            <v>AGDPG1N</v>
          </cell>
        </row>
        <row r="926">
          <cell r="A926" t="str">
            <v>AGDPG1S</v>
          </cell>
        </row>
        <row r="927">
          <cell r="A927" t="str">
            <v>AGDPG1Nw</v>
          </cell>
        </row>
        <row r="928">
          <cell r="A928" t="str">
            <v>AGDPG1Sw</v>
          </cell>
        </row>
        <row r="930">
          <cell r="A930" t="str">
            <v>AGDPG4</v>
          </cell>
        </row>
        <row r="932">
          <cell r="A932" t="str">
            <v>AGDPG5</v>
          </cell>
        </row>
        <row r="933">
          <cell r="A933" t="str">
            <v>AGDPG5N</v>
          </cell>
        </row>
        <row r="934">
          <cell r="A934" t="str">
            <v>AGDPG5S</v>
          </cell>
        </row>
        <row r="935">
          <cell r="A935" t="str">
            <v>AGDPG5Nw</v>
          </cell>
        </row>
        <row r="936">
          <cell r="A936" t="str">
            <v>AGDPG5Sw</v>
          </cell>
        </row>
        <row r="938">
          <cell r="A938" t="str">
            <v>AGDPG9</v>
          </cell>
        </row>
        <row r="939">
          <cell r="A939" t="str">
            <v>AGDPG9N</v>
          </cell>
        </row>
        <row r="940">
          <cell r="A940" t="str">
            <v>AGDPG9S</v>
          </cell>
        </row>
        <row r="941">
          <cell r="A941" t="str">
            <v>AGDPG9Nw</v>
          </cell>
        </row>
        <row r="942">
          <cell r="A942" t="str">
            <v>AGDPG9Sw</v>
          </cell>
        </row>
        <row r="944">
          <cell r="A944" t="str">
            <v>AGDPG10</v>
          </cell>
        </row>
        <row r="945">
          <cell r="A945" t="str">
            <v>AGDPG10N</v>
          </cell>
        </row>
        <row r="946">
          <cell r="A946" t="str">
            <v>AGDPG10S</v>
          </cell>
        </row>
        <row r="947">
          <cell r="A947" t="str">
            <v>AGDPG10Nw</v>
          </cell>
        </row>
        <row r="948">
          <cell r="A948" t="str">
            <v>AGDPG10Sw</v>
          </cell>
        </row>
        <row r="950">
          <cell r="A950" t="str">
            <v>AGDPG11</v>
          </cell>
        </row>
        <row r="951">
          <cell r="A951" t="str">
            <v>AGDPG11N</v>
          </cell>
        </row>
        <row r="952">
          <cell r="A952" t="str">
            <v>AGDPG11S</v>
          </cell>
        </row>
        <row r="954">
          <cell r="A954" t="str">
            <v>AGDPI1</v>
          </cell>
        </row>
        <row r="955">
          <cell r="A955" t="str">
            <v>AGDPI1N</v>
          </cell>
        </row>
        <row r="956">
          <cell r="A956" t="str">
            <v>AGDPI1S</v>
          </cell>
        </row>
        <row r="960">
          <cell r="A960" t="str">
            <v>RATEBASE</v>
          </cell>
        </row>
        <row r="961">
          <cell r="A961" t="str">
            <v>RBP1</v>
          </cell>
        </row>
        <row r="962">
          <cell r="A962" t="str">
            <v>RBP1N</v>
          </cell>
        </row>
        <row r="963">
          <cell r="A963" t="str">
            <v>RBP1S</v>
          </cell>
        </row>
        <row r="965">
          <cell r="A965" t="str">
            <v>RBP2</v>
          </cell>
        </row>
        <row r="967">
          <cell r="A967" t="str">
            <v>RBP3</v>
          </cell>
        </row>
        <row r="969">
          <cell r="A969" t="str">
            <v>RBP4</v>
          </cell>
        </row>
        <row r="970">
          <cell r="A970" t="str">
            <v>RBP4N</v>
          </cell>
        </row>
        <row r="971">
          <cell r="A971" t="str">
            <v>RBP4S</v>
          </cell>
        </row>
        <row r="973">
          <cell r="A973" t="str">
            <v>RBP8</v>
          </cell>
        </row>
        <row r="975">
          <cell r="A975" t="str">
            <v>RBP9</v>
          </cell>
        </row>
        <row r="976">
          <cell r="A976" t="str">
            <v>RBP9N</v>
          </cell>
        </row>
        <row r="977">
          <cell r="A977" t="str">
            <v>RBP9S</v>
          </cell>
        </row>
        <row r="978">
          <cell r="A978" t="str">
            <v>RBP9Nw</v>
          </cell>
        </row>
        <row r="979">
          <cell r="A979" t="str">
            <v>RBP9Sw</v>
          </cell>
        </row>
        <row r="981">
          <cell r="A981" t="str">
            <v>RBP10</v>
          </cell>
        </row>
        <row r="982">
          <cell r="A982" t="str">
            <v>RBP10N</v>
          </cell>
        </row>
        <row r="983">
          <cell r="A983" t="str">
            <v>RBP10S</v>
          </cell>
        </row>
        <row r="984">
          <cell r="A984" t="str">
            <v>RBP10Nw</v>
          </cell>
        </row>
        <row r="985">
          <cell r="A985" t="str">
            <v>RBP10Sw</v>
          </cell>
        </row>
        <row r="987">
          <cell r="A987" t="str">
            <v>RBP11</v>
          </cell>
        </row>
        <row r="988">
          <cell r="A988" t="str">
            <v>RBP11N</v>
          </cell>
        </row>
        <row r="989">
          <cell r="A989" t="str">
            <v>RBP11S</v>
          </cell>
        </row>
        <row r="991">
          <cell r="A991" t="str">
            <v>RBP12</v>
          </cell>
        </row>
        <row r="992">
          <cell r="A992" t="str">
            <v>RBP12N</v>
          </cell>
        </row>
        <row r="993">
          <cell r="A993" t="str">
            <v>RBP12S</v>
          </cell>
        </row>
        <row r="994">
          <cell r="A994" t="str">
            <v>RBP12Nw</v>
          </cell>
        </row>
        <row r="995">
          <cell r="A995" t="str">
            <v>RBP12Sw</v>
          </cell>
        </row>
        <row r="999">
          <cell r="A999" t="str">
            <v>RBT6</v>
          </cell>
        </row>
        <row r="1000">
          <cell r="A1000" t="str">
            <v>RBT6N</v>
          </cell>
        </row>
        <row r="1001">
          <cell r="A1001" t="str">
            <v>RBT6S</v>
          </cell>
        </row>
        <row r="1002">
          <cell r="A1002" t="str">
            <v>RBT6Nw</v>
          </cell>
        </row>
        <row r="1003">
          <cell r="A1003" t="str">
            <v>RBT6Sw</v>
          </cell>
        </row>
        <row r="1005">
          <cell r="A1005" t="str">
            <v>RBT7</v>
          </cell>
        </row>
        <row r="1006">
          <cell r="A1006" t="str">
            <v>RBT7N</v>
          </cell>
        </row>
        <row r="1007">
          <cell r="A1007" t="str">
            <v>RBT7S</v>
          </cell>
        </row>
        <row r="1009">
          <cell r="A1009" t="str">
            <v>RBT8</v>
          </cell>
        </row>
        <row r="1010">
          <cell r="A1010" t="str">
            <v>RBT8N</v>
          </cell>
        </row>
        <row r="1011">
          <cell r="A1011" t="str">
            <v>RBT8S</v>
          </cell>
        </row>
        <row r="1012">
          <cell r="A1012" t="str">
            <v>RBT8Nw</v>
          </cell>
        </row>
        <row r="1013">
          <cell r="A1013" t="str">
            <v>RBT8Sw</v>
          </cell>
        </row>
        <row r="1016">
          <cell r="A1016" t="str">
            <v>RBD24</v>
          </cell>
        </row>
        <row r="1017">
          <cell r="A1017" t="str">
            <v>RBD24N</v>
          </cell>
        </row>
        <row r="1018">
          <cell r="A1018" t="str">
            <v>RBD24S</v>
          </cell>
        </row>
        <row r="1024">
          <cell r="A1024" t="str">
            <v>RBG1</v>
          </cell>
        </row>
        <row r="1026">
          <cell r="A1026" t="str">
            <v>RBG2</v>
          </cell>
        </row>
        <row r="1028">
          <cell r="A1028" t="str">
            <v>RBG3</v>
          </cell>
        </row>
        <row r="1030">
          <cell r="A1030" t="str">
            <v>RBG4</v>
          </cell>
        </row>
        <row r="1032">
          <cell r="A1032" t="str">
            <v>RBG5</v>
          </cell>
        </row>
        <row r="1034">
          <cell r="A1034" t="str">
            <v>RBG6</v>
          </cell>
        </row>
        <row r="1036">
          <cell r="A1036" t="str">
            <v>RBG7</v>
          </cell>
        </row>
        <row r="1038">
          <cell r="A1038" t="str">
            <v>RBG9</v>
          </cell>
        </row>
        <row r="1040">
          <cell r="A1040" t="str">
            <v>RBG11</v>
          </cell>
        </row>
        <row r="1041">
          <cell r="A1041" t="str">
            <v>RBG11N</v>
          </cell>
        </row>
        <row r="1042">
          <cell r="A1042" t="str">
            <v>RBG11S</v>
          </cell>
        </row>
        <row r="1044">
          <cell r="A1044" t="str">
            <v>RBG11</v>
          </cell>
        </row>
        <row r="1045">
          <cell r="A1045" t="str">
            <v>RBG11N</v>
          </cell>
        </row>
        <row r="1046">
          <cell r="A1046" t="str">
            <v>RBG11S</v>
          </cell>
        </row>
        <row r="1048">
          <cell r="A1048" t="str">
            <v>RBG11</v>
          </cell>
        </row>
        <row r="1049">
          <cell r="A1049" t="str">
            <v>RBG11N</v>
          </cell>
        </row>
        <row r="1050">
          <cell r="A1050" t="str">
            <v>RBG11S</v>
          </cell>
        </row>
        <row r="1053">
          <cell r="A1053" t="str">
            <v>RBG12</v>
          </cell>
        </row>
        <row r="1054">
          <cell r="A1054" t="str">
            <v>RBG12N</v>
          </cell>
        </row>
        <row r="1055">
          <cell r="A1055" t="str">
            <v>RBG12S</v>
          </cell>
        </row>
        <row r="1057">
          <cell r="A1057" t="str">
            <v>RBG12</v>
          </cell>
        </row>
        <row r="1058">
          <cell r="A1058" t="str">
            <v>RBG12N</v>
          </cell>
        </row>
        <row r="1059">
          <cell r="A1059" t="str">
            <v>RBG12S</v>
          </cell>
        </row>
        <row r="1061">
          <cell r="A1061" t="str">
            <v>RBG12</v>
          </cell>
        </row>
        <row r="1062">
          <cell r="A1062" t="str">
            <v>RBG12N</v>
          </cell>
        </row>
        <row r="1063">
          <cell r="A1063" t="str">
            <v>RBG12S</v>
          </cell>
        </row>
        <row r="1067">
          <cell r="A1067" t="str">
            <v>ACCUMULATED DEPRECIATION</v>
          </cell>
        </row>
        <row r="1068">
          <cell r="A1068" t="str">
            <v>RB2P1</v>
          </cell>
        </row>
        <row r="1069">
          <cell r="A1069" t="str">
            <v>RB2P1N</v>
          </cell>
        </row>
        <row r="1070">
          <cell r="A1070" t="str">
            <v>RB2P1S</v>
          </cell>
        </row>
        <row r="1072">
          <cell r="A1072" t="str">
            <v>RB2P2</v>
          </cell>
        </row>
        <row r="1074">
          <cell r="A1074" t="str">
            <v>RB2P3</v>
          </cell>
        </row>
        <row r="1076">
          <cell r="A1076" t="str">
            <v>RB2P4</v>
          </cell>
        </row>
        <row r="1077">
          <cell r="A1077" t="str">
            <v>RB2P4N</v>
          </cell>
        </row>
        <row r="1078">
          <cell r="A1078" t="str">
            <v>RB2P4S</v>
          </cell>
        </row>
        <row r="1080">
          <cell r="A1080" t="str">
            <v>RB2P8</v>
          </cell>
        </row>
        <row r="1082">
          <cell r="A1082" t="str">
            <v>RB2P9</v>
          </cell>
        </row>
        <row r="1083">
          <cell r="A1083" t="str">
            <v>RB2P9N</v>
          </cell>
        </row>
        <row r="1084">
          <cell r="A1084" t="str">
            <v>RB2P9S</v>
          </cell>
        </row>
        <row r="1085">
          <cell r="A1085" t="str">
            <v>RB2P9Nw</v>
          </cell>
        </row>
        <row r="1086">
          <cell r="A1086" t="str">
            <v>RB2P9Sw</v>
          </cell>
        </row>
        <row r="1088">
          <cell r="A1088" t="str">
            <v>RB2P10</v>
          </cell>
        </row>
        <row r="1089">
          <cell r="A1089" t="str">
            <v>RB2P10N</v>
          </cell>
        </row>
        <row r="1090">
          <cell r="A1090" t="str">
            <v>RB2P10S</v>
          </cell>
        </row>
        <row r="1091">
          <cell r="A1091" t="str">
            <v>RB2P10Nw</v>
          </cell>
        </row>
        <row r="1092">
          <cell r="A1092" t="str">
            <v>RB2P10Sw</v>
          </cell>
        </row>
        <row r="1094">
          <cell r="A1094" t="str">
            <v>RB2P11</v>
          </cell>
        </row>
        <row r="1095">
          <cell r="A1095" t="str">
            <v>RB2P11N</v>
          </cell>
        </row>
        <row r="1096">
          <cell r="A1096" t="str">
            <v>RB2P11S</v>
          </cell>
        </row>
        <row r="1098">
          <cell r="A1098" t="str">
            <v>RB2P12</v>
          </cell>
        </row>
        <row r="1099">
          <cell r="A1099" t="str">
            <v>RB2P12N</v>
          </cell>
        </row>
        <row r="1100">
          <cell r="A1100" t="str">
            <v>RB2P12S</v>
          </cell>
        </row>
        <row r="1101">
          <cell r="A1101" t="str">
            <v>RB2P12Nw</v>
          </cell>
        </row>
        <row r="1102">
          <cell r="A1102" t="str">
            <v>RB2P12Sw</v>
          </cell>
        </row>
        <row r="1106">
          <cell r="A1106" t="str">
            <v>RB2T1</v>
          </cell>
        </row>
        <row r="1107">
          <cell r="A1107" t="str">
            <v>RB2T1N</v>
          </cell>
        </row>
        <row r="1108">
          <cell r="A1108" t="str">
            <v>RB2T1S</v>
          </cell>
        </row>
        <row r="1111">
          <cell r="A1111" t="str">
            <v>RB2T2</v>
          </cell>
        </row>
        <row r="1112">
          <cell r="A1112" t="str">
            <v>RB2T2N</v>
          </cell>
        </row>
        <row r="1113">
          <cell r="A1113" t="str">
            <v>RB2T2S</v>
          </cell>
        </row>
        <row r="1114">
          <cell r="A1114" t="str">
            <v>RB2T2Nw</v>
          </cell>
        </row>
        <row r="1115">
          <cell r="A1115" t="str">
            <v>RB2T2Sw</v>
          </cell>
        </row>
        <row r="1118">
          <cell r="A1118" t="str">
            <v>RB2T3</v>
          </cell>
        </row>
        <row r="1120">
          <cell r="A1120" t="str">
            <v>RB2T6</v>
          </cell>
        </row>
        <row r="1121">
          <cell r="A1121" t="str">
            <v>RB2T6N</v>
          </cell>
        </row>
        <row r="1122">
          <cell r="A1122" t="str">
            <v>RB2T6S</v>
          </cell>
        </row>
        <row r="1123">
          <cell r="A1123" t="str">
            <v>RB2T6Nw</v>
          </cell>
        </row>
        <row r="1124">
          <cell r="A1124" t="str">
            <v>RB2T6Sw</v>
          </cell>
        </row>
        <row r="1126">
          <cell r="A1126" t="str">
            <v>RB2T7</v>
          </cell>
        </row>
        <row r="1127">
          <cell r="A1127" t="str">
            <v>RB2T7N</v>
          </cell>
        </row>
        <row r="1128">
          <cell r="A1128" t="str">
            <v>RB2T7S</v>
          </cell>
        </row>
        <row r="1130">
          <cell r="A1130" t="str">
            <v>RB2T8</v>
          </cell>
        </row>
        <row r="1131">
          <cell r="A1131" t="str">
            <v>RB2T8N</v>
          </cell>
        </row>
        <row r="1132">
          <cell r="A1132" t="str">
            <v>RB2T8S</v>
          </cell>
        </row>
        <row r="1133">
          <cell r="A1133" t="str">
            <v>RB2T8Nw</v>
          </cell>
        </row>
        <row r="1134">
          <cell r="A1134" t="str">
            <v>RB2T8Sw</v>
          </cell>
        </row>
        <row r="1139">
          <cell r="A1139" t="str">
            <v>RB2DD25</v>
          </cell>
        </row>
        <row r="1140">
          <cell r="A1140" t="str">
            <v>RB2DD25N</v>
          </cell>
        </row>
        <row r="1141">
          <cell r="A1141" t="str">
            <v>RB2DD25S</v>
          </cell>
        </row>
        <row r="1144">
          <cell r="A1144" t="str">
            <v>RB2GD2</v>
          </cell>
        </row>
        <row r="1146">
          <cell r="A1146" t="str">
            <v>RB2GD3</v>
          </cell>
        </row>
        <row r="1147">
          <cell r="A1147" t="str">
            <v>RB2GD3N</v>
          </cell>
        </row>
        <row r="1148">
          <cell r="A1148" t="str">
            <v>RB2GD3S</v>
          </cell>
        </row>
        <row r="1150">
          <cell r="A1150" t="str">
            <v>RB2GD4</v>
          </cell>
        </row>
        <row r="1151">
          <cell r="A1151" t="str">
            <v>RB2GD4N</v>
          </cell>
        </row>
        <row r="1152">
          <cell r="A1152" t="str">
            <v>RB2GD4S</v>
          </cell>
        </row>
        <row r="1154">
          <cell r="A1154" t="str">
            <v>RB2GD5</v>
          </cell>
        </row>
        <row r="1155">
          <cell r="A1155" t="str">
            <v>RB2GD5N</v>
          </cell>
        </row>
        <row r="1156">
          <cell r="A1156" t="str">
            <v>RB2GD5S</v>
          </cell>
        </row>
        <row r="1162">
          <cell r="A1162" t="str">
            <v>RB2NF1</v>
          </cell>
        </row>
        <row r="1164">
          <cell r="A1164" t="str">
            <v>RB2NF2</v>
          </cell>
        </row>
        <row r="1166">
          <cell r="A1166" t="str">
            <v>RB2NF3</v>
          </cell>
        </row>
        <row r="1168">
          <cell r="A1168" t="str">
            <v>RB2NF4</v>
          </cell>
        </row>
        <row r="1172">
          <cell r="A1172" t="str">
            <v>RB2MS1</v>
          </cell>
        </row>
        <row r="1174">
          <cell r="A1174" t="str">
            <v>RB2MS2</v>
          </cell>
        </row>
        <row r="1176">
          <cell r="A1176" t="str">
            <v>RB2MS4</v>
          </cell>
        </row>
        <row r="1177">
          <cell r="A1177" t="str">
            <v>xRB2MS4Nx</v>
          </cell>
        </row>
        <row r="1178">
          <cell r="A1178" t="str">
            <v>xRB2MS4Sx</v>
          </cell>
        </row>
        <row r="1179">
          <cell r="A1179" t="str">
            <v>xRB2MS4Nwx</v>
          </cell>
        </row>
        <row r="1180">
          <cell r="A1180" t="str">
            <v>xRB2MS4Swx</v>
          </cell>
        </row>
        <row r="1182">
          <cell r="A1182" t="str">
            <v>RB2MS5</v>
          </cell>
        </row>
        <row r="1184">
          <cell r="A1184" t="str">
            <v>RB2MS6</v>
          </cell>
        </row>
        <row r="1186">
          <cell r="A1186" t="str">
            <v>RB2MS8</v>
          </cell>
        </row>
        <row r="1187">
          <cell r="A1187" t="str">
            <v>RB2MS8N</v>
          </cell>
        </row>
        <row r="1188">
          <cell r="A1188" t="str">
            <v>RB2MS8S</v>
          </cell>
        </row>
        <row r="1189">
          <cell r="A1189" t="str">
            <v>RB2MS8Nw</v>
          </cell>
        </row>
        <row r="1190">
          <cell r="A1190" t="str">
            <v>RB2MS8Sw</v>
          </cell>
        </row>
        <row r="1196">
          <cell r="A1196" t="str">
            <v>RB2F1</v>
          </cell>
        </row>
        <row r="1198">
          <cell r="A1198" t="str">
            <v>RB2F2</v>
          </cell>
        </row>
        <row r="1202">
          <cell r="A1202" t="str">
            <v>Cash Working Capital</v>
          </cell>
        </row>
        <row r="1203">
          <cell r="A1203" t="str">
            <v>RB2B1</v>
          </cell>
        </row>
        <row r="1205">
          <cell r="A1205" t="str">
            <v>RB2B2</v>
          </cell>
        </row>
        <row r="1206">
          <cell r="A1206" t="str">
            <v>RB2B2N</v>
          </cell>
        </row>
        <row r="1207">
          <cell r="A1207" t="str">
            <v>RB2B2S</v>
          </cell>
        </row>
        <row r="1209">
          <cell r="A1209" t="str">
            <v>RB2C1</v>
          </cell>
        </row>
        <row r="1211">
          <cell r="A1211" t="str">
            <v>RB2C2</v>
          </cell>
        </row>
        <row r="1212">
          <cell r="A1212" t="str">
            <v>RB2C2N</v>
          </cell>
        </row>
        <row r="1213">
          <cell r="A1213" t="str">
            <v>RB2C2S</v>
          </cell>
        </row>
        <row r="1214">
          <cell r="A1214" t="str">
            <v>RB2C2Nw</v>
          </cell>
        </row>
        <row r="1215">
          <cell r="A1215" t="str">
            <v>RB2C2Sw</v>
          </cell>
        </row>
        <row r="1217">
          <cell r="A1217" t="str">
            <v>RB2C3</v>
          </cell>
        </row>
        <row r="1218">
          <cell r="A1218" t="str">
            <v>RB2C3N</v>
          </cell>
        </row>
        <row r="1219">
          <cell r="A1219" t="str">
            <v>RB2C3S</v>
          </cell>
        </row>
        <row r="1221">
          <cell r="A1221" t="str">
            <v>RB2C5</v>
          </cell>
        </row>
        <row r="1222">
          <cell r="A1222" t="str">
            <v>RB2C5N</v>
          </cell>
        </row>
        <row r="1223">
          <cell r="A1223" t="str">
            <v>RB2C5S</v>
          </cell>
        </row>
        <row r="1224">
          <cell r="A1224" t="str">
            <v>RB2C5Nw</v>
          </cell>
        </row>
        <row r="1225">
          <cell r="A1225" t="str">
            <v>RB2C5Sw</v>
          </cell>
        </row>
        <row r="1228">
          <cell r="A1228" t="str">
            <v>RB2PP3</v>
          </cell>
        </row>
        <row r="1230">
          <cell r="A1230" t="str">
            <v>RB2PP4</v>
          </cell>
        </row>
        <row r="1232">
          <cell r="A1232" t="str">
            <v>RB2PP5</v>
          </cell>
        </row>
        <row r="1234">
          <cell r="A1234" t="str">
            <v>RB2PP6</v>
          </cell>
        </row>
        <row r="1236">
          <cell r="A1236" t="str">
            <v>RB2PP7</v>
          </cell>
        </row>
        <row r="1237">
          <cell r="A1237" t="str">
            <v>RB2PP7N</v>
          </cell>
        </row>
        <row r="1238">
          <cell r="A1238" t="str">
            <v>RB2PP7S</v>
          </cell>
        </row>
        <row r="1240">
          <cell r="A1240" t="str">
            <v>RB2PP8</v>
          </cell>
        </row>
        <row r="1242">
          <cell r="A1242" t="str">
            <v>RB2PP9</v>
          </cell>
        </row>
        <row r="1244">
          <cell r="A1244" t="str">
            <v>RB2PP10</v>
          </cell>
        </row>
        <row r="1246">
          <cell r="A1246" t="str">
            <v>RB2RP1</v>
          </cell>
        </row>
        <row r="1248">
          <cell r="A1248" t="str">
            <v>RB2RP2</v>
          </cell>
        </row>
        <row r="1251">
          <cell r="A1251" t="str">
            <v>RB2DEF1</v>
          </cell>
        </row>
        <row r="1253">
          <cell r="A1253" t="str">
            <v>RB2DEF2</v>
          </cell>
        </row>
        <row r="1255">
          <cell r="A1255" t="str">
            <v>RB2DEF3</v>
          </cell>
        </row>
        <row r="1257">
          <cell r="A1257" t="str">
            <v>RB2DEF4</v>
          </cell>
        </row>
        <row r="1259">
          <cell r="A1259" t="str">
            <v>RB2DEF5</v>
          </cell>
        </row>
        <row r="1261">
          <cell r="A1261" t="str">
            <v>RB2DEF6</v>
          </cell>
        </row>
        <row r="1263">
          <cell r="A1263" t="str">
            <v>RB2DEF7</v>
          </cell>
        </row>
        <row r="1264">
          <cell r="A1264" t="str">
            <v>RB2DEF7N</v>
          </cell>
        </row>
        <row r="1265">
          <cell r="A1265" t="str">
            <v>RB2DEF7S</v>
          </cell>
        </row>
        <row r="1266">
          <cell r="A1266" t="str">
            <v>RB2DEF7Nw</v>
          </cell>
        </row>
        <row r="1267">
          <cell r="A1267" t="str">
            <v>RB2DEF7Sw</v>
          </cell>
        </row>
        <row r="1271">
          <cell r="A1271" t="str">
            <v>RB2DEF10</v>
          </cell>
        </row>
        <row r="1272">
          <cell r="A1272" t="str">
            <v>RB2DEF10N</v>
          </cell>
        </row>
        <row r="1273">
          <cell r="A1273" t="str">
            <v>RB2DEF10S</v>
          </cell>
        </row>
        <row r="1274">
          <cell r="A1274" t="str">
            <v>RB2DEF10Nw</v>
          </cell>
        </row>
        <row r="1275">
          <cell r="A1275" t="str">
            <v>RB2DEF10Sw</v>
          </cell>
        </row>
        <row r="1277">
          <cell r="A1277" t="str">
            <v>proformas</v>
          </cell>
        </row>
        <row r="1278">
          <cell r="A1278" t="str">
            <v>proformas</v>
          </cell>
        </row>
        <row r="1280">
          <cell r="A1280" t="str">
            <v>RB2DEF13</v>
          </cell>
        </row>
        <row r="1281">
          <cell r="A1281" t="str">
            <v>RB2DEF13N</v>
          </cell>
        </row>
        <row r="1282">
          <cell r="A1282" t="str">
            <v>RB2DEF13S</v>
          </cell>
        </row>
        <row r="1283">
          <cell r="A1283" t="str">
            <v>RB2DEF13Nw</v>
          </cell>
        </row>
        <row r="1284">
          <cell r="A1284" t="str">
            <v>RB2DEF13Sw</v>
          </cell>
        </row>
        <row r="1286">
          <cell r="A1286" t="str">
            <v>RB2DEF14</v>
          </cell>
        </row>
        <row r="1287">
          <cell r="A1287" t="str">
            <v>RB2DEF14N</v>
          </cell>
        </row>
        <row r="1288">
          <cell r="A1288" t="str">
            <v>RB2DEF14S</v>
          </cell>
        </row>
        <row r="1289">
          <cell r="A1289" t="str">
            <v>RB2DEF14Nw</v>
          </cell>
        </row>
        <row r="1290">
          <cell r="A1290" t="str">
            <v>RB2DEF14Sw</v>
          </cell>
        </row>
        <row r="1292">
          <cell r="A1292" t="str">
            <v>RB2DEF15</v>
          </cell>
        </row>
        <row r="1294">
          <cell r="A1294" t="str">
            <v>RB2DEF16</v>
          </cell>
        </row>
        <row r="1295">
          <cell r="A1295" t="str">
            <v>RB2DEF16N</v>
          </cell>
        </row>
        <row r="1296">
          <cell r="A1296" t="str">
            <v>RB2DEF16S</v>
          </cell>
        </row>
        <row r="1297">
          <cell r="A1297" t="str">
            <v>RB2DEF16Nw</v>
          </cell>
        </row>
        <row r="1298">
          <cell r="A1298" t="str">
            <v>RB2DEF16Sw</v>
          </cell>
        </row>
        <row r="1300">
          <cell r="A1300" t="str">
            <v>RB2DEF19</v>
          </cell>
        </row>
        <row r="1301">
          <cell r="A1301" t="str">
            <v>RB2DEF19N</v>
          </cell>
        </row>
        <row r="1302">
          <cell r="A1302" t="str">
            <v>RB2DEF19S</v>
          </cell>
        </row>
        <row r="1303">
          <cell r="A1303" t="str">
            <v>RB2DEF19Nw</v>
          </cell>
        </row>
        <row r="1304">
          <cell r="A1304" t="str">
            <v>RB2DEF19Sw</v>
          </cell>
        </row>
        <row r="1308">
          <cell r="A1308" t="str">
            <v>proformas</v>
          </cell>
        </row>
        <row r="1309">
          <cell r="A1309" t="str">
            <v>proformas</v>
          </cell>
        </row>
        <row r="1311">
          <cell r="A1311" t="str">
            <v>RB2PP1</v>
          </cell>
        </row>
        <row r="1313">
          <cell r="A1313" t="str">
            <v>RB2PP2</v>
          </cell>
        </row>
        <row r="1317">
          <cell r="A1317" t="str">
            <v>RB2CW1</v>
          </cell>
        </row>
        <row r="1318">
          <cell r="A1318" t="str">
            <v>RB2CW1N</v>
          </cell>
        </row>
        <row r="1319">
          <cell r="A1319" t="str">
            <v>RB2CW1S</v>
          </cell>
        </row>
        <row r="1320">
          <cell r="A1320" t="str">
            <v>RB2CW1Nw</v>
          </cell>
        </row>
        <row r="1321">
          <cell r="A1321" t="str">
            <v>RB2CW1Sw</v>
          </cell>
        </row>
        <row r="1324">
          <cell r="A1324" t="str">
            <v>RB2CW2</v>
          </cell>
        </row>
        <row r="1325">
          <cell r="A1325" t="str">
            <v>RB2CW2N</v>
          </cell>
        </row>
        <row r="1326">
          <cell r="A1326" t="str">
            <v>RB2CW2S</v>
          </cell>
        </row>
        <row r="1327">
          <cell r="A1327" t="str">
            <v>RB2CW2Nw</v>
          </cell>
        </row>
        <row r="1328">
          <cell r="A1328" t="str">
            <v>RB2CW2Sw</v>
          </cell>
        </row>
        <row r="1330">
          <cell r="A1330" t="str">
            <v>RB2CW3</v>
          </cell>
        </row>
        <row r="1331">
          <cell r="A1331" t="str">
            <v>RB2CW3N</v>
          </cell>
        </row>
        <row r="1332">
          <cell r="A1332" t="str">
            <v>RB2CW3S</v>
          </cell>
        </row>
        <row r="1333">
          <cell r="A1333" t="str">
            <v>RB2CW3Nw</v>
          </cell>
        </row>
        <row r="1334">
          <cell r="A1334" t="str">
            <v>RB2CW3Sw</v>
          </cell>
        </row>
        <row r="1336">
          <cell r="A1336" t="str">
            <v>RB2CW4</v>
          </cell>
        </row>
        <row r="1337">
          <cell r="A1337" t="str">
            <v>RB2CW4N</v>
          </cell>
        </row>
        <row r="1338">
          <cell r="A1338" t="str">
            <v>RB2CW4S</v>
          </cell>
        </row>
        <row r="1339">
          <cell r="A1339" t="str">
            <v>RB2CW4Nw</v>
          </cell>
        </row>
        <row r="1340">
          <cell r="A1340" t="str">
            <v>RB2CW4Sw</v>
          </cell>
        </row>
        <row r="1343">
          <cell r="A1343" t="str">
            <v>RB2CW11</v>
          </cell>
        </row>
        <row r="1344">
          <cell r="A1344" t="str">
            <v>RB2CW11N</v>
          </cell>
        </row>
        <row r="1345">
          <cell r="A1345" t="str">
            <v>RB2CW11S</v>
          </cell>
        </row>
        <row r="1350">
          <cell r="A1350" t="str">
            <v>RB2TU1</v>
          </cell>
        </row>
        <row r="1352">
          <cell r="A1352" t="str">
            <v>RB2TU2</v>
          </cell>
        </row>
        <row r="1354">
          <cell r="A1354" t="str">
            <v>RB2TU3</v>
          </cell>
        </row>
        <row r="1355">
          <cell r="A1355" t="str">
            <v>RB2TU3N</v>
          </cell>
        </row>
        <row r="1356">
          <cell r="A1356" t="str">
            <v>RB2TU3S</v>
          </cell>
        </row>
        <row r="1358">
          <cell r="A1358" t="str">
            <v>RB2TU4</v>
          </cell>
        </row>
        <row r="1360">
          <cell r="A1360" t="str">
            <v>RB2TU5</v>
          </cell>
        </row>
        <row r="1363">
          <cell r="A1363" t="str">
            <v>RB2CD1</v>
          </cell>
        </row>
        <row r="1364">
          <cell r="A1364" t="str">
            <v>RB2CD1N</v>
          </cell>
        </row>
        <row r="1365">
          <cell r="A1365" t="str">
            <v>RB2CD1S</v>
          </cell>
        </row>
        <row r="1367">
          <cell r="A1367" t="str">
            <v>RB2CD2</v>
          </cell>
        </row>
        <row r="1368">
          <cell r="A1368" t="str">
            <v>RB2CD2N</v>
          </cell>
        </row>
        <row r="1369">
          <cell r="A1369" t="str">
            <v>RB2CD2S</v>
          </cell>
        </row>
        <row r="1372">
          <cell r="A1372" t="str">
            <v>RB2SA1</v>
          </cell>
        </row>
        <row r="1374">
          <cell r="A1374" t="str">
            <v>RB2SA2</v>
          </cell>
        </row>
        <row r="1376">
          <cell r="A1376" t="str">
            <v>RB2SA3</v>
          </cell>
        </row>
        <row r="1378">
          <cell r="A1378" t="str">
            <v>RB2SA4</v>
          </cell>
        </row>
        <row r="1380">
          <cell r="A1380" t="str">
            <v>RB2SA5</v>
          </cell>
        </row>
        <row r="1382">
          <cell r="A1382" t="str">
            <v>RB2SA6</v>
          </cell>
        </row>
        <row r="1384">
          <cell r="A1384" t="str">
            <v>RB2SA12</v>
          </cell>
        </row>
        <row r="1385">
          <cell r="A1385" t="str">
            <v>RB2SA12N</v>
          </cell>
        </row>
        <row r="1386">
          <cell r="A1386" t="str">
            <v>RB2SA12S</v>
          </cell>
        </row>
        <row r="1387">
          <cell r="A1387" t="str">
            <v>RB2SA12Nw</v>
          </cell>
        </row>
        <row r="1388">
          <cell r="A1388" t="str">
            <v>RB2SA12Sw</v>
          </cell>
        </row>
        <row r="1390">
          <cell r="A1390" t="str">
            <v>RB2SA12</v>
          </cell>
        </row>
        <row r="1391">
          <cell r="A1391" t="str">
            <v>RB2SA12N</v>
          </cell>
        </row>
        <row r="1392">
          <cell r="A1392" t="str">
            <v>RB2SA12S</v>
          </cell>
        </row>
        <row r="1393">
          <cell r="A1393" t="str">
            <v>RB2SA12Nw</v>
          </cell>
        </row>
        <row r="1394">
          <cell r="A1394" t="str">
            <v>RB2SA12Sw</v>
          </cell>
        </row>
        <row r="1396">
          <cell r="A1396" t="str">
            <v>RB2SA13</v>
          </cell>
        </row>
        <row r="1397">
          <cell r="A1397" t="str">
            <v>RB2SA13N</v>
          </cell>
        </row>
        <row r="1398">
          <cell r="A1398" t="str">
            <v>RB2SA13S</v>
          </cell>
        </row>
        <row r="1399">
          <cell r="A1399" t="str">
            <v>RB2SA13Nw</v>
          </cell>
        </row>
        <row r="1400">
          <cell r="A1400" t="str">
            <v>RB2SA13Sw</v>
          </cell>
        </row>
        <row r="1402">
          <cell r="A1402" t="str">
            <v>RB2SA14</v>
          </cell>
        </row>
        <row r="1403">
          <cell r="A1403" t="str">
            <v>RB2SA14N</v>
          </cell>
        </row>
        <row r="1404">
          <cell r="A1404" t="str">
            <v>RB2SA14S</v>
          </cell>
        </row>
        <row r="1405">
          <cell r="A1405" t="str">
            <v>RB2SA14Nw</v>
          </cell>
        </row>
        <row r="1406">
          <cell r="A1406" t="str">
            <v>RB2SA14Sw</v>
          </cell>
        </row>
        <row r="1412">
          <cell r="A1412" t="str">
            <v>RB2R1</v>
          </cell>
        </row>
        <row r="1414">
          <cell r="A1414" t="str">
            <v>RB2R2</v>
          </cell>
        </row>
        <row r="1416">
          <cell r="A1416" t="str">
            <v>RB2R3</v>
          </cell>
        </row>
        <row r="1418">
          <cell r="A1418" t="str">
            <v>RB2R4</v>
          </cell>
        </row>
        <row r="1420">
          <cell r="A1420" t="str">
            <v>RB2R5</v>
          </cell>
        </row>
        <row r="1422">
          <cell r="A1422" t="str">
            <v>RB2R6</v>
          </cell>
        </row>
        <row r="1424">
          <cell r="A1424" t="str">
            <v>RB2R7</v>
          </cell>
        </row>
        <row r="1425">
          <cell r="A1425" t="str">
            <v>RB2R7N</v>
          </cell>
        </row>
        <row r="1426">
          <cell r="A1426" t="str">
            <v>RB2R7S</v>
          </cell>
        </row>
        <row r="1427">
          <cell r="A1427" t="str">
            <v>RB2R7Nw</v>
          </cell>
        </row>
        <row r="1428">
          <cell r="A1428" t="str">
            <v>RB2R7Sw</v>
          </cell>
        </row>
        <row r="1430">
          <cell r="A1430" t="str">
            <v>RB2R10</v>
          </cell>
        </row>
        <row r="1431">
          <cell r="A1431" t="str">
            <v>RB2R10N</v>
          </cell>
        </row>
        <row r="1432">
          <cell r="A1432" t="str">
            <v>RB2R10S</v>
          </cell>
        </row>
        <row r="1434">
          <cell r="A1434" t="str">
            <v>RB2R11</v>
          </cell>
        </row>
        <row r="1437">
          <cell r="A1437" t="str">
            <v>I_Exp_YrEnd</v>
          </cell>
        </row>
        <row r="1438">
          <cell r="A1438" t="str">
            <v>EXDO1</v>
          </cell>
        </row>
        <row r="1439">
          <cell r="A1439" t="str">
            <v>EXDO1N</v>
          </cell>
        </row>
        <row r="1440">
          <cell r="A1440" t="str">
            <v>EXDO1S</v>
          </cell>
        </row>
        <row r="1442">
          <cell r="A1442" t="str">
            <v>EXDO2</v>
          </cell>
        </row>
        <row r="1443">
          <cell r="A1443" t="str">
            <v>EXDO2N</v>
          </cell>
        </row>
        <row r="1444">
          <cell r="A1444" t="str">
            <v>EXDO2S</v>
          </cell>
        </row>
        <row r="1446">
          <cell r="A1446" t="str">
            <v>EXDO3</v>
          </cell>
        </row>
        <row r="1447">
          <cell r="A1447" t="str">
            <v>EXDO3N</v>
          </cell>
        </row>
        <row r="1448">
          <cell r="A1448" t="str">
            <v>EXDO3S</v>
          </cell>
        </row>
        <row r="1450">
          <cell r="A1450" t="str">
            <v>EXDO4</v>
          </cell>
        </row>
        <row r="1451">
          <cell r="A1451" t="str">
            <v>EXDO4N</v>
          </cell>
        </row>
        <row r="1452">
          <cell r="A1452" t="str">
            <v>EXDO4S</v>
          </cell>
        </row>
        <row r="1454">
          <cell r="A1454" t="str">
            <v>EXDO5</v>
          </cell>
        </row>
        <row r="1455">
          <cell r="A1455" t="str">
            <v>EXDO5N</v>
          </cell>
        </row>
        <row r="1456">
          <cell r="A1456" t="str">
            <v>EXDO5S</v>
          </cell>
        </row>
        <row r="1457">
          <cell r="A1457" t="str">
            <v>EXDO5Nw</v>
          </cell>
        </row>
        <row r="1458">
          <cell r="A1458" t="str">
            <v>EXDO5Sw</v>
          </cell>
        </row>
        <row r="1460">
          <cell r="A1460" t="str">
            <v>EXDO6</v>
          </cell>
        </row>
        <row r="1461">
          <cell r="A1461" t="str">
            <v>EXDO6N</v>
          </cell>
        </row>
        <row r="1462">
          <cell r="A1462" t="str">
            <v>EXDO6S</v>
          </cell>
        </row>
        <row r="1464">
          <cell r="A1464" t="str">
            <v>EXDO7</v>
          </cell>
        </row>
        <row r="1465">
          <cell r="A1465" t="str">
            <v>EXDO7N</v>
          </cell>
        </row>
        <row r="1466">
          <cell r="A1466" t="str">
            <v>EXDO7S</v>
          </cell>
        </row>
        <row r="1468">
          <cell r="A1468" t="str">
            <v>EXDO8</v>
          </cell>
        </row>
        <row r="1469">
          <cell r="A1469" t="str">
            <v>EXDO8N</v>
          </cell>
        </row>
        <row r="1470">
          <cell r="A1470" t="str">
            <v>EXDO8S</v>
          </cell>
        </row>
        <row r="1472">
          <cell r="A1472" t="str">
            <v>EXDO9</v>
          </cell>
        </row>
        <row r="1473">
          <cell r="A1473" t="str">
            <v>EXDO9N</v>
          </cell>
        </row>
        <row r="1474">
          <cell r="A1474" t="str">
            <v>EXDO9S</v>
          </cell>
        </row>
        <row r="1476">
          <cell r="A1476" t="str">
            <v>EXDO10</v>
          </cell>
        </row>
        <row r="1478">
          <cell r="A1478" t="str">
            <v>EXDO13</v>
          </cell>
        </row>
        <row r="1479">
          <cell r="A1479" t="str">
            <v>EXDO13N</v>
          </cell>
        </row>
        <row r="1480">
          <cell r="A1480" t="str">
            <v>EXDO13S</v>
          </cell>
        </row>
        <row r="1484">
          <cell r="A1484" t="str">
            <v>EXDM1</v>
          </cell>
        </row>
        <row r="1485">
          <cell r="A1485" t="str">
            <v>EXDM1N</v>
          </cell>
        </row>
        <row r="1486">
          <cell r="A1486" t="str">
            <v>EXDM1S</v>
          </cell>
        </row>
        <row r="1488">
          <cell r="A1488" t="str">
            <v>EXDM2</v>
          </cell>
        </row>
        <row r="1489">
          <cell r="A1489" t="str">
            <v>EXDM2N</v>
          </cell>
        </row>
        <row r="1490">
          <cell r="A1490" t="str">
            <v>EXDM2S</v>
          </cell>
        </row>
        <row r="1492">
          <cell r="A1492" t="str">
            <v>EXDM3</v>
          </cell>
        </row>
        <row r="1493">
          <cell r="A1493" t="str">
            <v>EXDM3N</v>
          </cell>
        </row>
        <row r="1494">
          <cell r="A1494" t="str">
            <v>EXDM3S</v>
          </cell>
        </row>
        <row r="1496">
          <cell r="A1496" t="str">
            <v>EXDM4</v>
          </cell>
        </row>
        <row r="1497">
          <cell r="A1497" t="str">
            <v>EXDM4N</v>
          </cell>
        </row>
        <row r="1498">
          <cell r="A1498" t="str">
            <v>EXDM4S</v>
          </cell>
        </row>
        <row r="1500">
          <cell r="A1500" t="str">
            <v>EXDM5</v>
          </cell>
        </row>
        <row r="1501">
          <cell r="A1501" t="str">
            <v>EXDM5N</v>
          </cell>
        </row>
        <row r="1502">
          <cell r="A1502" t="str">
            <v>EXDM5S</v>
          </cell>
        </row>
        <row r="1504">
          <cell r="A1504" t="str">
            <v>EXDM6</v>
          </cell>
        </row>
        <row r="1505">
          <cell r="A1505" t="str">
            <v>EXDM6N</v>
          </cell>
        </row>
        <row r="1506">
          <cell r="A1506" t="str">
            <v>EXDM6S</v>
          </cell>
        </row>
        <row r="1508">
          <cell r="A1508" t="str">
            <v>EXDM7</v>
          </cell>
        </row>
        <row r="1509">
          <cell r="A1509" t="str">
            <v>EXDM7N</v>
          </cell>
        </row>
        <row r="1510">
          <cell r="A1510" t="str">
            <v>EXDM7S</v>
          </cell>
        </row>
        <row r="1511">
          <cell r="A1511" t="str">
            <v>EXDM7Nw</v>
          </cell>
        </row>
        <row r="1512">
          <cell r="A1512" t="str">
            <v>EXDM7Sw</v>
          </cell>
        </row>
        <row r="1514">
          <cell r="A1514" t="str">
            <v>EXDM8</v>
          </cell>
        </row>
        <row r="1515">
          <cell r="A1515" t="str">
            <v>EXDM8N</v>
          </cell>
        </row>
        <row r="1516">
          <cell r="A1516" t="str">
            <v>EXDM8S</v>
          </cell>
        </row>
        <row r="1518">
          <cell r="A1518" t="str">
            <v>EXDM9</v>
          </cell>
        </row>
        <row r="1519">
          <cell r="A1519" t="str">
            <v>EXDM9N</v>
          </cell>
        </row>
        <row r="1520">
          <cell r="A1520" t="str">
            <v>EXDM9S</v>
          </cell>
        </row>
        <row r="1525">
          <cell r="A1525" t="str">
            <v>EXCA1</v>
          </cell>
        </row>
        <row r="1527">
          <cell r="A1527" t="str">
            <v>EXCA2</v>
          </cell>
        </row>
        <row r="1529">
          <cell r="A1529" t="str">
            <v>EXCA7</v>
          </cell>
        </row>
        <row r="1532">
          <cell r="A1532" t="str">
            <v>EXS2</v>
          </cell>
        </row>
        <row r="1536">
          <cell r="A1536" t="str">
            <v>AGTAX</v>
          </cell>
        </row>
        <row r="1537">
          <cell r="A1537" t="str">
            <v>AGTAXN</v>
          </cell>
        </row>
        <row r="1538">
          <cell r="A1538" t="str">
            <v>AGTAXS</v>
          </cell>
        </row>
        <row r="1539">
          <cell r="A1539" t="str">
            <v>AGTAXNw</v>
          </cell>
        </row>
        <row r="1540">
          <cell r="A1540" t="str">
            <v>AGTAXSw</v>
          </cell>
        </row>
        <row r="1544">
          <cell r="A1544" t="str">
            <v>*********************************************************************</v>
          </cell>
        </row>
        <row r="1545">
          <cell r="A1545" t="str">
            <v>peak_avg_begin</v>
          </cell>
        </row>
        <row r="1547">
          <cell r="A1547" t="str">
            <v>*******************THE FOLLOWING SECTIONS ARE NO LONGER USED BUT WERE LEFT IN CASE WE NEEDED TO GO BACK TO THE METHODOLOGY**********************************</v>
          </cell>
        </row>
        <row r="1548">
          <cell r="A1548" t="str">
            <v>PA_RBP2</v>
          </cell>
        </row>
        <row r="1550">
          <cell r="A1550" t="str">
            <v>PA_RBP3</v>
          </cell>
        </row>
        <row r="1555">
          <cell r="A1555" t="str">
            <v>PA_RB2P2</v>
          </cell>
        </row>
        <row r="1557">
          <cell r="A1557" t="str">
            <v>PA_RB2P3</v>
          </cell>
        </row>
        <row r="1562">
          <cell r="A1562" t="str">
            <v>PA_AGDPP3</v>
          </cell>
        </row>
        <row r="1564">
          <cell r="A1564" t="str">
            <v>PA_AGDPP4</v>
          </cell>
        </row>
        <row r="1568">
          <cell r="A1568" t="str">
            <v>****************************************************************************************************************************</v>
          </cell>
        </row>
        <row r="1575">
          <cell r="A1575" t="str">
            <v>PA_KW</v>
          </cell>
        </row>
        <row r="1576">
          <cell r="A1576" t="str">
            <v>PA_TKW</v>
          </cell>
        </row>
        <row r="1577">
          <cell r="A1577" t="str">
            <v>PA_Alloc</v>
          </cell>
        </row>
        <row r="1578">
          <cell r="A1578" t="str">
            <v>PA_RevSale</v>
          </cell>
        </row>
        <row r="1579">
          <cell r="A1579" t="str">
            <v>PA_RevRet</v>
          </cell>
        </row>
        <row r="1580">
          <cell r="A1580" t="str">
            <v>PA_RB2GD1</v>
          </cell>
        </row>
        <row r="1581">
          <cell r="A1581" t="str">
            <v>PA_RB2SA7</v>
          </cell>
        </row>
        <row r="1582">
          <cell r="A1582" t="str">
            <v>PA_RB2SA11</v>
          </cell>
        </row>
        <row r="1583">
          <cell r="A1583" t="str">
            <v>PA_REVOR28</v>
          </cell>
        </row>
        <row r="1601">
          <cell r="A1601" t="str">
            <v>AvgExc_begin</v>
          </cell>
        </row>
        <row r="1608">
          <cell r="A1608" t="str">
            <v>AVEX_KW</v>
          </cell>
        </row>
        <row r="1609">
          <cell r="A1609" t="str">
            <v>AVEX_RevSale</v>
          </cell>
        </row>
        <row r="1610">
          <cell r="A1610" t="str">
            <v>AVEX_RevRet</v>
          </cell>
        </row>
        <row r="1611">
          <cell r="A1611" t="str">
            <v>AVEX_RB2GD1</v>
          </cell>
        </row>
        <row r="1612">
          <cell r="A1612" t="str">
            <v>AVEX_RB2SA7</v>
          </cell>
        </row>
        <row r="1613">
          <cell r="A1613" t="str">
            <v>AVEX_RB2SA11</v>
          </cell>
        </row>
        <row r="1628">
          <cell r="A1628" t="str">
            <v>SC_method_begin</v>
          </cell>
        </row>
        <row r="1631">
          <cell r="A1631" t="str">
            <v>RBD4sc</v>
          </cell>
        </row>
        <row r="1632">
          <cell r="A1632" t="str">
            <v>RBD4scN</v>
          </cell>
        </row>
        <row r="1633">
          <cell r="A1633" t="str">
            <v>RBD4scS</v>
          </cell>
        </row>
        <row r="1635">
          <cell r="A1635" t="str">
            <v>RBD5sc</v>
          </cell>
        </row>
        <row r="1636">
          <cell r="A1636" t="str">
            <v>RBD5scN</v>
          </cell>
        </row>
        <row r="1637">
          <cell r="A1637" t="str">
            <v>RBD5scS</v>
          </cell>
        </row>
        <row r="1639">
          <cell r="A1639" t="str">
            <v>RBD7sc</v>
          </cell>
        </row>
        <row r="1640">
          <cell r="A1640" t="str">
            <v>RBD7scN</v>
          </cell>
        </row>
        <row r="1641">
          <cell r="A1641" t="str">
            <v>RBD7scS</v>
          </cell>
        </row>
        <row r="1643">
          <cell r="A1643" t="str">
            <v>RBD8sc</v>
          </cell>
        </row>
        <row r="1644">
          <cell r="A1644" t="str">
            <v>RBD8scN</v>
          </cell>
        </row>
        <row r="1645">
          <cell r="A1645" t="str">
            <v>RBD8scS</v>
          </cell>
        </row>
        <row r="1647">
          <cell r="A1647" t="str">
            <v>RBD14sc</v>
          </cell>
        </row>
        <row r="1648">
          <cell r="A1648" t="str">
            <v>RBD14scN</v>
          </cell>
        </row>
        <row r="1649">
          <cell r="A1649" t="str">
            <v>RBD14scS</v>
          </cell>
        </row>
        <row r="1651">
          <cell r="A1651" t="str">
            <v>RBD15sc</v>
          </cell>
        </row>
        <row r="1652">
          <cell r="A1652" t="str">
            <v>RBD15scN</v>
          </cell>
        </row>
        <row r="1653">
          <cell r="A1653" t="str">
            <v>RBD15scS</v>
          </cell>
        </row>
        <row r="1655">
          <cell r="A1655" t="str">
            <v>RB2DD4sc</v>
          </cell>
        </row>
        <row r="1657">
          <cell r="A1657" t="str">
            <v>RB2DD5sc</v>
          </cell>
        </row>
        <row r="1659">
          <cell r="A1659" t="str">
            <v>RB2DD8sc</v>
          </cell>
        </row>
        <row r="1673">
          <cell r="A1673" t="str">
            <v>PROFORMAS_begin</v>
          </cell>
        </row>
        <row r="1674">
          <cell r="A1674" t="str">
            <v>note:  if entering only system number, be sure COSS allocator is a system allocator (not one ending in St)</v>
          </cell>
        </row>
        <row r="1675">
          <cell r="A1675" t="str">
            <v>and that the vlookup is pointing to column E not State specific allocations in columms after Retail other.</v>
          </cell>
        </row>
        <row r="1677">
          <cell r="A1677" t="str">
            <v>These headings pull to other tabs.  If inserting columns, have to insert columns on all tabs except for print &amp; Alloc_Factors_Gwood.  Will have to add formulas to each new column to pull in headings also.</v>
          </cell>
        </row>
        <row r="1679">
          <cell r="A1679">
            <v>1</v>
          </cell>
        </row>
        <row r="1680">
          <cell r="A1680" t="str">
            <v>Heading Master-Change Rate Name Here</v>
          </cell>
        </row>
        <row r="1681">
          <cell r="A1681" t="str">
            <v>STATE</v>
          </cell>
        </row>
        <row r="1683">
          <cell r="A1683" t="str">
            <v>COS ROW</v>
          </cell>
        </row>
        <row r="1684">
          <cell r="A1684" t="str">
            <v>RevSaleP_formula</v>
          </cell>
        </row>
        <row r="1685">
          <cell r="A1685" t="str">
            <v>Redo_formula_1</v>
          </cell>
        </row>
        <row r="1690">
          <cell r="A1690" t="str">
            <v>Redo_formula</v>
          </cell>
        </row>
        <row r="1691">
          <cell r="A1691" t="str">
            <v>RevSaleP</v>
          </cell>
        </row>
        <row r="1694">
          <cell r="A1694" t="str">
            <v>PA_RevSaleP_formula</v>
          </cell>
        </row>
        <row r="1695">
          <cell r="A1695" t="str">
            <v>Redo_PA_formula</v>
          </cell>
        </row>
        <row r="1696">
          <cell r="A1696" t="str">
            <v>PA_RevSaleP</v>
          </cell>
        </row>
        <row r="1703">
          <cell r="A1703" t="str">
            <v>REVORxxxx</v>
          </cell>
        </row>
        <row r="1704">
          <cell r="A1704" t="str">
            <v>REVORxxxx</v>
          </cell>
        </row>
        <row r="1705">
          <cell r="A1705" t="str">
            <v>REVORxxxx</v>
          </cell>
        </row>
        <row r="1708">
          <cell r="A1708" t="str">
            <v>REVOR34</v>
          </cell>
        </row>
        <row r="1709">
          <cell r="A1709" t="str">
            <v>REVOR34x</v>
          </cell>
        </row>
        <row r="1711">
          <cell r="A1711" t="str">
            <v>RATE INCREASE</v>
          </cell>
        </row>
        <row r="1714">
          <cell r="A1714" t="str">
            <v>Rate Increase Taxes: (For Before SE and Proposed cos runs, enter value in column D; for all other runs, enter value in column C..values only needed for Before SE and Proposed runs.)</v>
          </cell>
        </row>
        <row r="1715">
          <cell r="A1715" t="str">
            <v>Values obtained from from Phil's Exhibit C:</v>
          </cell>
        </row>
        <row r="1716">
          <cell r="A1716" t="str">
            <v>Rateinc_tax</v>
          </cell>
        </row>
        <row r="1717">
          <cell r="A1717" t="str">
            <v>Rateinc_taxN</v>
          </cell>
        </row>
        <row r="1718">
          <cell r="A1718" t="str">
            <v>Rateinc_taxS</v>
          </cell>
        </row>
        <row r="1720">
          <cell r="A1720" t="str">
            <v>AGRT7</v>
          </cell>
        </row>
        <row r="1721">
          <cell r="A1721" t="str">
            <v>AGRT7N</v>
          </cell>
        </row>
        <row r="1722">
          <cell r="A1722" t="str">
            <v>AGRT7S</v>
          </cell>
        </row>
        <row r="1728">
          <cell r="A1728" t="str">
            <v>AG29</v>
          </cell>
        </row>
        <row r="1729">
          <cell r="A1729" t="str">
            <v>AG29N</v>
          </cell>
        </row>
        <row r="1730">
          <cell r="A1730" t="str">
            <v>AG29S</v>
          </cell>
        </row>
        <row r="1740">
          <cell r="A1740" t="str">
            <v>Note:  Do not insert columns for proforma items below since the rates above can't have a blank column.  Add items at end.</v>
          </cell>
        </row>
        <row r="1744">
          <cell r="A1744" t="str">
            <v>Rate Base</v>
          </cell>
        </row>
        <row r="1745">
          <cell r="A1745" t="str">
            <v>RBP5</v>
          </cell>
        </row>
        <row r="1746">
          <cell r="A1746" t="str">
            <v>RBP5N</v>
          </cell>
        </row>
        <row r="1747">
          <cell r="A1747" t="str">
            <v>RBP5S</v>
          </cell>
        </row>
        <row r="1749">
          <cell r="A1749" t="str">
            <v>RBP6</v>
          </cell>
        </row>
        <row r="1750">
          <cell r="A1750" t="str">
            <v>RBP6N</v>
          </cell>
        </row>
        <row r="1751">
          <cell r="A1751" t="str">
            <v>RBP6S</v>
          </cell>
        </row>
        <row r="1753">
          <cell r="A1753" t="str">
            <v>RBP7</v>
          </cell>
        </row>
        <row r="1754">
          <cell r="A1754" t="str">
            <v>RBP7N</v>
          </cell>
        </row>
        <row r="1755">
          <cell r="A1755" t="str">
            <v>RBP7S</v>
          </cell>
        </row>
        <row r="1757">
          <cell r="A1757" t="str">
            <v>RB2NF5</v>
          </cell>
        </row>
        <row r="1758">
          <cell r="A1758" t="str">
            <v>RB2NF5N</v>
          </cell>
        </row>
        <row r="1759">
          <cell r="A1759" t="str">
            <v>RB2NF5S</v>
          </cell>
        </row>
        <row r="1761">
          <cell r="A1761" t="str">
            <v>RBT4</v>
          </cell>
        </row>
        <row r="1762">
          <cell r="A1762" t="str">
            <v>RBT4N</v>
          </cell>
        </row>
        <row r="1763">
          <cell r="A1763" t="str">
            <v>RBT4S</v>
          </cell>
        </row>
        <row r="1765">
          <cell r="A1765" t="str">
            <v>RBT5</v>
          </cell>
        </row>
        <row r="1766">
          <cell r="A1766" t="str">
            <v>RBT5N</v>
          </cell>
        </row>
        <row r="1767">
          <cell r="A1767" t="str">
            <v>RBT5S</v>
          </cell>
        </row>
        <row r="1769">
          <cell r="A1769" t="str">
            <v>RBD23</v>
          </cell>
        </row>
        <row r="1770">
          <cell r="A1770" t="str">
            <v>RBD23N</v>
          </cell>
        </row>
        <row r="1771">
          <cell r="A1771" t="str">
            <v>RBD23S</v>
          </cell>
        </row>
        <row r="1773">
          <cell r="A1773" t="str">
            <v>RBD25</v>
          </cell>
        </row>
        <row r="1774">
          <cell r="A1774" t="str">
            <v>RBD25N</v>
          </cell>
        </row>
        <row r="1775">
          <cell r="A1775" t="str">
            <v>RBD25S</v>
          </cell>
        </row>
        <row r="1777">
          <cell r="A1777" t="str">
            <v>RBG8</v>
          </cell>
        </row>
        <row r="1778">
          <cell r="A1778" t="str">
            <v>RBG8N</v>
          </cell>
        </row>
        <row r="1779">
          <cell r="A1779" t="str">
            <v>RBG8S</v>
          </cell>
        </row>
        <row r="1781">
          <cell r="A1781" t="str">
            <v>RBG10</v>
          </cell>
        </row>
        <row r="1782">
          <cell r="A1782" t="str">
            <v>RBG10N</v>
          </cell>
        </row>
        <row r="1783">
          <cell r="A1783" t="str">
            <v>RBG10S</v>
          </cell>
        </row>
        <row r="1785">
          <cell r="A1785" t="str">
            <v>RB2R8</v>
          </cell>
        </row>
        <row r="1786">
          <cell r="A1786" t="str">
            <v>RB2R8N</v>
          </cell>
        </row>
        <row r="1787">
          <cell r="A1787" t="str">
            <v>RB2R8S</v>
          </cell>
        </row>
        <row r="1789">
          <cell r="A1789" t="str">
            <v>RB2R9</v>
          </cell>
        </row>
        <row r="1790">
          <cell r="A1790" t="str">
            <v>RB2R9N</v>
          </cell>
        </row>
        <row r="1791">
          <cell r="A1791" t="str">
            <v>RB2R9S</v>
          </cell>
        </row>
        <row r="1793">
          <cell r="A1793" t="str">
            <v>RB2TU6</v>
          </cell>
        </row>
        <row r="1794">
          <cell r="A1794" t="str">
            <v>RB2TU6N</v>
          </cell>
        </row>
        <row r="1795">
          <cell r="A1795" t="str">
            <v>RB2TU6S</v>
          </cell>
        </row>
        <row r="1797">
          <cell r="A1797" t="str">
            <v>RB2CD3</v>
          </cell>
        </row>
        <row r="1798">
          <cell r="A1798" t="str">
            <v>RB2CD3N</v>
          </cell>
        </row>
        <row r="1799">
          <cell r="A1799" t="str">
            <v>RB2CD3S</v>
          </cell>
        </row>
        <row r="1801">
          <cell r="A1801" t="str">
            <v>RB2CW5</v>
          </cell>
        </row>
        <row r="1802">
          <cell r="A1802" t="str">
            <v>RB2CW5N</v>
          </cell>
        </row>
        <row r="1803">
          <cell r="A1803" t="str">
            <v>RB2CW5S</v>
          </cell>
        </row>
        <row r="1805">
          <cell r="A1805" t="str">
            <v>RB2CW6</v>
          </cell>
        </row>
        <row r="1806">
          <cell r="A1806" t="str">
            <v>RB2CW6N</v>
          </cell>
        </row>
        <row r="1807">
          <cell r="A1807" t="str">
            <v>RB2CW6S</v>
          </cell>
        </row>
        <row r="1809">
          <cell r="A1809" t="str">
            <v>RB2CW7</v>
          </cell>
        </row>
        <row r="1810">
          <cell r="A1810" t="str">
            <v>RB2CW7N</v>
          </cell>
        </row>
        <row r="1811">
          <cell r="A1811" t="str">
            <v>RB2CW7S</v>
          </cell>
        </row>
        <row r="1813">
          <cell r="A1813" t="str">
            <v>RB2CW8</v>
          </cell>
        </row>
        <row r="1814">
          <cell r="A1814" t="str">
            <v>RB2CW8N</v>
          </cell>
        </row>
        <row r="1815">
          <cell r="A1815" t="str">
            <v>RB2CW8S</v>
          </cell>
        </row>
        <row r="1817">
          <cell r="A1817" t="str">
            <v>RB2CW9</v>
          </cell>
        </row>
        <row r="1818">
          <cell r="A1818" t="str">
            <v>RB2CW9N</v>
          </cell>
        </row>
        <row r="1819">
          <cell r="A1819" t="str">
            <v>RB2CW9S</v>
          </cell>
        </row>
        <row r="1821">
          <cell r="A1821" t="str">
            <v>Accumulated Depreciation,  M&amp;S, Deferred Tax and Working Capital</v>
          </cell>
        </row>
        <row r="1822">
          <cell r="A1822" t="str">
            <v>RB2P5</v>
          </cell>
        </row>
        <row r="1823">
          <cell r="A1823" t="str">
            <v>RB2P5N</v>
          </cell>
        </row>
        <row r="1824">
          <cell r="A1824" t="str">
            <v>RB2P5S</v>
          </cell>
        </row>
        <row r="1826">
          <cell r="A1826" t="str">
            <v>RB2P6</v>
          </cell>
        </row>
        <row r="1827">
          <cell r="A1827" t="str">
            <v>RB2P6N</v>
          </cell>
        </row>
        <row r="1828">
          <cell r="A1828" t="str">
            <v>RB2P6S</v>
          </cell>
        </row>
        <row r="1830">
          <cell r="A1830" t="str">
            <v>RB2P7</v>
          </cell>
        </row>
        <row r="1831">
          <cell r="A1831" t="str">
            <v>RB2P7N</v>
          </cell>
        </row>
        <row r="1832">
          <cell r="A1832" t="str">
            <v>RB2P7S</v>
          </cell>
        </row>
        <row r="1834">
          <cell r="A1834" t="str">
            <v>RB2NF7</v>
          </cell>
        </row>
        <row r="1835">
          <cell r="A1835" t="str">
            <v>RB2NF7N</v>
          </cell>
        </row>
        <row r="1836">
          <cell r="A1836" t="str">
            <v>RB2NF7S</v>
          </cell>
        </row>
        <row r="1838">
          <cell r="A1838" t="str">
            <v>RB2T4</v>
          </cell>
        </row>
        <row r="1839">
          <cell r="A1839" t="str">
            <v>RB2T4N</v>
          </cell>
        </row>
        <row r="1840">
          <cell r="A1840" t="str">
            <v>RB2T4S</v>
          </cell>
        </row>
        <row r="1842">
          <cell r="A1842" t="str">
            <v>RB2T5</v>
          </cell>
        </row>
        <row r="1843">
          <cell r="A1843" t="str">
            <v>RB2T5N</v>
          </cell>
        </row>
        <row r="1844">
          <cell r="A1844" t="str">
            <v>RB2T5S</v>
          </cell>
        </row>
        <row r="1846">
          <cell r="A1846" t="str">
            <v>RB2DD23</v>
          </cell>
        </row>
        <row r="1847">
          <cell r="A1847" t="str">
            <v>RB2DD23N</v>
          </cell>
        </row>
        <row r="1848">
          <cell r="A1848" t="str">
            <v>RB2DD23S</v>
          </cell>
        </row>
        <row r="1850">
          <cell r="A1850" t="str">
            <v>RB2DD24</v>
          </cell>
        </row>
        <row r="1851">
          <cell r="A1851" t="str">
            <v>RB2DD24N</v>
          </cell>
        </row>
        <row r="1852">
          <cell r="A1852" t="str">
            <v>RB2DD24S</v>
          </cell>
        </row>
        <row r="1854">
          <cell r="A1854" t="str">
            <v>RB2GD8</v>
          </cell>
        </row>
        <row r="1855">
          <cell r="A1855" t="str">
            <v>RB2GD8N</v>
          </cell>
        </row>
        <row r="1856">
          <cell r="A1856" t="str">
            <v>RB2GD8S</v>
          </cell>
        </row>
        <row r="1858">
          <cell r="A1858" t="str">
            <v>RB2GD10</v>
          </cell>
        </row>
        <row r="1859">
          <cell r="A1859" t="str">
            <v>RB2GD10N</v>
          </cell>
        </row>
        <row r="1860">
          <cell r="A1860" t="str">
            <v>RB2GD10S</v>
          </cell>
        </row>
        <row r="1862">
          <cell r="A1862" t="str">
            <v>RB2MS10</v>
          </cell>
        </row>
        <row r="1863">
          <cell r="A1863" t="str">
            <v>RB2MS10N</v>
          </cell>
        </row>
        <row r="1864">
          <cell r="A1864" t="str">
            <v>RB2MS10S</v>
          </cell>
        </row>
        <row r="1866">
          <cell r="A1866" t="str">
            <v>RB2MS11</v>
          </cell>
        </row>
        <row r="1867">
          <cell r="A1867" t="str">
            <v>RB2MS11N</v>
          </cell>
        </row>
        <row r="1868">
          <cell r="A1868" t="str">
            <v>RB2MS11S</v>
          </cell>
        </row>
        <row r="1870">
          <cell r="A1870" t="str">
            <v>RB2SA8</v>
          </cell>
        </row>
        <row r="1871">
          <cell r="A1871" t="str">
            <v>RB2SA8N</v>
          </cell>
        </row>
        <row r="1872">
          <cell r="A1872" t="str">
            <v>RB2SA8S</v>
          </cell>
        </row>
        <row r="1874">
          <cell r="A1874" t="str">
            <v>RB2SA9</v>
          </cell>
        </row>
        <row r="1875">
          <cell r="A1875" t="str">
            <v>RB2SA9N</v>
          </cell>
        </row>
        <row r="1876">
          <cell r="A1876" t="str">
            <v>RB2SA9S</v>
          </cell>
        </row>
        <row r="1878">
          <cell r="A1878" t="str">
            <v>RB2SA10</v>
          </cell>
        </row>
        <row r="1879">
          <cell r="A1879" t="str">
            <v>RB2SA10N</v>
          </cell>
        </row>
        <row r="1880">
          <cell r="A1880" t="str">
            <v>RB2SA10S</v>
          </cell>
        </row>
        <row r="1882">
          <cell r="A1882" t="str">
            <v>RB2F4</v>
          </cell>
        </row>
        <row r="1883">
          <cell r="A1883" t="str">
            <v>RB2F4N</v>
          </cell>
        </row>
        <row r="1884">
          <cell r="A1884" t="str">
            <v>RB2F4S</v>
          </cell>
        </row>
        <row r="1886">
          <cell r="A1886" t="str">
            <v>RB2F5</v>
          </cell>
        </row>
        <row r="1887">
          <cell r="A1887" t="str">
            <v>RB2F5N</v>
          </cell>
        </row>
        <row r="1888">
          <cell r="A1888" t="str">
            <v>RB2F5S</v>
          </cell>
        </row>
        <row r="1890">
          <cell r="A1890" t="str">
            <v>RB2C6</v>
          </cell>
        </row>
        <row r="1891">
          <cell r="A1891" t="str">
            <v>RB2C6N</v>
          </cell>
        </row>
        <row r="1892">
          <cell r="A1892" t="str">
            <v>RB2C6S</v>
          </cell>
        </row>
        <row r="1894">
          <cell r="A1894" t="str">
            <v>RB2C7</v>
          </cell>
        </row>
        <row r="1895">
          <cell r="A1895" t="str">
            <v>RB2C7N</v>
          </cell>
        </row>
        <row r="1896">
          <cell r="A1896" t="str">
            <v>RB2C7S</v>
          </cell>
        </row>
        <row r="1898">
          <cell r="A1898" t="str">
            <v>RB2C8</v>
          </cell>
        </row>
        <row r="1899">
          <cell r="A1899" t="str">
            <v>RB2C8N</v>
          </cell>
        </row>
        <row r="1900">
          <cell r="A1900" t="str">
            <v>RB2C8S</v>
          </cell>
        </row>
        <row r="1902">
          <cell r="A1902" t="str">
            <v>RB2C9</v>
          </cell>
        </row>
        <row r="1903">
          <cell r="A1903" t="str">
            <v>RB2C9N</v>
          </cell>
        </row>
        <row r="1904">
          <cell r="A1904" t="str">
            <v>RB2C9S</v>
          </cell>
        </row>
        <row r="1906">
          <cell r="A1906" t="str">
            <v>RB2C10</v>
          </cell>
        </row>
        <row r="1907">
          <cell r="A1907" t="str">
            <v>RB2C10N</v>
          </cell>
        </row>
        <row r="1908">
          <cell r="A1908" t="str">
            <v>RB2C10S</v>
          </cell>
        </row>
        <row r="1910">
          <cell r="A1910" t="str">
            <v>RB2C11</v>
          </cell>
        </row>
        <row r="1911">
          <cell r="A1911" t="str">
            <v>RB2C11N</v>
          </cell>
        </row>
        <row r="1912">
          <cell r="A1912" t="str">
            <v>RB2C11S</v>
          </cell>
        </row>
        <row r="1914">
          <cell r="A1914" t="str">
            <v>RB2C12</v>
          </cell>
        </row>
        <row r="1915">
          <cell r="A1915" t="str">
            <v>RB2C12N</v>
          </cell>
        </row>
        <row r="1916">
          <cell r="A1916" t="str">
            <v>RB2C12S</v>
          </cell>
        </row>
        <row r="1918">
          <cell r="A1918" t="str">
            <v>RB2PP11</v>
          </cell>
        </row>
        <row r="1919">
          <cell r="A1919" t="str">
            <v>RB2PP11N</v>
          </cell>
        </row>
        <row r="1920">
          <cell r="A1920" t="str">
            <v>RB2PP11S</v>
          </cell>
        </row>
        <row r="1922">
          <cell r="A1922" t="str">
            <v>RB2PP12</v>
          </cell>
        </row>
        <row r="1923">
          <cell r="A1923" t="str">
            <v>RB2PP12N</v>
          </cell>
        </row>
        <row r="1924">
          <cell r="A1924" t="str">
            <v>RB2PP12S</v>
          </cell>
        </row>
        <row r="1926">
          <cell r="A1926" t="str">
            <v>RB2DEF11</v>
          </cell>
        </row>
        <row r="1927">
          <cell r="A1927" t="str">
            <v>RB2DEF11N</v>
          </cell>
        </row>
        <row r="1928">
          <cell r="A1928" t="str">
            <v>RB2DEF11S</v>
          </cell>
        </row>
        <row r="1930">
          <cell r="A1930" t="str">
            <v>RB2DEF12</v>
          </cell>
        </row>
        <row r="1931">
          <cell r="A1931" t="str">
            <v>RB2DEF12N</v>
          </cell>
        </row>
        <row r="1932">
          <cell r="A1932" t="str">
            <v>RB2DEF12S</v>
          </cell>
        </row>
        <row r="1934">
          <cell r="A1934" t="str">
            <v>RB2DEF17</v>
          </cell>
        </row>
        <row r="1935">
          <cell r="A1935" t="str">
            <v>RB2DEF17N</v>
          </cell>
        </row>
        <row r="1936">
          <cell r="A1936" t="str">
            <v>RB2DEF17S</v>
          </cell>
        </row>
        <row r="1938">
          <cell r="A1938" t="str">
            <v>RB2DEF18</v>
          </cell>
        </row>
        <row r="1939">
          <cell r="A1939" t="str">
            <v>RB2DEF18N</v>
          </cell>
        </row>
        <row r="1940">
          <cell r="A1940" t="str">
            <v>RB2DEF18S</v>
          </cell>
        </row>
        <row r="1942">
          <cell r="A1942" t="str">
            <v>RB2RP3</v>
          </cell>
        </row>
        <row r="1943">
          <cell r="A1943" t="str">
            <v>RB2RP3N</v>
          </cell>
        </row>
        <row r="1944">
          <cell r="A1944" t="str">
            <v>RB2RP3S</v>
          </cell>
        </row>
        <row r="1947">
          <cell r="A1947" t="str">
            <v>Misc general taxes - Other Taxes</v>
          </cell>
        </row>
        <row r="1948">
          <cell r="A1948" t="str">
            <v>AGPT7</v>
          </cell>
        </row>
        <row r="1949">
          <cell r="A1949" t="str">
            <v>AGPT7N</v>
          </cell>
        </row>
        <row r="1950">
          <cell r="A1950" t="str">
            <v>AGPT7S</v>
          </cell>
        </row>
        <row r="1952">
          <cell r="A1952" t="str">
            <v>AGPT8</v>
          </cell>
        </row>
        <row r="1953">
          <cell r="A1953" t="str">
            <v>AGPT8N</v>
          </cell>
        </row>
        <row r="1954">
          <cell r="A1954" t="str">
            <v>AGPT8S</v>
          </cell>
        </row>
        <row r="1956">
          <cell r="A1956" t="str">
            <v>AGPT9</v>
          </cell>
        </row>
        <row r="1957">
          <cell r="A1957" t="str">
            <v>AGPT9N</v>
          </cell>
        </row>
        <row r="1958">
          <cell r="A1958" t="str">
            <v>AGPT9S</v>
          </cell>
        </row>
        <row r="1960">
          <cell r="A1960" t="str">
            <v>AGPT10</v>
          </cell>
        </row>
        <row r="1961">
          <cell r="A1961" t="str">
            <v>AGPT10N</v>
          </cell>
        </row>
        <row r="1962">
          <cell r="A1962" t="str">
            <v>AGPT10S</v>
          </cell>
        </row>
        <row r="1964">
          <cell r="A1964" t="str">
            <v>AGRT7</v>
          </cell>
        </row>
        <row r="1965">
          <cell r="A1965" t="str">
            <v>AGRT7N</v>
          </cell>
        </row>
        <row r="1966">
          <cell r="A1966" t="str">
            <v>AGRT7S</v>
          </cell>
        </row>
        <row r="1968">
          <cell r="A1968" t="str">
            <v>AGRT8</v>
          </cell>
        </row>
        <row r="1969">
          <cell r="A1969" t="str">
            <v>AGRT8N</v>
          </cell>
        </row>
        <row r="1970">
          <cell r="A1970" t="str">
            <v>AGRT8S</v>
          </cell>
        </row>
        <row r="1972">
          <cell r="A1972" t="str">
            <v>AGW6</v>
          </cell>
        </row>
        <row r="1973">
          <cell r="A1973" t="str">
            <v>AGW6N</v>
          </cell>
        </row>
        <row r="1974">
          <cell r="A1974" t="str">
            <v>AGW6S</v>
          </cell>
        </row>
        <row r="1976">
          <cell r="A1976" t="str">
            <v>AGW7</v>
          </cell>
        </row>
        <row r="1977">
          <cell r="A1977" t="str">
            <v>AGW7N</v>
          </cell>
        </row>
        <row r="1978">
          <cell r="A1978" t="str">
            <v>AGW7S</v>
          </cell>
        </row>
        <row r="1980">
          <cell r="A1980" t="str">
            <v>O&amp;M and A&amp;G</v>
          </cell>
        </row>
        <row r="1981">
          <cell r="A1981" t="str">
            <v>AG10</v>
          </cell>
        </row>
        <row r="1982">
          <cell r="A1982" t="str">
            <v>AG10N</v>
          </cell>
        </row>
        <row r="1983">
          <cell r="A1983" t="str">
            <v>AG10S</v>
          </cell>
        </row>
        <row r="1985">
          <cell r="A1985" t="str">
            <v>AG23</v>
          </cell>
        </row>
        <row r="1986">
          <cell r="A1986" t="str">
            <v>AG23N</v>
          </cell>
        </row>
        <row r="1987">
          <cell r="A1987" t="str">
            <v>AG23S</v>
          </cell>
        </row>
        <row r="1989">
          <cell r="A1989" t="str">
            <v>AG24</v>
          </cell>
        </row>
        <row r="1990">
          <cell r="A1990" t="str">
            <v>AG24N</v>
          </cell>
        </row>
        <row r="1991">
          <cell r="A1991" t="str">
            <v>AG24S</v>
          </cell>
        </row>
        <row r="1993">
          <cell r="A1993" t="str">
            <v>AG25</v>
          </cell>
        </row>
        <row r="1994">
          <cell r="A1994" t="str">
            <v>AG25N</v>
          </cell>
        </row>
        <row r="1995">
          <cell r="A1995" t="str">
            <v>AG25S</v>
          </cell>
        </row>
        <row r="1997">
          <cell r="A1997" t="str">
            <v>AG26</v>
          </cell>
        </row>
        <row r="1998">
          <cell r="A1998" t="str">
            <v>AG26N</v>
          </cell>
        </row>
        <row r="1999">
          <cell r="A1999" t="str">
            <v>AG26S</v>
          </cell>
        </row>
        <row r="2001">
          <cell r="A2001" t="str">
            <v>AG27</v>
          </cell>
        </row>
        <row r="2002">
          <cell r="A2002" t="str">
            <v>AG27N</v>
          </cell>
        </row>
        <row r="2003">
          <cell r="A2003" t="str">
            <v>AG27S</v>
          </cell>
        </row>
        <row r="2005">
          <cell r="A2005" t="str">
            <v>AG28</v>
          </cell>
        </row>
        <row r="2006">
          <cell r="A2006" t="str">
            <v>AG28N</v>
          </cell>
        </row>
        <row r="2007">
          <cell r="A2007" t="str">
            <v>AG28S</v>
          </cell>
        </row>
        <row r="2009">
          <cell r="A2009" t="str">
            <v>AG29</v>
          </cell>
        </row>
        <row r="2010">
          <cell r="A2010" t="str">
            <v>AG29N</v>
          </cell>
        </row>
        <row r="2011">
          <cell r="A2011" t="str">
            <v>AG29S</v>
          </cell>
        </row>
        <row r="2013">
          <cell r="A2013" t="str">
            <v>EXDO14</v>
          </cell>
        </row>
        <row r="2014">
          <cell r="A2014" t="str">
            <v>EXDO14N</v>
          </cell>
        </row>
        <row r="2015">
          <cell r="A2015" t="str">
            <v>EXDO14S</v>
          </cell>
        </row>
        <row r="2017">
          <cell r="A2017" t="str">
            <v>EXDO15</v>
          </cell>
        </row>
        <row r="2018">
          <cell r="A2018" t="str">
            <v>EXDO15N</v>
          </cell>
        </row>
        <row r="2019">
          <cell r="A2019" t="str">
            <v>EXDO15S</v>
          </cell>
        </row>
        <row r="2021">
          <cell r="A2021" t="str">
            <v>EXDM13</v>
          </cell>
        </row>
        <row r="2022">
          <cell r="A2022" t="str">
            <v>EXDM13N</v>
          </cell>
        </row>
        <row r="2023">
          <cell r="A2023" t="str">
            <v>EXDM13S</v>
          </cell>
        </row>
        <row r="2025">
          <cell r="A2025" t="str">
            <v>EXDM14</v>
          </cell>
        </row>
        <row r="2026">
          <cell r="A2026" t="str">
            <v>EXDM14N</v>
          </cell>
        </row>
        <row r="2027">
          <cell r="A2027" t="str">
            <v>EXDM14S</v>
          </cell>
        </row>
        <row r="2029">
          <cell r="A2029" t="str">
            <v>EXCA8</v>
          </cell>
        </row>
        <row r="2030">
          <cell r="A2030" t="str">
            <v>EXCA8N</v>
          </cell>
        </row>
        <row r="2031">
          <cell r="A2031" t="str">
            <v>EXCA8S</v>
          </cell>
        </row>
        <row r="2033">
          <cell r="A2033" t="str">
            <v>EXCA9</v>
          </cell>
        </row>
        <row r="2034">
          <cell r="A2034" t="str">
            <v>EXCA9N</v>
          </cell>
        </row>
        <row r="2035">
          <cell r="A2035" t="str">
            <v>EXCA9S</v>
          </cell>
        </row>
        <row r="2037">
          <cell r="A2037" t="str">
            <v>EXCSI6</v>
          </cell>
        </row>
        <row r="2038">
          <cell r="A2038" t="str">
            <v>EXCSI6N</v>
          </cell>
        </row>
        <row r="2039">
          <cell r="A2039" t="str">
            <v>EXCSI6S</v>
          </cell>
        </row>
        <row r="2041">
          <cell r="A2041" t="str">
            <v>EXCSI7</v>
          </cell>
        </row>
        <row r="2042">
          <cell r="A2042" t="str">
            <v>EXCSI7N</v>
          </cell>
        </row>
        <row r="2043">
          <cell r="A2043" t="str">
            <v>EXCSI7S</v>
          </cell>
        </row>
        <row r="2045">
          <cell r="A2045" t="str">
            <v>REVPE9</v>
          </cell>
        </row>
        <row r="2046">
          <cell r="A2046" t="str">
            <v>REVPE9N</v>
          </cell>
        </row>
        <row r="2047">
          <cell r="A2047" t="str">
            <v>REVPE9S</v>
          </cell>
        </row>
        <row r="2049">
          <cell r="A2049" t="str">
            <v>REVPE10</v>
          </cell>
        </row>
        <row r="2050">
          <cell r="A2050" t="str">
            <v>REVPE10N</v>
          </cell>
        </row>
        <row r="2051">
          <cell r="A2051" t="str">
            <v>REVPE10S</v>
          </cell>
        </row>
        <row r="2053">
          <cell r="A2053" t="str">
            <v>REVPE13</v>
          </cell>
        </row>
        <row r="2054">
          <cell r="A2054" t="str">
            <v>REVPE13N</v>
          </cell>
        </row>
        <row r="2055">
          <cell r="A2055" t="str">
            <v>REVPE13S</v>
          </cell>
        </row>
        <row r="2057">
          <cell r="A2057" t="str">
            <v>REVPE16</v>
          </cell>
        </row>
        <row r="2058">
          <cell r="A2058" t="str">
            <v>REVPE16N</v>
          </cell>
        </row>
        <row r="2059">
          <cell r="A2059" t="str">
            <v>REVPE16S</v>
          </cell>
        </row>
        <row r="2061">
          <cell r="A2061" t="str">
            <v>REVPE17</v>
          </cell>
        </row>
        <row r="2062">
          <cell r="A2062" t="str">
            <v>REVPE17N</v>
          </cell>
        </row>
        <row r="2063">
          <cell r="A2063" t="str">
            <v>REVPE17S</v>
          </cell>
        </row>
        <row r="2065">
          <cell r="A2065" t="str">
            <v>REVPD8</v>
          </cell>
        </row>
        <row r="2066">
          <cell r="A2066" t="str">
            <v>REVPD8N</v>
          </cell>
        </row>
        <row r="2067">
          <cell r="A2067" t="str">
            <v>REVPD8S</v>
          </cell>
        </row>
        <row r="2069">
          <cell r="A2069" t="str">
            <v>REVPD7</v>
          </cell>
        </row>
        <row r="2070">
          <cell r="A2070" t="str">
            <v>REVPD7N</v>
          </cell>
        </row>
        <row r="2071">
          <cell r="A2071" t="str">
            <v>REVPD7S</v>
          </cell>
        </row>
        <row r="2073">
          <cell r="A2073" t="str">
            <v>REVPD9</v>
          </cell>
        </row>
        <row r="2074">
          <cell r="A2074" t="str">
            <v>REVPD9N</v>
          </cell>
        </row>
        <row r="2075">
          <cell r="A2075" t="str">
            <v>REVPD9S</v>
          </cell>
        </row>
        <row r="2077">
          <cell r="A2077" t="str">
            <v>REVT6</v>
          </cell>
        </row>
        <row r="2078">
          <cell r="A2078" t="str">
            <v>REVT6N</v>
          </cell>
        </row>
        <row r="2079">
          <cell r="A2079" t="str">
            <v>REVT6S</v>
          </cell>
        </row>
        <row r="2081">
          <cell r="A2081" t="str">
            <v>EXS4</v>
          </cell>
        </row>
        <row r="2082">
          <cell r="A2082" t="str">
            <v>EXS4N</v>
          </cell>
        </row>
        <row r="2083">
          <cell r="A2083" t="str">
            <v>EXS4S</v>
          </cell>
        </row>
        <row r="2085">
          <cell r="A2085" t="str">
            <v>EXS5</v>
          </cell>
        </row>
        <row r="2086">
          <cell r="A2086" t="str">
            <v>EXS5N</v>
          </cell>
        </row>
        <row r="2087">
          <cell r="A2087" t="str">
            <v>EXS5S</v>
          </cell>
        </row>
        <row r="2089">
          <cell r="A2089" t="str">
            <v>Depreciation Expense</v>
          </cell>
        </row>
        <row r="2090">
          <cell r="A2090" t="str">
            <v>AGDPP5</v>
          </cell>
        </row>
        <row r="2091">
          <cell r="A2091" t="str">
            <v>AGDPP5N</v>
          </cell>
        </row>
        <row r="2092">
          <cell r="A2092" t="str">
            <v>AGDPP5S</v>
          </cell>
        </row>
        <row r="2094">
          <cell r="A2094" t="str">
            <v>AGDPP6</v>
          </cell>
        </row>
        <row r="2095">
          <cell r="A2095" t="str">
            <v>AGDPP6N</v>
          </cell>
        </row>
        <row r="2096">
          <cell r="A2096" t="str">
            <v>AGDPP6S</v>
          </cell>
        </row>
        <row r="2098">
          <cell r="A2098" t="str">
            <v>AGDPP7</v>
          </cell>
        </row>
        <row r="2099">
          <cell r="A2099" t="str">
            <v>AGDPP7N</v>
          </cell>
        </row>
        <row r="2100">
          <cell r="A2100" t="str">
            <v>AGDPP7S</v>
          </cell>
        </row>
        <row r="2102">
          <cell r="A2102" t="str">
            <v>AGDPT6</v>
          </cell>
        </row>
        <row r="2103">
          <cell r="A2103" t="str">
            <v>AGDPT6N</v>
          </cell>
        </row>
        <row r="2104">
          <cell r="A2104" t="str">
            <v>AGDPT6S</v>
          </cell>
        </row>
        <row r="2106">
          <cell r="A2106" t="str">
            <v>AGDPT7</v>
          </cell>
        </row>
        <row r="2107">
          <cell r="A2107" t="str">
            <v>AGDPT7N</v>
          </cell>
        </row>
        <row r="2108">
          <cell r="A2108" t="str">
            <v>AGDPT7S</v>
          </cell>
        </row>
        <row r="2110">
          <cell r="A2110" t="str">
            <v>AGDPD6</v>
          </cell>
        </row>
        <row r="2111">
          <cell r="A2111" t="str">
            <v>AGDPD6N</v>
          </cell>
        </row>
        <row r="2112">
          <cell r="A2112" t="str">
            <v>AGDPD6S</v>
          </cell>
        </row>
        <row r="2114">
          <cell r="A2114" t="str">
            <v>AGDPD7</v>
          </cell>
        </row>
        <row r="2115">
          <cell r="A2115" t="str">
            <v>AGDPD7N</v>
          </cell>
        </row>
        <row r="2116">
          <cell r="A2116" t="str">
            <v>AGDPD7S</v>
          </cell>
        </row>
        <row r="2118">
          <cell r="A2118" t="str">
            <v>AGDPG6</v>
          </cell>
        </row>
        <row r="2119">
          <cell r="A2119" t="str">
            <v>AGDPG6N</v>
          </cell>
        </row>
        <row r="2120">
          <cell r="A2120" t="str">
            <v>AGDPG6S</v>
          </cell>
        </row>
        <row r="2122">
          <cell r="A2122" t="str">
            <v>AGDPG7</v>
          </cell>
        </row>
        <row r="2123">
          <cell r="A2123" t="str">
            <v>AGDPG7N</v>
          </cell>
        </row>
        <row r="2124">
          <cell r="A2124" t="str">
            <v>AGDPG7S</v>
          </cell>
        </row>
        <row r="2126">
          <cell r="A2126" t="str">
            <v>AGDPG8</v>
          </cell>
        </row>
        <row r="2127">
          <cell r="A2127" t="str">
            <v>AGDPG8N</v>
          </cell>
        </row>
        <row r="2128">
          <cell r="A2128" t="str">
            <v>AGDPG8S</v>
          </cell>
        </row>
        <row r="2130">
          <cell r="A2130" t="str">
            <v>AGDPG12</v>
          </cell>
        </row>
        <row r="2131">
          <cell r="A2131" t="str">
            <v>AGDPG12N</v>
          </cell>
        </row>
        <row r="2132">
          <cell r="A2132" t="str">
            <v>AGDPG12S</v>
          </cell>
        </row>
        <row r="2134">
          <cell r="A2134" t="str">
            <v>AGDPG13</v>
          </cell>
        </row>
        <row r="2135">
          <cell r="A2135" t="str">
            <v>AGDPG13N</v>
          </cell>
        </row>
        <row r="2136">
          <cell r="A2136" t="str">
            <v>AGDPG13S</v>
          </cell>
        </row>
        <row r="2138">
          <cell r="A2138" t="str">
            <v>Interest/ITC</v>
          </cell>
        </row>
        <row r="2139">
          <cell r="A2139" t="str">
            <v>AGSTD5</v>
          </cell>
        </row>
        <row r="2140">
          <cell r="A2140" t="str">
            <v>AGSTD5N</v>
          </cell>
        </row>
        <row r="2141">
          <cell r="A2141" t="str">
            <v>AGSTD5S</v>
          </cell>
        </row>
        <row r="2143">
          <cell r="A2143" t="str">
            <v>AGSTD6</v>
          </cell>
        </row>
        <row r="2144">
          <cell r="A2144" t="str">
            <v>AGSTD6N</v>
          </cell>
        </row>
        <row r="2145">
          <cell r="A2145" t="str">
            <v>AGSTD6S</v>
          </cell>
        </row>
        <row r="2147">
          <cell r="A2147" t="str">
            <v>AGCD5</v>
          </cell>
        </row>
        <row r="2148">
          <cell r="A2148" t="str">
            <v>AGCD5N</v>
          </cell>
        </row>
        <row r="2149">
          <cell r="A2149" t="str">
            <v>AGCD5S</v>
          </cell>
        </row>
        <row r="2151">
          <cell r="A2151" t="str">
            <v>AGITC6</v>
          </cell>
        </row>
        <row r="2152">
          <cell r="A2152" t="str">
            <v>AGITC6N</v>
          </cell>
        </row>
        <row r="2153">
          <cell r="A2153" t="str">
            <v>AGITC6S</v>
          </cell>
        </row>
        <row r="2155">
          <cell r="A2155" t="str">
            <v>AGITC7</v>
          </cell>
        </row>
        <row r="2156">
          <cell r="A2156" t="str">
            <v>AGITC7N</v>
          </cell>
        </row>
        <row r="2157">
          <cell r="A2157" t="str">
            <v>AGITC7S</v>
          </cell>
        </row>
        <row r="2159">
          <cell r="A2159" t="str">
            <v>Revenue</v>
          </cell>
        </row>
        <row r="2160">
          <cell r="A2160" t="str">
            <v>RevRet_p</v>
          </cell>
        </row>
        <row r="2161">
          <cell r="A2161" t="str">
            <v>RevRet_pN</v>
          </cell>
        </row>
        <row r="2162">
          <cell r="A2162" t="str">
            <v>RevRet_pS</v>
          </cell>
        </row>
        <row r="2164">
          <cell r="A2164" t="str">
            <v>RevSale1_p</v>
          </cell>
        </row>
        <row r="2165">
          <cell r="A2165" t="str">
            <v>RevSale1_pN</v>
          </cell>
        </row>
        <row r="2166">
          <cell r="A2166" t="str">
            <v>RevSale1_pS</v>
          </cell>
        </row>
        <row r="2168">
          <cell r="A2168" t="str">
            <v>REVOR14</v>
          </cell>
        </row>
        <row r="2169">
          <cell r="A2169" t="str">
            <v>REVOR14N</v>
          </cell>
        </row>
        <row r="2170">
          <cell r="A2170" t="str">
            <v>REVOR14S</v>
          </cell>
        </row>
        <row r="2172">
          <cell r="A2172" t="str">
            <v>REVOR19</v>
          </cell>
        </row>
        <row r="2173">
          <cell r="A2173" t="str">
            <v>REVOR19N</v>
          </cell>
        </row>
        <row r="2174">
          <cell r="A2174" t="str">
            <v>REVOR19S</v>
          </cell>
        </row>
        <row r="2176">
          <cell r="A2176" t="str">
            <v>REVOR20</v>
          </cell>
        </row>
        <row r="2177">
          <cell r="A2177" t="str">
            <v>REVOR20N</v>
          </cell>
        </row>
        <row r="2178">
          <cell r="A2178" t="str">
            <v>REVOR20S</v>
          </cell>
        </row>
        <row r="2180">
          <cell r="A2180" t="str">
            <v>REVOR21</v>
          </cell>
        </row>
        <row r="2181">
          <cell r="A2181" t="str">
            <v>REVOR21N</v>
          </cell>
        </row>
        <row r="2182">
          <cell r="A2182" t="str">
            <v>REVOR21S</v>
          </cell>
        </row>
        <row r="2184">
          <cell r="A2184" t="str">
            <v>REVOR22</v>
          </cell>
        </row>
        <row r="2185">
          <cell r="A2185" t="str">
            <v>REVOR22N</v>
          </cell>
        </row>
        <row r="2186">
          <cell r="A2186" t="str">
            <v>REVOR22S</v>
          </cell>
        </row>
        <row r="2188">
          <cell r="A2188" t="str">
            <v>REVOR23</v>
          </cell>
        </row>
        <row r="2189">
          <cell r="A2189" t="str">
            <v>REVOR23N</v>
          </cell>
        </row>
        <row r="2190">
          <cell r="A2190" t="str">
            <v>REVOR23S</v>
          </cell>
        </row>
        <row r="2192">
          <cell r="A2192" t="str">
            <v>REVOR24</v>
          </cell>
        </row>
        <row r="2193">
          <cell r="A2193" t="str">
            <v>REVOR24N</v>
          </cell>
        </row>
        <row r="2194">
          <cell r="A2194" t="str">
            <v>REVOR24S</v>
          </cell>
        </row>
        <row r="2196">
          <cell r="A2196" t="str">
            <v>REVOR25</v>
          </cell>
        </row>
        <row r="2197">
          <cell r="A2197" t="str">
            <v>REVOR25N</v>
          </cell>
        </row>
        <row r="2198">
          <cell r="A2198" t="str">
            <v>REVOR25S</v>
          </cell>
        </row>
        <row r="2200">
          <cell r="A2200" t="str">
            <v>REVOR34x</v>
          </cell>
        </row>
        <row r="2201">
          <cell r="A2201" t="str">
            <v>REVOR34Nx</v>
          </cell>
        </row>
        <row r="2202">
          <cell r="A2202" t="str">
            <v>REVOR34Sx</v>
          </cell>
        </row>
        <row r="2204">
          <cell r="A2204" t="str">
            <v>REVOR35</v>
          </cell>
        </row>
        <row r="2205">
          <cell r="A2205" t="str">
            <v>REVOR35N</v>
          </cell>
        </row>
        <row r="2206">
          <cell r="A2206" t="str">
            <v>REVOR35S</v>
          </cell>
        </row>
        <row r="2208">
          <cell r="A2208" t="str">
            <v>REVOR36</v>
          </cell>
        </row>
        <row r="2209">
          <cell r="A2209" t="str">
            <v>REVOR36N</v>
          </cell>
        </row>
        <row r="2210">
          <cell r="A2210" t="str">
            <v>REVOR36S</v>
          </cell>
        </row>
        <row r="2212">
          <cell r="A2212" t="str">
            <v>REVOR37</v>
          </cell>
        </row>
        <row r="2213">
          <cell r="A2213" t="str">
            <v>REVOR37N</v>
          </cell>
        </row>
        <row r="2214">
          <cell r="A2214" t="str">
            <v>REVOR37S</v>
          </cell>
        </row>
        <row r="2216">
          <cell r="A2216" t="str">
            <v>Income Taxes</v>
          </cell>
        </row>
        <row r="2218">
          <cell r="A2218" t="str">
            <v>IncTax_p</v>
          </cell>
        </row>
        <row r="2219">
          <cell r="A2219" t="str">
            <v>IncTax_pN</v>
          </cell>
        </row>
        <row r="2220">
          <cell r="A2220" t="str">
            <v>IncTax_pS</v>
          </cell>
        </row>
        <row r="2221">
          <cell r="A2221" t="str">
            <v>IncTax_pG</v>
          </cell>
        </row>
        <row r="2223">
          <cell r="A2223" t="str">
            <v>North Carolina</v>
          </cell>
        </row>
        <row r="2227">
          <cell r="A2227" t="str">
            <v>RB_prf_total</v>
          </cell>
        </row>
        <row r="2229">
          <cell r="A2229" t="str">
            <v>South Carolina</v>
          </cell>
        </row>
        <row r="2232">
          <cell r="A2232" t="str">
            <v>RB_prf_total</v>
          </cell>
        </row>
        <row r="2244">
          <cell r="A2244" t="str">
            <v>A&amp;G_begin_GW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6423-F88F-4DDB-8916-D259EF5DCAB8}">
  <dimension ref="A2:D27"/>
  <sheetViews>
    <sheetView workbookViewId="0">
      <selection activeCell="B11" sqref="B11"/>
    </sheetView>
  </sheetViews>
  <sheetFormatPr defaultRowHeight="14.4" x14ac:dyDescent="0.3"/>
  <cols>
    <col min="2" max="2" width="50.33203125" customWidth="1"/>
    <col min="3" max="3" width="15.6640625" customWidth="1"/>
    <col min="4" max="4" width="82" customWidth="1"/>
  </cols>
  <sheetData>
    <row r="2" spans="2:4" ht="18" x14ac:dyDescent="0.35">
      <c r="B2" s="161" t="s">
        <v>83</v>
      </c>
      <c r="C2" s="161"/>
      <c r="D2" s="161"/>
    </row>
    <row r="3" spans="2:4" ht="18" x14ac:dyDescent="0.35">
      <c r="B3" s="161" t="s">
        <v>98</v>
      </c>
      <c r="C3" s="161"/>
      <c r="D3" s="161"/>
    </row>
    <row r="5" spans="2:4" ht="15.6" x14ac:dyDescent="0.3">
      <c r="B5" s="91" t="s">
        <v>47</v>
      </c>
      <c r="C5" s="55"/>
      <c r="D5" s="90" t="s">
        <v>84</v>
      </c>
    </row>
    <row r="6" spans="2:4" x14ac:dyDescent="0.3">
      <c r="B6" s="55" t="s">
        <v>76</v>
      </c>
      <c r="C6" s="83">
        <v>138.55285042755079</v>
      </c>
      <c r="D6" t="s">
        <v>97</v>
      </c>
    </row>
    <row r="7" spans="2:4" x14ac:dyDescent="0.3">
      <c r="B7" s="55" t="s">
        <v>77</v>
      </c>
      <c r="C7" s="94">
        <v>18.29</v>
      </c>
      <c r="D7" s="95" t="s">
        <v>99</v>
      </c>
    </row>
    <row r="8" spans="2:4" ht="15" thickBot="1" x14ac:dyDescent="0.35">
      <c r="B8" s="55" t="s">
        <v>49</v>
      </c>
      <c r="C8" s="96">
        <v>1.51</v>
      </c>
      <c r="D8" s="97" t="s">
        <v>85</v>
      </c>
    </row>
    <row r="9" spans="2:4" ht="15" thickTop="1" x14ac:dyDescent="0.3">
      <c r="B9" s="55" t="s">
        <v>79</v>
      </c>
      <c r="C9" s="83">
        <v>19.8</v>
      </c>
      <c r="D9" t="s">
        <v>100</v>
      </c>
    </row>
    <row r="10" spans="2:4" x14ac:dyDescent="0.3">
      <c r="B10" s="55"/>
      <c r="C10" s="83"/>
    </row>
    <row r="11" spans="2:4" x14ac:dyDescent="0.3">
      <c r="B11" s="55"/>
      <c r="C11" s="83"/>
    </row>
    <row r="12" spans="2:4" ht="15.6" x14ac:dyDescent="0.3">
      <c r="B12" s="91" t="s">
        <v>48</v>
      </c>
      <c r="C12" s="83"/>
    </row>
    <row r="13" spans="2:4" x14ac:dyDescent="0.3">
      <c r="B13" s="55" t="s">
        <v>76</v>
      </c>
      <c r="C13" s="83">
        <v>238.58427309106253</v>
      </c>
      <c r="D13" t="s">
        <v>97</v>
      </c>
    </row>
    <row r="14" spans="2:4" x14ac:dyDescent="0.3">
      <c r="B14" s="55" t="s">
        <v>77</v>
      </c>
      <c r="C14" s="94">
        <v>31.49</v>
      </c>
      <c r="D14" s="95" t="s">
        <v>99</v>
      </c>
    </row>
    <row r="15" spans="2:4" ht="15" thickBot="1" x14ac:dyDescent="0.35">
      <c r="B15" s="55" t="s">
        <v>49</v>
      </c>
      <c r="C15" s="96">
        <v>6.68</v>
      </c>
      <c r="D15" s="97" t="s">
        <v>85</v>
      </c>
    </row>
    <row r="16" spans="2:4" ht="15" thickTop="1" x14ac:dyDescent="0.3">
      <c r="B16" s="55" t="s">
        <v>79</v>
      </c>
      <c r="C16" s="83">
        <v>38.17</v>
      </c>
      <c r="D16" t="s">
        <v>101</v>
      </c>
    </row>
    <row r="17" spans="1:3" x14ac:dyDescent="0.3">
      <c r="B17" s="55"/>
      <c r="C17" s="83"/>
    </row>
    <row r="18" spans="1:3" x14ac:dyDescent="0.3">
      <c r="B18" s="55"/>
      <c r="C18" s="55"/>
    </row>
    <row r="19" spans="1:3" ht="18" x14ac:dyDescent="0.35">
      <c r="B19" s="84" t="s">
        <v>80</v>
      </c>
      <c r="C19" s="85">
        <f>C16+C9</f>
        <v>57.97</v>
      </c>
    </row>
    <row r="20" spans="1:3" x14ac:dyDescent="0.3">
      <c r="B20" s="55"/>
      <c r="C20" s="55"/>
    </row>
    <row r="22" spans="1:3" x14ac:dyDescent="0.3">
      <c r="B22" s="89" t="s">
        <v>86</v>
      </c>
    </row>
    <row r="23" spans="1:3" ht="28.8" x14ac:dyDescent="0.3">
      <c r="A23" s="93" t="s">
        <v>92</v>
      </c>
      <c r="B23" s="92" t="s">
        <v>91</v>
      </c>
    </row>
    <row r="24" spans="1:3" x14ac:dyDescent="0.3">
      <c r="A24" s="93" t="s">
        <v>93</v>
      </c>
      <c r="B24" t="s">
        <v>87</v>
      </c>
    </row>
    <row r="25" spans="1:3" x14ac:dyDescent="0.3">
      <c r="A25" s="93" t="s">
        <v>94</v>
      </c>
      <c r="B25" t="s">
        <v>88</v>
      </c>
    </row>
    <row r="26" spans="1:3" x14ac:dyDescent="0.3">
      <c r="A26" s="93" t="s">
        <v>95</v>
      </c>
      <c r="B26" t="s">
        <v>89</v>
      </c>
    </row>
    <row r="27" spans="1:3" x14ac:dyDescent="0.3">
      <c r="A27" s="93" t="s">
        <v>96</v>
      </c>
      <c r="B27" t="s">
        <v>90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workbookViewId="0">
      <selection activeCell="J24" sqref="J24"/>
    </sheetView>
  </sheetViews>
  <sheetFormatPr defaultRowHeight="14.4" x14ac:dyDescent="0.3"/>
  <cols>
    <col min="1" max="1" width="16.88671875" customWidth="1"/>
    <col min="2" max="2" width="9.109375" customWidth="1"/>
    <col min="3" max="3" width="2.44140625" customWidth="1"/>
    <col min="4" max="4" width="9.109375" customWidth="1"/>
    <col min="5" max="5" width="14.44140625" customWidth="1"/>
    <col min="6" max="7" width="9.109375" customWidth="1"/>
    <col min="8" max="8" width="2.5546875" customWidth="1"/>
    <col min="10" max="10" width="10.33203125" customWidth="1"/>
    <col min="11" max="11" width="17.5546875" customWidth="1"/>
    <col min="12" max="12" width="9.109375" customWidth="1"/>
    <col min="13" max="13" width="2.44140625" customWidth="1"/>
    <col min="14" max="14" width="9.109375" customWidth="1"/>
  </cols>
  <sheetData>
    <row r="1" spans="1:8" x14ac:dyDescent="0.3">
      <c r="A1" s="171" t="s">
        <v>109</v>
      </c>
      <c r="B1" s="172"/>
      <c r="C1" s="172"/>
      <c r="D1" s="172"/>
      <c r="E1" s="172"/>
      <c r="F1" s="172"/>
      <c r="G1" s="172"/>
      <c r="H1" s="173"/>
    </row>
    <row r="2" spans="1:8" x14ac:dyDescent="0.3">
      <c r="A2" s="174" t="s">
        <v>108</v>
      </c>
      <c r="B2" s="175"/>
      <c r="C2" s="175"/>
      <c r="D2" s="175"/>
      <c r="E2" s="175"/>
      <c r="F2" s="175"/>
      <c r="G2" s="175"/>
      <c r="H2" s="176"/>
    </row>
    <row r="3" spans="1:8" ht="15" thickBot="1" x14ac:dyDescent="0.35">
      <c r="A3" s="182">
        <v>2020</v>
      </c>
      <c r="B3" s="183"/>
      <c r="C3" s="183"/>
      <c r="D3" s="183"/>
      <c r="E3" s="183"/>
      <c r="F3" s="183"/>
      <c r="G3" s="183"/>
      <c r="H3" s="184"/>
    </row>
    <row r="4" spans="1:8" x14ac:dyDescent="0.3">
      <c r="C4" s="81"/>
    </row>
    <row r="5" spans="1:8" x14ac:dyDescent="0.3">
      <c r="A5" t="s">
        <v>81</v>
      </c>
      <c r="C5" s="81"/>
    </row>
    <row r="6" spans="1:8" x14ac:dyDescent="0.3">
      <c r="A6" t="s">
        <v>71</v>
      </c>
    </row>
    <row r="8" spans="1:8" x14ac:dyDescent="0.3">
      <c r="B8" s="55" t="s">
        <v>28</v>
      </c>
      <c r="C8" s="55"/>
      <c r="D8" s="55" t="s">
        <v>29</v>
      </c>
    </row>
    <row r="9" spans="1:8" x14ac:dyDescent="0.3">
      <c r="B9" s="55">
        <v>2019</v>
      </c>
      <c r="C9" s="55"/>
      <c r="D9" s="55">
        <v>2019</v>
      </c>
    </row>
    <row r="10" spans="1:8" x14ac:dyDescent="0.3">
      <c r="A10" s="55" t="s">
        <v>34</v>
      </c>
    </row>
    <row r="11" spans="1:8" x14ac:dyDescent="0.3">
      <c r="A11" s="55">
        <v>7</v>
      </c>
      <c r="B11" s="55"/>
      <c r="C11" s="55"/>
      <c r="D11" s="55">
        <v>1.02027</v>
      </c>
    </row>
    <row r="12" spans="1:8" x14ac:dyDescent="0.3">
      <c r="A12" s="55">
        <v>15</v>
      </c>
      <c r="B12" s="55">
        <v>1.04705</v>
      </c>
      <c r="C12" s="55"/>
      <c r="D12" s="55"/>
    </row>
    <row r="13" spans="1:8" x14ac:dyDescent="0.3">
      <c r="A13" s="55">
        <v>19</v>
      </c>
      <c r="B13" s="55">
        <v>1.0621700000000001</v>
      </c>
      <c r="C13" s="55"/>
      <c r="D13" s="55">
        <v>1.0621700000000001</v>
      </c>
    </row>
    <row r="14" spans="1:8" x14ac:dyDescent="0.3">
      <c r="B14" s="55"/>
      <c r="C14" s="55"/>
      <c r="D14" s="55"/>
    </row>
    <row r="15" spans="1:8" x14ac:dyDescent="0.3">
      <c r="A15" t="s">
        <v>73</v>
      </c>
      <c r="B15" s="55">
        <f>B13-B12</f>
        <v>1.5120000000000022E-2</v>
      </c>
      <c r="C15" s="55"/>
      <c r="D15" s="55">
        <f>D13-D11</f>
        <v>4.1900000000000048E-2</v>
      </c>
    </row>
    <row r="16" spans="1:8" x14ac:dyDescent="0.3">
      <c r="A16" t="s">
        <v>72</v>
      </c>
      <c r="B16" s="87">
        <f>B15+1</f>
        <v>1.01512</v>
      </c>
      <c r="C16" s="55"/>
      <c r="D16" s="87">
        <f>D15+1</f>
        <v>1.0419</v>
      </c>
    </row>
    <row r="19" spans="1:2" x14ac:dyDescent="0.3">
      <c r="A19" t="s">
        <v>28</v>
      </c>
      <c r="B19" t="s">
        <v>33</v>
      </c>
    </row>
    <row r="20" spans="1:2" x14ac:dyDescent="0.3">
      <c r="A20" t="s">
        <v>29</v>
      </c>
      <c r="B20" t="s">
        <v>70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headerFooter>
    <oddFooter>&amp;CConfidential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59DE-EB56-4D66-B900-D79776CDEEC2}">
  <dimension ref="C2:D7"/>
  <sheetViews>
    <sheetView workbookViewId="0">
      <selection activeCell="F15" sqref="F15"/>
    </sheetView>
  </sheetViews>
  <sheetFormatPr defaultRowHeight="14.4" x14ac:dyDescent="0.3"/>
  <cols>
    <col min="1" max="1" width="18.33203125" customWidth="1"/>
    <col min="2" max="2" width="17.44140625" customWidth="1"/>
    <col min="3" max="3" width="11.33203125" customWidth="1"/>
    <col min="4" max="4" width="11.44140625" customWidth="1"/>
  </cols>
  <sheetData>
    <row r="2" spans="3:4" x14ac:dyDescent="0.3">
      <c r="C2" s="88"/>
      <c r="D2" s="88"/>
    </row>
    <row r="3" spans="3:4" x14ac:dyDescent="0.3">
      <c r="C3" s="88"/>
      <c r="D3" s="88"/>
    </row>
    <row r="5" spans="3:4" x14ac:dyDescent="0.3">
      <c r="C5" s="88"/>
      <c r="D5" s="88"/>
    </row>
    <row r="6" spans="3:4" x14ac:dyDescent="0.3">
      <c r="C6" s="88"/>
      <c r="D6" s="88"/>
    </row>
    <row r="7" spans="3:4" x14ac:dyDescent="0.3">
      <c r="C7" s="88"/>
      <c r="D7" s="8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8"/>
  <sheetViews>
    <sheetView view="pageLayout" zoomScaleNormal="100" workbookViewId="0">
      <selection activeCell="E5" sqref="E5"/>
    </sheetView>
  </sheetViews>
  <sheetFormatPr defaultRowHeight="14.4" x14ac:dyDescent="0.3"/>
  <cols>
    <col min="2" max="2" width="48.88671875" style="55" customWidth="1"/>
    <col min="3" max="3" width="13.5546875" style="55" customWidth="1"/>
  </cols>
  <sheetData>
    <row r="1" spans="2:3" x14ac:dyDescent="0.3">
      <c r="B1" s="90" t="s">
        <v>130</v>
      </c>
    </row>
    <row r="3" spans="2:3" x14ac:dyDescent="0.3">
      <c r="B3" s="55" t="s">
        <v>78</v>
      </c>
    </row>
    <row r="4" spans="2:3" x14ac:dyDescent="0.3">
      <c r="C4" s="90" t="s">
        <v>75</v>
      </c>
    </row>
    <row r="5" spans="2:3" x14ac:dyDescent="0.3">
      <c r="C5" s="90" t="s">
        <v>161</v>
      </c>
    </row>
    <row r="6" spans="2:3" x14ac:dyDescent="0.3">
      <c r="B6" s="135" t="s">
        <v>47</v>
      </c>
    </row>
    <row r="7" spans="2:3" x14ac:dyDescent="0.3">
      <c r="B7" s="55" t="s">
        <v>76</v>
      </c>
      <c r="C7" s="83">
        <f>'Trans Capital'!$E$20</f>
        <v>59.22129699895563</v>
      </c>
    </row>
    <row r="8" spans="2:3" x14ac:dyDescent="0.3">
      <c r="B8" s="55" t="s">
        <v>77</v>
      </c>
      <c r="C8" s="83">
        <f>'Trans Capital'!$E$21</f>
        <v>3.86</v>
      </c>
    </row>
    <row r="9" spans="2:3" x14ac:dyDescent="0.3">
      <c r="B9" s="55" t="s">
        <v>49</v>
      </c>
      <c r="C9" s="83">
        <f>'Trans O&amp;M'!$E$21</f>
        <v>1.53</v>
      </c>
    </row>
    <row r="10" spans="2:3" x14ac:dyDescent="0.3">
      <c r="B10" s="55" t="s">
        <v>79</v>
      </c>
      <c r="C10" s="83">
        <f>ROUND(C$8+C$9,2)</f>
        <v>5.39</v>
      </c>
    </row>
    <row r="11" spans="2:3" x14ac:dyDescent="0.3">
      <c r="C11" s="83"/>
    </row>
    <row r="12" spans="2:3" x14ac:dyDescent="0.3">
      <c r="B12" s="135" t="s">
        <v>48</v>
      </c>
      <c r="C12" s="83"/>
    </row>
    <row r="13" spans="2:3" x14ac:dyDescent="0.3">
      <c r="B13" s="55" t="s">
        <v>76</v>
      </c>
      <c r="C13" s="83">
        <f>'Dist Capital'!$E$20</f>
        <v>694.46139301278993</v>
      </c>
    </row>
    <row r="14" spans="2:3" x14ac:dyDescent="0.3">
      <c r="B14" s="55" t="s">
        <v>77</v>
      </c>
      <c r="C14" s="83">
        <f>'Dist Capital'!$E$21</f>
        <v>45.78</v>
      </c>
    </row>
    <row r="15" spans="2:3" x14ac:dyDescent="0.3">
      <c r="B15" s="55" t="s">
        <v>49</v>
      </c>
      <c r="C15" s="83">
        <f>'Dist O&amp;M'!$E$21</f>
        <v>12.96</v>
      </c>
    </row>
    <row r="16" spans="2:3" x14ac:dyDescent="0.3">
      <c r="B16" s="55" t="s">
        <v>79</v>
      </c>
      <c r="C16" s="83">
        <f>ROUND(C$14+C$15,2)</f>
        <v>58.74</v>
      </c>
    </row>
    <row r="17" spans="2:3" x14ac:dyDescent="0.3">
      <c r="B17" s="55" t="s">
        <v>78</v>
      </c>
    </row>
    <row r="18" spans="2:3" ht="18.600000000000001" customHeight="1" x14ac:dyDescent="0.35">
      <c r="B18" s="84" t="s">
        <v>80</v>
      </c>
      <c r="C18" s="85">
        <f>+C16+C10</f>
        <v>64.13</v>
      </c>
    </row>
  </sheetData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7"/>
  <sheetViews>
    <sheetView showGridLines="0" view="pageLayout" zoomScaleNormal="90" zoomScaleSheetLayoutView="100" workbookViewId="0">
      <selection activeCell="E5" sqref="E5"/>
    </sheetView>
  </sheetViews>
  <sheetFormatPr defaultColWidth="9.109375" defaultRowHeight="12" x14ac:dyDescent="0.25"/>
  <cols>
    <col min="1" max="1" width="10.109375" style="10" customWidth="1"/>
    <col min="2" max="2" width="14" style="10" customWidth="1"/>
    <col min="3" max="3" width="13.33203125" style="10" customWidth="1"/>
    <col min="4" max="4" width="13.44140625" style="10" customWidth="1"/>
    <col min="5" max="5" width="15.88671875" style="10" customWidth="1"/>
    <col min="6" max="6" width="13.88671875" style="10" customWidth="1"/>
    <col min="7" max="7" width="14" style="10" bestFit="1" customWidth="1"/>
    <col min="8" max="8" width="16.33203125" style="10" bestFit="1" customWidth="1"/>
    <col min="9" max="9" width="14.109375" style="10" customWidth="1"/>
    <col min="10" max="10" width="12" style="10" customWidth="1"/>
    <col min="11" max="11" width="11.88671875" style="10" customWidth="1"/>
    <col min="12" max="12" width="12.6640625" style="10" customWidth="1"/>
    <col min="13" max="13" width="10.88671875" style="10" customWidth="1"/>
    <col min="14" max="16384" width="9.109375" style="10"/>
  </cols>
  <sheetData>
    <row r="1" spans="1:12" ht="15.6" x14ac:dyDescent="0.3">
      <c r="A1" s="162" t="s">
        <v>131</v>
      </c>
      <c r="B1" s="163"/>
      <c r="C1" s="163"/>
      <c r="D1" s="163"/>
      <c r="E1" s="163"/>
      <c r="F1" s="163"/>
      <c r="G1" s="163"/>
      <c r="H1" s="164"/>
      <c r="I1" s="46"/>
    </row>
    <row r="2" spans="1:12" ht="13.8" x14ac:dyDescent="0.3">
      <c r="A2" s="165" t="s">
        <v>111</v>
      </c>
      <c r="B2" s="166"/>
      <c r="C2" s="166"/>
      <c r="D2" s="166"/>
      <c r="E2" s="166"/>
      <c r="F2" s="166"/>
      <c r="G2" s="166"/>
      <c r="H2" s="167"/>
    </row>
    <row r="3" spans="1:12" ht="15" thickBot="1" x14ac:dyDescent="0.35">
      <c r="A3" s="168"/>
      <c r="B3" s="169"/>
      <c r="C3" s="169"/>
      <c r="D3" s="169"/>
      <c r="E3" s="169"/>
      <c r="F3" s="169"/>
      <c r="G3" s="169"/>
      <c r="H3" s="170"/>
      <c r="J3" s="23"/>
    </row>
    <row r="4" spans="1:12" x14ac:dyDescent="0.25">
      <c r="F4" s="33"/>
      <c r="G4" s="22"/>
    </row>
    <row r="5" spans="1:12" x14ac:dyDescent="0.25">
      <c r="F5" s="33"/>
      <c r="H5" s="24"/>
      <c r="I5" s="25"/>
    </row>
    <row r="6" spans="1:12" ht="12" customHeight="1" x14ac:dyDescent="0.25">
      <c r="A6" s="9" t="s">
        <v>78</v>
      </c>
      <c r="B6" s="111" t="s">
        <v>78</v>
      </c>
      <c r="C6" s="21"/>
      <c r="D6" s="21"/>
      <c r="E6" s="112"/>
      <c r="F6" s="40"/>
      <c r="G6" s="41"/>
      <c r="I6" s="41"/>
      <c r="K6" s="113"/>
      <c r="L6" s="21"/>
    </row>
    <row r="7" spans="1:12" x14ac:dyDescent="0.25">
      <c r="B7" s="21"/>
      <c r="D7" s="21"/>
    </row>
    <row r="8" spans="1:12" ht="14.4" x14ac:dyDescent="0.3">
      <c r="A8" s="42" t="s">
        <v>144</v>
      </c>
      <c r="B8" s="38"/>
    </row>
    <row r="9" spans="1:12" x14ac:dyDescent="0.25">
      <c r="A9" s="8" t="s">
        <v>106</v>
      </c>
      <c r="B9" s="39"/>
    </row>
    <row r="10" spans="1:12" x14ac:dyDescent="0.25">
      <c r="A10" s="9"/>
      <c r="B10" s="9"/>
    </row>
    <row r="11" spans="1:12" x14ac:dyDescent="0.25">
      <c r="A11" s="9"/>
      <c r="B11" s="9"/>
      <c r="C11" s="9" t="s">
        <v>19</v>
      </c>
    </row>
    <row r="12" spans="1:12" x14ac:dyDescent="0.25">
      <c r="A12" s="9"/>
      <c r="B12" s="9"/>
      <c r="C12" s="9" t="s">
        <v>16</v>
      </c>
    </row>
    <row r="13" spans="1:12" x14ac:dyDescent="0.25">
      <c r="A13" s="9" t="s">
        <v>7</v>
      </c>
      <c r="B13" s="9"/>
      <c r="C13" s="9" t="s">
        <v>17</v>
      </c>
      <c r="D13" s="9"/>
    </row>
    <row r="14" spans="1:12" x14ac:dyDescent="0.25">
      <c r="A14" s="26" t="s">
        <v>3</v>
      </c>
      <c r="B14" s="26" t="s">
        <v>2</v>
      </c>
      <c r="C14" s="47" t="s">
        <v>30</v>
      </c>
      <c r="E14" s="122"/>
      <c r="F14" s="122"/>
    </row>
    <row r="15" spans="1:12" ht="14.4" x14ac:dyDescent="0.3">
      <c r="A15" s="9">
        <v>1</v>
      </c>
      <c r="B15" s="9">
        <v>2018</v>
      </c>
      <c r="C15" s="160">
        <v>1677765.1500000001</v>
      </c>
      <c r="E15" s="9"/>
      <c r="F15" s="78"/>
    </row>
    <row r="16" spans="1:12" ht="14.4" x14ac:dyDescent="0.3">
      <c r="A16" s="9">
        <v>2</v>
      </c>
      <c r="B16" s="9">
        <v>2019</v>
      </c>
      <c r="C16" s="160">
        <v>4360956.92</v>
      </c>
      <c r="E16" s="9"/>
      <c r="F16" s="128"/>
    </row>
    <row r="17" spans="1:12" ht="14.4" x14ac:dyDescent="0.3">
      <c r="A17" s="9">
        <f t="shared" ref="A17:A19" si="0">A16+1</f>
        <v>3</v>
      </c>
      <c r="B17" s="9">
        <v>2020</v>
      </c>
      <c r="C17" s="160">
        <v>23191394.599999998</v>
      </c>
      <c r="E17" s="9"/>
      <c r="F17" s="120"/>
    </row>
    <row r="18" spans="1:12" ht="14.4" x14ac:dyDescent="0.3">
      <c r="A18" s="9">
        <f t="shared" si="0"/>
        <v>4</v>
      </c>
      <c r="B18" s="9">
        <v>2021</v>
      </c>
      <c r="C18" s="160">
        <v>8818219.4399999995</v>
      </c>
      <c r="E18" s="9"/>
      <c r="F18" s="120"/>
    </row>
    <row r="19" spans="1:12" ht="14.4" x14ac:dyDescent="0.3">
      <c r="A19" s="9">
        <f t="shared" si="0"/>
        <v>5</v>
      </c>
      <c r="B19" s="9">
        <v>2022</v>
      </c>
      <c r="C19" s="160">
        <v>1228544.4300000002</v>
      </c>
      <c r="E19" s="9"/>
      <c r="F19" s="120"/>
    </row>
    <row r="20" spans="1:12" ht="14.4" x14ac:dyDescent="0.3">
      <c r="A20" s="9">
        <v>6</v>
      </c>
      <c r="B20" s="9">
        <v>2023</v>
      </c>
      <c r="C20" s="160">
        <v>3500081.4600000009</v>
      </c>
      <c r="E20" s="50"/>
      <c r="F20" s="78"/>
      <c r="G20" s="50"/>
      <c r="H20" s="50"/>
    </row>
    <row r="21" spans="1:12" ht="14.4" x14ac:dyDescent="0.3">
      <c r="A21" s="9">
        <v>7</v>
      </c>
      <c r="B21" s="9">
        <v>2024</v>
      </c>
      <c r="C21" s="160">
        <v>5440974.54</v>
      </c>
      <c r="E21" s="50"/>
      <c r="F21" s="78"/>
      <c r="G21" s="50"/>
      <c r="H21" s="50"/>
    </row>
    <row r="22" spans="1:12" x14ac:dyDescent="0.25">
      <c r="A22" s="10" t="s">
        <v>167</v>
      </c>
    </row>
    <row r="23" spans="1:12" x14ac:dyDescent="0.25">
      <c r="A23" s="10" t="s">
        <v>168</v>
      </c>
    </row>
    <row r="25" spans="1:12" x14ac:dyDescent="0.25">
      <c r="A25" s="30" t="s">
        <v>145</v>
      </c>
      <c r="C25" s="8"/>
      <c r="D25" s="8"/>
    </row>
    <row r="26" spans="1:12" x14ac:dyDescent="0.25">
      <c r="A26" s="8" t="s">
        <v>107</v>
      </c>
      <c r="B26" s="8"/>
      <c r="C26" s="8"/>
      <c r="D26" s="8"/>
    </row>
    <row r="27" spans="1:12" x14ac:dyDescent="0.25">
      <c r="A27" s="30"/>
      <c r="B27" s="8"/>
    </row>
    <row r="28" spans="1:12" ht="14.4" x14ac:dyDescent="0.3">
      <c r="A28" s="1"/>
      <c r="B28" s="1"/>
      <c r="C28" s="9" t="s">
        <v>19</v>
      </c>
    </row>
    <row r="29" spans="1:12" ht="14.4" x14ac:dyDescent="0.3">
      <c r="A29" s="8"/>
      <c r="B29" s="1"/>
      <c r="C29" s="9" t="s">
        <v>16</v>
      </c>
    </row>
    <row r="30" spans="1:12" ht="14.4" x14ac:dyDescent="0.3">
      <c r="A30" s="31" t="s">
        <v>7</v>
      </c>
      <c r="B30" s="1"/>
      <c r="C30" s="9" t="s">
        <v>17</v>
      </c>
    </row>
    <row r="31" spans="1:12" x14ac:dyDescent="0.25">
      <c r="A31" s="32" t="s">
        <v>3</v>
      </c>
      <c r="B31" s="32" t="s">
        <v>2</v>
      </c>
      <c r="C31" s="47" t="s">
        <v>30</v>
      </c>
      <c r="E31" s="122"/>
      <c r="F31" s="122"/>
    </row>
    <row r="32" spans="1:12" ht="14.4" x14ac:dyDescent="0.3">
      <c r="A32" s="31">
        <v>1</v>
      </c>
      <c r="B32" s="9">
        <v>2018</v>
      </c>
      <c r="C32" s="160">
        <v>6023392.9699999997</v>
      </c>
      <c r="E32" s="9"/>
      <c r="F32" s="19"/>
      <c r="G32" s="8"/>
      <c r="H32" s="8"/>
      <c r="I32" s="8"/>
      <c r="J32" s="8"/>
      <c r="K32" s="8"/>
      <c r="L32" s="29"/>
    </row>
    <row r="33" spans="1:14" ht="14.4" x14ac:dyDescent="0.3">
      <c r="A33" s="31">
        <f t="shared" ref="A33:A36" si="1">1+A32</f>
        <v>2</v>
      </c>
      <c r="B33" s="9">
        <v>2019</v>
      </c>
      <c r="C33" s="160">
        <v>20028884.404000003</v>
      </c>
      <c r="E33" s="9"/>
      <c r="F33" s="19"/>
      <c r="G33" s="8"/>
      <c r="H33" s="8"/>
      <c r="I33" s="8"/>
      <c r="J33" s="8"/>
      <c r="K33" s="8"/>
      <c r="L33" s="29"/>
    </row>
    <row r="34" spans="1:14" ht="14.4" x14ac:dyDescent="0.3">
      <c r="A34" s="31">
        <f t="shared" si="1"/>
        <v>3</v>
      </c>
      <c r="B34" s="31">
        <v>2020</v>
      </c>
      <c r="C34" s="160">
        <v>17352795.760000002</v>
      </c>
      <c r="E34" s="9"/>
      <c r="F34" s="123"/>
      <c r="G34" s="8"/>
      <c r="H34" s="8"/>
      <c r="I34" s="8"/>
      <c r="J34" s="8"/>
      <c r="K34" s="8"/>
      <c r="L34" s="29"/>
    </row>
    <row r="35" spans="1:14" ht="14.4" x14ac:dyDescent="0.3">
      <c r="A35" s="31">
        <f t="shared" si="1"/>
        <v>4</v>
      </c>
      <c r="B35" s="9">
        <v>2021</v>
      </c>
      <c r="C35" s="160">
        <v>9522151.4199999999</v>
      </c>
      <c r="D35" s="20"/>
      <c r="E35" s="9"/>
      <c r="F35" s="123"/>
      <c r="G35" s="8"/>
      <c r="H35" s="8"/>
      <c r="I35" s="8"/>
      <c r="J35" s="8"/>
      <c r="K35" s="8"/>
      <c r="L35" s="29"/>
    </row>
    <row r="36" spans="1:14" ht="14.4" x14ac:dyDescent="0.3">
      <c r="A36" s="31">
        <f t="shared" si="1"/>
        <v>5</v>
      </c>
      <c r="B36" s="9">
        <v>2022</v>
      </c>
      <c r="C36" s="160">
        <v>14116681.329999998</v>
      </c>
      <c r="E36" s="9"/>
      <c r="F36" s="123"/>
      <c r="G36" s="8"/>
      <c r="H36" s="8"/>
      <c r="I36" s="8"/>
      <c r="J36" s="8"/>
      <c r="K36" s="8"/>
      <c r="L36" s="29"/>
    </row>
    <row r="37" spans="1:14" ht="14.4" x14ac:dyDescent="0.3">
      <c r="A37" s="31">
        <v>6</v>
      </c>
      <c r="B37" s="31">
        <v>2023</v>
      </c>
      <c r="C37" s="160">
        <v>13382310.450000001</v>
      </c>
      <c r="E37" s="8"/>
      <c r="F37" s="8"/>
      <c r="G37" s="8"/>
      <c r="H37" s="8"/>
    </row>
    <row r="38" spans="1:14" ht="14.4" x14ac:dyDescent="0.3">
      <c r="A38" s="31">
        <v>7</v>
      </c>
      <c r="B38" s="31">
        <v>2024</v>
      </c>
      <c r="C38" s="160">
        <v>17754139.399999991</v>
      </c>
      <c r="E38" s="8"/>
      <c r="F38" s="8"/>
      <c r="G38" s="8"/>
      <c r="H38" s="8"/>
    </row>
    <row r="39" spans="1:14" x14ac:dyDescent="0.25">
      <c r="A39" s="10" t="s">
        <v>167</v>
      </c>
      <c r="C39" s="150"/>
      <c r="D39" s="21"/>
    </row>
    <row r="40" spans="1:14" x14ac:dyDescent="0.25">
      <c r="A40" s="10" t="s">
        <v>168</v>
      </c>
      <c r="D40" s="21"/>
      <c r="F40" s="31"/>
    </row>
    <row r="41" spans="1:14" x14ac:dyDescent="0.25">
      <c r="F41" s="31"/>
    </row>
    <row r="42" spans="1:14" x14ac:dyDescent="0.25">
      <c r="A42" s="28" t="s">
        <v>149</v>
      </c>
      <c r="I42" s="23"/>
    </row>
    <row r="43" spans="1:14" x14ac:dyDescent="0.25">
      <c r="A43" s="10" t="s">
        <v>14</v>
      </c>
      <c r="C43" s="22" t="s">
        <v>31</v>
      </c>
      <c r="I43" s="23"/>
    </row>
    <row r="44" spans="1:14" x14ac:dyDescent="0.25">
      <c r="G44" s="49"/>
      <c r="H44" s="49"/>
    </row>
    <row r="45" spans="1:14" x14ac:dyDescent="0.25">
      <c r="A45" s="9" t="s">
        <v>7</v>
      </c>
      <c r="B45" s="9" t="s">
        <v>6</v>
      </c>
      <c r="C45" s="9" t="s">
        <v>5</v>
      </c>
      <c r="D45" s="51" t="s">
        <v>5</v>
      </c>
      <c r="E45" s="9" t="s">
        <v>4</v>
      </c>
      <c r="F45" s="9" t="s">
        <v>4</v>
      </c>
      <c r="I45" s="9"/>
      <c r="J45" s="9"/>
      <c r="K45" s="9"/>
      <c r="L45" s="9"/>
      <c r="M45" s="9"/>
      <c r="N45" s="9"/>
    </row>
    <row r="46" spans="1:14" x14ac:dyDescent="0.25">
      <c r="A46" s="26" t="s">
        <v>3</v>
      </c>
      <c r="B46" s="15" t="s">
        <v>2</v>
      </c>
      <c r="C46" s="15" t="s">
        <v>1</v>
      </c>
      <c r="D46" s="52" t="s">
        <v>0</v>
      </c>
      <c r="E46" s="15" t="s">
        <v>1</v>
      </c>
      <c r="F46" s="15" t="s">
        <v>0</v>
      </c>
      <c r="I46" s="26"/>
      <c r="J46" s="9"/>
      <c r="K46" s="9"/>
      <c r="L46" s="9"/>
      <c r="M46" s="9"/>
      <c r="N46" s="9"/>
    </row>
    <row r="47" spans="1:14" x14ac:dyDescent="0.25">
      <c r="C47" s="9" t="s">
        <v>13</v>
      </c>
      <c r="D47" s="51" t="s">
        <v>12</v>
      </c>
      <c r="E47" s="9" t="s">
        <v>11</v>
      </c>
      <c r="F47" s="9" t="s">
        <v>10</v>
      </c>
      <c r="K47" s="9"/>
      <c r="L47" s="9"/>
      <c r="M47" s="9"/>
      <c r="N47" s="9"/>
    </row>
    <row r="48" spans="1:14" ht="12" customHeight="1" x14ac:dyDescent="0.25">
      <c r="A48" s="9">
        <v>1</v>
      </c>
      <c r="B48" s="9">
        <v>2018</v>
      </c>
      <c r="C48" s="151">
        <v>753</v>
      </c>
      <c r="D48" s="121">
        <f t="shared" ref="D48:D53" si="2">C48/$C$54</f>
        <v>0.67715827338129497</v>
      </c>
      <c r="E48" s="151">
        <v>752</v>
      </c>
      <c r="F48" s="121">
        <f t="shared" ref="F48:F53" si="3">E48/$E$54</f>
        <v>0.57317073170731703</v>
      </c>
      <c r="I48" s="9"/>
      <c r="J48" s="9"/>
      <c r="K48" s="9"/>
      <c r="L48" s="59"/>
      <c r="M48" s="9"/>
      <c r="N48" s="59"/>
    </row>
    <row r="49" spans="1:14" ht="12" customHeight="1" x14ac:dyDescent="0.25">
      <c r="A49" s="9">
        <f t="shared" ref="A49:A52" si="4">A48+1</f>
        <v>2</v>
      </c>
      <c r="B49" s="9">
        <v>2019</v>
      </c>
      <c r="C49" s="151">
        <v>771</v>
      </c>
      <c r="D49" s="121">
        <f t="shared" si="2"/>
        <v>0.69334532374100721</v>
      </c>
      <c r="E49" s="151">
        <v>774</v>
      </c>
      <c r="F49" s="121">
        <f t="shared" si="3"/>
        <v>0.58993902439024393</v>
      </c>
      <c r="I49" s="9"/>
      <c r="J49" s="9"/>
      <c r="K49" s="9"/>
      <c r="L49" s="59"/>
      <c r="M49" s="9"/>
      <c r="N49" s="59"/>
    </row>
    <row r="50" spans="1:14" ht="12" customHeight="1" x14ac:dyDescent="0.25">
      <c r="A50" s="9">
        <f t="shared" si="4"/>
        <v>3</v>
      </c>
      <c r="B50" s="9">
        <v>2020</v>
      </c>
      <c r="C50" s="151">
        <v>793</v>
      </c>
      <c r="D50" s="121">
        <f t="shared" si="2"/>
        <v>0.71312949640287771</v>
      </c>
      <c r="E50" s="151">
        <v>817</v>
      </c>
      <c r="F50" s="121">
        <f t="shared" si="3"/>
        <v>0.62271341463414631</v>
      </c>
      <c r="I50" s="9"/>
      <c r="J50" s="9"/>
      <c r="K50" s="151"/>
      <c r="L50" s="59"/>
      <c r="M50" s="151"/>
      <c r="N50" s="59"/>
    </row>
    <row r="51" spans="1:14" ht="12" customHeight="1" x14ac:dyDescent="0.25">
      <c r="A51" s="9">
        <f t="shared" si="4"/>
        <v>4</v>
      </c>
      <c r="B51" s="9">
        <f t="shared" ref="B51:B52" si="5">+B50+1</f>
        <v>2021</v>
      </c>
      <c r="C51" s="151">
        <v>804</v>
      </c>
      <c r="D51" s="121">
        <f t="shared" si="2"/>
        <v>0.7230215827338129</v>
      </c>
      <c r="E51" s="151">
        <v>839</v>
      </c>
      <c r="F51" s="121">
        <f t="shared" si="3"/>
        <v>0.63948170731707321</v>
      </c>
      <c r="I51" s="9"/>
      <c r="J51" s="9"/>
      <c r="K51" s="9"/>
      <c r="L51" s="59"/>
      <c r="M51" s="9"/>
      <c r="N51" s="59"/>
    </row>
    <row r="52" spans="1:14" ht="12" customHeight="1" x14ac:dyDescent="0.25">
      <c r="A52" s="9">
        <f t="shared" si="4"/>
        <v>5</v>
      </c>
      <c r="B52" s="9">
        <f t="shared" si="5"/>
        <v>2022</v>
      </c>
      <c r="C52" s="151">
        <v>898</v>
      </c>
      <c r="D52" s="121">
        <f t="shared" si="2"/>
        <v>0.80755395683453235</v>
      </c>
      <c r="E52" s="151">
        <v>933</v>
      </c>
      <c r="F52" s="121">
        <f t="shared" si="3"/>
        <v>0.71112804878048785</v>
      </c>
      <c r="I52" s="9"/>
      <c r="J52" s="9"/>
      <c r="K52" s="9"/>
      <c r="L52" s="59"/>
      <c r="M52" s="9"/>
      <c r="N52" s="59"/>
    </row>
    <row r="53" spans="1:14" x14ac:dyDescent="0.25">
      <c r="A53" s="9">
        <v>6</v>
      </c>
      <c r="B53" s="9">
        <v>2023</v>
      </c>
      <c r="C53" s="151">
        <v>1054</v>
      </c>
      <c r="D53" s="121">
        <f t="shared" si="2"/>
        <v>0.94784172661870503</v>
      </c>
      <c r="E53" s="151">
        <v>1188</v>
      </c>
      <c r="F53" s="121">
        <f t="shared" si="3"/>
        <v>0.90548780487804881</v>
      </c>
      <c r="I53" s="9"/>
      <c r="J53" s="9"/>
      <c r="K53" s="151"/>
      <c r="L53" s="59"/>
      <c r="M53" s="151"/>
      <c r="N53" s="59"/>
    </row>
    <row r="54" spans="1:14" x14ac:dyDescent="0.25">
      <c r="A54" s="9">
        <v>7</v>
      </c>
      <c r="B54" s="9">
        <v>2024</v>
      </c>
      <c r="C54" s="151">
        <v>1112</v>
      </c>
      <c r="D54" s="121">
        <f>C54/$C$54</f>
        <v>1</v>
      </c>
      <c r="E54" s="151">
        <v>1312</v>
      </c>
      <c r="F54" s="121">
        <f>E54/$E$54</f>
        <v>1</v>
      </c>
    </row>
    <row r="56" spans="1:14" x14ac:dyDescent="0.25">
      <c r="B56" s="8"/>
      <c r="D56" s="21"/>
    </row>
    <row r="57" spans="1:14" ht="12.75" customHeight="1" x14ac:dyDescent="0.25">
      <c r="A57" s="28" t="s">
        <v>146</v>
      </c>
      <c r="J57" s="109"/>
      <c r="K57" s="9"/>
      <c r="M57" s="110"/>
    </row>
    <row r="58" spans="1:14" x14ac:dyDescent="0.25">
      <c r="A58" s="10" t="s">
        <v>112</v>
      </c>
    </row>
    <row r="59" spans="1:14" x14ac:dyDescent="0.25">
      <c r="A59" s="10" t="s">
        <v>113</v>
      </c>
    </row>
    <row r="60" spans="1:14" x14ac:dyDescent="0.25">
      <c r="A60" s="10" t="s">
        <v>114</v>
      </c>
    </row>
    <row r="61" spans="1:14" x14ac:dyDescent="0.25">
      <c r="A61" s="10" t="s">
        <v>115</v>
      </c>
    </row>
    <row r="62" spans="1:14" x14ac:dyDescent="0.25">
      <c r="A62" s="10" t="s">
        <v>116</v>
      </c>
    </row>
    <row r="63" spans="1:14" x14ac:dyDescent="0.25">
      <c r="A63" s="10" t="s">
        <v>117</v>
      </c>
    </row>
    <row r="64" spans="1:14" x14ac:dyDescent="0.25">
      <c r="A64" s="10" t="s">
        <v>118</v>
      </c>
    </row>
    <row r="66" spans="1:15" x14ac:dyDescent="0.25">
      <c r="C66" s="9" t="s">
        <v>37</v>
      </c>
      <c r="D66" s="9" t="s">
        <v>37</v>
      </c>
      <c r="E66" s="51" t="s">
        <v>37</v>
      </c>
      <c r="F66" s="9" t="s">
        <v>38</v>
      </c>
      <c r="G66" s="9" t="s">
        <v>38</v>
      </c>
      <c r="H66" s="51" t="s">
        <v>38</v>
      </c>
    </row>
    <row r="67" spans="1:15" x14ac:dyDescent="0.25">
      <c r="C67" s="9" t="s">
        <v>39</v>
      </c>
      <c r="D67" s="9" t="s">
        <v>40</v>
      </c>
      <c r="E67" s="51" t="s">
        <v>50</v>
      </c>
      <c r="F67" s="9" t="s">
        <v>41</v>
      </c>
      <c r="G67" s="9" t="s">
        <v>42</v>
      </c>
      <c r="H67" s="51" t="s">
        <v>40</v>
      </c>
      <c r="I67" s="9" t="s">
        <v>43</v>
      </c>
    </row>
    <row r="68" spans="1:15" x14ac:dyDescent="0.25">
      <c r="A68" s="9" t="s">
        <v>7</v>
      </c>
      <c r="B68" s="31" t="s">
        <v>51</v>
      </c>
      <c r="C68" s="9">
        <v>562</v>
      </c>
      <c r="D68" s="9">
        <v>563</v>
      </c>
      <c r="E68" s="51">
        <v>564</v>
      </c>
      <c r="F68" s="9">
        <v>569</v>
      </c>
      <c r="G68" s="9">
        <v>570</v>
      </c>
      <c r="H68" s="51">
        <v>571</v>
      </c>
    </row>
    <row r="69" spans="1:15" x14ac:dyDescent="0.25">
      <c r="A69" s="26" t="s">
        <v>3</v>
      </c>
      <c r="B69" s="32" t="s">
        <v>2</v>
      </c>
      <c r="C69" s="15" t="s">
        <v>30</v>
      </c>
      <c r="D69" s="15" t="s">
        <v>30</v>
      </c>
      <c r="E69" s="52" t="s">
        <v>30</v>
      </c>
      <c r="F69" s="15" t="s">
        <v>30</v>
      </c>
      <c r="G69" s="15" t="s">
        <v>30</v>
      </c>
      <c r="H69" s="52" t="s">
        <v>30</v>
      </c>
      <c r="I69" s="15" t="s">
        <v>30</v>
      </c>
    </row>
    <row r="70" spans="1:15" x14ac:dyDescent="0.25">
      <c r="C70" s="9" t="s">
        <v>13</v>
      </c>
      <c r="D70" s="9" t="s">
        <v>12</v>
      </c>
      <c r="E70" s="51" t="s">
        <v>11</v>
      </c>
      <c r="F70" s="9" t="s">
        <v>10</v>
      </c>
      <c r="G70" s="9" t="s">
        <v>9</v>
      </c>
      <c r="H70" s="51" t="s">
        <v>8</v>
      </c>
      <c r="I70" s="9" t="s">
        <v>56</v>
      </c>
      <c r="N70" s="69"/>
      <c r="O70" s="68"/>
    </row>
    <row r="71" spans="1:15" x14ac:dyDescent="0.25">
      <c r="A71" s="9">
        <v>1</v>
      </c>
      <c r="B71" s="9">
        <v>2018</v>
      </c>
      <c r="C71" s="136">
        <v>148685</v>
      </c>
      <c r="D71" s="136">
        <v>33532</v>
      </c>
      <c r="E71" s="137">
        <v>0</v>
      </c>
      <c r="F71" s="136">
        <v>29250</v>
      </c>
      <c r="G71" s="136">
        <v>255031</v>
      </c>
      <c r="H71" s="138">
        <v>428751</v>
      </c>
      <c r="I71" s="139">
        <f t="shared" ref="I71:I76" si="6">SUM(C71:H71)</f>
        <v>895249</v>
      </c>
    </row>
    <row r="72" spans="1:15" x14ac:dyDescent="0.25">
      <c r="A72" s="9">
        <f t="shared" ref="A72:A75" si="7">+A71+1</f>
        <v>2</v>
      </c>
      <c r="B72" s="9">
        <v>2019</v>
      </c>
      <c r="C72" s="136">
        <v>172155</v>
      </c>
      <c r="D72" s="136">
        <v>44384</v>
      </c>
      <c r="E72" s="137">
        <v>0</v>
      </c>
      <c r="F72" s="136">
        <v>10315</v>
      </c>
      <c r="G72" s="136">
        <v>141479</v>
      </c>
      <c r="H72" s="136">
        <v>304632</v>
      </c>
      <c r="I72" s="140">
        <f t="shared" si="6"/>
        <v>672965</v>
      </c>
    </row>
    <row r="73" spans="1:15" x14ac:dyDescent="0.25">
      <c r="A73" s="9">
        <f t="shared" si="7"/>
        <v>3</v>
      </c>
      <c r="B73" s="9">
        <v>2020</v>
      </c>
      <c r="C73" s="136">
        <v>97322</v>
      </c>
      <c r="D73" s="136">
        <v>41917</v>
      </c>
      <c r="E73" s="137">
        <v>0</v>
      </c>
      <c r="F73" s="136">
        <v>28462</v>
      </c>
      <c r="G73" s="136">
        <v>249717</v>
      </c>
      <c r="H73" s="136">
        <v>1023598</v>
      </c>
      <c r="I73" s="141">
        <f t="shared" si="6"/>
        <v>1441016</v>
      </c>
    </row>
    <row r="74" spans="1:15" x14ac:dyDescent="0.25">
      <c r="A74" s="9">
        <f t="shared" si="7"/>
        <v>4</v>
      </c>
      <c r="B74" s="9">
        <v>2021</v>
      </c>
      <c r="C74" s="136">
        <v>115176</v>
      </c>
      <c r="D74" s="136">
        <v>15778</v>
      </c>
      <c r="E74" s="137">
        <v>0</v>
      </c>
      <c r="F74" s="136">
        <v>28359</v>
      </c>
      <c r="G74" s="136">
        <v>180022</v>
      </c>
      <c r="H74" s="136">
        <v>310946</v>
      </c>
      <c r="I74" s="141">
        <f>SUM(C74:H74)</f>
        <v>650281</v>
      </c>
    </row>
    <row r="75" spans="1:15" x14ac:dyDescent="0.25">
      <c r="A75" s="9">
        <f t="shared" si="7"/>
        <v>5</v>
      </c>
      <c r="B75" s="9">
        <v>2022</v>
      </c>
      <c r="C75" s="136">
        <v>127509</v>
      </c>
      <c r="D75" s="136">
        <v>116780</v>
      </c>
      <c r="E75" s="137">
        <v>0</v>
      </c>
      <c r="F75" s="136">
        <v>27569</v>
      </c>
      <c r="G75" s="136">
        <v>237523</v>
      </c>
      <c r="H75" s="136">
        <v>637356</v>
      </c>
      <c r="I75" s="141">
        <f t="shared" si="6"/>
        <v>1146737</v>
      </c>
    </row>
    <row r="76" spans="1:15" x14ac:dyDescent="0.25">
      <c r="A76" s="9">
        <v>6</v>
      </c>
      <c r="B76" s="9">
        <v>2023</v>
      </c>
      <c r="C76" s="136">
        <v>69187</v>
      </c>
      <c r="D76" s="136">
        <v>78268</v>
      </c>
      <c r="E76" s="137">
        <v>0</v>
      </c>
      <c r="F76" s="136">
        <v>17031</v>
      </c>
      <c r="G76" s="136">
        <v>136516</v>
      </c>
      <c r="H76" s="136">
        <v>786506</v>
      </c>
      <c r="I76" s="139">
        <f t="shared" si="6"/>
        <v>1087508</v>
      </c>
    </row>
    <row r="77" spans="1:15" x14ac:dyDescent="0.25">
      <c r="A77" s="9">
        <v>7</v>
      </c>
      <c r="B77" s="9">
        <v>2024</v>
      </c>
      <c r="C77" s="136">
        <v>38953</v>
      </c>
      <c r="D77" s="136">
        <v>98464</v>
      </c>
      <c r="E77" s="137">
        <v>0</v>
      </c>
      <c r="F77" s="136">
        <v>22194</v>
      </c>
      <c r="G77" s="136">
        <v>198525</v>
      </c>
      <c r="H77" s="136">
        <v>563238</v>
      </c>
      <c r="I77" s="139">
        <f t="shared" ref="I77" si="8">SUM(C77:H77)</f>
        <v>921374</v>
      </c>
    </row>
    <row r="78" spans="1:15" x14ac:dyDescent="0.25">
      <c r="A78" s="9"/>
      <c r="B78" s="9"/>
      <c r="C78" s="136"/>
      <c r="D78" s="136"/>
      <c r="E78" s="138"/>
      <c r="F78" s="136"/>
      <c r="G78" s="136"/>
      <c r="H78" s="136"/>
      <c r="I78" s="156"/>
    </row>
    <row r="79" spans="1:15" x14ac:dyDescent="0.25">
      <c r="A79" s="28" t="s">
        <v>147</v>
      </c>
    </row>
    <row r="80" spans="1:15" x14ac:dyDescent="0.25">
      <c r="A80" s="10" t="s">
        <v>132</v>
      </c>
    </row>
    <row r="81" spans="1:11" x14ac:dyDescent="0.25">
      <c r="A81" s="10" t="s">
        <v>133</v>
      </c>
    </row>
    <row r="82" spans="1:11" x14ac:dyDescent="0.25">
      <c r="A82" s="10" t="s">
        <v>134</v>
      </c>
    </row>
    <row r="83" spans="1:11" x14ac:dyDescent="0.25">
      <c r="A83" s="10" t="s">
        <v>119</v>
      </c>
    </row>
    <row r="84" spans="1:11" x14ac:dyDescent="0.25">
      <c r="A84" s="10" t="s">
        <v>135</v>
      </c>
    </row>
    <row r="85" spans="1:11" x14ac:dyDescent="0.25">
      <c r="A85" s="10" t="s">
        <v>136</v>
      </c>
    </row>
    <row r="86" spans="1:11" x14ac:dyDescent="0.25">
      <c r="A86" s="10" t="s">
        <v>121</v>
      </c>
    </row>
    <row r="87" spans="1:11" x14ac:dyDescent="0.25">
      <c r="A87" s="10" t="s">
        <v>82</v>
      </c>
    </row>
    <row r="88" spans="1:11" x14ac:dyDescent="0.25">
      <c r="A88" s="10" t="s">
        <v>66</v>
      </c>
    </row>
    <row r="89" spans="1:11" x14ac:dyDescent="0.25">
      <c r="A89" s="10" t="s">
        <v>122</v>
      </c>
    </row>
    <row r="90" spans="1:11" x14ac:dyDescent="0.25">
      <c r="A90" s="10" t="s">
        <v>120</v>
      </c>
    </row>
    <row r="92" spans="1:11" x14ac:dyDescent="0.25">
      <c r="C92" s="9" t="s">
        <v>37</v>
      </c>
      <c r="D92" s="9" t="s">
        <v>37</v>
      </c>
      <c r="E92" s="9" t="s">
        <v>37</v>
      </c>
      <c r="F92" s="51" t="s">
        <v>38</v>
      </c>
      <c r="G92" s="9" t="s">
        <v>38</v>
      </c>
      <c r="H92" s="51" t="s">
        <v>38</v>
      </c>
      <c r="I92" s="9" t="s">
        <v>38</v>
      </c>
      <c r="J92" s="51" t="s">
        <v>38</v>
      </c>
      <c r="K92" s="9" t="s">
        <v>27</v>
      </c>
    </row>
    <row r="93" spans="1:11" x14ac:dyDescent="0.25">
      <c r="C93" s="9" t="s">
        <v>39</v>
      </c>
      <c r="D93" s="9" t="s">
        <v>40</v>
      </c>
      <c r="E93" s="9" t="s">
        <v>50</v>
      </c>
      <c r="F93" s="51" t="s">
        <v>39</v>
      </c>
      <c r="G93" s="9" t="s">
        <v>40</v>
      </c>
      <c r="H93" s="51" t="s">
        <v>50</v>
      </c>
      <c r="I93" s="9" t="s">
        <v>40</v>
      </c>
      <c r="J93" s="74" t="s">
        <v>50</v>
      </c>
      <c r="K93" s="9" t="s">
        <v>43</v>
      </c>
    </row>
    <row r="94" spans="1:11" x14ac:dyDescent="0.25">
      <c r="A94" s="9" t="s">
        <v>7</v>
      </c>
      <c r="B94" s="9" t="s">
        <v>51</v>
      </c>
      <c r="C94" s="9">
        <v>582</v>
      </c>
      <c r="D94" s="9">
        <v>583</v>
      </c>
      <c r="E94" s="9">
        <v>584</v>
      </c>
      <c r="F94" s="51">
        <v>592</v>
      </c>
      <c r="G94" s="9">
        <v>593</v>
      </c>
      <c r="H94" s="51">
        <v>594</v>
      </c>
      <c r="I94" s="9" t="s">
        <v>54</v>
      </c>
      <c r="J94" s="51" t="s">
        <v>55</v>
      </c>
      <c r="K94" s="9" t="s">
        <v>35</v>
      </c>
    </row>
    <row r="95" spans="1:11" x14ac:dyDescent="0.25">
      <c r="A95" s="26" t="s">
        <v>3</v>
      </c>
      <c r="B95" s="32" t="s">
        <v>2</v>
      </c>
      <c r="C95" s="15" t="s">
        <v>30</v>
      </c>
      <c r="D95" s="15" t="s">
        <v>30</v>
      </c>
      <c r="E95" s="15" t="s">
        <v>30</v>
      </c>
      <c r="F95" s="52" t="s">
        <v>30</v>
      </c>
      <c r="G95" s="15" t="s">
        <v>30</v>
      </c>
      <c r="H95" s="52" t="s">
        <v>30</v>
      </c>
      <c r="I95" s="15" t="s">
        <v>30</v>
      </c>
      <c r="J95" s="52" t="s">
        <v>30</v>
      </c>
      <c r="K95" s="15" t="s">
        <v>30</v>
      </c>
    </row>
    <row r="96" spans="1:11" x14ac:dyDescent="0.25">
      <c r="C96" s="9" t="s">
        <v>13</v>
      </c>
      <c r="D96" s="9" t="s">
        <v>12</v>
      </c>
      <c r="E96" s="9" t="s">
        <v>11</v>
      </c>
      <c r="F96" s="51" t="s">
        <v>10</v>
      </c>
      <c r="G96" s="9" t="s">
        <v>9</v>
      </c>
      <c r="H96" s="51" t="s">
        <v>8</v>
      </c>
      <c r="I96" s="9" t="s">
        <v>56</v>
      </c>
      <c r="J96" s="75" t="s">
        <v>57</v>
      </c>
      <c r="K96" s="9" t="s">
        <v>58</v>
      </c>
    </row>
    <row r="97" spans="1:13" x14ac:dyDescent="0.25">
      <c r="A97" s="9">
        <v>1</v>
      </c>
      <c r="B97" s="9">
        <v>2018</v>
      </c>
      <c r="C97" s="136">
        <v>61654</v>
      </c>
      <c r="D97" s="136">
        <v>192433</v>
      </c>
      <c r="E97" s="136">
        <v>318756</v>
      </c>
      <c r="F97" s="138">
        <v>302347</v>
      </c>
      <c r="G97" s="142">
        <v>7798853</v>
      </c>
      <c r="H97" s="136">
        <v>268976</v>
      </c>
      <c r="I97" s="143">
        <f t="shared" ref="I97:I102" si="9">G97*(1-H121)</f>
        <v>7251779.5177112101</v>
      </c>
      <c r="J97" s="144">
        <f t="shared" ref="J97:J102" si="10">H97*(1-H121)</f>
        <v>250107.88734649704</v>
      </c>
      <c r="K97" s="145">
        <f>SUM(C97:F97)+I97+J97</f>
        <v>8377077.4050577069</v>
      </c>
      <c r="M97" s="50"/>
    </row>
    <row r="98" spans="1:13" x14ac:dyDescent="0.25">
      <c r="A98" s="9">
        <f t="shared" ref="A98:A101" si="11">+A97+1</f>
        <v>2</v>
      </c>
      <c r="B98" s="9">
        <v>2019</v>
      </c>
      <c r="C98" s="136">
        <v>32629</v>
      </c>
      <c r="D98" s="136">
        <v>161521</v>
      </c>
      <c r="E98" s="136">
        <v>256704</v>
      </c>
      <c r="F98" s="138">
        <v>368536</v>
      </c>
      <c r="G98" s="142">
        <v>9463186</v>
      </c>
      <c r="H98" s="136">
        <v>180861</v>
      </c>
      <c r="I98" s="143">
        <f t="shared" si="9"/>
        <v>8816588.4750136696</v>
      </c>
      <c r="J98" s="144">
        <f t="shared" si="10"/>
        <v>168503.18784597993</v>
      </c>
      <c r="K98" s="145">
        <f>SUM(C98:F98)+I98+J98</f>
        <v>9804481.6628596503</v>
      </c>
      <c r="M98" s="50"/>
    </row>
    <row r="99" spans="1:13" x14ac:dyDescent="0.25">
      <c r="A99" s="9">
        <f t="shared" si="11"/>
        <v>3</v>
      </c>
      <c r="B99" s="9">
        <v>2020</v>
      </c>
      <c r="C99" s="136">
        <v>52188</v>
      </c>
      <c r="D99" s="136">
        <v>341290</v>
      </c>
      <c r="E99" s="136">
        <v>263049</v>
      </c>
      <c r="F99" s="138">
        <v>248871</v>
      </c>
      <c r="G99" s="142">
        <v>6666053</v>
      </c>
      <c r="H99" s="136">
        <v>238188</v>
      </c>
      <c r="I99" s="143">
        <f t="shared" si="9"/>
        <v>6221456.1767171482</v>
      </c>
      <c r="J99" s="144">
        <f t="shared" si="10"/>
        <v>222301.89346227879</v>
      </c>
      <c r="K99" s="145">
        <f>SUM(C99:F99)+I99+J99</f>
        <v>7349156.070179427</v>
      </c>
      <c r="M99" s="50"/>
    </row>
    <row r="100" spans="1:13" x14ac:dyDescent="0.25">
      <c r="A100" s="9">
        <f t="shared" si="11"/>
        <v>4</v>
      </c>
      <c r="B100" s="9">
        <v>2021</v>
      </c>
      <c r="C100" s="136">
        <v>92075</v>
      </c>
      <c r="D100" s="136">
        <v>232087</v>
      </c>
      <c r="E100" s="136">
        <v>352338</v>
      </c>
      <c r="F100" s="136">
        <v>361551</v>
      </c>
      <c r="G100" s="142">
        <v>6352091</v>
      </c>
      <c r="H100" s="136">
        <v>190198</v>
      </c>
      <c r="I100" s="143">
        <f t="shared" si="9"/>
        <v>5974551.4930131081</v>
      </c>
      <c r="J100" s="144">
        <f t="shared" si="10"/>
        <v>178893.49268895976</v>
      </c>
      <c r="K100" s="145">
        <f t="shared" ref="K100:K102" si="12">SUM(C100:F100)+I100+J100</f>
        <v>7191495.9857020676</v>
      </c>
      <c r="M100" s="50"/>
    </row>
    <row r="101" spans="1:13" x14ac:dyDescent="0.25">
      <c r="A101" s="9">
        <f t="shared" si="11"/>
        <v>5</v>
      </c>
      <c r="B101" s="9">
        <v>2022</v>
      </c>
      <c r="C101" s="136">
        <v>99295</v>
      </c>
      <c r="D101" s="136">
        <v>224989</v>
      </c>
      <c r="E101" s="136">
        <v>402156</v>
      </c>
      <c r="F101" s="136">
        <v>362911</v>
      </c>
      <c r="G101" s="142">
        <v>9286304</v>
      </c>
      <c r="H101" s="136">
        <v>212988</v>
      </c>
      <c r="I101" s="143">
        <f t="shared" si="9"/>
        <v>8772385.8694136012</v>
      </c>
      <c r="J101" s="144">
        <f t="shared" si="10"/>
        <v>201200.92143813771</v>
      </c>
      <c r="K101" s="145">
        <f t="shared" si="12"/>
        <v>10062937.790851738</v>
      </c>
      <c r="M101" s="50"/>
    </row>
    <row r="102" spans="1:13" x14ac:dyDescent="0.25">
      <c r="A102" s="9">
        <v>6</v>
      </c>
      <c r="B102" s="9">
        <v>2023</v>
      </c>
      <c r="C102" s="136">
        <v>19923</v>
      </c>
      <c r="D102" s="136">
        <v>236689</v>
      </c>
      <c r="E102" s="136">
        <v>527015</v>
      </c>
      <c r="F102" s="136">
        <v>417132</v>
      </c>
      <c r="G102" s="142">
        <v>6561383</v>
      </c>
      <c r="H102" s="136">
        <v>280733</v>
      </c>
      <c r="I102" s="143">
        <f t="shared" si="9"/>
        <v>6199667.9242033074</v>
      </c>
      <c r="J102" s="144">
        <f t="shared" si="10"/>
        <v>265256.78738238069</v>
      </c>
      <c r="K102" s="145">
        <f t="shared" si="12"/>
        <v>7665683.7115856884</v>
      </c>
      <c r="M102" s="50"/>
    </row>
    <row r="103" spans="1:13" x14ac:dyDescent="0.25">
      <c r="A103" s="9">
        <v>7</v>
      </c>
      <c r="B103" s="9">
        <v>2024</v>
      </c>
      <c r="C103" s="136">
        <v>34849</v>
      </c>
      <c r="D103" s="136">
        <v>359088</v>
      </c>
      <c r="E103" s="136">
        <v>629010</v>
      </c>
      <c r="F103" s="136">
        <v>324855</v>
      </c>
      <c r="G103" s="142">
        <v>7341418</v>
      </c>
      <c r="H103" s="136">
        <v>286150</v>
      </c>
      <c r="I103" s="143">
        <f t="shared" ref="I103" si="13">G103*(1-H127)</f>
        <v>6988446.9229584821</v>
      </c>
      <c r="J103" s="144">
        <f t="shared" ref="J103" si="14">H103*(1-H127)</f>
        <v>272392.07561871147</v>
      </c>
      <c r="K103" s="145">
        <f t="shared" ref="K103" si="15">SUM(C103:F103)+I103+J103</f>
        <v>8608640.9985771943</v>
      </c>
      <c r="M103" s="50"/>
    </row>
    <row r="104" spans="1:13" x14ac:dyDescent="0.25">
      <c r="A104" s="9"/>
      <c r="B104" s="9"/>
      <c r="C104" s="136"/>
      <c r="D104" s="136"/>
      <c r="E104" s="136"/>
      <c r="F104" s="136"/>
      <c r="G104" s="138"/>
      <c r="H104" s="136"/>
      <c r="I104" s="145"/>
      <c r="J104" s="145"/>
      <c r="K104" s="145"/>
      <c r="M104" s="50"/>
    </row>
    <row r="105" spans="1:13" x14ac:dyDescent="0.25">
      <c r="A105" s="28" t="s">
        <v>148</v>
      </c>
      <c r="B105" s="9"/>
      <c r="C105" s="50"/>
      <c r="D105" s="50"/>
      <c r="E105" s="73"/>
      <c r="F105" s="50"/>
      <c r="G105" s="50"/>
      <c r="H105" s="50"/>
      <c r="M105" s="50"/>
    </row>
    <row r="106" spans="1:13" x14ac:dyDescent="0.25">
      <c r="A106" s="10" t="s">
        <v>68</v>
      </c>
      <c r="B106" s="9"/>
      <c r="C106" s="78"/>
      <c r="D106" s="78"/>
      <c r="E106" s="79"/>
      <c r="F106" s="78"/>
      <c r="G106" s="78"/>
      <c r="H106" s="50"/>
      <c r="M106" s="50"/>
    </row>
    <row r="107" spans="1:13" x14ac:dyDescent="0.25">
      <c r="A107" s="10" t="s">
        <v>67</v>
      </c>
      <c r="B107" s="9"/>
      <c r="C107" s="78"/>
      <c r="D107" s="78"/>
      <c r="E107" s="79"/>
      <c r="F107" s="78"/>
      <c r="G107" s="78"/>
      <c r="H107" s="50"/>
      <c r="M107" s="50"/>
    </row>
    <row r="108" spans="1:13" x14ac:dyDescent="0.25">
      <c r="A108" s="10" t="s">
        <v>69</v>
      </c>
      <c r="B108" s="9"/>
      <c r="C108" s="78"/>
      <c r="D108" s="78"/>
      <c r="E108" s="79"/>
      <c r="F108" s="78"/>
      <c r="G108" s="78"/>
      <c r="H108" s="50"/>
      <c r="M108" s="50"/>
    </row>
    <row r="109" spans="1:13" x14ac:dyDescent="0.25">
      <c r="A109" s="10" t="s">
        <v>123</v>
      </c>
      <c r="B109" s="9"/>
      <c r="C109" s="78"/>
      <c r="D109" s="78"/>
      <c r="E109" s="79"/>
      <c r="F109" s="78"/>
      <c r="G109" s="78"/>
      <c r="H109" s="50"/>
      <c r="M109" s="50"/>
    </row>
    <row r="110" spans="1:13" x14ac:dyDescent="0.25">
      <c r="A110" s="10" t="s">
        <v>124</v>
      </c>
      <c r="B110" s="9"/>
      <c r="C110" s="78"/>
      <c r="D110" s="78"/>
      <c r="E110" s="79"/>
      <c r="F110" s="78"/>
      <c r="G110" s="78"/>
      <c r="H110" s="50"/>
      <c r="M110" s="50"/>
    </row>
    <row r="111" spans="1:13" x14ac:dyDescent="0.25">
      <c r="A111" s="10" t="s">
        <v>125</v>
      </c>
      <c r="B111" s="9"/>
      <c r="C111" s="78"/>
      <c r="D111" s="78"/>
      <c r="E111" s="79"/>
      <c r="F111" s="78"/>
      <c r="G111" s="78"/>
      <c r="H111" s="50"/>
      <c r="M111" s="50"/>
    </row>
    <row r="112" spans="1:13" x14ac:dyDescent="0.25">
      <c r="A112" s="10" t="s">
        <v>126</v>
      </c>
      <c r="B112" s="9"/>
      <c r="C112" s="78"/>
      <c r="D112" s="78"/>
      <c r="E112" s="79"/>
      <c r="F112" s="78"/>
      <c r="G112" s="78"/>
      <c r="H112" s="50"/>
      <c r="M112" s="50"/>
    </row>
    <row r="113" spans="1:15" x14ac:dyDescent="0.25">
      <c r="A113" s="10" t="s">
        <v>127</v>
      </c>
      <c r="B113" s="9"/>
      <c r="C113" s="78"/>
      <c r="D113" s="78"/>
      <c r="E113" s="79"/>
      <c r="F113" s="78"/>
      <c r="G113" s="78"/>
      <c r="H113" s="50"/>
      <c r="M113" s="50"/>
    </row>
    <row r="114" spans="1:15" x14ac:dyDescent="0.25">
      <c r="A114" s="10" t="s">
        <v>128</v>
      </c>
      <c r="B114" s="9"/>
      <c r="C114" s="78"/>
      <c r="D114" s="78"/>
      <c r="E114" s="79"/>
      <c r="F114" s="78"/>
      <c r="G114" s="78"/>
      <c r="H114" s="50"/>
      <c r="M114" s="50"/>
    </row>
    <row r="115" spans="1:15" x14ac:dyDescent="0.25">
      <c r="B115" s="9"/>
      <c r="C115" s="50"/>
      <c r="D115" s="50"/>
      <c r="E115" s="73"/>
      <c r="F115" s="50"/>
      <c r="G115" s="50"/>
      <c r="H115" s="50"/>
      <c r="I115" s="50"/>
      <c r="J115" s="50"/>
      <c r="K115" s="50"/>
      <c r="L115" s="50"/>
      <c r="M115" s="50"/>
    </row>
    <row r="116" spans="1:15" ht="12" customHeight="1" x14ac:dyDescent="0.3">
      <c r="B116" s="9"/>
      <c r="C116" s="9" t="s">
        <v>59</v>
      </c>
      <c r="D116" s="9" t="s">
        <v>61</v>
      </c>
      <c r="E116" s="9" t="s">
        <v>50</v>
      </c>
      <c r="F116" s="9" t="s">
        <v>50</v>
      </c>
      <c r="G116" s="9" t="s">
        <v>65</v>
      </c>
      <c r="H116" s="9" t="s">
        <v>23</v>
      </c>
      <c r="I116" s="50"/>
      <c r="J116" s="72"/>
      <c r="K116" s="71"/>
    </row>
    <row r="117" spans="1:15" ht="12" customHeight="1" x14ac:dyDescent="0.3">
      <c r="C117" s="9" t="s">
        <v>60</v>
      </c>
      <c r="D117" s="9" t="s">
        <v>62</v>
      </c>
      <c r="E117" s="9" t="s">
        <v>63</v>
      </c>
      <c r="F117" s="9" t="s">
        <v>64</v>
      </c>
      <c r="G117" s="9"/>
      <c r="H117" s="77" t="s">
        <v>52</v>
      </c>
      <c r="I117" s="50"/>
      <c r="J117" s="72"/>
      <c r="K117" s="71"/>
    </row>
    <row r="118" spans="1:15" ht="12" customHeight="1" x14ac:dyDescent="0.3">
      <c r="A118" s="9" t="s">
        <v>7</v>
      </c>
      <c r="B118" s="9" t="s">
        <v>51</v>
      </c>
      <c r="C118" s="9">
        <v>364</v>
      </c>
      <c r="D118" s="9">
        <v>365</v>
      </c>
      <c r="E118" s="9">
        <v>366</v>
      </c>
      <c r="F118" s="9">
        <v>367</v>
      </c>
      <c r="G118" s="9">
        <v>369</v>
      </c>
      <c r="H118" s="77" t="s">
        <v>53</v>
      </c>
      <c r="I118" s="50"/>
      <c r="J118" s="72"/>
      <c r="K118" s="71"/>
    </row>
    <row r="119" spans="1:15" ht="12" customHeight="1" x14ac:dyDescent="0.3">
      <c r="A119" s="26" t="s">
        <v>3</v>
      </c>
      <c r="B119" s="32" t="s">
        <v>2</v>
      </c>
      <c r="C119" s="15" t="s">
        <v>30</v>
      </c>
      <c r="D119" s="15" t="s">
        <v>30</v>
      </c>
      <c r="E119" s="15" t="s">
        <v>30</v>
      </c>
      <c r="F119" s="15" t="s">
        <v>30</v>
      </c>
      <c r="G119" s="15" t="s">
        <v>30</v>
      </c>
      <c r="H119" s="15"/>
      <c r="I119" s="50"/>
      <c r="J119" s="72"/>
      <c r="K119" s="71"/>
    </row>
    <row r="120" spans="1:15" ht="12" customHeight="1" x14ac:dyDescent="0.3">
      <c r="C120" s="9" t="s">
        <v>13</v>
      </c>
      <c r="D120" s="9" t="s">
        <v>12</v>
      </c>
      <c r="E120" s="9" t="s">
        <v>11</v>
      </c>
      <c r="F120" s="9" t="s">
        <v>10</v>
      </c>
      <c r="G120" s="9" t="s">
        <v>9</v>
      </c>
      <c r="H120" s="9" t="s">
        <v>8</v>
      </c>
      <c r="I120" s="50"/>
      <c r="J120" s="72"/>
      <c r="K120" s="71"/>
    </row>
    <row r="121" spans="1:15" ht="12" customHeight="1" x14ac:dyDescent="0.3">
      <c r="A121" s="9">
        <v>1</v>
      </c>
      <c r="B121" s="9">
        <v>2018</v>
      </c>
      <c r="C121" s="146">
        <v>63697773</v>
      </c>
      <c r="D121" s="146">
        <v>129337051</v>
      </c>
      <c r="E121" s="146">
        <v>22947112</v>
      </c>
      <c r="F121" s="146">
        <v>62849021</v>
      </c>
      <c r="G121" s="146">
        <v>21034978</v>
      </c>
      <c r="H121" s="147">
        <f>G121/(SUM(C121:G121))</f>
        <v>7.0147941279158632E-2</v>
      </c>
      <c r="I121" s="71"/>
      <c r="J121" s="71"/>
    </row>
    <row r="122" spans="1:15" ht="12" customHeight="1" x14ac:dyDescent="0.3">
      <c r="A122" s="9">
        <f t="shared" ref="A122:A125" si="16">+A121+1</f>
        <v>2</v>
      </c>
      <c r="B122" s="9">
        <v>2019</v>
      </c>
      <c r="C122" s="146">
        <v>67504649</v>
      </c>
      <c r="D122" s="146">
        <v>134880040</v>
      </c>
      <c r="E122" s="146">
        <v>30116966</v>
      </c>
      <c r="F122" s="146">
        <v>65604173</v>
      </c>
      <c r="G122" s="146">
        <v>21862707</v>
      </c>
      <c r="H122" s="147">
        <f>G122/(SUM(C122:G122))</f>
        <v>6.832767790745424E-2</v>
      </c>
      <c r="I122" s="71"/>
      <c r="J122"/>
      <c r="K122"/>
      <c r="L122"/>
      <c r="M122"/>
      <c r="N122"/>
      <c r="O122"/>
    </row>
    <row r="123" spans="1:15" x14ac:dyDescent="0.25">
      <c r="A123" s="9">
        <f t="shared" si="16"/>
        <v>3</v>
      </c>
      <c r="B123" s="9">
        <v>2020</v>
      </c>
      <c r="C123" s="146">
        <v>72966758</v>
      </c>
      <c r="D123" s="146">
        <v>141144880</v>
      </c>
      <c r="E123" s="146">
        <v>41176284</v>
      </c>
      <c r="F123" s="146">
        <v>75463130</v>
      </c>
      <c r="G123" s="146">
        <v>23636085</v>
      </c>
      <c r="H123" s="148">
        <f>G123/(SUM(C123:G123))</f>
        <v>6.6695662828191199E-2</v>
      </c>
    </row>
    <row r="124" spans="1:15" x14ac:dyDescent="0.25">
      <c r="A124" s="9">
        <f t="shared" si="16"/>
        <v>4</v>
      </c>
      <c r="B124" s="9">
        <v>2021</v>
      </c>
      <c r="C124" s="146">
        <v>74482036</v>
      </c>
      <c r="D124" s="146">
        <v>152067838</v>
      </c>
      <c r="E124" s="146">
        <v>43372544</v>
      </c>
      <c r="F124" s="146">
        <v>81870581</v>
      </c>
      <c r="G124" s="146">
        <v>22230247</v>
      </c>
      <c r="H124" s="148">
        <f t="shared" ref="H124:H126" si="17">G124/(SUM(C124:G124))</f>
        <v>5.9435468885268163E-2</v>
      </c>
    </row>
    <row r="125" spans="1:15" x14ac:dyDescent="0.25">
      <c r="A125" s="9">
        <f t="shared" si="16"/>
        <v>5</v>
      </c>
      <c r="B125" s="9">
        <v>2022</v>
      </c>
      <c r="C125" s="146">
        <v>76775574</v>
      </c>
      <c r="D125" s="146">
        <v>156529479</v>
      </c>
      <c r="E125" s="146">
        <v>43936408</v>
      </c>
      <c r="F125" s="146">
        <v>85664699</v>
      </c>
      <c r="G125" s="146">
        <v>21260357</v>
      </c>
      <c r="H125" s="148">
        <f t="shared" si="17"/>
        <v>5.5341514835869986E-2</v>
      </c>
    </row>
    <row r="126" spans="1:15" x14ac:dyDescent="0.25">
      <c r="A126" s="9">
        <v>6</v>
      </c>
      <c r="B126" s="9">
        <v>2023</v>
      </c>
      <c r="C126" s="146">
        <v>79009021</v>
      </c>
      <c r="D126" s="146">
        <v>161459055</v>
      </c>
      <c r="E126" s="146">
        <v>48115495</v>
      </c>
      <c r="F126" s="146">
        <v>95355408</v>
      </c>
      <c r="G126" s="146">
        <v>22400638</v>
      </c>
      <c r="H126" s="148">
        <f t="shared" si="17"/>
        <v>5.5127871029124878E-2</v>
      </c>
    </row>
    <row r="127" spans="1:15" x14ac:dyDescent="0.25">
      <c r="A127" s="9">
        <v>7</v>
      </c>
      <c r="B127" s="9">
        <v>2024</v>
      </c>
      <c r="C127" s="146">
        <v>80775296</v>
      </c>
      <c r="D127" s="146">
        <v>166909974</v>
      </c>
      <c r="E127" s="146">
        <v>52595299</v>
      </c>
      <c r="F127" s="146">
        <v>103775441</v>
      </c>
      <c r="G127" s="146">
        <v>20407980</v>
      </c>
      <c r="H127" s="148">
        <f t="shared" ref="H127" si="18">G127/(SUM(C127:G127))</f>
        <v>4.8079414227812353E-2</v>
      </c>
    </row>
  </sheetData>
  <mergeCells count="3">
    <mergeCell ref="A1:H1"/>
    <mergeCell ref="A2:H2"/>
    <mergeCell ref="A3:H3"/>
  </mergeCells>
  <pageMargins left="0.7" right="0.7" top="0.91666666666666663" bottom="0.75" header="0.3" footer="0.3"/>
  <pageSetup fitToHeight="0" orientation="landscape" r:id="rId1"/>
  <headerFooter>
    <oddHeader>&amp;R&amp;"Times New Roman,Bold"&amp;10KyPSC Case No. 2025-00258
STAFF-DR-01-008 Supplemental Attachment 2
Page &amp;P of &amp;N</oddHeader>
  </headerFooter>
  <rowBreaks count="2" manualBreakCount="2">
    <brk id="40" max="10" man="1"/>
    <brk id="104" max="10" man="1"/>
  </rowBreaks>
  <ignoredErrors>
    <ignoredError sqref="I72 I71 I73 I75:I7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showGridLines="0" view="pageLayout" zoomScaleNormal="100" workbookViewId="0">
      <selection activeCell="E5" sqref="E5"/>
    </sheetView>
  </sheetViews>
  <sheetFormatPr defaultColWidth="9.109375" defaultRowHeight="14.4" x14ac:dyDescent="0.3"/>
  <cols>
    <col min="1" max="1" width="11.6640625" customWidth="1"/>
    <col min="2" max="2" width="10.88671875" customWidth="1"/>
    <col min="3" max="3" width="12.44140625" customWidth="1"/>
    <col min="4" max="4" width="10" customWidth="1"/>
    <col min="5" max="5" width="12.109375" customWidth="1"/>
    <col min="6" max="6" width="10.109375" customWidth="1"/>
    <col min="7" max="7" width="13.88671875" customWidth="1"/>
    <col min="8" max="8" width="15.33203125" bestFit="1" customWidth="1"/>
  </cols>
  <sheetData>
    <row r="1" spans="1:5" x14ac:dyDescent="0.3">
      <c r="A1" s="171" t="s">
        <v>131</v>
      </c>
      <c r="B1" s="172"/>
      <c r="C1" s="172"/>
      <c r="D1" s="172"/>
      <c r="E1" s="173"/>
    </row>
    <row r="2" spans="1:5" x14ac:dyDescent="0.3">
      <c r="A2" s="174" t="s">
        <v>45</v>
      </c>
      <c r="B2" s="175"/>
      <c r="C2" s="175"/>
      <c r="D2" s="175"/>
      <c r="E2" s="176"/>
    </row>
    <row r="3" spans="1:5" ht="15" thickBot="1" x14ac:dyDescent="0.35">
      <c r="A3" s="177"/>
      <c r="B3" s="178"/>
      <c r="C3" s="178"/>
      <c r="D3" s="178"/>
      <c r="E3" s="179"/>
    </row>
    <row r="4" spans="1:5" x14ac:dyDescent="0.3">
      <c r="A4" s="11"/>
      <c r="B4" s="4"/>
      <c r="C4" s="4"/>
      <c r="D4" s="5"/>
      <c r="E4" s="6"/>
    </row>
    <row r="5" spans="1:5" x14ac:dyDescent="0.3">
      <c r="A5" s="12"/>
      <c r="B5" s="9"/>
      <c r="D5" s="9"/>
      <c r="E5" s="13"/>
    </row>
    <row r="6" spans="1:5" x14ac:dyDescent="0.3">
      <c r="A6" s="12"/>
      <c r="B6" s="9"/>
      <c r="C6" s="9" t="s">
        <v>32</v>
      </c>
      <c r="E6" s="13" t="s">
        <v>18</v>
      </c>
    </row>
    <row r="7" spans="1:5" x14ac:dyDescent="0.3">
      <c r="A7" s="12"/>
      <c r="B7" s="9"/>
      <c r="C7" s="9" t="s">
        <v>17</v>
      </c>
      <c r="D7" s="9" t="s">
        <v>26</v>
      </c>
      <c r="E7" s="13" t="s">
        <v>141</v>
      </c>
    </row>
    <row r="8" spans="1:5" x14ac:dyDescent="0.3">
      <c r="A8" s="14" t="s">
        <v>2</v>
      </c>
      <c r="B8" s="15"/>
      <c r="C8" s="15" t="s">
        <v>35</v>
      </c>
      <c r="D8" s="15" t="s">
        <v>0</v>
      </c>
      <c r="E8" s="16" t="s">
        <v>156</v>
      </c>
    </row>
    <row r="9" spans="1:5" x14ac:dyDescent="0.3">
      <c r="A9" s="12"/>
      <c r="B9" s="18"/>
      <c r="C9" s="9" t="s">
        <v>13</v>
      </c>
      <c r="D9" s="9" t="s">
        <v>10</v>
      </c>
      <c r="E9" s="13" t="s">
        <v>9</v>
      </c>
    </row>
    <row r="10" spans="1:5" x14ac:dyDescent="0.3">
      <c r="A10" s="12"/>
      <c r="C10" s="53"/>
      <c r="D10" s="59"/>
      <c r="E10" s="54"/>
    </row>
    <row r="11" spans="1:5" x14ac:dyDescent="0.3">
      <c r="A11" s="12">
        <v>2020</v>
      </c>
      <c r="C11" s="53">
        <f>'Inputs '!I73</f>
        <v>1441016</v>
      </c>
      <c r="D11" s="59">
        <f>'Inputs '!D50</f>
        <v>0.71312949640287771</v>
      </c>
      <c r="E11" s="54">
        <f t="shared" ref="E11:E15" si="0">C11/D11</f>
        <v>2020693.3064312737</v>
      </c>
    </row>
    <row r="12" spans="1:5" x14ac:dyDescent="0.3">
      <c r="A12" s="12">
        <v>2021</v>
      </c>
      <c r="C12" s="53">
        <f>'Inputs '!I74</f>
        <v>650281</v>
      </c>
      <c r="D12" s="59">
        <f>'Inputs '!D51</f>
        <v>0.7230215827338129</v>
      </c>
      <c r="E12" s="54">
        <f t="shared" si="0"/>
        <v>899393.62189054734</v>
      </c>
    </row>
    <row r="13" spans="1:5" x14ac:dyDescent="0.3">
      <c r="A13" s="12">
        <v>2022</v>
      </c>
      <c r="C13" s="53">
        <f>'Inputs '!I75</f>
        <v>1146737</v>
      </c>
      <c r="D13" s="59">
        <f>'Inputs '!D52</f>
        <v>0.80755395683453235</v>
      </c>
      <c r="E13" s="54">
        <f t="shared" si="0"/>
        <v>1420012.855233853</v>
      </c>
    </row>
    <row r="14" spans="1:5" x14ac:dyDescent="0.3">
      <c r="A14" s="12">
        <v>2023</v>
      </c>
      <c r="C14" s="53">
        <f>'Inputs '!I76</f>
        <v>1087508</v>
      </c>
      <c r="D14" s="59">
        <f>'Inputs '!D53</f>
        <v>0.94784172661870503</v>
      </c>
      <c r="E14" s="54">
        <f t="shared" si="0"/>
        <v>1147351.8937381404</v>
      </c>
    </row>
    <row r="15" spans="1:5" x14ac:dyDescent="0.3">
      <c r="A15" s="12">
        <v>2024</v>
      </c>
      <c r="C15" s="53">
        <f>'Inputs '!I77</f>
        <v>921374</v>
      </c>
      <c r="D15" s="59">
        <f>'Inputs '!D54</f>
        <v>1</v>
      </c>
      <c r="E15" s="54">
        <f t="shared" si="0"/>
        <v>921374</v>
      </c>
    </row>
    <row r="16" spans="1:5" x14ac:dyDescent="0.3">
      <c r="A16" s="82"/>
      <c r="C16" s="116"/>
      <c r="D16" s="117"/>
      <c r="E16" s="118"/>
    </row>
    <row r="17" spans="1:8" ht="15" thickBot="1" x14ac:dyDescent="0.35">
      <c r="A17" s="36" t="s">
        <v>44</v>
      </c>
      <c r="B17" s="7"/>
      <c r="C17" s="7"/>
      <c r="D17" s="7"/>
      <c r="E17" s="57">
        <f>AVERAGE(E11:E15)</f>
        <v>1281765.135458763</v>
      </c>
    </row>
    <row r="18" spans="1:8" x14ac:dyDescent="0.3">
      <c r="A18" s="3"/>
      <c r="E18" s="17"/>
    </row>
    <row r="19" spans="1:8" x14ac:dyDescent="0.3">
      <c r="A19" s="34" t="str">
        <f>+A17</f>
        <v>Average Annual O&amp;M Expenditures</v>
      </c>
      <c r="B19" s="35"/>
      <c r="C19" s="35"/>
      <c r="E19" s="54">
        <f>E17</f>
        <v>1281765.135458763</v>
      </c>
      <c r="G19" s="61"/>
    </row>
    <row r="20" spans="1:8" x14ac:dyDescent="0.3">
      <c r="A20" s="34" t="s">
        <v>153</v>
      </c>
      <c r="B20" s="35"/>
      <c r="C20" s="35"/>
      <c r="E20" s="70">
        <f>Peak!$C$16</f>
        <v>837.8</v>
      </c>
      <c r="G20" s="48"/>
    </row>
    <row r="21" spans="1:8" x14ac:dyDescent="0.3">
      <c r="A21" s="34" t="s">
        <v>49</v>
      </c>
      <c r="B21" s="35"/>
      <c r="C21" s="35"/>
      <c r="E21" s="56">
        <f>ROUND(E19/E20/1000,2)</f>
        <v>1.53</v>
      </c>
      <c r="G21" s="62"/>
    </row>
    <row r="22" spans="1:8" ht="15" thickBot="1" x14ac:dyDescent="0.35">
      <c r="A22" s="36"/>
      <c r="B22" s="37"/>
      <c r="C22" s="37"/>
      <c r="D22" s="7"/>
      <c r="E22" s="60"/>
      <c r="G22" s="62"/>
      <c r="H22" s="64"/>
    </row>
    <row r="23" spans="1:8" x14ac:dyDescent="0.3">
      <c r="A23" s="2"/>
    </row>
    <row r="25" spans="1:8" x14ac:dyDescent="0.3">
      <c r="A25" s="76" t="s">
        <v>154</v>
      </c>
    </row>
    <row r="26" spans="1:8" x14ac:dyDescent="0.3">
      <c r="A26" s="76" t="s">
        <v>110</v>
      </c>
      <c r="B26" s="10"/>
      <c r="C26" s="21"/>
    </row>
    <row r="27" spans="1:8" x14ac:dyDescent="0.3">
      <c r="B27" s="10"/>
      <c r="C27" s="21"/>
    </row>
    <row r="28" spans="1:8" x14ac:dyDescent="0.3">
      <c r="B28" s="10"/>
      <c r="C28" s="21"/>
    </row>
    <row r="29" spans="1:8" x14ac:dyDescent="0.3">
      <c r="B29" s="22"/>
      <c r="C29" s="21"/>
    </row>
  </sheetData>
  <mergeCells count="3">
    <mergeCell ref="A1:E1"/>
    <mergeCell ref="A2:E2"/>
    <mergeCell ref="A3:E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showGridLines="0" tabSelected="1" view="pageLayout" zoomScaleNormal="100" workbookViewId="0">
      <selection activeCell="E5" sqref="E5"/>
    </sheetView>
  </sheetViews>
  <sheetFormatPr defaultColWidth="9.109375" defaultRowHeight="14.4" x14ac:dyDescent="0.3"/>
  <cols>
    <col min="1" max="1" width="11.6640625" customWidth="1"/>
    <col min="2" max="3" width="10.88671875" customWidth="1"/>
    <col min="4" max="4" width="10" customWidth="1"/>
    <col min="5" max="5" width="15.88671875" customWidth="1"/>
    <col min="6" max="6" width="13.88671875" customWidth="1"/>
    <col min="7" max="7" width="15.33203125" bestFit="1" customWidth="1"/>
  </cols>
  <sheetData>
    <row r="1" spans="1:5" x14ac:dyDescent="0.3">
      <c r="A1" s="171" t="s">
        <v>131</v>
      </c>
      <c r="B1" s="172"/>
      <c r="C1" s="172"/>
      <c r="D1" s="172"/>
      <c r="E1" s="173"/>
    </row>
    <row r="2" spans="1:5" x14ac:dyDescent="0.3">
      <c r="A2" s="174" t="s">
        <v>24</v>
      </c>
      <c r="B2" s="175"/>
      <c r="C2" s="175"/>
      <c r="D2" s="175"/>
      <c r="E2" s="176"/>
    </row>
    <row r="3" spans="1:5" ht="15" thickBot="1" x14ac:dyDescent="0.35">
      <c r="A3" s="177"/>
      <c r="B3" s="178"/>
      <c r="C3" s="178"/>
      <c r="D3" s="178"/>
      <c r="E3" s="179"/>
    </row>
    <row r="4" spans="1:5" x14ac:dyDescent="0.3">
      <c r="A4" s="11"/>
      <c r="B4" s="4"/>
      <c r="C4" s="4"/>
      <c r="D4" s="5"/>
      <c r="E4" s="6"/>
    </row>
    <row r="5" spans="1:5" x14ac:dyDescent="0.3">
      <c r="A5" s="12"/>
      <c r="B5" s="9"/>
      <c r="C5" s="9"/>
      <c r="D5" s="9"/>
      <c r="E5" s="13"/>
    </row>
    <row r="6" spans="1:5" x14ac:dyDescent="0.3">
      <c r="A6" s="12"/>
      <c r="B6" s="9"/>
      <c r="C6" s="9" t="s">
        <v>32</v>
      </c>
      <c r="E6" s="13" t="s">
        <v>142</v>
      </c>
    </row>
    <row r="7" spans="1:5" x14ac:dyDescent="0.3">
      <c r="A7" s="12"/>
      <c r="B7" s="9"/>
      <c r="C7" s="9" t="s">
        <v>17</v>
      </c>
      <c r="D7" s="9" t="s">
        <v>26</v>
      </c>
      <c r="E7" s="13" t="s">
        <v>143</v>
      </c>
    </row>
    <row r="8" spans="1:5" x14ac:dyDescent="0.3">
      <c r="A8" s="14" t="s">
        <v>2</v>
      </c>
      <c r="B8" s="15"/>
      <c r="C8" s="15" t="s">
        <v>15</v>
      </c>
      <c r="D8" s="15" t="s">
        <v>0</v>
      </c>
      <c r="E8" s="16" t="s">
        <v>156</v>
      </c>
    </row>
    <row r="9" spans="1:5" x14ac:dyDescent="0.3">
      <c r="A9" s="12"/>
      <c r="B9" s="18"/>
      <c r="C9" s="9" t="s">
        <v>13</v>
      </c>
      <c r="D9" s="9" t="s">
        <v>10</v>
      </c>
      <c r="E9" s="13" t="s">
        <v>9</v>
      </c>
    </row>
    <row r="10" spans="1:5" x14ac:dyDescent="0.3">
      <c r="A10" s="114"/>
      <c r="B10" s="115"/>
      <c r="C10" s="53"/>
      <c r="D10" s="59"/>
      <c r="E10" s="118"/>
    </row>
    <row r="11" spans="1:5" x14ac:dyDescent="0.3">
      <c r="A11" s="114">
        <f>'Trans O&amp;M'!A11</f>
        <v>2020</v>
      </c>
      <c r="C11" s="53">
        <f>'Inputs '!C17</f>
        <v>23191394.599999998</v>
      </c>
      <c r="D11" s="59">
        <f>+'Inputs '!D50</f>
        <v>0.71312949640287771</v>
      </c>
      <c r="E11" s="54">
        <f>C11/D11</f>
        <v>32520593.688776795</v>
      </c>
    </row>
    <row r="12" spans="1:5" x14ac:dyDescent="0.3">
      <c r="A12" s="114">
        <f>'Trans O&amp;M'!A12</f>
        <v>2021</v>
      </c>
      <c r="B12" s="115"/>
      <c r="C12" s="53">
        <f>'Inputs '!C18</f>
        <v>8818219.4399999995</v>
      </c>
      <c r="D12" s="59">
        <f>+'Inputs '!D51</f>
        <v>0.7230215827338129</v>
      </c>
      <c r="E12" s="54">
        <f t="shared" ref="E12:E15" si="0">C12/D12</f>
        <v>12196343.305074627</v>
      </c>
    </row>
    <row r="13" spans="1:5" x14ac:dyDescent="0.3">
      <c r="A13" s="114">
        <f>'Trans O&amp;M'!A13</f>
        <v>2022</v>
      </c>
      <c r="B13" s="115"/>
      <c r="C13" s="53">
        <f>'Inputs '!C19</f>
        <v>1228544.4300000002</v>
      </c>
      <c r="D13" s="59">
        <f>+'Inputs '!D52</f>
        <v>0.80755395683453235</v>
      </c>
      <c r="E13" s="54">
        <f>C13/D13</f>
        <v>1521315.5970601339</v>
      </c>
    </row>
    <row r="14" spans="1:5" x14ac:dyDescent="0.3">
      <c r="A14" s="114">
        <f>'Trans O&amp;M'!A14</f>
        <v>2023</v>
      </c>
      <c r="B14" s="115"/>
      <c r="C14" s="53">
        <f>'Inputs '!C20</f>
        <v>3500081.4600000009</v>
      </c>
      <c r="D14" s="59">
        <f>+'Inputs '!D53</f>
        <v>0.94784172661870503</v>
      </c>
      <c r="E14" s="54">
        <f t="shared" si="0"/>
        <v>3692685.5631119553</v>
      </c>
    </row>
    <row r="15" spans="1:5" x14ac:dyDescent="0.3">
      <c r="A15" s="114">
        <f>'Trans O&amp;M'!A15</f>
        <v>2024</v>
      </c>
      <c r="B15" s="115"/>
      <c r="C15" s="53">
        <f>'Inputs '!C21</f>
        <v>5440974.54</v>
      </c>
      <c r="D15" s="59">
        <f>+'Inputs '!D54</f>
        <v>1</v>
      </c>
      <c r="E15" s="54">
        <f t="shared" si="0"/>
        <v>5440974.54</v>
      </c>
    </row>
    <row r="16" spans="1:5" x14ac:dyDescent="0.3">
      <c r="A16" s="34"/>
      <c r="D16" s="55"/>
      <c r="E16" s="131"/>
    </row>
    <row r="17" spans="1:6" ht="15" thickBot="1" x14ac:dyDescent="0.35">
      <c r="A17" s="36" t="s">
        <v>22</v>
      </c>
      <c r="B17" s="7"/>
      <c r="C17" s="7"/>
      <c r="D17" s="7"/>
      <c r="E17" s="57">
        <f>AVERAGE(E11:E15)</f>
        <v>11074382.538804702</v>
      </c>
    </row>
    <row r="18" spans="1:6" x14ac:dyDescent="0.3">
      <c r="A18" s="3"/>
      <c r="E18" s="119"/>
    </row>
    <row r="19" spans="1:6" x14ac:dyDescent="0.3">
      <c r="A19" s="34" t="s">
        <v>150</v>
      </c>
      <c r="B19" s="35"/>
      <c r="C19" s="35"/>
      <c r="E19" s="159">
        <f>Peak!$D$16</f>
        <v>187</v>
      </c>
      <c r="F19" s="48"/>
    </row>
    <row r="20" spans="1:6" x14ac:dyDescent="0.3">
      <c r="A20" s="34" t="s">
        <v>74</v>
      </c>
      <c r="B20" s="35"/>
      <c r="C20" s="35"/>
      <c r="E20" s="56">
        <f>E17/E19/1000</f>
        <v>59.22129699895563</v>
      </c>
      <c r="F20" s="62"/>
    </row>
    <row r="21" spans="1:6" x14ac:dyDescent="0.3">
      <c r="A21" s="133" t="s">
        <v>77</v>
      </c>
      <c r="B21" s="132"/>
      <c r="C21" s="132"/>
      <c r="D21" s="115"/>
      <c r="E21" s="157">
        <f>ROUND($E$20*'Carrying Charge '!C$7,2)</f>
        <v>3.86</v>
      </c>
      <c r="F21" s="62"/>
    </row>
    <row r="22" spans="1:6" ht="15" thickBot="1" x14ac:dyDescent="0.35">
      <c r="A22" s="124"/>
      <c r="B22" s="125"/>
      <c r="C22" s="125"/>
      <c r="D22" s="126"/>
      <c r="E22" s="127"/>
      <c r="F22" s="62"/>
    </row>
    <row r="23" spans="1:6" x14ac:dyDescent="0.3">
      <c r="A23" s="2"/>
    </row>
    <row r="24" spans="1:6" x14ac:dyDescent="0.3">
      <c r="A24" s="76" t="s">
        <v>155</v>
      </c>
    </row>
    <row r="25" spans="1:6" x14ac:dyDescent="0.3">
      <c r="A25" s="76" t="s">
        <v>110</v>
      </c>
    </row>
    <row r="29" spans="1:6" x14ac:dyDescent="0.3">
      <c r="B29" s="10"/>
      <c r="C29" s="10"/>
    </row>
    <row r="30" spans="1:6" x14ac:dyDescent="0.3">
      <c r="B30" s="10"/>
      <c r="C30" s="10"/>
    </row>
    <row r="31" spans="1:6" x14ac:dyDescent="0.3">
      <c r="B31" s="10"/>
      <c r="C31" s="10"/>
    </row>
    <row r="32" spans="1:6" x14ac:dyDescent="0.3">
      <c r="B32" s="22"/>
      <c r="C32" s="22"/>
    </row>
  </sheetData>
  <mergeCells count="3">
    <mergeCell ref="A2:E2"/>
    <mergeCell ref="A1:E1"/>
    <mergeCell ref="A3:E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showGridLines="0" view="pageLayout" topLeftCell="A14" zoomScaleNormal="100" workbookViewId="0">
      <selection activeCell="E5" sqref="E5"/>
    </sheetView>
  </sheetViews>
  <sheetFormatPr defaultColWidth="9.109375" defaultRowHeight="15" customHeight="1" x14ac:dyDescent="0.25"/>
  <cols>
    <col min="1" max="1" width="20.88671875" style="35" customWidth="1"/>
    <col min="2" max="2" width="10.44140625" style="35" customWidth="1"/>
    <col min="3" max="5" width="12" style="35" customWidth="1"/>
    <col min="6" max="6" width="11" style="35" customWidth="1"/>
    <col min="7" max="7" width="17" style="35" customWidth="1"/>
    <col min="8" max="8" width="13.33203125" style="35" customWidth="1"/>
    <col min="9" max="10" width="9.109375" style="35"/>
    <col min="11" max="11" width="15" style="35" customWidth="1"/>
    <col min="12" max="16384" width="9.109375" style="35"/>
  </cols>
  <sheetData>
    <row r="1" spans="1:5" ht="15" customHeight="1" x14ac:dyDescent="0.3">
      <c r="A1" s="171" t="s">
        <v>131</v>
      </c>
      <c r="B1" s="172"/>
      <c r="C1" s="172"/>
      <c r="D1" s="172"/>
      <c r="E1" s="173"/>
    </row>
    <row r="2" spans="1:5" ht="15" customHeight="1" x14ac:dyDescent="0.3">
      <c r="A2" s="174" t="s">
        <v>46</v>
      </c>
      <c r="B2" s="175"/>
      <c r="C2" s="175"/>
      <c r="D2" s="175"/>
      <c r="E2" s="176"/>
    </row>
    <row r="3" spans="1:5" ht="15.75" customHeight="1" thickBot="1" x14ac:dyDescent="0.35">
      <c r="A3" s="177"/>
      <c r="B3" s="178"/>
      <c r="C3" s="178"/>
      <c r="D3" s="178"/>
      <c r="E3" s="179"/>
    </row>
    <row r="4" spans="1:5" ht="15" customHeight="1" x14ac:dyDescent="0.25">
      <c r="A4" s="11"/>
      <c r="B4" s="98"/>
      <c r="C4" s="98"/>
      <c r="D4" s="99"/>
      <c r="E4" s="100"/>
    </row>
    <row r="5" spans="1:5" ht="15" customHeight="1" x14ac:dyDescent="0.25">
      <c r="A5" s="12"/>
      <c r="B5" s="9"/>
      <c r="C5" s="9" t="s">
        <v>19</v>
      </c>
      <c r="D5" s="9"/>
      <c r="E5" s="13"/>
    </row>
    <row r="6" spans="1:5" ht="15" customHeight="1" x14ac:dyDescent="0.25">
      <c r="A6" s="12"/>
      <c r="B6" s="9"/>
      <c r="C6" s="9" t="s">
        <v>16</v>
      </c>
      <c r="E6" s="13" t="s">
        <v>18</v>
      </c>
    </row>
    <row r="7" spans="1:5" ht="15" customHeight="1" x14ac:dyDescent="0.25">
      <c r="A7" s="12"/>
      <c r="B7" s="9"/>
      <c r="C7" s="9" t="s">
        <v>17</v>
      </c>
      <c r="D7" s="9" t="s">
        <v>26</v>
      </c>
      <c r="E7" s="13" t="s">
        <v>141</v>
      </c>
    </row>
    <row r="8" spans="1:5" ht="15" customHeight="1" x14ac:dyDescent="0.25">
      <c r="A8" s="14" t="s">
        <v>2</v>
      </c>
      <c r="B8" s="15"/>
      <c r="C8" s="15" t="s">
        <v>139</v>
      </c>
      <c r="D8" s="15" t="s">
        <v>0</v>
      </c>
      <c r="E8" s="16" t="s">
        <v>156</v>
      </c>
    </row>
    <row r="9" spans="1:5" ht="15" customHeight="1" x14ac:dyDescent="0.25">
      <c r="A9" s="12"/>
      <c r="B9" s="101"/>
      <c r="C9" s="9" t="s">
        <v>13</v>
      </c>
      <c r="D9" s="9" t="s">
        <v>12</v>
      </c>
      <c r="E9" s="13" t="s">
        <v>11</v>
      </c>
    </row>
    <row r="10" spans="1:5" ht="15" customHeight="1" x14ac:dyDescent="0.25">
      <c r="A10" s="12"/>
      <c r="C10" s="53"/>
      <c r="D10" s="130"/>
      <c r="E10" s="54"/>
    </row>
    <row r="11" spans="1:5" ht="15" customHeight="1" x14ac:dyDescent="0.25">
      <c r="A11" s="12">
        <f>'Trans O&amp;M'!A11</f>
        <v>2020</v>
      </c>
      <c r="C11" s="53">
        <f>'Inputs '!K99</f>
        <v>7349156.070179427</v>
      </c>
      <c r="D11" s="130">
        <f>'Inputs '!F50</f>
        <v>0.62271341463414631</v>
      </c>
      <c r="E11" s="54">
        <f t="shared" ref="E11:E15" si="0">C11/D11</f>
        <v>11801827.128611272</v>
      </c>
    </row>
    <row r="12" spans="1:5" ht="15" customHeight="1" x14ac:dyDescent="0.25">
      <c r="A12" s="12">
        <f>'Trans O&amp;M'!A12</f>
        <v>2021</v>
      </c>
      <c r="C12" s="53">
        <f>'Inputs '!K100</f>
        <v>7191495.9857020676</v>
      </c>
      <c r="D12" s="130">
        <f>'Inputs '!F51</f>
        <v>0.63948170731707321</v>
      </c>
      <c r="E12" s="118">
        <f t="shared" si="0"/>
        <v>11245819.705889286</v>
      </c>
    </row>
    <row r="13" spans="1:5" ht="15" customHeight="1" x14ac:dyDescent="0.25">
      <c r="A13" s="12">
        <f>'Trans O&amp;M'!A13</f>
        <v>2022</v>
      </c>
      <c r="C13" s="53">
        <f>'Inputs '!K101</f>
        <v>10062937.790851738</v>
      </c>
      <c r="D13" s="130">
        <f>'Inputs '!F52</f>
        <v>0.71112804878048785</v>
      </c>
      <c r="E13" s="118">
        <f t="shared" si="0"/>
        <v>14150669.219289903</v>
      </c>
    </row>
    <row r="14" spans="1:5" ht="15" customHeight="1" x14ac:dyDescent="0.25">
      <c r="A14" s="12">
        <f>'Trans O&amp;M'!A14</f>
        <v>2023</v>
      </c>
      <c r="C14" s="53">
        <f>'Inputs '!K102</f>
        <v>7665683.7115856884</v>
      </c>
      <c r="D14" s="130">
        <f>'Inputs '!F53</f>
        <v>0.90548780487804881</v>
      </c>
      <c r="E14" s="118">
        <f t="shared" si="0"/>
        <v>8465805.5804717373</v>
      </c>
    </row>
    <row r="15" spans="1:5" ht="15" customHeight="1" x14ac:dyDescent="0.25">
      <c r="A15" s="12">
        <f>'Trans O&amp;M'!A15</f>
        <v>2024</v>
      </c>
      <c r="C15" s="53">
        <f>'Inputs '!K103</f>
        <v>8608640.9985771943</v>
      </c>
      <c r="D15" s="130">
        <f>'Inputs '!F54</f>
        <v>1</v>
      </c>
      <c r="E15" s="118">
        <f t="shared" si="0"/>
        <v>8608640.9985771943</v>
      </c>
    </row>
    <row r="16" spans="1:5" ht="15" customHeight="1" x14ac:dyDescent="0.25">
      <c r="A16" s="12"/>
      <c r="E16" s="102"/>
    </row>
    <row r="17" spans="1:8" ht="15" customHeight="1" thickBot="1" x14ac:dyDescent="0.3">
      <c r="A17" s="34" t="s">
        <v>44</v>
      </c>
      <c r="B17" s="37"/>
      <c r="C17" s="103"/>
      <c r="D17" s="37"/>
      <c r="E17" s="57">
        <f>AVERAGE(E11:E15)</f>
        <v>10854552.52656788</v>
      </c>
    </row>
    <row r="18" spans="1:8" ht="15" customHeight="1" x14ac:dyDescent="0.25">
      <c r="A18" s="104"/>
      <c r="B18" s="99"/>
      <c r="C18" s="99"/>
      <c r="D18" s="99"/>
      <c r="E18" s="100"/>
    </row>
    <row r="19" spans="1:8" ht="15" customHeight="1" x14ac:dyDescent="0.25">
      <c r="A19" s="34" t="str">
        <f>+A17</f>
        <v>Average Annual O&amp;M Expenditures</v>
      </c>
      <c r="E19" s="54">
        <f>E17</f>
        <v>10854552.52656788</v>
      </c>
      <c r="G19" s="105"/>
      <c r="H19" s="106"/>
    </row>
    <row r="20" spans="1:8" ht="15" customHeight="1" x14ac:dyDescent="0.25">
      <c r="A20" s="34" t="s">
        <v>157</v>
      </c>
      <c r="E20" s="70">
        <f>Peak!$C$16</f>
        <v>837.8</v>
      </c>
      <c r="G20" s="107"/>
      <c r="H20" s="106"/>
    </row>
    <row r="21" spans="1:8" ht="15" customHeight="1" x14ac:dyDescent="0.25">
      <c r="A21" s="34" t="s">
        <v>49</v>
      </c>
      <c r="E21" s="56">
        <f>ROUND(E19/E20/1000,2)</f>
        <v>12.96</v>
      </c>
      <c r="G21" s="108"/>
      <c r="H21" s="106"/>
    </row>
    <row r="22" spans="1:8" ht="15" customHeight="1" thickBot="1" x14ac:dyDescent="0.3">
      <c r="A22" s="36"/>
      <c r="B22" s="37"/>
      <c r="C22" s="37"/>
      <c r="D22" s="37"/>
      <c r="E22" s="60"/>
      <c r="G22" s="108"/>
      <c r="H22" s="106"/>
    </row>
    <row r="23" spans="1:8" ht="15" customHeight="1" x14ac:dyDescent="0.25">
      <c r="H23" s="106"/>
    </row>
    <row r="24" spans="1:8" ht="15" customHeight="1" x14ac:dyDescent="0.25">
      <c r="H24" s="106"/>
    </row>
    <row r="25" spans="1:8" ht="15" customHeight="1" x14ac:dyDescent="0.25">
      <c r="A25" s="76" t="s">
        <v>155</v>
      </c>
      <c r="B25" s="9"/>
      <c r="C25" s="9"/>
      <c r="D25" s="9"/>
      <c r="E25" s="9"/>
    </row>
    <row r="26" spans="1:8" ht="15" customHeight="1" x14ac:dyDescent="0.25">
      <c r="A26" s="76" t="s">
        <v>129</v>
      </c>
    </row>
  </sheetData>
  <mergeCells count="3">
    <mergeCell ref="A1:E1"/>
    <mergeCell ref="A2:E2"/>
    <mergeCell ref="A3:E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showGridLines="0" view="pageLayout" topLeftCell="A19" zoomScaleNormal="100" workbookViewId="0">
      <selection activeCell="E5" sqref="E5"/>
    </sheetView>
  </sheetViews>
  <sheetFormatPr defaultColWidth="9.109375" defaultRowHeight="14.4" x14ac:dyDescent="0.3"/>
  <cols>
    <col min="1" max="1" width="12.33203125" customWidth="1"/>
    <col min="2" max="2" width="11.44140625" customWidth="1"/>
    <col min="3" max="3" width="15.88671875" customWidth="1"/>
    <col min="4" max="4" width="9.88671875" customWidth="1"/>
    <col min="5" max="5" width="16" bestFit="1" customWidth="1"/>
    <col min="6" max="6" width="17" customWidth="1"/>
  </cols>
  <sheetData>
    <row r="1" spans="1:5" x14ac:dyDescent="0.3">
      <c r="A1" s="171" t="s">
        <v>131</v>
      </c>
      <c r="B1" s="172"/>
      <c r="C1" s="172"/>
      <c r="D1" s="172"/>
      <c r="E1" s="173"/>
    </row>
    <row r="2" spans="1:5" x14ac:dyDescent="0.3">
      <c r="A2" s="174" t="s">
        <v>25</v>
      </c>
      <c r="B2" s="175"/>
      <c r="C2" s="175"/>
      <c r="D2" s="175"/>
      <c r="E2" s="176"/>
    </row>
    <row r="3" spans="1:5" ht="15.75" customHeight="1" thickBot="1" x14ac:dyDescent="0.35">
      <c r="A3" s="177"/>
      <c r="B3" s="178"/>
      <c r="C3" s="178"/>
      <c r="D3" s="178"/>
      <c r="E3" s="179"/>
    </row>
    <row r="4" spans="1:5" x14ac:dyDescent="0.3">
      <c r="A4" s="11"/>
      <c r="B4" s="4"/>
      <c r="C4" s="4"/>
      <c r="D4" s="5"/>
      <c r="E4" s="6"/>
    </row>
    <row r="5" spans="1:5" x14ac:dyDescent="0.3">
      <c r="A5" s="12"/>
      <c r="B5" s="9"/>
      <c r="C5" s="9" t="s">
        <v>19</v>
      </c>
      <c r="D5" s="10"/>
      <c r="E5" s="80"/>
    </row>
    <row r="6" spans="1:5" x14ac:dyDescent="0.3">
      <c r="A6" s="12"/>
      <c r="B6" s="9"/>
      <c r="C6" s="9" t="s">
        <v>16</v>
      </c>
      <c r="D6" s="9"/>
      <c r="E6" s="13" t="s">
        <v>142</v>
      </c>
    </row>
    <row r="7" spans="1:5" x14ac:dyDescent="0.3">
      <c r="A7" s="12"/>
      <c r="B7" s="9"/>
      <c r="C7" s="9" t="s">
        <v>17</v>
      </c>
      <c r="D7" s="9" t="s">
        <v>26</v>
      </c>
      <c r="E7" s="13" t="s">
        <v>143</v>
      </c>
    </row>
    <row r="8" spans="1:5" x14ac:dyDescent="0.3">
      <c r="A8" s="14" t="s">
        <v>2</v>
      </c>
      <c r="B8" s="15"/>
      <c r="C8" s="15" t="s">
        <v>140</v>
      </c>
      <c r="D8" s="15" t="s">
        <v>0</v>
      </c>
      <c r="E8" s="16" t="s">
        <v>156</v>
      </c>
    </row>
    <row r="9" spans="1:5" x14ac:dyDescent="0.3">
      <c r="A9" s="12"/>
      <c r="B9" s="18"/>
      <c r="C9" s="9" t="s">
        <v>13</v>
      </c>
      <c r="D9" s="9" t="s">
        <v>12</v>
      </c>
      <c r="E9" s="13" t="s">
        <v>11</v>
      </c>
    </row>
    <row r="10" spans="1:5" x14ac:dyDescent="0.3">
      <c r="A10" s="114"/>
      <c r="B10" s="115"/>
      <c r="C10" s="53"/>
      <c r="D10" s="59"/>
      <c r="E10" s="118"/>
    </row>
    <row r="11" spans="1:5" x14ac:dyDescent="0.3">
      <c r="A11" s="114">
        <f>'Trans O&amp;M'!A11</f>
        <v>2020</v>
      </c>
      <c r="C11" s="53">
        <f>+'Inputs '!C34</f>
        <v>17352795.760000002</v>
      </c>
      <c r="D11" s="59">
        <f>+'Inputs '!F50</f>
        <v>0.62271341463414631</v>
      </c>
      <c r="E11" s="54">
        <f t="shared" ref="E11:E15" si="0">C11/D11</f>
        <v>27866423.546046514</v>
      </c>
    </row>
    <row r="12" spans="1:5" x14ac:dyDescent="0.3">
      <c r="A12" s="114">
        <f>'Trans O&amp;M'!A12</f>
        <v>2021</v>
      </c>
      <c r="B12" s="115"/>
      <c r="C12" s="53">
        <f>+'Inputs '!C35</f>
        <v>9522151.4199999999</v>
      </c>
      <c r="D12" s="59">
        <f>+'Inputs '!F51</f>
        <v>0.63948170731707321</v>
      </c>
      <c r="E12" s="54">
        <f t="shared" si="0"/>
        <v>14890420.337353991</v>
      </c>
    </row>
    <row r="13" spans="1:5" ht="15" customHeight="1" x14ac:dyDescent="0.3">
      <c r="A13" s="114">
        <f>'Trans O&amp;M'!A13</f>
        <v>2022</v>
      </c>
      <c r="B13" s="115"/>
      <c r="C13" s="53">
        <f>+'Inputs '!C36</f>
        <v>14116681.329999998</v>
      </c>
      <c r="D13" s="59">
        <f>+'Inputs '!F52</f>
        <v>0.71112804878048785</v>
      </c>
      <c r="E13" s="54">
        <f t="shared" si="0"/>
        <v>19851110.294705249</v>
      </c>
    </row>
    <row r="14" spans="1:5" ht="15" customHeight="1" x14ac:dyDescent="0.3">
      <c r="A14" s="114">
        <f>'Trans O&amp;M'!A14</f>
        <v>2023</v>
      </c>
      <c r="B14" s="115"/>
      <c r="C14" s="53">
        <f>+'Inputs '!C37</f>
        <v>13382310.450000001</v>
      </c>
      <c r="D14" s="59">
        <f>+'Inputs '!F53</f>
        <v>0.90548780487804881</v>
      </c>
      <c r="E14" s="54">
        <f t="shared" si="0"/>
        <v>14779117.264646465</v>
      </c>
    </row>
    <row r="15" spans="1:5" ht="15" customHeight="1" x14ac:dyDescent="0.3">
      <c r="A15" s="114">
        <f>'Trans O&amp;M'!A15</f>
        <v>2024</v>
      </c>
      <c r="B15" s="115"/>
      <c r="C15" s="53">
        <f>+'Inputs '!C38</f>
        <v>17754139.399999991</v>
      </c>
      <c r="D15" s="59">
        <f>+'Inputs '!F54</f>
        <v>1</v>
      </c>
      <c r="E15" s="54">
        <f t="shared" si="0"/>
        <v>17754139.399999991</v>
      </c>
    </row>
    <row r="16" spans="1:5" ht="15" customHeight="1" x14ac:dyDescent="0.3">
      <c r="A16" s="34"/>
      <c r="C16" s="55"/>
      <c r="D16" s="55"/>
      <c r="E16" s="54"/>
    </row>
    <row r="17" spans="1:8" ht="15" customHeight="1" thickBot="1" x14ac:dyDescent="0.35">
      <c r="A17" s="36" t="s">
        <v>22</v>
      </c>
      <c r="B17" s="7"/>
      <c r="C17" s="7"/>
      <c r="D17" s="7"/>
      <c r="E17" s="57">
        <f>AVERAGE(E11:E15)</f>
        <v>19028242.168550443</v>
      </c>
    </row>
    <row r="18" spans="1:8" ht="15" customHeight="1" x14ac:dyDescent="0.35">
      <c r="A18" s="3"/>
      <c r="E18" s="119"/>
      <c r="F18" s="63"/>
      <c r="G18" s="63"/>
      <c r="H18" s="63"/>
    </row>
    <row r="19" spans="1:8" ht="15" customHeight="1" x14ac:dyDescent="0.35">
      <c r="A19" s="34" t="str">
        <f>'Trans Capital'!A19</f>
        <v>5-Year Average Annual Growth, MW</v>
      </c>
      <c r="B19" s="35"/>
      <c r="C19" s="35"/>
      <c r="E19" s="159">
        <f>Peak!$E$16</f>
        <v>27.4</v>
      </c>
      <c r="F19" s="66"/>
      <c r="G19" s="65"/>
      <c r="H19" s="63"/>
    </row>
    <row r="20" spans="1:8" ht="15" customHeight="1" x14ac:dyDescent="0.35">
      <c r="A20" s="34" t="s">
        <v>36</v>
      </c>
      <c r="B20" s="35"/>
      <c r="C20" s="35"/>
      <c r="E20" s="56">
        <f>E17/E19/1000</f>
        <v>694.46139301278993</v>
      </c>
      <c r="F20" s="67"/>
      <c r="G20" s="65"/>
      <c r="H20" s="63"/>
    </row>
    <row r="21" spans="1:8" ht="15" customHeight="1" x14ac:dyDescent="0.35">
      <c r="A21" s="34" t="s">
        <v>77</v>
      </c>
      <c r="B21" s="35"/>
      <c r="E21" s="157">
        <f>ROUND($E$20*'Carrying Charge '!C$8,2)</f>
        <v>45.78</v>
      </c>
      <c r="F21" s="67"/>
      <c r="G21" s="63"/>
      <c r="H21" s="63"/>
    </row>
    <row r="22" spans="1:8" ht="15" customHeight="1" thickBot="1" x14ac:dyDescent="0.4">
      <c r="A22" s="36"/>
      <c r="B22" s="37"/>
      <c r="C22" s="7"/>
      <c r="D22" s="7"/>
      <c r="E22" s="127"/>
      <c r="F22" s="67"/>
      <c r="G22" s="63"/>
      <c r="H22" s="63"/>
    </row>
    <row r="23" spans="1:8" ht="15" customHeight="1" x14ac:dyDescent="0.35">
      <c r="A23" s="63"/>
      <c r="B23" s="63"/>
      <c r="C23" s="63"/>
      <c r="D23" s="63"/>
      <c r="E23" s="63"/>
      <c r="F23" s="63"/>
      <c r="G23" s="65"/>
      <c r="H23" s="63"/>
    </row>
    <row r="24" spans="1:8" x14ac:dyDescent="0.3">
      <c r="A24" s="76" t="s">
        <v>155</v>
      </c>
      <c r="D24" s="9"/>
    </row>
    <row r="25" spans="1:8" x14ac:dyDescent="0.3">
      <c r="A25" s="76" t="s">
        <v>129</v>
      </c>
      <c r="D25" s="9"/>
    </row>
  </sheetData>
  <mergeCells count="3">
    <mergeCell ref="A1:E1"/>
    <mergeCell ref="A2:E2"/>
    <mergeCell ref="A3:E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view="pageLayout" topLeftCell="A7" zoomScaleNormal="100" workbookViewId="0">
      <selection activeCell="E5" sqref="E5"/>
    </sheetView>
  </sheetViews>
  <sheetFormatPr defaultRowHeight="14.4" x14ac:dyDescent="0.3"/>
  <cols>
    <col min="1" max="1" width="23.5546875" customWidth="1"/>
    <col min="2" max="3" width="12.33203125" customWidth="1"/>
    <col min="4" max="4" width="15.109375" bestFit="1" customWidth="1"/>
    <col min="5" max="5" width="14" bestFit="1" customWidth="1"/>
    <col min="6" max="6" width="11.5546875" bestFit="1" customWidth="1"/>
    <col min="7" max="7" width="10.44140625" bestFit="1" customWidth="1"/>
    <col min="8" max="8" width="4.44140625" bestFit="1" customWidth="1"/>
  </cols>
  <sheetData>
    <row r="1" spans="1:8" x14ac:dyDescent="0.3">
      <c r="A1" s="180" t="s">
        <v>131</v>
      </c>
      <c r="B1" s="181"/>
      <c r="C1" s="181"/>
      <c r="D1" s="181"/>
      <c r="E1" s="181"/>
      <c r="F1" s="181"/>
      <c r="G1" s="181"/>
    </row>
    <row r="2" spans="1:8" x14ac:dyDescent="0.3">
      <c r="A2" s="174" t="s">
        <v>151</v>
      </c>
      <c r="B2" s="175"/>
      <c r="C2" s="175"/>
      <c r="D2" s="175"/>
      <c r="E2" s="175"/>
      <c r="F2" s="175"/>
      <c r="G2" s="175"/>
    </row>
    <row r="3" spans="1:8" x14ac:dyDescent="0.3">
      <c r="A3" s="174" t="s">
        <v>165</v>
      </c>
      <c r="B3" s="175"/>
      <c r="C3" s="175"/>
      <c r="D3" s="175"/>
      <c r="E3" s="175"/>
      <c r="F3" s="175"/>
      <c r="G3" s="175"/>
    </row>
    <row r="5" spans="1:8" x14ac:dyDescent="0.3">
      <c r="A5" s="44"/>
      <c r="C5" s="43"/>
      <c r="D5" s="43"/>
      <c r="F5" s="43" t="s">
        <v>43</v>
      </c>
      <c r="G5" s="43" t="s">
        <v>43</v>
      </c>
      <c r="H5" s="43"/>
    </row>
    <row r="6" spans="1:8" x14ac:dyDescent="0.3">
      <c r="A6" s="44"/>
      <c r="C6" s="43" t="s">
        <v>105</v>
      </c>
      <c r="D6" s="43" t="s">
        <v>138</v>
      </c>
      <c r="E6" s="43" t="s">
        <v>138</v>
      </c>
      <c r="F6" s="43" t="s">
        <v>158</v>
      </c>
      <c r="G6" s="43" t="s">
        <v>27</v>
      </c>
      <c r="H6" s="43"/>
    </row>
    <row r="7" spans="1:8" x14ac:dyDescent="0.3">
      <c r="A7" s="44"/>
      <c r="C7" s="43"/>
      <c r="D7" s="43" t="s">
        <v>21</v>
      </c>
      <c r="E7" s="43" t="s">
        <v>21</v>
      </c>
      <c r="F7" s="43" t="s">
        <v>164</v>
      </c>
      <c r="G7" s="43" t="s">
        <v>164</v>
      </c>
      <c r="H7" s="43"/>
    </row>
    <row r="8" spans="1:8" x14ac:dyDescent="0.3">
      <c r="A8" s="44"/>
      <c r="B8" s="43" t="s">
        <v>2</v>
      </c>
      <c r="C8" s="43" t="s">
        <v>20</v>
      </c>
      <c r="D8" s="43" t="s">
        <v>159</v>
      </c>
      <c r="E8" s="43" t="s">
        <v>160</v>
      </c>
      <c r="F8" s="43" t="s">
        <v>166</v>
      </c>
      <c r="G8" s="43" t="s">
        <v>166</v>
      </c>
      <c r="H8" s="43"/>
    </row>
    <row r="9" spans="1:8" x14ac:dyDescent="0.3">
      <c r="A9" s="44"/>
      <c r="B9" s="43">
        <v>2019</v>
      </c>
      <c r="D9" s="153"/>
      <c r="E9" s="153"/>
      <c r="F9" s="43">
        <v>1664</v>
      </c>
      <c r="G9" s="43">
        <v>1142</v>
      </c>
      <c r="H9" s="43"/>
    </row>
    <row r="10" spans="1:8" x14ac:dyDescent="0.3">
      <c r="B10" s="43">
        <v>2020</v>
      </c>
      <c r="C10" s="152">
        <v>809</v>
      </c>
      <c r="D10" s="153">
        <f t="shared" ref="D10:E14" si="0">F10-F9</f>
        <v>180</v>
      </c>
      <c r="E10" s="153">
        <f t="shared" si="0"/>
        <v>59</v>
      </c>
      <c r="F10" s="43">
        <v>1844</v>
      </c>
      <c r="G10" s="43">
        <v>1201</v>
      </c>
      <c r="H10" s="43"/>
    </row>
    <row r="11" spans="1:8" x14ac:dyDescent="0.3">
      <c r="B11" s="43">
        <v>2021</v>
      </c>
      <c r="C11" s="152">
        <v>838</v>
      </c>
      <c r="D11" s="153">
        <f t="shared" si="0"/>
        <v>355</v>
      </c>
      <c r="E11" s="153">
        <f t="shared" si="0"/>
        <v>33</v>
      </c>
      <c r="F11" s="43">
        <v>2199</v>
      </c>
      <c r="G11" s="43">
        <v>1234</v>
      </c>
      <c r="H11" s="43"/>
    </row>
    <row r="12" spans="1:8" x14ac:dyDescent="0.3">
      <c r="B12" s="43">
        <v>2022</v>
      </c>
      <c r="C12" s="152">
        <v>831</v>
      </c>
      <c r="D12" s="153">
        <f t="shared" si="0"/>
        <v>400</v>
      </c>
      <c r="E12" s="153">
        <f t="shared" si="0"/>
        <v>0</v>
      </c>
      <c r="F12" s="43">
        <v>2599</v>
      </c>
      <c r="G12" s="43">
        <v>1234</v>
      </c>
      <c r="H12" s="43"/>
    </row>
    <row r="13" spans="1:8" x14ac:dyDescent="0.3">
      <c r="B13" s="43">
        <v>2023</v>
      </c>
      <c r="C13" s="152">
        <v>834</v>
      </c>
      <c r="D13" s="153">
        <f t="shared" si="0"/>
        <v>0</v>
      </c>
      <c r="E13" s="153">
        <f t="shared" si="0"/>
        <v>11</v>
      </c>
      <c r="F13" s="43">
        <v>2599</v>
      </c>
      <c r="G13" s="43">
        <v>1245</v>
      </c>
      <c r="H13" s="43"/>
    </row>
    <row r="14" spans="1:8" x14ac:dyDescent="0.3">
      <c r="B14" s="43">
        <v>2024</v>
      </c>
      <c r="C14" s="152">
        <v>877</v>
      </c>
      <c r="D14" s="153">
        <f t="shared" si="0"/>
        <v>0</v>
      </c>
      <c r="E14" s="153">
        <f t="shared" si="0"/>
        <v>34</v>
      </c>
      <c r="F14" s="43">
        <v>2599</v>
      </c>
      <c r="G14" s="43">
        <v>1279</v>
      </c>
      <c r="H14" s="43"/>
    </row>
    <row r="15" spans="1:8" x14ac:dyDescent="0.3">
      <c r="B15" s="35"/>
      <c r="C15" s="134"/>
      <c r="D15" s="134"/>
    </row>
    <row r="16" spans="1:8" x14ac:dyDescent="0.3">
      <c r="A16" s="45" t="s">
        <v>152</v>
      </c>
      <c r="C16" s="149">
        <f>AVERAGE(C10:C14)</f>
        <v>837.8</v>
      </c>
      <c r="D16" s="149">
        <f>AVERAGE(D10:D14)</f>
        <v>187</v>
      </c>
      <c r="E16" s="149">
        <f>AVERAGE(E10:E14)</f>
        <v>27.4</v>
      </c>
    </row>
    <row r="17" spans="1:4" x14ac:dyDescent="0.3">
      <c r="B17" s="155"/>
      <c r="C17" s="155"/>
    </row>
    <row r="19" spans="1:4" x14ac:dyDescent="0.3">
      <c r="A19" s="154" t="s">
        <v>163</v>
      </c>
      <c r="B19" s="21"/>
    </row>
    <row r="20" spans="1:4" x14ac:dyDescent="0.3">
      <c r="A20" s="154"/>
      <c r="B20" s="21"/>
    </row>
    <row r="21" spans="1:4" x14ac:dyDescent="0.3">
      <c r="A21" s="9" t="s">
        <v>78</v>
      </c>
      <c r="B21" s="21" t="s">
        <v>78</v>
      </c>
      <c r="D21" s="58"/>
    </row>
    <row r="22" spans="1:4" x14ac:dyDescent="0.3">
      <c r="A22" s="9" t="s">
        <v>78</v>
      </c>
      <c r="B22" s="27" t="s">
        <v>78</v>
      </c>
    </row>
    <row r="23" spans="1:4" x14ac:dyDescent="0.3">
      <c r="A23" s="9" t="s">
        <v>78</v>
      </c>
      <c r="B23" s="27" t="s">
        <v>78</v>
      </c>
    </row>
    <row r="24" spans="1:4" x14ac:dyDescent="0.3">
      <c r="A24" s="9" t="s">
        <v>78</v>
      </c>
      <c r="B24" s="21" t="s">
        <v>78</v>
      </c>
    </row>
    <row r="25" spans="1:4" x14ac:dyDescent="0.3">
      <c r="A25" s="9" t="s">
        <v>78</v>
      </c>
      <c r="B25" s="21" t="s">
        <v>78</v>
      </c>
    </row>
  </sheetData>
  <mergeCells count="3">
    <mergeCell ref="A1:G1"/>
    <mergeCell ref="A2:G2"/>
    <mergeCell ref="A3:G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view="pageLayout" zoomScaleNormal="100" workbookViewId="0">
      <selection activeCell="E5" sqref="E5"/>
    </sheetView>
  </sheetViews>
  <sheetFormatPr defaultRowHeight="14.4" x14ac:dyDescent="0.3"/>
  <cols>
    <col min="2" max="2" width="37.33203125" style="55" customWidth="1"/>
    <col min="3" max="3" width="10.6640625" style="55" customWidth="1"/>
  </cols>
  <sheetData>
    <row r="1" spans="1:3" x14ac:dyDescent="0.3">
      <c r="A1" s="171" t="s">
        <v>131</v>
      </c>
      <c r="B1" s="172"/>
      <c r="C1" s="173"/>
    </row>
    <row r="2" spans="1:3" x14ac:dyDescent="0.3">
      <c r="A2" s="174" t="s">
        <v>102</v>
      </c>
      <c r="B2" s="175"/>
      <c r="C2" s="176"/>
    </row>
    <row r="3" spans="1:3" ht="15" thickBot="1" x14ac:dyDescent="0.35">
      <c r="A3" s="182"/>
      <c r="B3" s="183"/>
      <c r="C3" s="184"/>
    </row>
    <row r="4" spans="1:3" x14ac:dyDescent="0.3">
      <c r="A4" s="35"/>
      <c r="B4" s="43"/>
      <c r="C4" s="43"/>
    </row>
    <row r="5" spans="1:3" x14ac:dyDescent="0.3">
      <c r="A5" s="35"/>
      <c r="B5" s="43"/>
      <c r="C5" s="86"/>
    </row>
    <row r="6" spans="1:3" x14ac:dyDescent="0.3">
      <c r="A6" s="35"/>
      <c r="C6" s="129" t="s">
        <v>137</v>
      </c>
    </row>
    <row r="7" spans="1:3" x14ac:dyDescent="0.3">
      <c r="B7" s="43" t="s">
        <v>103</v>
      </c>
      <c r="C7" s="158">
        <v>6.5165531125493142E-2</v>
      </c>
    </row>
    <row r="8" spans="1:3" x14ac:dyDescent="0.3">
      <c r="B8" s="43" t="s">
        <v>104</v>
      </c>
      <c r="C8" s="158">
        <v>6.5927625521397623E-2</v>
      </c>
    </row>
    <row r="10" spans="1:3" x14ac:dyDescent="0.3">
      <c r="A10" s="10" t="s">
        <v>162</v>
      </c>
    </row>
    <row r="11" spans="1:3" x14ac:dyDescent="0.3">
      <c r="A11" s="10"/>
    </row>
  </sheetData>
  <mergeCells count="3">
    <mergeCell ref="A1:C1"/>
    <mergeCell ref="A2:C2"/>
    <mergeCell ref="A3:C3"/>
  </mergeCells>
  <pageMargins left="0.7" right="0.7" top="0.91666666666666663" bottom="0.75" header="0.3" footer="0.3"/>
  <pageSetup orientation="portrait" r:id="rId1"/>
  <headerFooter>
    <oddHeader>&amp;R&amp;"Times New Roman,Bold"&amp;10KyPSC Case No. 2025-00258
STAFF-DR-01-008 Supplemental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F31A4E05B88459512D851AEEE3327" ma:contentTypeVersion="4" ma:contentTypeDescription="Create a new document." ma:contentTypeScope="" ma:versionID="9004f665af32289a1d21d4bb787385c8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Melillo</Witness>
  </documentManagement>
</p:properties>
</file>

<file path=customXml/itemProps1.xml><?xml version="1.0" encoding="utf-8"?>
<ds:datastoreItem xmlns:ds="http://schemas.openxmlformats.org/officeDocument/2006/customXml" ds:itemID="{9652633E-EADB-44EB-9AF5-AF56B6AF3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CAABE-77DA-4B81-8079-FC45AA11C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C5A14-9BD0-4EBB-8272-A24331052AC7}">
  <ds:schemaRefs>
    <ds:schemaRef ds:uri="http://schemas.microsoft.com/office/2006/documentManagement/types"/>
    <ds:schemaRef ds:uri="3c9d8c27-8a6d-4d9e-a15e-ef5d28c114af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612a682-5ffb-4b9c-9555-0176189351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T&amp;D Avoided Methodology</vt:lpstr>
      <vt:lpstr>Results</vt:lpstr>
      <vt:lpstr>Inputs </vt:lpstr>
      <vt:lpstr>Trans O&amp;M</vt:lpstr>
      <vt:lpstr>Trans Capital</vt:lpstr>
      <vt:lpstr>Dist O&amp;M</vt:lpstr>
      <vt:lpstr>Dist Capital</vt:lpstr>
      <vt:lpstr>Peak</vt:lpstr>
      <vt:lpstr>Carrying Charge </vt:lpstr>
      <vt:lpstr>Losses</vt:lpstr>
      <vt:lpstr>Functional Diagram</vt:lpstr>
      <vt:lpstr>'Carrying Charge '!Print_Area</vt:lpstr>
      <vt:lpstr>'Dist Capital'!Print_Area</vt:lpstr>
      <vt:lpstr>'Dist O&amp;M'!Print_Area</vt:lpstr>
      <vt:lpstr>'Inputs '!Print_Area</vt:lpstr>
      <vt:lpstr>Losses!Print_Area</vt:lpstr>
      <vt:lpstr>Peak!Print_Area</vt:lpstr>
      <vt:lpstr>'Trans Capital'!Print_Area</vt:lpstr>
      <vt:lpstr>'Trans O&amp;M'!Print_Area</vt:lpstr>
      <vt:lpstr>'Inputs 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T&amp;D Avoided Costs</dc:subject>
  <dc:creator>dse4035</dc:creator>
  <cp:lastModifiedBy>Sunderman, Minna</cp:lastModifiedBy>
  <cp:lastPrinted>2025-08-04T14:26:54Z</cp:lastPrinted>
  <dcterms:created xsi:type="dcterms:W3CDTF">2012-10-26T13:14:54Z</dcterms:created>
  <dcterms:modified xsi:type="dcterms:W3CDTF">2025-10-22T20:08:50Z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0x010100820F31A4E05B88459512D851AEEE3327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