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5 Discovery/Staff/Staff Set 1/Attachments/"/>
    </mc:Choice>
  </mc:AlternateContent>
  <xr:revisionPtr revIDLastSave="47" documentId="8_{538F766F-E07C-4F7E-81CD-D9FA17D256A3}" xr6:coauthVersionLast="47" xr6:coauthVersionMax="47" xr10:uidLastSave="{434B42C2-5D74-4B95-BE93-02E6053E4050}"/>
  <bookViews>
    <workbookView xWindow="28680" yWindow="-120" windowWidth="24240" windowHeight="13020" xr2:uid="{724C1E79-D1C6-42D3-83A0-18107F235389}"/>
  </bookViews>
  <sheets>
    <sheet name="Test Year" sheetId="1" r:id="rId1"/>
    <sheet name="12 Mos. Preceding Test Year" sheetId="2" r:id="rId2"/>
    <sheet name="Gen Lookups" sheetId="3" r:id="rId3"/>
  </sheets>
  <definedNames>
    <definedName name="_xlnm._FilterDatabase" localSheetId="1" hidden="1">'12 Mos. Preceding Test Year'!$M$1:$M$528</definedName>
    <definedName name="_xlnm._FilterDatabase" localSheetId="2" hidden="1">'Gen Lookups'!$A$4:$A$495</definedName>
    <definedName name="_xlnm._FilterDatabase" localSheetId="0" hidden="1">'Test Year'!$K$19:$K$571</definedName>
    <definedName name="_xlnm.Print_Area" localSheetId="1">'12 Mos. Preceding Test Year'!$A$1:$I$523</definedName>
    <definedName name="_xlnm.Print_Area" localSheetId="0">'Test Year'!$A$1:$I$587</definedName>
    <definedName name="_xlnm.Print_Titles" localSheetId="1">'12 Mos. Preceding Test Year'!$1:$18</definedName>
    <definedName name="_xlnm.Print_Titles" localSheetId="0">'Test Year'!$1:$18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67" i="1" l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45" i="1"/>
  <c r="E544" i="1"/>
  <c r="E543" i="1"/>
  <c r="E538" i="1"/>
  <c r="E532" i="1"/>
  <c r="E531" i="1"/>
  <c r="E522" i="1"/>
  <c r="E516" i="1"/>
  <c r="E514" i="1"/>
  <c r="E493" i="1"/>
  <c r="E492" i="1"/>
  <c r="E491" i="1"/>
  <c r="E486" i="1"/>
  <c r="E445" i="1"/>
  <c r="E446" i="1"/>
  <c r="E447" i="1"/>
  <c r="E448" i="1"/>
  <c r="E449" i="1"/>
  <c r="E450" i="1"/>
  <c r="E451" i="1"/>
  <c r="E452" i="1"/>
  <c r="E453" i="1"/>
  <c r="E412" i="1"/>
  <c r="E411" i="1"/>
  <c r="E388" i="1"/>
  <c r="E389" i="1"/>
  <c r="E379" i="1"/>
  <c r="E378" i="1"/>
  <c r="E366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11" i="1"/>
  <c r="E269" i="1"/>
  <c r="E268" i="1"/>
  <c r="E267" i="1"/>
  <c r="E196" i="1"/>
  <c r="E195" i="1"/>
  <c r="E194" i="1"/>
  <c r="E193" i="1"/>
  <c r="E173" i="1"/>
  <c r="E174" i="1"/>
  <c r="E145" i="1"/>
  <c r="E146" i="1"/>
  <c r="E110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85" i="1"/>
  <c r="E84" i="1"/>
  <c r="E83" i="1"/>
  <c r="E82" i="1"/>
  <c r="E81" i="1"/>
  <c r="E80" i="1"/>
  <c r="E79" i="1"/>
  <c r="E73" i="1"/>
  <c r="E74" i="1"/>
  <c r="E65" i="1"/>
  <c r="E64" i="1"/>
  <c r="E63" i="1"/>
  <c r="E62" i="1"/>
  <c r="E61" i="1"/>
  <c r="E60" i="1"/>
  <c r="E59" i="1"/>
  <c r="E58" i="1"/>
  <c r="E55" i="1"/>
  <c r="E570" i="1"/>
  <c r="E554" i="1"/>
  <c r="E553" i="1"/>
  <c r="E552" i="1"/>
  <c r="E551" i="1"/>
  <c r="E550" i="1"/>
  <c r="E549" i="1"/>
  <c r="E548" i="1"/>
  <c r="E547" i="1"/>
  <c r="E546" i="1"/>
  <c r="E542" i="1"/>
  <c r="E541" i="1"/>
  <c r="E540" i="1"/>
  <c r="E539" i="1"/>
  <c r="E537" i="1"/>
  <c r="E536" i="1"/>
  <c r="E535" i="1"/>
  <c r="E534" i="1"/>
  <c r="E533" i="1"/>
  <c r="E530" i="1"/>
  <c r="E529" i="1"/>
  <c r="E528" i="1"/>
  <c r="E527" i="1"/>
  <c r="E526" i="1"/>
  <c r="E525" i="1"/>
  <c r="E524" i="1"/>
  <c r="E523" i="1"/>
  <c r="E521" i="1"/>
  <c r="E520" i="1"/>
  <c r="E519" i="1"/>
  <c r="E518" i="1"/>
  <c r="E517" i="1"/>
  <c r="E515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0" i="1"/>
  <c r="E489" i="1"/>
  <c r="E488" i="1"/>
  <c r="E487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7" i="1"/>
  <c r="E386" i="1"/>
  <c r="E385" i="1"/>
  <c r="E377" i="1"/>
  <c r="E376" i="1"/>
  <c r="E375" i="1"/>
  <c r="E374" i="1"/>
  <c r="E365" i="1"/>
  <c r="E364" i="1"/>
  <c r="E363" i="1"/>
  <c r="E362" i="1"/>
  <c r="E361" i="1"/>
  <c r="E339" i="1"/>
  <c r="E338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25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" i="1"/>
  <c r="E207" i="1"/>
  <c r="E202" i="1"/>
  <c r="E201" i="1"/>
  <c r="E200" i="1"/>
  <c r="E199" i="1"/>
  <c r="E198" i="1"/>
  <c r="E197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4" i="1"/>
  <c r="E143" i="1"/>
  <c r="E142" i="1"/>
  <c r="E141" i="1"/>
  <c r="E139" i="1"/>
  <c r="E137" i="1"/>
  <c r="E136" i="1"/>
  <c r="E135" i="1"/>
  <c r="E134" i="1"/>
  <c r="E113" i="1"/>
  <c r="E112" i="1"/>
  <c r="E111" i="1"/>
  <c r="E109" i="1"/>
  <c r="E108" i="1"/>
  <c r="E107" i="1"/>
  <c r="E106" i="1"/>
  <c r="E105" i="1"/>
  <c r="E90" i="1"/>
  <c r="E89" i="1"/>
  <c r="E88" i="1"/>
  <c r="E87" i="1"/>
  <c r="E72" i="1"/>
  <c r="E71" i="1"/>
  <c r="E70" i="1"/>
  <c r="E69" i="1"/>
  <c r="E68" i="1"/>
  <c r="E67" i="1"/>
  <c r="E66" i="1"/>
  <c r="E57" i="1"/>
  <c r="E56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503" i="2"/>
  <c r="E497" i="2"/>
  <c r="E484" i="2"/>
  <c r="E480" i="2"/>
  <c r="E394" i="2"/>
  <c r="E393" i="2"/>
  <c r="E374" i="2"/>
  <c r="E344" i="2"/>
  <c r="E343" i="2"/>
  <c r="E342" i="2"/>
  <c r="E315" i="2"/>
  <c r="E314" i="2"/>
  <c r="E313" i="2"/>
  <c r="E276" i="2"/>
  <c r="E275" i="2"/>
  <c r="E274" i="2"/>
  <c r="E273" i="2"/>
  <c r="E272" i="2"/>
  <c r="E271" i="2"/>
  <c r="E270" i="2"/>
  <c r="E269" i="2"/>
  <c r="E268" i="2"/>
  <c r="E267" i="2"/>
  <c r="E266" i="2"/>
  <c r="E245" i="2"/>
  <c r="E135" i="2"/>
  <c r="E126" i="2"/>
  <c r="E122" i="2"/>
  <c r="E121" i="2"/>
  <c r="E59" i="2"/>
  <c r="E58" i="2"/>
  <c r="E506" i="2"/>
  <c r="E502" i="2"/>
  <c r="E501" i="2"/>
  <c r="E500" i="2"/>
  <c r="E499" i="2"/>
  <c r="E404" i="2"/>
  <c r="E392" i="2"/>
  <c r="E345" i="2"/>
  <c r="E341" i="2"/>
  <c r="E336" i="2"/>
  <c r="E346" i="2"/>
  <c r="E288" i="2"/>
  <c r="E289" i="2"/>
  <c r="E290" i="2"/>
  <c r="E291" i="2"/>
  <c r="E292" i="2"/>
  <c r="E293" i="2"/>
  <c r="E294" i="2"/>
  <c r="E287" i="2"/>
  <c r="E286" i="2"/>
  <c r="E285" i="2"/>
  <c r="E284" i="2"/>
  <c r="E283" i="2"/>
  <c r="E282" i="2"/>
  <c r="E281" i="2"/>
  <c r="E280" i="2"/>
  <c r="E277" i="2"/>
  <c r="E130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231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20" i="2"/>
  <c r="E498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3" i="2"/>
  <c r="E482" i="2"/>
  <c r="E481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3" i="2"/>
  <c r="E402" i="2"/>
  <c r="E401" i="2"/>
  <c r="E400" i="2"/>
  <c r="E399" i="2"/>
  <c r="E398" i="2"/>
  <c r="E397" i="2"/>
  <c r="E396" i="2"/>
  <c r="E395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0" i="2"/>
  <c r="E339" i="2"/>
  <c r="E338" i="2"/>
  <c r="E337" i="2"/>
  <c r="E330" i="2"/>
  <c r="E329" i="2"/>
  <c r="E328" i="2"/>
  <c r="E327" i="2"/>
  <c r="E320" i="2"/>
  <c r="E319" i="2"/>
  <c r="E318" i="2"/>
  <c r="E317" i="2"/>
  <c r="E316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79" i="2"/>
  <c r="E278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34" i="2"/>
  <c r="E235" i="2"/>
  <c r="E236" i="2"/>
  <c r="E237" i="2"/>
  <c r="E238" i="2"/>
  <c r="E239" i="2"/>
  <c r="E240" i="2"/>
  <c r="E241" i="2"/>
  <c r="E242" i="2"/>
  <c r="E243" i="2"/>
  <c r="E244" i="2"/>
  <c r="E233" i="2"/>
  <c r="E231" i="2"/>
  <c r="E190" i="2"/>
  <c r="E186" i="2"/>
  <c r="E180" i="2"/>
  <c r="E167" i="2"/>
  <c r="E159" i="2"/>
  <c r="E124" i="2"/>
  <c r="E123" i="2"/>
  <c r="E61" i="2"/>
  <c r="E60" i="2"/>
  <c r="E185" i="2"/>
  <c r="E184" i="2"/>
  <c r="E183" i="2"/>
  <c r="E182" i="2"/>
  <c r="E181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6" i="2"/>
  <c r="E165" i="2"/>
  <c r="E164" i="2"/>
  <c r="E163" i="2"/>
  <c r="E162" i="2"/>
  <c r="E161" i="2"/>
  <c r="E160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2" i="2"/>
  <c r="E131" i="2"/>
  <c r="E129" i="2"/>
  <c r="E128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67" i="2"/>
  <c r="E66" i="2"/>
  <c r="E65" i="2"/>
  <c r="E64" i="2"/>
  <c r="E63" i="2"/>
  <c r="E62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228" i="2" l="1"/>
  <c r="E247" i="1"/>
  <c r="J195" i="2" l="1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194" i="2"/>
  <c r="J247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11" i="1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5" i="3"/>
  <c r="D195" i="2" l="1"/>
  <c r="E195" i="2" s="1"/>
  <c r="D221" i="2"/>
  <c r="E221" i="2" s="1"/>
  <c r="D220" i="2"/>
  <c r="E220" i="2" s="1"/>
  <c r="D212" i="2"/>
  <c r="E212" i="2" s="1"/>
  <c r="J213" i="3"/>
  <c r="J165" i="3"/>
  <c r="J93" i="3"/>
  <c r="J45" i="3"/>
  <c r="D211" i="2"/>
  <c r="E211" i="2" s="1"/>
  <c r="J261" i="3"/>
  <c r="J237" i="3"/>
  <c r="J189" i="3"/>
  <c r="J141" i="3"/>
  <c r="J117" i="3"/>
  <c r="J69" i="3"/>
  <c r="D209" i="2"/>
  <c r="E209" i="2" s="1"/>
  <c r="D208" i="2"/>
  <c r="E208" i="2" s="1"/>
  <c r="D207" i="2"/>
  <c r="E207" i="2" s="1"/>
  <c r="J197" i="3"/>
  <c r="J173" i="3"/>
  <c r="J101" i="3"/>
  <c r="D194" i="2"/>
  <c r="E194" i="2" s="1"/>
  <c r="D202" i="2"/>
  <c r="E202" i="2" s="1"/>
  <c r="J149" i="3"/>
  <c r="J125" i="3"/>
  <c r="J53" i="3"/>
  <c r="D225" i="2"/>
  <c r="E225" i="2" s="1"/>
  <c r="D201" i="2"/>
  <c r="E201" i="2" s="1"/>
  <c r="D224" i="2"/>
  <c r="E224" i="2" s="1"/>
  <c r="D200" i="2"/>
  <c r="E200" i="2" s="1"/>
  <c r="D223" i="2"/>
  <c r="E223" i="2" s="1"/>
  <c r="D196" i="2"/>
  <c r="E196" i="2" s="1"/>
  <c r="J229" i="3"/>
  <c r="J205" i="3"/>
  <c r="J157" i="3"/>
  <c r="J133" i="3"/>
  <c r="J109" i="3"/>
  <c r="J85" i="3"/>
  <c r="J61" i="3"/>
  <c r="D222" i="2"/>
  <c r="E222" i="2" s="1"/>
  <c r="J37" i="3"/>
  <c r="J29" i="3"/>
  <c r="J21" i="3"/>
  <c r="J13" i="3"/>
  <c r="J76" i="3"/>
  <c r="J65" i="3"/>
  <c r="J260" i="3"/>
  <c r="J252" i="3"/>
  <c r="J236" i="3"/>
  <c r="J228" i="3"/>
  <c r="J212" i="3"/>
  <c r="J204" i="3"/>
  <c r="J196" i="3"/>
  <c r="J188" i="3"/>
  <c r="J180" i="3"/>
  <c r="J172" i="3"/>
  <c r="J164" i="3"/>
  <c r="J156" i="3"/>
  <c r="J140" i="3"/>
  <c r="J132" i="3"/>
  <c r="J116" i="3"/>
  <c r="J108" i="3"/>
  <c r="J92" i="3"/>
  <c r="J68" i="3"/>
  <c r="J60" i="3"/>
  <c r="J52" i="3"/>
  <c r="J44" i="3"/>
  <c r="J36" i="3"/>
  <c r="J28" i="3"/>
  <c r="J20" i="3"/>
  <c r="J12" i="3"/>
  <c r="J220" i="3"/>
  <c r="J148" i="3"/>
  <c r="J64" i="3"/>
  <c r="J259" i="3"/>
  <c r="J251" i="3"/>
  <c r="J243" i="3"/>
  <c r="J235" i="3"/>
  <c r="J227" i="3"/>
  <c r="J219" i="3"/>
  <c r="J211" i="3"/>
  <c r="J203" i="3"/>
  <c r="J195" i="3"/>
  <c r="J187" i="3"/>
  <c r="J179" i="3"/>
  <c r="J171" i="3"/>
  <c r="J163" i="3"/>
  <c r="J155" i="3"/>
  <c r="J147" i="3"/>
  <c r="J139" i="3"/>
  <c r="J131" i="3"/>
  <c r="J123" i="3"/>
  <c r="J115" i="3"/>
  <c r="J107" i="3"/>
  <c r="J99" i="3"/>
  <c r="J91" i="3"/>
  <c r="J83" i="3"/>
  <c r="J75" i="3"/>
  <c r="J67" i="3"/>
  <c r="J59" i="3"/>
  <c r="J51" i="3"/>
  <c r="J43" i="3"/>
  <c r="J35" i="3"/>
  <c r="J27" i="3"/>
  <c r="J19" i="3"/>
  <c r="J11" i="3"/>
  <c r="J209" i="3"/>
  <c r="J124" i="3"/>
  <c r="J26" i="3"/>
  <c r="J221" i="3"/>
  <c r="J242" i="3"/>
  <c r="J218" i="3"/>
  <c r="J178" i="3"/>
  <c r="J154" i="3"/>
  <c r="J130" i="3"/>
  <c r="J114" i="3"/>
  <c r="J90" i="3"/>
  <c r="J74" i="3"/>
  <c r="J58" i="3"/>
  <c r="J34" i="3"/>
  <c r="J18" i="3"/>
  <c r="J100" i="3"/>
  <c r="J249" i="3"/>
  <c r="J233" i="3"/>
  <c r="J217" i="3"/>
  <c r="J193" i="3"/>
  <c r="J169" i="3"/>
  <c r="J153" i="3"/>
  <c r="J137" i="3"/>
  <c r="J121" i="3"/>
  <c r="J105" i="3"/>
  <c r="J89" i="3"/>
  <c r="J73" i="3"/>
  <c r="J49" i="3"/>
  <c r="J33" i="3"/>
  <c r="J88" i="3"/>
  <c r="J256" i="3"/>
  <c r="J248" i="3"/>
  <c r="J240" i="3"/>
  <c r="J232" i="3"/>
  <c r="J224" i="3"/>
  <c r="J216" i="3"/>
  <c r="J200" i="3"/>
  <c r="J192" i="3"/>
  <c r="J176" i="3"/>
  <c r="J168" i="3"/>
  <c r="J152" i="3"/>
  <c r="J144" i="3"/>
  <c r="J136" i="3"/>
  <c r="J128" i="3"/>
  <c r="J120" i="3"/>
  <c r="J112" i="3"/>
  <c r="J104" i="3"/>
  <c r="J96" i="3"/>
  <c r="J80" i="3"/>
  <c r="J72" i="3"/>
  <c r="J56" i="3"/>
  <c r="J48" i="3"/>
  <c r="J40" i="3"/>
  <c r="J32" i="3"/>
  <c r="J16" i="3"/>
  <c r="J8" i="3"/>
  <c r="J253" i="3"/>
  <c r="J184" i="3"/>
  <c r="J84" i="3"/>
  <c r="J23" i="3"/>
  <c r="J160" i="3"/>
  <c r="J258" i="3"/>
  <c r="J234" i="3"/>
  <c r="J210" i="3"/>
  <c r="J186" i="3"/>
  <c r="J162" i="3"/>
  <c r="J138" i="3"/>
  <c r="J122" i="3"/>
  <c r="J106" i="3"/>
  <c r="J82" i="3"/>
  <c r="J66" i="3"/>
  <c r="J42" i="3"/>
  <c r="J10" i="3"/>
  <c r="J208" i="3"/>
  <c r="J25" i="3"/>
  <c r="J257" i="3"/>
  <c r="J241" i="3"/>
  <c r="J225" i="3"/>
  <c r="J201" i="3"/>
  <c r="J177" i="3"/>
  <c r="J161" i="3"/>
  <c r="J145" i="3"/>
  <c r="J129" i="3"/>
  <c r="J113" i="3"/>
  <c r="J97" i="3"/>
  <c r="J81" i="3"/>
  <c r="J57" i="3"/>
  <c r="J41" i="3"/>
  <c r="J9" i="3"/>
  <c r="J185" i="3"/>
  <c r="J24" i="3"/>
  <c r="J255" i="3"/>
  <c r="J247" i="3"/>
  <c r="J239" i="3"/>
  <c r="J231" i="3"/>
  <c r="J223" i="3"/>
  <c r="J215" i="3"/>
  <c r="J207" i="3"/>
  <c r="J199" i="3"/>
  <c r="J191" i="3"/>
  <c r="J183" i="3"/>
  <c r="J175" i="3"/>
  <c r="J167" i="3"/>
  <c r="J159" i="3"/>
  <c r="J151" i="3"/>
  <c r="J143" i="3"/>
  <c r="J135" i="3"/>
  <c r="J127" i="3"/>
  <c r="J119" i="3"/>
  <c r="J111" i="3"/>
  <c r="J103" i="3"/>
  <c r="J95" i="3"/>
  <c r="J87" i="3"/>
  <c r="J79" i="3"/>
  <c r="J71" i="3"/>
  <c r="J63" i="3"/>
  <c r="J55" i="3"/>
  <c r="J47" i="3"/>
  <c r="J39" i="3"/>
  <c r="J31" i="3"/>
  <c r="J15" i="3"/>
  <c r="J7" i="3"/>
  <c r="J245" i="3"/>
  <c r="J182" i="3"/>
  <c r="J77" i="3"/>
  <c r="J17" i="3"/>
  <c r="J250" i="3"/>
  <c r="J226" i="3"/>
  <c r="J202" i="3"/>
  <c r="J194" i="3"/>
  <c r="J170" i="3"/>
  <c r="J146" i="3"/>
  <c r="J98" i="3"/>
  <c r="J50" i="3"/>
  <c r="J262" i="3"/>
  <c r="J254" i="3"/>
  <c r="J246" i="3"/>
  <c r="J238" i="3"/>
  <c r="J230" i="3"/>
  <c r="J222" i="3"/>
  <c r="J214" i="3"/>
  <c r="J206" i="3"/>
  <c r="J198" i="3"/>
  <c r="J190" i="3"/>
  <c r="J174" i="3"/>
  <c r="J166" i="3"/>
  <c r="J158" i="3"/>
  <c r="J150" i="3"/>
  <c r="J142" i="3"/>
  <c r="J134" i="3"/>
  <c r="J126" i="3"/>
  <c r="J118" i="3"/>
  <c r="J110" i="3"/>
  <c r="J102" i="3"/>
  <c r="J94" i="3"/>
  <c r="J86" i="3"/>
  <c r="J78" i="3"/>
  <c r="J70" i="3"/>
  <c r="J62" i="3"/>
  <c r="J54" i="3"/>
  <c r="J46" i="3"/>
  <c r="J38" i="3"/>
  <c r="J30" i="3"/>
  <c r="J22" i="3"/>
  <c r="J14" i="3"/>
  <c r="J6" i="3"/>
  <c r="J244" i="3"/>
  <c r="J181" i="3"/>
  <c r="K46" i="3"/>
  <c r="K125" i="3"/>
  <c r="K10" i="3"/>
  <c r="K61" i="3"/>
  <c r="K37" i="3"/>
  <c r="K257" i="3"/>
  <c r="K249" i="3"/>
  <c r="K241" i="3"/>
  <c r="K233" i="3"/>
  <c r="K225" i="3"/>
  <c r="K217" i="3"/>
  <c r="K209" i="3"/>
  <c r="K201" i="3"/>
  <c r="K193" i="3"/>
  <c r="K185" i="3"/>
  <c r="K177" i="3"/>
  <c r="K169" i="3"/>
  <c r="K161" i="3"/>
  <c r="K153" i="3"/>
  <c r="K145" i="3"/>
  <c r="K137" i="3"/>
  <c r="K129" i="3"/>
  <c r="K121" i="3"/>
  <c r="K113" i="3"/>
  <c r="K105" i="3"/>
  <c r="K97" i="3"/>
  <c r="K89" i="3"/>
  <c r="K81" i="3"/>
  <c r="K73" i="3"/>
  <c r="K65" i="3"/>
  <c r="K57" i="3"/>
  <c r="K49" i="3"/>
  <c r="K41" i="3"/>
  <c r="K33" i="3"/>
  <c r="K25" i="3"/>
  <c r="K17" i="3"/>
  <c r="K9" i="3"/>
  <c r="K246" i="3"/>
  <c r="K198" i="3"/>
  <c r="K150" i="3"/>
  <c r="K110" i="3"/>
  <c r="K78" i="3"/>
  <c r="K54" i="3"/>
  <c r="K6" i="3"/>
  <c r="K253" i="3"/>
  <c r="K189" i="3"/>
  <c r="K256" i="3"/>
  <c r="K248" i="3"/>
  <c r="K240" i="3"/>
  <c r="K232" i="3"/>
  <c r="K224" i="3"/>
  <c r="K216" i="3"/>
  <c r="K208" i="3"/>
  <c r="K200" i="3"/>
  <c r="K192" i="3"/>
  <c r="K184" i="3"/>
  <c r="K176" i="3"/>
  <c r="K168" i="3"/>
  <c r="K160" i="3"/>
  <c r="K152" i="3"/>
  <c r="K144" i="3"/>
  <c r="K136" i="3"/>
  <c r="K128" i="3"/>
  <c r="K120" i="3"/>
  <c r="K112" i="3"/>
  <c r="K104" i="3"/>
  <c r="K96" i="3"/>
  <c r="K88" i="3"/>
  <c r="K80" i="3"/>
  <c r="K72" i="3"/>
  <c r="K64" i="3"/>
  <c r="K56" i="3"/>
  <c r="K48" i="3"/>
  <c r="K40" i="3"/>
  <c r="K32" i="3"/>
  <c r="K24" i="3"/>
  <c r="K16" i="3"/>
  <c r="K8" i="3"/>
  <c r="K262" i="3"/>
  <c r="K222" i="3"/>
  <c r="K182" i="3"/>
  <c r="K134" i="3"/>
  <c r="K94" i="3"/>
  <c r="K30" i="3"/>
  <c r="K205" i="3"/>
  <c r="K5" i="3"/>
  <c r="K255" i="3"/>
  <c r="K247" i="3"/>
  <c r="K239" i="3"/>
  <c r="K231" i="3"/>
  <c r="K223" i="3"/>
  <c r="K215" i="3"/>
  <c r="K207" i="3"/>
  <c r="K199" i="3"/>
  <c r="K191" i="3"/>
  <c r="K183" i="3"/>
  <c r="K175" i="3"/>
  <c r="K167" i="3"/>
  <c r="K159" i="3"/>
  <c r="K151" i="3"/>
  <c r="K143" i="3"/>
  <c r="K135" i="3"/>
  <c r="K127" i="3"/>
  <c r="K119" i="3"/>
  <c r="K111" i="3"/>
  <c r="K103" i="3"/>
  <c r="K95" i="3"/>
  <c r="K87" i="3"/>
  <c r="K79" i="3"/>
  <c r="K71" i="3"/>
  <c r="K63" i="3"/>
  <c r="K55" i="3"/>
  <c r="K47" i="3"/>
  <c r="K39" i="3"/>
  <c r="K31" i="3"/>
  <c r="K23" i="3"/>
  <c r="K15" i="3"/>
  <c r="K7" i="3"/>
  <c r="K254" i="3"/>
  <c r="K166" i="3"/>
  <c r="K237" i="3"/>
  <c r="K213" i="3"/>
  <c r="K181" i="3"/>
  <c r="K157" i="3"/>
  <c r="K133" i="3"/>
  <c r="K109" i="3"/>
  <c r="K85" i="3"/>
  <c r="K69" i="3"/>
  <c r="K53" i="3"/>
  <c r="K45" i="3"/>
  <c r="K29" i="3"/>
  <c r="K21" i="3"/>
  <c r="K13" i="3"/>
  <c r="K230" i="3"/>
  <c r="K206" i="3"/>
  <c r="K158" i="3"/>
  <c r="K118" i="3"/>
  <c r="K86" i="3"/>
  <c r="K62" i="3"/>
  <c r="K22" i="3"/>
  <c r="K261" i="3"/>
  <c r="K229" i="3"/>
  <c r="K197" i="3"/>
  <c r="K165" i="3"/>
  <c r="K141" i="3"/>
  <c r="K117" i="3"/>
  <c r="K93" i="3"/>
  <c r="K77" i="3"/>
  <c r="K260" i="3"/>
  <c r="K252" i="3"/>
  <c r="K244" i="3"/>
  <c r="K236" i="3"/>
  <c r="K228" i="3"/>
  <c r="K220" i="3"/>
  <c r="K212" i="3"/>
  <c r="K204" i="3"/>
  <c r="K196" i="3"/>
  <c r="K188" i="3"/>
  <c r="K180" i="3"/>
  <c r="K172" i="3"/>
  <c r="K164" i="3"/>
  <c r="K156" i="3"/>
  <c r="K148" i="3"/>
  <c r="K140" i="3"/>
  <c r="K132" i="3"/>
  <c r="K124" i="3"/>
  <c r="K116" i="3"/>
  <c r="K108" i="3"/>
  <c r="K100" i="3"/>
  <c r="K92" i="3"/>
  <c r="K84" i="3"/>
  <c r="K76" i="3"/>
  <c r="K68" i="3"/>
  <c r="K60" i="3"/>
  <c r="K52" i="3"/>
  <c r="K44" i="3"/>
  <c r="K36" i="3"/>
  <c r="K28" i="3"/>
  <c r="K20" i="3"/>
  <c r="K12" i="3"/>
  <c r="K238" i="3"/>
  <c r="K190" i="3"/>
  <c r="K142" i="3"/>
  <c r="K102" i="3"/>
  <c r="K70" i="3"/>
  <c r="K38" i="3"/>
  <c r="K14" i="3"/>
  <c r="K245" i="3"/>
  <c r="K221" i="3"/>
  <c r="K173" i="3"/>
  <c r="K149" i="3"/>
  <c r="K101" i="3"/>
  <c r="K259" i="3"/>
  <c r="K251" i="3"/>
  <c r="K243" i="3"/>
  <c r="K235" i="3"/>
  <c r="K227" i="3"/>
  <c r="K219" i="3"/>
  <c r="K211" i="3"/>
  <c r="K203" i="3"/>
  <c r="K195" i="3"/>
  <c r="K187" i="3"/>
  <c r="K179" i="3"/>
  <c r="K171" i="3"/>
  <c r="K163" i="3"/>
  <c r="K155" i="3"/>
  <c r="K147" i="3"/>
  <c r="K139" i="3"/>
  <c r="K131" i="3"/>
  <c r="K123" i="3"/>
  <c r="K115" i="3"/>
  <c r="K107" i="3"/>
  <c r="K99" i="3"/>
  <c r="K91" i="3"/>
  <c r="K83" i="3"/>
  <c r="K75" i="3"/>
  <c r="K67" i="3"/>
  <c r="K59" i="3"/>
  <c r="K51" i="3"/>
  <c r="K43" i="3"/>
  <c r="K35" i="3"/>
  <c r="K27" i="3"/>
  <c r="K19" i="3"/>
  <c r="K11" i="3"/>
  <c r="K214" i="3"/>
  <c r="K174" i="3"/>
  <c r="K126" i="3"/>
  <c r="K258" i="3"/>
  <c r="K250" i="3"/>
  <c r="K242" i="3"/>
  <c r="K234" i="3"/>
  <c r="K226" i="3"/>
  <c r="K218" i="3"/>
  <c r="K210" i="3"/>
  <c r="K202" i="3"/>
  <c r="K194" i="3"/>
  <c r="K186" i="3"/>
  <c r="K178" i="3"/>
  <c r="K170" i="3"/>
  <c r="K162" i="3"/>
  <c r="K154" i="3"/>
  <c r="K146" i="3"/>
  <c r="K138" i="3"/>
  <c r="K130" i="3"/>
  <c r="K122" i="3"/>
  <c r="K114" i="3"/>
  <c r="K106" i="3"/>
  <c r="K98" i="3"/>
  <c r="K90" i="3"/>
  <c r="K82" i="3"/>
  <c r="K74" i="3"/>
  <c r="K66" i="3"/>
  <c r="K58" i="3"/>
  <c r="K50" i="3"/>
  <c r="K42" i="3"/>
  <c r="K34" i="3"/>
  <c r="K26" i="3"/>
  <c r="K18" i="3"/>
  <c r="D226" i="2"/>
  <c r="E226" i="2" s="1"/>
  <c r="D210" i="2"/>
  <c r="E210" i="2" s="1"/>
  <c r="D219" i="2"/>
  <c r="E219" i="2" s="1"/>
  <c r="D199" i="2"/>
  <c r="E199" i="2" s="1"/>
  <c r="D214" i="2"/>
  <c r="E214" i="2" s="1"/>
  <c r="D198" i="2"/>
  <c r="E198" i="2" s="1"/>
  <c r="D213" i="2"/>
  <c r="E213" i="2" s="1"/>
  <c r="D197" i="2"/>
  <c r="E197" i="2" s="1"/>
  <c r="D205" i="2"/>
  <c r="E205" i="2" s="1"/>
  <c r="D206" i="2"/>
  <c r="E206" i="2" s="1"/>
  <c r="D216" i="2"/>
  <c r="E216" i="2" s="1"/>
  <c r="D204" i="2"/>
  <c r="E204" i="2" s="1"/>
  <c r="D218" i="2"/>
  <c r="E218" i="2" s="1"/>
  <c r="D217" i="2"/>
  <c r="E217" i="2" s="1"/>
  <c r="D227" i="2"/>
  <c r="E227" i="2" s="1"/>
  <c r="D215" i="2"/>
  <c r="E215" i="2" s="1"/>
  <c r="D203" i="2"/>
  <c r="E203" i="2" s="1"/>
  <c r="D212" i="1"/>
  <c r="E212" i="1" s="1"/>
  <c r="J5" i="3"/>
  <c r="D211" i="1"/>
  <c r="E211" i="1" s="1"/>
  <c r="D235" i="1"/>
  <c r="E235" i="1" s="1"/>
  <c r="D223" i="1"/>
  <c r="E223" i="1" s="1"/>
  <c r="D246" i="1"/>
  <c r="E246" i="1" s="1"/>
  <c r="D234" i="1"/>
  <c r="E234" i="1" s="1"/>
  <c r="D222" i="1"/>
  <c r="E222" i="1" s="1"/>
  <c r="D245" i="1"/>
  <c r="E245" i="1" s="1"/>
  <c r="D233" i="1"/>
  <c r="E233" i="1" s="1"/>
  <c r="D221" i="1"/>
  <c r="E221" i="1" s="1"/>
  <c r="D244" i="1"/>
  <c r="E244" i="1" s="1"/>
  <c r="D232" i="1"/>
  <c r="E232" i="1" s="1"/>
  <c r="D220" i="1"/>
  <c r="E220" i="1" s="1"/>
  <c r="D218" i="1"/>
  <c r="E218" i="1" s="1"/>
  <c r="D241" i="1"/>
  <c r="E241" i="1" s="1"/>
  <c r="D229" i="1"/>
  <c r="E229" i="1" s="1"/>
  <c r="D217" i="1"/>
  <c r="E217" i="1" s="1"/>
  <c r="D240" i="1"/>
  <c r="E240" i="1" s="1"/>
  <c r="D228" i="1"/>
  <c r="E228" i="1" s="1"/>
  <c r="D216" i="1"/>
  <c r="E216" i="1" s="1"/>
  <c r="D239" i="1"/>
  <c r="E239" i="1" s="1"/>
  <c r="D227" i="1"/>
  <c r="E227" i="1" s="1"/>
  <c r="D215" i="1"/>
  <c r="E215" i="1" s="1"/>
  <c r="D243" i="1"/>
  <c r="E243" i="1" s="1"/>
  <c r="D219" i="1"/>
  <c r="E219" i="1" s="1"/>
  <c r="D230" i="1"/>
  <c r="E230" i="1" s="1"/>
  <c r="D226" i="1"/>
  <c r="E226" i="1" s="1"/>
  <c r="D237" i="1"/>
  <c r="E237" i="1" s="1"/>
  <c r="D225" i="1"/>
  <c r="E225" i="1" s="1"/>
  <c r="D213" i="1"/>
  <c r="E213" i="1" s="1"/>
  <c r="D231" i="1"/>
  <c r="E231" i="1" s="1"/>
  <c r="D242" i="1"/>
  <c r="E242" i="1" s="1"/>
  <c r="D238" i="1"/>
  <c r="E238" i="1" s="1"/>
  <c r="D214" i="1"/>
  <c r="E214" i="1" s="1"/>
  <c r="D236" i="1"/>
  <c r="E236" i="1" s="1"/>
  <c r="D224" i="1"/>
  <c r="E224" i="1" s="1"/>
  <c r="G221" i="1" l="1"/>
  <c r="I221" i="1" s="1"/>
  <c r="F211" i="1"/>
  <c r="F229" i="1"/>
  <c r="F241" i="1"/>
  <c r="G222" i="1"/>
  <c r="I222" i="1" s="1"/>
  <c r="F235" i="1"/>
  <c r="F220" i="1"/>
  <c r="G211" i="1"/>
  <c r="I211" i="1" s="1"/>
  <c r="G234" i="1"/>
  <c r="I234" i="1" s="1"/>
  <c r="F230" i="1"/>
  <c r="F224" i="1"/>
  <c r="G231" i="1"/>
  <c r="I231" i="1" s="1"/>
  <c r="G214" i="1"/>
  <c r="I214" i="1" s="1"/>
  <c r="F243" i="1"/>
  <c r="G238" i="1"/>
  <c r="I238" i="1" s="1"/>
  <c r="G227" i="1"/>
  <c r="I227" i="1" s="1"/>
  <c r="F225" i="1"/>
  <c r="G245" i="1"/>
  <c r="I245" i="1" s="1"/>
  <c r="G219" i="1"/>
  <c r="I219" i="1" s="1"/>
  <c r="F237" i="1"/>
  <c r="F221" i="1"/>
  <c r="F245" i="1"/>
  <c r="G240" i="1"/>
  <c r="I240" i="1" s="1"/>
  <c r="F247" i="1"/>
  <c r="F236" i="1"/>
  <c r="G239" i="1"/>
  <c r="I239" i="1" s="1"/>
  <c r="G224" i="1"/>
  <c r="I224" i="1" s="1"/>
  <c r="G246" i="1"/>
  <c r="I246" i="1" s="1"/>
  <c r="G217" i="1"/>
  <c r="I217" i="1" s="1"/>
  <c r="G223" i="1"/>
  <c r="I223" i="1" s="1"/>
  <c r="F222" i="1"/>
  <c r="G232" i="1"/>
  <c r="I232" i="1" s="1"/>
  <c r="G216" i="1"/>
  <c r="I216" i="1" s="1"/>
  <c r="F217" i="1"/>
  <c r="G229" i="1"/>
  <c r="I229" i="1" s="1"/>
  <c r="F218" i="1"/>
  <c r="F232" i="1"/>
  <c r="G242" i="1"/>
  <c r="I242" i="1" s="1"/>
  <c r="F215" i="1"/>
  <c r="G215" i="1"/>
  <c r="I215" i="1" s="1"/>
  <c r="F226" i="1"/>
  <c r="F228" i="1"/>
  <c r="F223" i="1"/>
  <c r="G241" i="1"/>
  <c r="I241" i="1" s="1"/>
  <c r="G247" i="1"/>
  <c r="F242" i="1"/>
  <c r="G233" i="1"/>
  <c r="I233" i="1" s="1"/>
  <c r="F231" i="1"/>
  <c r="F234" i="1"/>
  <c r="G236" i="1"/>
  <c r="I236" i="1" s="1"/>
  <c r="F239" i="1"/>
  <c r="F219" i="1"/>
  <c r="F244" i="1"/>
  <c r="F238" i="1"/>
  <c r="G243" i="1"/>
  <c r="I243" i="1" s="1"/>
  <c r="F213" i="1"/>
  <c r="G226" i="1"/>
  <c r="I226" i="1" s="1"/>
  <c r="G213" i="1"/>
  <c r="I213" i="1" s="1"/>
  <c r="F216" i="1"/>
  <c r="G225" i="1"/>
  <c r="I225" i="1" s="1"/>
  <c r="G237" i="1"/>
  <c r="I237" i="1" s="1"/>
  <c r="G235" i="1"/>
  <c r="I235" i="1" s="1"/>
  <c r="G228" i="1"/>
  <c r="I228" i="1" s="1"/>
  <c r="F212" i="1"/>
  <c r="F240" i="1"/>
  <c r="F227" i="1"/>
  <c r="F214" i="1"/>
  <c r="F233" i="1"/>
  <c r="G212" i="1"/>
  <c r="I212" i="1" s="1"/>
  <c r="G230" i="1"/>
  <c r="I230" i="1" s="1"/>
  <c r="G244" i="1"/>
  <c r="I244" i="1" s="1"/>
  <c r="G218" i="1"/>
  <c r="I218" i="1" s="1"/>
  <c r="G220" i="1"/>
  <c r="I220" i="1" s="1"/>
  <c r="F246" i="1"/>
  <c r="F228" i="2"/>
  <c r="G228" i="2"/>
  <c r="G205" i="2"/>
  <c r="I205" i="2" s="1"/>
  <c r="G203" i="2"/>
  <c r="I203" i="2" s="1"/>
  <c r="F227" i="2"/>
  <c r="G207" i="2"/>
  <c r="I207" i="2" s="1"/>
  <c r="G222" i="2"/>
  <c r="I222" i="2" s="1"/>
  <c r="G211" i="2"/>
  <c r="I211" i="2" s="1"/>
  <c r="G213" i="2"/>
  <c r="I213" i="2" s="1"/>
  <c r="F219" i="2"/>
  <c r="F213" i="2"/>
  <c r="G219" i="2"/>
  <c r="I219" i="2" s="1"/>
  <c r="G223" i="2"/>
  <c r="I223" i="2" s="1"/>
  <c r="G225" i="2"/>
  <c r="I225" i="2" s="1"/>
  <c r="G196" i="2"/>
  <c r="I196" i="2" s="1"/>
  <c r="F197" i="2"/>
  <c r="F196" i="2"/>
  <c r="F221" i="2"/>
  <c r="G204" i="2"/>
  <c r="I204" i="2" s="1"/>
  <c r="F211" i="2"/>
  <c r="F201" i="2"/>
  <c r="G208" i="2"/>
  <c r="I208" i="2" s="1"/>
  <c r="F208" i="2"/>
  <c r="G216" i="2"/>
  <c r="I216" i="2" s="1"/>
  <c r="F205" i="2"/>
  <c r="F216" i="2"/>
  <c r="G212" i="2"/>
  <c r="I212" i="2" s="1"/>
  <c r="F225" i="2"/>
  <c r="G220" i="2"/>
  <c r="I220" i="2" s="1"/>
  <c r="F220" i="2"/>
  <c r="G194" i="2"/>
  <c r="I194" i="2" s="1"/>
  <c r="G218" i="2"/>
  <c r="I218" i="2" s="1"/>
  <c r="F214" i="2"/>
  <c r="G224" i="2"/>
  <c r="I224" i="2" s="1"/>
  <c r="G202" i="2"/>
  <c r="I202" i="2" s="1"/>
  <c r="F199" i="2"/>
  <c r="G197" i="2"/>
  <c r="I197" i="2" s="1"/>
  <c r="F210" i="2"/>
  <c r="G215" i="2"/>
  <c r="I215" i="2" s="1"/>
  <c r="F217" i="2"/>
  <c r="G227" i="2"/>
  <c r="I227" i="2" s="1"/>
  <c r="F194" i="2"/>
  <c r="F206" i="2"/>
  <c r="F209" i="2"/>
  <c r="F198" i="2"/>
  <c r="F200" i="2"/>
  <c r="G214" i="2"/>
  <c r="I214" i="2" s="1"/>
  <c r="F223" i="2"/>
  <c r="G209" i="2"/>
  <c r="I209" i="2" s="1"/>
  <c r="G226" i="2"/>
  <c r="I226" i="2" s="1"/>
  <c r="F204" i="2"/>
  <c r="F218" i="2"/>
  <c r="G198" i="2"/>
  <c r="I198" i="2" s="1"/>
  <c r="F222" i="2"/>
  <c r="F224" i="2"/>
  <c r="F195" i="2"/>
  <c r="G200" i="2"/>
  <c r="I200" i="2" s="1"/>
  <c r="G221" i="2"/>
  <c r="I221" i="2" s="1"/>
  <c r="F203" i="2"/>
  <c r="G217" i="2"/>
  <c r="I217" i="2" s="1"/>
  <c r="F202" i="2"/>
  <c r="G195" i="2"/>
  <c r="I195" i="2" s="1"/>
  <c r="G210" i="2"/>
  <c r="I210" i="2" s="1"/>
  <c r="G199" i="2"/>
  <c r="I199" i="2" s="1"/>
  <c r="G201" i="2"/>
  <c r="I201" i="2" s="1"/>
  <c r="F207" i="2"/>
  <c r="F212" i="2"/>
  <c r="F215" i="2"/>
  <c r="F226" i="2"/>
  <c r="G206" i="2"/>
  <c r="I206" i="2" s="1"/>
  <c r="E514" i="2"/>
  <c r="E209" i="1"/>
  <c r="F209" i="1"/>
  <c r="G209" i="1"/>
  <c r="G514" i="2"/>
  <c r="F514" i="2"/>
  <c r="G508" i="2"/>
  <c r="F508" i="2"/>
  <c r="E508" i="2"/>
  <c r="D508" i="2"/>
  <c r="E229" i="2"/>
  <c r="D229" i="2"/>
  <c r="G192" i="2"/>
  <c r="F192" i="2"/>
  <c r="E192" i="2"/>
  <c r="D192" i="2"/>
  <c r="H191" i="2"/>
  <c r="A20" i="2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G578" i="1"/>
  <c r="F578" i="1"/>
  <c r="E578" i="1"/>
  <c r="G572" i="1"/>
  <c r="F572" i="1"/>
  <c r="E572" i="1"/>
  <c r="D572" i="1"/>
  <c r="H571" i="1"/>
  <c r="E248" i="1"/>
  <c r="D248" i="1"/>
  <c r="D20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F248" i="1" l="1"/>
  <c r="F573" i="1" s="1"/>
  <c r="F580" i="1" s="1"/>
  <c r="G248" i="1"/>
  <c r="G573" i="1" s="1"/>
  <c r="G580" i="1" s="1"/>
  <c r="F229" i="2"/>
  <c r="F509" i="2" s="1"/>
  <c r="F516" i="2" s="1"/>
  <c r="G229" i="2"/>
  <c r="G509" i="2" s="1"/>
  <c r="G516" i="2" s="1"/>
  <c r="H578" i="1"/>
  <c r="D509" i="2"/>
  <c r="D516" i="2" s="1"/>
  <c r="H209" i="1"/>
  <c r="E573" i="1"/>
  <c r="E580" i="1" s="1"/>
  <c r="H514" i="2"/>
  <c r="H572" i="1"/>
  <c r="H248" i="1"/>
  <c r="E509" i="2"/>
  <c r="E516" i="2" s="1"/>
  <c r="D573" i="1"/>
  <c r="D580" i="1" s="1"/>
  <c r="H508" i="2"/>
  <c r="H229" i="2"/>
  <c r="H192" i="2"/>
  <c r="H573" i="1" l="1"/>
  <c r="H580" i="1" s="1"/>
  <c r="H509" i="2"/>
  <c r="H516" i="2" s="1"/>
</calcChain>
</file>

<file path=xl/sharedStrings.xml><?xml version="1.0" encoding="utf-8"?>
<sst xmlns="http://schemas.openxmlformats.org/spreadsheetml/2006/main" count="2145" uniqueCount="997">
  <si>
    <t>Schedule D (Historical Test Year)</t>
  </si>
  <si>
    <t xml:space="preserve">Kentucky Power Company
</t>
  </si>
  <si>
    <t xml:space="preserve">Construction Projects for the Historical Test Year
</t>
  </si>
  <si>
    <t>June 2024 - May 2025</t>
  </si>
  <si>
    <t>Actual Accumulated Costs - June 2024 through May 2025</t>
  </si>
  <si>
    <t>Line No.</t>
  </si>
  <si>
    <t>Project No.</t>
  </si>
  <si>
    <t>Most Recent Budget Estimate</t>
  </si>
  <si>
    <t>(A)</t>
  </si>
  <si>
    <t>(B)</t>
  </si>
  <si>
    <t>GLBU 110 (Distribution)</t>
  </si>
  <si>
    <t>000001818</t>
  </si>
  <si>
    <t>000002241</t>
  </si>
  <si>
    <t>000004737</t>
  </si>
  <si>
    <t>000005234</t>
  </si>
  <si>
    <t>000007558</t>
  </si>
  <si>
    <t>000007599</t>
  </si>
  <si>
    <t>000007615</t>
  </si>
  <si>
    <t>000007818</t>
  </si>
  <si>
    <t>000008169</t>
  </si>
  <si>
    <t>Charges Began Prior to Jan 2015</t>
  </si>
  <si>
    <t>000008184</t>
  </si>
  <si>
    <t>000016528</t>
  </si>
  <si>
    <t>000025229</t>
  </si>
  <si>
    <t>110KYLSBO</t>
  </si>
  <si>
    <t>A15710085</t>
  </si>
  <si>
    <t>A15710086</t>
  </si>
  <si>
    <t>A20045031</t>
  </si>
  <si>
    <t>A20045075</t>
  </si>
  <si>
    <t>A20045086</t>
  </si>
  <si>
    <t>A20045087</t>
  </si>
  <si>
    <t>A20077007</t>
  </si>
  <si>
    <t>A20077008</t>
  </si>
  <si>
    <t>A20077010</t>
  </si>
  <si>
    <t>A20077011</t>
  </si>
  <si>
    <t>A20077013</t>
  </si>
  <si>
    <t>A20077017</t>
  </si>
  <si>
    <t>A20077018</t>
  </si>
  <si>
    <t>A20077019</t>
  </si>
  <si>
    <t>A20077022</t>
  </si>
  <si>
    <t>A20705068</t>
  </si>
  <si>
    <t>A20705085</t>
  </si>
  <si>
    <t>A20934001</t>
  </si>
  <si>
    <t>A21222009</t>
  </si>
  <si>
    <t>A21222015</t>
  </si>
  <si>
    <t>A21505006</t>
  </si>
  <si>
    <t>A21505009</t>
  </si>
  <si>
    <t>A23067001</t>
  </si>
  <si>
    <t>A23088001</t>
  </si>
  <si>
    <t>A23750004</t>
  </si>
  <si>
    <t>A23928006</t>
  </si>
  <si>
    <t>A24022009</t>
  </si>
  <si>
    <t>A24038004</t>
  </si>
  <si>
    <t>A24083001</t>
  </si>
  <si>
    <t>A24083003</t>
  </si>
  <si>
    <t>A24083004</t>
  </si>
  <si>
    <t>A24083006</t>
  </si>
  <si>
    <t>A24112002</t>
  </si>
  <si>
    <t>A24112010</t>
  </si>
  <si>
    <t>A24112012</t>
  </si>
  <si>
    <t>A25101001</t>
  </si>
  <si>
    <t>A25101002</t>
  </si>
  <si>
    <t>A25101003</t>
  </si>
  <si>
    <t>A25101005</t>
  </si>
  <si>
    <t>A25101006</t>
  </si>
  <si>
    <t>A26112003</t>
  </si>
  <si>
    <t>A26112006</t>
  </si>
  <si>
    <t>B110KYPAC</t>
  </si>
  <si>
    <t>B110KYRMB</t>
  </si>
  <si>
    <t>B110KYSRR</t>
  </si>
  <si>
    <t>B110KYTEL</t>
  </si>
  <si>
    <t>C24097002</t>
  </si>
  <si>
    <t>C24097004</t>
  </si>
  <si>
    <t>C24097005</t>
  </si>
  <si>
    <t>C24097006</t>
  </si>
  <si>
    <t>C24097007</t>
  </si>
  <si>
    <t>C24097008</t>
  </si>
  <si>
    <t>C24097009</t>
  </si>
  <si>
    <t>DCTSUVLKY</t>
  </si>
  <si>
    <t>DMS24KK04</t>
  </si>
  <si>
    <t>DMS24KK05</t>
  </si>
  <si>
    <t>DMS24KK07</t>
  </si>
  <si>
    <t>DMS24KK08</t>
  </si>
  <si>
    <t>DMS24KK09</t>
  </si>
  <si>
    <t>DMS24KK10</t>
  </si>
  <si>
    <t>DMS24KK11</t>
  </si>
  <si>
    <t>DMS24KK12</t>
  </si>
  <si>
    <t>DMS24KK13</t>
  </si>
  <si>
    <t>DMS24KK14</t>
  </si>
  <si>
    <t>DMS25KK01</t>
  </si>
  <si>
    <t>DMS25KK02</t>
  </si>
  <si>
    <t>DMS25KK03</t>
  </si>
  <si>
    <t>DMS25KK05</t>
  </si>
  <si>
    <t>DMS25KK06</t>
  </si>
  <si>
    <t>DMS25KK07</t>
  </si>
  <si>
    <t>DMS25KK08</t>
  </si>
  <si>
    <t>DMS25KK09</t>
  </si>
  <si>
    <t>DP16K03A0</t>
  </si>
  <si>
    <t>DP16K03B0</t>
  </si>
  <si>
    <t>DR18K02A0</t>
  </si>
  <si>
    <t>DR19K05A0</t>
  </si>
  <si>
    <t>DR19K05B0</t>
  </si>
  <si>
    <t>DR19K05B1</t>
  </si>
  <si>
    <t>DR19K05B2</t>
  </si>
  <si>
    <t>DX21K0002</t>
  </si>
  <si>
    <t>DX21K0003</t>
  </si>
  <si>
    <t>DX23K01A0</t>
  </si>
  <si>
    <t>EDN011333</t>
  </si>
  <si>
    <t>EDN012370</t>
  </si>
  <si>
    <t>EDN014651</t>
  </si>
  <si>
    <t>EDN014658</t>
  </si>
  <si>
    <t>EDN014680</t>
  </si>
  <si>
    <t>EDN014687</t>
  </si>
  <si>
    <t>EDN014694</t>
  </si>
  <si>
    <t>EDN014701</t>
  </si>
  <si>
    <t>EDN014720</t>
  </si>
  <si>
    <t>EDN015042</t>
  </si>
  <si>
    <t>EDN100033</t>
  </si>
  <si>
    <t>EDN100044</t>
  </si>
  <si>
    <t>EDN100577</t>
  </si>
  <si>
    <t>EDN103175</t>
  </si>
  <si>
    <t>EON011326</t>
  </si>
  <si>
    <t>ETN000110</t>
  </si>
  <si>
    <t>IT1101723</t>
  </si>
  <si>
    <t>IT1101724</t>
  </si>
  <si>
    <t>IT1101725</t>
  </si>
  <si>
    <t>IT1102013</t>
  </si>
  <si>
    <t>IT1102049</t>
  </si>
  <si>
    <t>IT110ADMS</t>
  </si>
  <si>
    <t>IT110CCIC</t>
  </si>
  <si>
    <t>ITCB11000</t>
  </si>
  <si>
    <t>ITCF11000</t>
  </si>
  <si>
    <t>ITCT11004</t>
  </si>
  <si>
    <t>ITCW11004</t>
  </si>
  <si>
    <t>ITPCLC110</t>
  </si>
  <si>
    <t>KEPDS2201</t>
  </si>
  <si>
    <t>KEPDS2202</t>
  </si>
  <si>
    <t>KEPDS2501</t>
  </si>
  <si>
    <t>KEPDS2502</t>
  </si>
  <si>
    <t>KY5YCYCLE</t>
  </si>
  <si>
    <t>KYCAPTOOL</t>
  </si>
  <si>
    <t>P14030009</t>
  </si>
  <si>
    <t>P17076002</t>
  </si>
  <si>
    <t>P17076003</t>
  </si>
  <si>
    <t>P17076011</t>
  </si>
  <si>
    <t>P17083016</t>
  </si>
  <si>
    <t>P17083025</t>
  </si>
  <si>
    <t>P17083030</t>
  </si>
  <si>
    <t>P17083033</t>
  </si>
  <si>
    <t>P17083040</t>
  </si>
  <si>
    <t>P17084005</t>
  </si>
  <si>
    <t>P17084006</t>
  </si>
  <si>
    <t>P17084025</t>
  </si>
  <si>
    <t>P17084055</t>
  </si>
  <si>
    <t>P18025001</t>
  </si>
  <si>
    <t>P18025002</t>
  </si>
  <si>
    <t>P18025018</t>
  </si>
  <si>
    <t>P18221011</t>
  </si>
  <si>
    <t>P19036002</t>
  </si>
  <si>
    <t>P19036005</t>
  </si>
  <si>
    <t>P19036012</t>
  </si>
  <si>
    <t>P19037003</t>
  </si>
  <si>
    <t>P19037008</t>
  </si>
  <si>
    <t>P19037016</t>
  </si>
  <si>
    <t>P19037017</t>
  </si>
  <si>
    <t>P19037031</t>
  </si>
  <si>
    <t>P19037032</t>
  </si>
  <si>
    <t>P19092002</t>
  </si>
  <si>
    <t>P19092014</t>
  </si>
  <si>
    <t>P19092016</t>
  </si>
  <si>
    <t>P19092022</t>
  </si>
  <si>
    <t>P19092023</t>
  </si>
  <si>
    <t>P19305013</t>
  </si>
  <si>
    <t>P19305022</t>
  </si>
  <si>
    <t>P20035005</t>
  </si>
  <si>
    <t>P20035008</t>
  </si>
  <si>
    <t>P21043005</t>
  </si>
  <si>
    <t>P21043006</t>
  </si>
  <si>
    <t>P21720003</t>
  </si>
  <si>
    <t>P21720007</t>
  </si>
  <si>
    <t>P21753003</t>
  </si>
  <si>
    <t>P22005001</t>
  </si>
  <si>
    <t>P22012001</t>
  </si>
  <si>
    <t>P22012002</t>
  </si>
  <si>
    <t>P22113002</t>
  </si>
  <si>
    <t>P24083002</t>
  </si>
  <si>
    <t>P24125002</t>
  </si>
  <si>
    <t>P24125003</t>
  </si>
  <si>
    <t>P24125004</t>
  </si>
  <si>
    <t>TP1403006</t>
  </si>
  <si>
    <t>TP1708310</t>
  </si>
  <si>
    <t>TP1802510</t>
  </si>
  <si>
    <t>TP1822105</t>
  </si>
  <si>
    <t>TP1903604</t>
  </si>
  <si>
    <t>TP1930505</t>
  </si>
  <si>
    <t>TREEREL21</t>
  </si>
  <si>
    <t>TREEREL23</t>
  </si>
  <si>
    <t>TREEREL24</t>
  </si>
  <si>
    <t>TREEREL25</t>
  </si>
  <si>
    <t>XHWCAP110</t>
  </si>
  <si>
    <t>Other Budgeted Projects</t>
  </si>
  <si>
    <t>Other</t>
  </si>
  <si>
    <t>Total GLBU 110 (Distribution)</t>
  </si>
  <si>
    <t>GLBU 117 (Generation)</t>
  </si>
  <si>
    <t>000005237</t>
  </si>
  <si>
    <t>000025231</t>
  </si>
  <si>
    <t>BSPPB0002</t>
  </si>
  <si>
    <t>BSPPB0007</t>
  </si>
  <si>
    <t>BSPPB0008</t>
  </si>
  <si>
    <t>BSPPB0011</t>
  </si>
  <si>
    <t>BSPPB0013</t>
  </si>
  <si>
    <t>BSPPBENEW</t>
  </si>
  <si>
    <t>BSPPBOUT1</t>
  </si>
  <si>
    <t>BSPPBS347</t>
  </si>
  <si>
    <t>BSPPBS368</t>
  </si>
  <si>
    <t>BSPPBWGRN</t>
  </si>
  <si>
    <t>IT117CCIC</t>
  </si>
  <si>
    <t>ITCB11700</t>
  </si>
  <si>
    <t>ITCBLBRTY</t>
  </si>
  <si>
    <t>ITPCLC117</t>
  </si>
  <si>
    <t>ML1E25C02</t>
  </si>
  <si>
    <t>MLKP26265</t>
  </si>
  <si>
    <t>MLKYELGFL</t>
  </si>
  <si>
    <t>MLL1CGRPL</t>
  </si>
  <si>
    <t>MLL2CGRPL</t>
  </si>
  <si>
    <t>MLLEC1VHL</t>
  </si>
  <si>
    <t>MLLEP2LA0</t>
  </si>
  <si>
    <t>MLLEP2LA1</t>
  </si>
  <si>
    <t>MLLEP2LB0</t>
  </si>
  <si>
    <t>MLLEP2LB1</t>
  </si>
  <si>
    <t>MLLHAULRD</t>
  </si>
  <si>
    <t>MLLPC0ELG</t>
  </si>
  <si>
    <t>MLLPC0LIM</t>
  </si>
  <si>
    <t>MLLPC2ESP</t>
  </si>
  <si>
    <t>MLLPCT1BP</t>
  </si>
  <si>
    <t>MLLPCT1PC</t>
  </si>
  <si>
    <t>MLLPPBSHD</t>
  </si>
  <si>
    <t>MLLSC1AHB</t>
  </si>
  <si>
    <t>MLLVC1CL1</t>
  </si>
  <si>
    <t>XHWCAP117</t>
  </si>
  <si>
    <t>Total GLBU 117 (Generation)</t>
  </si>
  <si>
    <t>GLBU 180 (Transmission)</t>
  </si>
  <si>
    <t>000005273</t>
  </si>
  <si>
    <t>000025230</t>
  </si>
  <si>
    <t>180KYLSBO</t>
  </si>
  <si>
    <t>A14068001</t>
  </si>
  <si>
    <t>A14068006</t>
  </si>
  <si>
    <t>A15702006</t>
  </si>
  <si>
    <t>A15702007</t>
  </si>
  <si>
    <t>A15702029</t>
  </si>
  <si>
    <t>A15702030</t>
  </si>
  <si>
    <t>A15702032</t>
  </si>
  <si>
    <t>A15702035</t>
  </si>
  <si>
    <t>A15702036</t>
  </si>
  <si>
    <t>A15702041</t>
  </si>
  <si>
    <t>A15710071</t>
  </si>
  <si>
    <t>A18730001</t>
  </si>
  <si>
    <t>A18730004</t>
  </si>
  <si>
    <t>A18730005</t>
  </si>
  <si>
    <t>A19063004</t>
  </si>
  <si>
    <t>A19063005</t>
  </si>
  <si>
    <t>A19063006</t>
  </si>
  <si>
    <t>A19750118</t>
  </si>
  <si>
    <t>A20020001</t>
  </si>
  <si>
    <t>A20020002</t>
  </si>
  <si>
    <t>A20045015</t>
  </si>
  <si>
    <t>A20045023</t>
  </si>
  <si>
    <t>A20045046</t>
  </si>
  <si>
    <t>A20045063</t>
  </si>
  <si>
    <t>A20045085</t>
  </si>
  <si>
    <t>A20077006</t>
  </si>
  <si>
    <t>A20077009</t>
  </si>
  <si>
    <t>A20077012</t>
  </si>
  <si>
    <t>A20077026</t>
  </si>
  <si>
    <t>A20077027</t>
  </si>
  <si>
    <t>A20077028</t>
  </si>
  <si>
    <t>A20077029</t>
  </si>
  <si>
    <t>A20077030</t>
  </si>
  <si>
    <t>A20077031</t>
  </si>
  <si>
    <t>A20077032</t>
  </si>
  <si>
    <t>A20077033</t>
  </si>
  <si>
    <t>A20077034</t>
  </si>
  <si>
    <t>A20077035</t>
  </si>
  <si>
    <t>A20705028</t>
  </si>
  <si>
    <t>A20705035</t>
  </si>
  <si>
    <t>A20705036</t>
  </si>
  <si>
    <t>A20705037</t>
  </si>
  <si>
    <t>A20705052</t>
  </si>
  <si>
    <t>A20705057</t>
  </si>
  <si>
    <t>A20705067</t>
  </si>
  <si>
    <t>A20705077</t>
  </si>
  <si>
    <t>A20705078</t>
  </si>
  <si>
    <t>A20705079</t>
  </si>
  <si>
    <t>A20705080</t>
  </si>
  <si>
    <t>A20705081</t>
  </si>
  <si>
    <t>A20705082</t>
  </si>
  <si>
    <t>A20705083</t>
  </si>
  <si>
    <t>A21071001</t>
  </si>
  <si>
    <t>A21071002</t>
  </si>
  <si>
    <t>A21071003</t>
  </si>
  <si>
    <t>A21071004</t>
  </si>
  <si>
    <t>A21222008</t>
  </si>
  <si>
    <t>A21222017</t>
  </si>
  <si>
    <t>A21222018</t>
  </si>
  <si>
    <t>A21505001</t>
  </si>
  <si>
    <t>A21505003</t>
  </si>
  <si>
    <t>A21505004</t>
  </si>
  <si>
    <t>A21505005</t>
  </si>
  <si>
    <t>A21505007</t>
  </si>
  <si>
    <t>A21505008</t>
  </si>
  <si>
    <t>A21505011</t>
  </si>
  <si>
    <t>A21750002</t>
  </si>
  <si>
    <t>A21750004</t>
  </si>
  <si>
    <t>A21750007</t>
  </si>
  <si>
    <t>A21750008</t>
  </si>
  <si>
    <t>A21750009</t>
  </si>
  <si>
    <t>A21750010</t>
  </si>
  <si>
    <t>A21750015</t>
  </si>
  <si>
    <t>A23750005</t>
  </si>
  <si>
    <t>A23750007</t>
  </si>
  <si>
    <t>A23750008</t>
  </si>
  <si>
    <t>A23750009</t>
  </si>
  <si>
    <t>A23928003</t>
  </si>
  <si>
    <t>A23928005</t>
  </si>
  <si>
    <t>A24005001</t>
  </si>
  <si>
    <t>A24006001</t>
  </si>
  <si>
    <t>A24022001</t>
  </si>
  <si>
    <t>A24022004</t>
  </si>
  <si>
    <t>A24022005</t>
  </si>
  <si>
    <t>A24025009</t>
  </si>
  <si>
    <t>A24033001</t>
  </si>
  <si>
    <t>A24033002</t>
  </si>
  <si>
    <t>A24033003</t>
  </si>
  <si>
    <t>A24033004</t>
  </si>
  <si>
    <t>A24038001</t>
  </si>
  <si>
    <t>A24038002</t>
  </si>
  <si>
    <t>A24038003</t>
  </si>
  <si>
    <t>A24055001</t>
  </si>
  <si>
    <t>A24072002</t>
  </si>
  <si>
    <t>A24072003</t>
  </si>
  <si>
    <t>A24072004</t>
  </si>
  <si>
    <t>A24072005</t>
  </si>
  <si>
    <t>A24072006</t>
  </si>
  <si>
    <t>A24072007</t>
  </si>
  <si>
    <t>A24072008</t>
  </si>
  <si>
    <t>A24072009</t>
  </si>
  <si>
    <t>A24072010</t>
  </si>
  <si>
    <t>A24072011</t>
  </si>
  <si>
    <t>A24072012</t>
  </si>
  <si>
    <t>A24072013</t>
  </si>
  <si>
    <t>A24083007</t>
  </si>
  <si>
    <t>A24093002</t>
  </si>
  <si>
    <t>A24093003</t>
  </si>
  <si>
    <t>A24112005</t>
  </si>
  <si>
    <t>A24112009</t>
  </si>
  <si>
    <t>A25101004</t>
  </si>
  <si>
    <t>A25101007</t>
  </si>
  <si>
    <t>A25101008</t>
  </si>
  <si>
    <t>A26112002</t>
  </si>
  <si>
    <t>B180KYDEM</t>
  </si>
  <si>
    <t>B180KYLRC</t>
  </si>
  <si>
    <t>B180KYLRR</t>
  </si>
  <si>
    <t>B180KYPAC</t>
  </si>
  <si>
    <t>B180KYRMB</t>
  </si>
  <si>
    <t>B180KYSRR</t>
  </si>
  <si>
    <t>B180KYTEC</t>
  </si>
  <si>
    <t>DP16K03C0</t>
  </si>
  <si>
    <t>DP16K03C1</t>
  </si>
  <si>
    <t>DP16K03T0</t>
  </si>
  <si>
    <t>DR19K05C0</t>
  </si>
  <si>
    <t>DR19K05D0</t>
  </si>
  <si>
    <t>DTLM18001</t>
  </si>
  <si>
    <t>ETN000180</t>
  </si>
  <si>
    <t>ETN102802</t>
  </si>
  <si>
    <t>IT180BILL</t>
  </si>
  <si>
    <t>IT180CCIC</t>
  </si>
  <si>
    <t>ITCB18000</t>
  </si>
  <si>
    <t>KEPCS2202</t>
  </si>
  <si>
    <t>KEPCS2401</t>
  </si>
  <si>
    <t>KEPCS2402</t>
  </si>
  <si>
    <t>KEPCS2404</t>
  </si>
  <si>
    <t>KEPCS2503</t>
  </si>
  <si>
    <t>P11063002</t>
  </si>
  <si>
    <t>P13064002</t>
  </si>
  <si>
    <t>P13064003</t>
  </si>
  <si>
    <t>P13064021</t>
  </si>
  <si>
    <t>P13064025</t>
  </si>
  <si>
    <t>P13064029</t>
  </si>
  <si>
    <t>P13064030</t>
  </si>
  <si>
    <t>P13064031</t>
  </si>
  <si>
    <t>P14030002</t>
  </si>
  <si>
    <t>P14030008</t>
  </si>
  <si>
    <t>P14030010</t>
  </si>
  <si>
    <t>P14030011</t>
  </si>
  <si>
    <t>P14030013</t>
  </si>
  <si>
    <t>P14030015</t>
  </si>
  <si>
    <t>P14030016</t>
  </si>
  <si>
    <t>P14030101</t>
  </si>
  <si>
    <t>P14030102</t>
  </si>
  <si>
    <t>P14030103</t>
  </si>
  <si>
    <t>P14030104</t>
  </si>
  <si>
    <t>P14030105</t>
  </si>
  <si>
    <t>P14030106</t>
  </si>
  <si>
    <t>P14030109</t>
  </si>
  <si>
    <t>P14030110</t>
  </si>
  <si>
    <t>P16116003</t>
  </si>
  <si>
    <t>P16116005</t>
  </si>
  <si>
    <t>P17076001</t>
  </si>
  <si>
    <t>P17076005</t>
  </si>
  <si>
    <t>P17076006</t>
  </si>
  <si>
    <t>P17076008</t>
  </si>
  <si>
    <t>P17076009</t>
  </si>
  <si>
    <t>P17076010</t>
  </si>
  <si>
    <t>P17083001</t>
  </si>
  <si>
    <t>P17083002</t>
  </si>
  <si>
    <t>P17083003</t>
  </si>
  <si>
    <t>P17083005</t>
  </si>
  <si>
    <t>P17083006</t>
  </si>
  <si>
    <t>P17083007</t>
  </si>
  <si>
    <t>P17083008</t>
  </si>
  <si>
    <t>P17083009</t>
  </si>
  <si>
    <t>P17083024</t>
  </si>
  <si>
    <t>P17083031</t>
  </si>
  <si>
    <t>P17083032</t>
  </si>
  <si>
    <t>P17083034</t>
  </si>
  <si>
    <t>P17083037</t>
  </si>
  <si>
    <t>P17083038</t>
  </si>
  <si>
    <t>P17083041</t>
  </si>
  <si>
    <t>P17083042</t>
  </si>
  <si>
    <t>P17083043</t>
  </si>
  <si>
    <t>P17083044</t>
  </si>
  <si>
    <t>P17084007</t>
  </si>
  <si>
    <t>P17084008</t>
  </si>
  <si>
    <t>P17084017</t>
  </si>
  <si>
    <t>P17084018</t>
  </si>
  <si>
    <t>P17084019</t>
  </si>
  <si>
    <t>P17084020</t>
  </si>
  <si>
    <t>P17084041</t>
  </si>
  <si>
    <t>P17084042</t>
  </si>
  <si>
    <t>P17084043</t>
  </si>
  <si>
    <t>P17084046</t>
  </si>
  <si>
    <t>P17084051</t>
  </si>
  <si>
    <t>P17084053</t>
  </si>
  <si>
    <t>P17084056</t>
  </si>
  <si>
    <t>P17084057</t>
  </si>
  <si>
    <t>P17225001</t>
  </si>
  <si>
    <t>P17225003</t>
  </si>
  <si>
    <t>P17225015</t>
  </si>
  <si>
    <t>P18025005</t>
  </si>
  <si>
    <t>P18025006</t>
  </si>
  <si>
    <t>P18025007</t>
  </si>
  <si>
    <t>P18025008</t>
  </si>
  <si>
    <t>P18025009</t>
  </si>
  <si>
    <t>P18025010</t>
  </si>
  <si>
    <t>P18025012</t>
  </si>
  <si>
    <t>P18025013</t>
  </si>
  <si>
    <t>P18025014</t>
  </si>
  <si>
    <t>P18221002</t>
  </si>
  <si>
    <t>P18221003</t>
  </si>
  <si>
    <t>P18221004</t>
  </si>
  <si>
    <t>P18221005</t>
  </si>
  <si>
    <t>P18221007</t>
  </si>
  <si>
    <t>P18221008</t>
  </si>
  <si>
    <t>P18221010</t>
  </si>
  <si>
    <t>P18221013</t>
  </si>
  <si>
    <t>P18221014</t>
  </si>
  <si>
    <t>P18221017</t>
  </si>
  <si>
    <t>P18221019</t>
  </si>
  <si>
    <t>P18221020</t>
  </si>
  <si>
    <t>P18221021</t>
  </si>
  <si>
    <t>P19036003</t>
  </si>
  <si>
    <t>P19036004</t>
  </si>
  <si>
    <t>P19036006</t>
  </si>
  <si>
    <t>P19036007</t>
  </si>
  <si>
    <t>P19036009</t>
  </si>
  <si>
    <t>P19037004</t>
  </si>
  <si>
    <t>P19037005</t>
  </si>
  <si>
    <t>P19037006</t>
  </si>
  <si>
    <t>P19037007</t>
  </si>
  <si>
    <t>P19037011</t>
  </si>
  <si>
    <t>P19037012</t>
  </si>
  <si>
    <t>P19037013</t>
  </si>
  <si>
    <t>P19037014</t>
  </si>
  <si>
    <t>P19037023</t>
  </si>
  <si>
    <t>P19037025</t>
  </si>
  <si>
    <t>P19037027</t>
  </si>
  <si>
    <t>P19091011</t>
  </si>
  <si>
    <t>P19092007</t>
  </si>
  <si>
    <t>P19092008</t>
  </si>
  <si>
    <t>P19092011</t>
  </si>
  <si>
    <t>P19092012</t>
  </si>
  <si>
    <t>P19092013</t>
  </si>
  <si>
    <t>P19092017</t>
  </si>
  <si>
    <t>P19092019</t>
  </si>
  <si>
    <t>P19104010</t>
  </si>
  <si>
    <t>P19294011</t>
  </si>
  <si>
    <t>P19294012</t>
  </si>
  <si>
    <t>P19305001</t>
  </si>
  <si>
    <t>P19305002</t>
  </si>
  <si>
    <t>P19305009</t>
  </si>
  <si>
    <t>P19305010</t>
  </si>
  <si>
    <t>P19305016</t>
  </si>
  <si>
    <t>P19305017</t>
  </si>
  <si>
    <t>P19305018</t>
  </si>
  <si>
    <t>P19305019</t>
  </si>
  <si>
    <t>P19305021</t>
  </si>
  <si>
    <t>P19305023</t>
  </si>
  <si>
    <t>P20035004</t>
  </si>
  <si>
    <t>P20035007</t>
  </si>
  <si>
    <t>P21027001</t>
  </si>
  <si>
    <t>P21027002</t>
  </si>
  <si>
    <t>P21027003</t>
  </si>
  <si>
    <t>P21043001</t>
  </si>
  <si>
    <t>P21043002</t>
  </si>
  <si>
    <t>P21043003</t>
  </si>
  <si>
    <t>P21043004</t>
  </si>
  <si>
    <t>P21043008</t>
  </si>
  <si>
    <t>P21043009</t>
  </si>
  <si>
    <t>P21043015</t>
  </si>
  <si>
    <t>P21205003</t>
  </si>
  <si>
    <t>P21720001</t>
  </si>
  <si>
    <t>P21720008</t>
  </si>
  <si>
    <t>P21720011</t>
  </si>
  <si>
    <t>P21720012</t>
  </si>
  <si>
    <t>P21720013</t>
  </si>
  <si>
    <t>P21753001</t>
  </si>
  <si>
    <t>P21753002</t>
  </si>
  <si>
    <t>P21753004</t>
  </si>
  <si>
    <t>P22005002</t>
  </si>
  <si>
    <t>P22012033</t>
  </si>
  <si>
    <t>P22012039</t>
  </si>
  <si>
    <t>P22012047</t>
  </si>
  <si>
    <t>P22012049</t>
  </si>
  <si>
    <t>P22012051</t>
  </si>
  <si>
    <t>P22012052</t>
  </si>
  <si>
    <t>P22043001</t>
  </si>
  <si>
    <t>P22043002</t>
  </si>
  <si>
    <t>P22043005</t>
  </si>
  <si>
    <t>P22113001</t>
  </si>
  <si>
    <t>P22113005</t>
  </si>
  <si>
    <t>P22113006</t>
  </si>
  <si>
    <t>P22745001</t>
  </si>
  <si>
    <t>P22745003</t>
  </si>
  <si>
    <t>P22745004</t>
  </si>
  <si>
    <t>P22745005</t>
  </si>
  <si>
    <t>P23042017</t>
  </si>
  <si>
    <t>P23325001</t>
  </si>
  <si>
    <t>P24051001</t>
  </si>
  <si>
    <t>P24083001</t>
  </si>
  <si>
    <t>P24083003</t>
  </si>
  <si>
    <t>P24083004</t>
  </si>
  <si>
    <t>P24083005</t>
  </si>
  <si>
    <t>P24083006</t>
  </si>
  <si>
    <t>P24083007</t>
  </si>
  <si>
    <t>P24083008</t>
  </si>
  <si>
    <t>P24125001</t>
  </si>
  <si>
    <t>P24125005</t>
  </si>
  <si>
    <t>P24125006</t>
  </si>
  <si>
    <t>P24125007</t>
  </si>
  <si>
    <t>P24125009</t>
  </si>
  <si>
    <t>TTKY180NN</t>
  </si>
  <si>
    <t>TTKY180NR</t>
  </si>
  <si>
    <t>XHWCAP180</t>
  </si>
  <si>
    <t>For Property Acctg Use Only - GLBU 110</t>
  </si>
  <si>
    <t>Total GLBU 180 (Transmission)</t>
  </si>
  <si>
    <t>Total Kentucky Power CWIP Additions</t>
  </si>
  <si>
    <t>X00000288</t>
  </si>
  <si>
    <t>For Property Acctg Use Only - GLBU 117</t>
  </si>
  <si>
    <t>Property Acctg</t>
  </si>
  <si>
    <t>X00000306</t>
  </si>
  <si>
    <t>For Property Acctg Use Only - GLBU 180</t>
  </si>
  <si>
    <t>X00000317</t>
  </si>
  <si>
    <t>Total Kentucky Power Transfers to 101/106</t>
  </si>
  <si>
    <t>Definitions:</t>
  </si>
  <si>
    <t>n.m.</t>
  </si>
  <si>
    <t>Property Accounting perpetual administrative projects used to transfer plant in service or hold temporary charges later cleared to other work orders, e.g., construction overheads, suspense, labor accrual, etc.</t>
  </si>
  <si>
    <t>Schedule D (12 Months Preceding the Historical Test Year)</t>
  </si>
  <si>
    <t xml:space="preserve">Construction Projects for the 12 Months Preceding the Historical Test Year
</t>
  </si>
  <si>
    <t>June 2023 - May 2024</t>
  </si>
  <si>
    <t>Actual Accumulated Costs - June 2023 through May 2024</t>
  </si>
  <si>
    <t>000004464</t>
  </si>
  <si>
    <t>A15710080</t>
  </si>
  <si>
    <t>A20077023</t>
  </si>
  <si>
    <t>A20705033</t>
  </si>
  <si>
    <t>A21050054</t>
  </si>
  <si>
    <t>DMS22KK14</t>
  </si>
  <si>
    <t>DMS23KK01</t>
  </si>
  <si>
    <t>DMS23KK02</t>
  </si>
  <si>
    <t>DMS23KK03</t>
  </si>
  <si>
    <t>DMS23KK04</t>
  </si>
  <si>
    <t>DMS23KK05</t>
  </si>
  <si>
    <t>DMS23KK06</t>
  </si>
  <si>
    <t>DMS23KK07</t>
  </si>
  <si>
    <t>DMS23KK08</t>
  </si>
  <si>
    <t>DMS23KK09</t>
  </si>
  <si>
    <t>DMS24KK01</t>
  </si>
  <si>
    <t>DMS24KK02</t>
  </si>
  <si>
    <t>DMS24KK03</t>
  </si>
  <si>
    <t>DP14K02A0</t>
  </si>
  <si>
    <t>DP14K02B0</t>
  </si>
  <si>
    <t>DR20K02B2</t>
  </si>
  <si>
    <t>DX16K02A0</t>
  </si>
  <si>
    <t>IT1101722</t>
  </si>
  <si>
    <t>ITCW11006</t>
  </si>
  <si>
    <t>P13064028</t>
  </si>
  <si>
    <t>P17225006</t>
  </si>
  <si>
    <t>P19036011</t>
  </si>
  <si>
    <t>P19305020</t>
  </si>
  <si>
    <t>BSPPB0009</t>
  </si>
  <si>
    <t>BSPPB0016</t>
  </si>
  <si>
    <t>BSPPBS339</t>
  </si>
  <si>
    <t>BSPPBS340</t>
  </si>
  <si>
    <t>MLLEP2LBI</t>
  </si>
  <si>
    <t>MLLPC2CTC</t>
  </si>
  <si>
    <t>MLLSC2AHB</t>
  </si>
  <si>
    <t>MLLVC2CL4</t>
  </si>
  <si>
    <t>A15702053</t>
  </si>
  <si>
    <t>A15702054</t>
  </si>
  <si>
    <t>A15710034</t>
  </si>
  <si>
    <t>A18730013</t>
  </si>
  <si>
    <t>A19750108</t>
  </si>
  <si>
    <t>A19750113</t>
  </si>
  <si>
    <t>A19750114</t>
  </si>
  <si>
    <t>A20705029</t>
  </si>
  <si>
    <t>A21750001</t>
  </si>
  <si>
    <t>A21750006</t>
  </si>
  <si>
    <t>A21750012</t>
  </si>
  <si>
    <t>A21750013</t>
  </si>
  <si>
    <t>B180KYTRE</t>
  </si>
  <si>
    <t>ITPCLC180</t>
  </si>
  <si>
    <t>KEPCS2101</t>
  </si>
  <si>
    <t>KEPCS2201</t>
  </si>
  <si>
    <t>KEPCS2301</t>
  </si>
  <si>
    <t>KEPCS2302</t>
  </si>
  <si>
    <t>P10115014</t>
  </si>
  <si>
    <t>P10115015</t>
  </si>
  <si>
    <t>P11161010</t>
  </si>
  <si>
    <t>P11161023</t>
  </si>
  <si>
    <t>P17225013</t>
  </si>
  <si>
    <t>P17225014</t>
  </si>
  <si>
    <t>P17225017</t>
  </si>
  <si>
    <t>P17225025</t>
  </si>
  <si>
    <t>P19091004</t>
  </si>
  <si>
    <t>P19104012</t>
  </si>
  <si>
    <t>P19104016</t>
  </si>
  <si>
    <t>P19215005</t>
  </si>
  <si>
    <t>P19215014</t>
  </si>
  <si>
    <t>P21605001</t>
  </si>
  <si>
    <t>P21605002</t>
  </si>
  <si>
    <t>P21605003</t>
  </si>
  <si>
    <t>P21605004</t>
  </si>
  <si>
    <t>P22113004</t>
  </si>
  <si>
    <t>Total Kentucky Power CWIP Activity
12 Months Preceding the Historical Test Year
June 2023 - May 2024</t>
  </si>
  <si>
    <t>Date Construction Work Began</t>
  </si>
  <si>
    <t>Estimated Project Completion Date</t>
  </si>
  <si>
    <t>Original Budget Estimate</t>
  </si>
  <si>
    <t>Total Project Expenditures</t>
  </si>
  <si>
    <t>1/1/2018</t>
  </si>
  <si>
    <t>7/1/2019</t>
  </si>
  <si>
    <t>9/1/2019</t>
  </si>
  <si>
    <t>11/1/2019</t>
  </si>
  <si>
    <t>11/1/2016</t>
  </si>
  <si>
    <t>10/1/2019</t>
  </si>
  <si>
    <t>3/1/2019</t>
  </si>
  <si>
    <t>5/1/2019</t>
  </si>
  <si>
    <t>6/1/2019</t>
  </si>
  <si>
    <t>4/1/2017</t>
  </si>
  <si>
    <t>1/1/2019</t>
  </si>
  <si>
    <t>9/1/2017</t>
  </si>
  <si>
    <t>4/1/2018</t>
  </si>
  <si>
    <t>4/1/2019</t>
  </si>
  <si>
    <t>11/1/2017</t>
  </si>
  <si>
    <t>3/1/2018</t>
  </si>
  <si>
    <t>6/1/2015</t>
  </si>
  <si>
    <t>4/1/2016</t>
  </si>
  <si>
    <t>6/1/2017</t>
  </si>
  <si>
    <t>5/1/2017</t>
  </si>
  <si>
    <t>8/1/2017</t>
  </si>
  <si>
    <t>8/1/2019</t>
  </si>
  <si>
    <t>2/1/2017</t>
  </si>
  <si>
    <t>10/1/2016</t>
  </si>
  <si>
    <t>12/1/2019</t>
  </si>
  <si>
    <t>7/1/2017</t>
  </si>
  <si>
    <t>8/1/2016</t>
  </si>
  <si>
    <t>5/1/2016</t>
  </si>
  <si>
    <t>12/1/2017</t>
  </si>
  <si>
    <t>3/1/2017</t>
  </si>
  <si>
    <t>6/1/2016</t>
  </si>
  <si>
    <t>9/1/2016</t>
  </si>
  <si>
    <t>10/1/2017</t>
  </si>
  <si>
    <t>6/1/2018</t>
  </si>
  <si>
    <t>5/1/2018</t>
  </si>
  <si>
    <t>9/1/2018</t>
  </si>
  <si>
    <t>(C)*</t>
  </si>
  <si>
    <t xml:space="preserve">(D) </t>
  </si>
  <si>
    <t>(E) = ((J)- (C)) / ((D) -(C))</t>
  </si>
  <si>
    <t>(F)</t>
  </si>
  <si>
    <t>(G)</t>
  </si>
  <si>
    <t>(H)*</t>
  </si>
  <si>
    <t>(I) = (G)/(H)</t>
  </si>
  <si>
    <t>Represents the month project expenditures were initially recorded to CWIP (Account 107).</t>
  </si>
  <si>
    <t>Represents Total Cost (G) per Schedule D.</t>
  </si>
  <si>
    <t>(J)*</t>
  </si>
  <si>
    <t>Blanket</t>
  </si>
  <si>
    <t>Repetitive and predictable project charged and closed continuously throughout the calendar year.</t>
  </si>
  <si>
    <t>Other amounts reflected in budget; do not directly relate to a project with actual spend during the period.</t>
  </si>
  <si>
    <t>Preliminary</t>
  </si>
  <si>
    <t>Requires assessments and pre-engineering activities for developing detail scopes and estimates. Costs are transferred to new a project once enough data is available for project creation.</t>
  </si>
  <si>
    <t>Not meaningful.</t>
  </si>
  <si>
    <t>Percent of Elapsed Time through May 31, 2025 (J)*</t>
  </si>
  <si>
    <t>Percent of Total Expenditures 
June 2024 through May 2025</t>
  </si>
  <si>
    <t>Total Kentucky Power CWIP Activity
12 Months Preceding the Historical Test Year
June 2024 - May 2025</t>
  </si>
  <si>
    <t>Percent of Elapsed Time through May 31, 2024 (J)*</t>
  </si>
  <si>
    <t>Percent of Total Expenditures 
June 2023 through May 2024</t>
  </si>
  <si>
    <t>11/1/2018</t>
  </si>
  <si>
    <t>8/1/2018</t>
  </si>
  <si>
    <t>7/1/2015</t>
  </si>
  <si>
    <t>Prj</t>
  </si>
  <si>
    <t>(blank)</t>
  </si>
  <si>
    <t>000001585    O&amp;M / Fuel Staff Project</t>
  </si>
  <si>
    <t>000001586    Capital Staff Project</t>
  </si>
  <si>
    <t>000005237    KyPCo-G Capital Software Dev</t>
  </si>
  <si>
    <t>000005706    Ds IM Mich-Anda</t>
  </si>
  <si>
    <t>000005707    Ds AP WVirg-Anda</t>
  </si>
  <si>
    <t>000005708    Ds SEP La-Anda</t>
  </si>
  <si>
    <t>000007652    OOC Capital Projects</t>
  </si>
  <si>
    <t>000012736    ISO Certification</t>
  </si>
  <si>
    <t>000014351    Budget Earnings Adjustments</t>
  </si>
  <si>
    <t>000018412    FEL IT Projects</t>
  </si>
  <si>
    <t>000020310    ML U0 ELG / CCR Compliance</t>
  </si>
  <si>
    <t>000022309    ML U2 ESP Upgrades</t>
  </si>
  <si>
    <t>000022392    ML LANDFILL EXPANSION - PH 3</t>
  </si>
  <si>
    <t>000025231    2018 Gen Plt Cap Blkt - KYPC-G</t>
  </si>
  <si>
    <t>000025624    Mitchell Haul Road Relocate</t>
  </si>
  <si>
    <t>GWSCS    Cap Stnd - Prod Plant Stnd</t>
  </si>
  <si>
    <t>ACCTTAX    Accounting and Tax BPO</t>
  </si>
  <si>
    <t>AESAVINGS    AE Savings</t>
  </si>
  <si>
    <t>BDLABSPRD    Budget Labor Spread</t>
  </si>
  <si>
    <t>BLDCS    Building Projects Cap Std</t>
  </si>
  <si>
    <t>GWSCB    Cap Blkt - Prod Plant Blnkt</t>
  </si>
  <si>
    <t>BSPPB0002    Boiler &amp; Auxiliaries PPB&lt;100k</t>
  </si>
  <si>
    <t>BSPPB0003    Boiler MU Water Supply PPB&lt;100</t>
  </si>
  <si>
    <t>BSPPB0007    Condenser &amp; Aux. PPB&lt;100k</t>
  </si>
  <si>
    <t>BSPPB0009    Effluent WW Treating PPB&lt;100k</t>
  </si>
  <si>
    <t>EVRCB    Cap Blkt - Environmental Repl</t>
  </si>
  <si>
    <t>BSPPB0011    Generator &amp; Support PPB&lt;100k</t>
  </si>
  <si>
    <t>BSPPB0013    Other Costs PPB&lt;$100k</t>
  </si>
  <si>
    <t>BSPPBENVR    Other Environ Repl &lt;100k</t>
  </si>
  <si>
    <t>BSPPBOUT1    Unit 1PPB Outage&lt;100k</t>
  </si>
  <si>
    <t>BSPPBS339    REPLACE 15 BREAKERS "A" BUS</t>
  </si>
  <si>
    <t>BSPPBS340    REPLACE 15 BREAKERS "B" BUS</t>
  </si>
  <si>
    <t>BSPPBS358    BS1 REPL BLR COMBUSTION COILS</t>
  </si>
  <si>
    <t>BSPPBS359    BS1 HEAT RATE INSTRUMENTATION</t>
  </si>
  <si>
    <t>BUDOFFSET    Budget Reductions/Offsets</t>
  </si>
  <si>
    <t>BUDTRKTBD    Budget Adjustments</t>
  </si>
  <si>
    <t>CDNANDA    Corp Dev Anda</t>
  </si>
  <si>
    <t>CFOCAPPRJ    CFO CAPITAL PROJECTS</t>
  </si>
  <si>
    <t>CHNANDA    Chairman Anda</t>
  </si>
  <si>
    <t>CRPTARGET    CORP CALIBRATION PROJECT</t>
  </si>
  <si>
    <t>DIGITAHUB    Digital Hub Project</t>
  </si>
  <si>
    <t>DISTARGET    Dist Budget Calibration</t>
  </si>
  <si>
    <t>ECNANDA    Telecommunications Anda</t>
  </si>
  <si>
    <t>EDN103172    Ds Ap Virg-Anda</t>
  </si>
  <si>
    <t>EDN103175    Ds Kp Anda</t>
  </si>
  <si>
    <t>EDN103177    Ds Op Anda</t>
  </si>
  <si>
    <t>EDN103178    Ds Pso Anda</t>
  </si>
  <si>
    <t>EDN103180    Ds Im Ind-Anda</t>
  </si>
  <si>
    <t>EDNANDA    Distribution Anda Project</t>
  </si>
  <si>
    <t>EON011324    Line Transformer/Op</t>
  </si>
  <si>
    <t>ETNANDA    Transmission Anda</t>
  </si>
  <si>
    <t>EVNCBK117    Environmental Cap Blkt KYPCO</t>
  </si>
  <si>
    <t>EVNCBW413    Environmental Cap Blkt WPCO</t>
  </si>
  <si>
    <t>EVRCS    Cap Stnd - Environmental Repl</t>
  </si>
  <si>
    <t>FANANDA    Activity NOT assoc with a PROJ</t>
  </si>
  <si>
    <t>FHGCAPCUT    FHG Capital Cuts</t>
  </si>
  <si>
    <t>GLNANDA    General Ledger Expense</t>
  </si>
  <si>
    <t>GWSCBA215    PPB for APCO - Budget Only</t>
  </si>
  <si>
    <t>GWSCBK117    PPB KPCO - Budget Only</t>
  </si>
  <si>
    <t>GWSCBW413    PPB WPCO - Budget Only</t>
  </si>
  <si>
    <t>INCCAPINV    Incremental Capital Investment</t>
  </si>
  <si>
    <t>IT117CCIC    Cloud Computing Imp Cost-KyP G</t>
  </si>
  <si>
    <t>ITCAPPROJ    It Capital Projects</t>
  </si>
  <si>
    <t>ITCB10300    AEP Service Corp - Telecom</t>
  </si>
  <si>
    <t>ITCB11700    KENTUCKY POWER - GEN</t>
  </si>
  <si>
    <t>ITCBLBRTY    KENTUCKY POWER LIBERTY</t>
  </si>
  <si>
    <t>ITCHR0001    IT Chairman Blanket</t>
  </si>
  <si>
    <t>ITCOP0001    IT Commercial Ops Blanket</t>
  </si>
  <si>
    <t>ITCT10304    Fiber Asset Management Tool</t>
  </si>
  <si>
    <t>ITCUS1957    Texas SET 5</t>
  </si>
  <si>
    <t>ITDIS1987    DIST Hosting Capacity Analysis</t>
  </si>
  <si>
    <t>ITDIS1988    DER Data Repository</t>
  </si>
  <si>
    <t>ITDIS2004    ESRI ELA Extension 2023-2024</t>
  </si>
  <si>
    <t>ITGEN0004    IT Generation Blanket</t>
  </si>
  <si>
    <t>ITGEN2000    eSOMS Impl at Rest Fossil Hyd</t>
  </si>
  <si>
    <t>ITGEN2001    Maximo WAM for Generation</t>
  </si>
  <si>
    <t>ITPCLC117    PC Lifecycle CI - 117</t>
  </si>
  <si>
    <t>ITPFP0002    IT Pol Fin &amp; Strat Pln Blanket</t>
  </si>
  <si>
    <t>ITPFP1742    PeopleSoft Finance 9.2 Upgrade</t>
  </si>
  <si>
    <t>ITPFP1924    ACCT PowerTax Utilization</t>
  </si>
  <si>
    <t>ITPFP1978    PowerPlan Module Upgrade</t>
  </si>
  <si>
    <t>ITPFP2007    UI Planner Mod Update</t>
  </si>
  <si>
    <t>ITSEC1436    Security Blanket</t>
  </si>
  <si>
    <t>ITSEC1819    Cyber-IronNet</t>
  </si>
  <si>
    <t>ITSEC1934    Splunk</t>
  </si>
  <si>
    <t>ITSEC1971    Cyber - Hadoop</t>
  </si>
  <si>
    <t>ITSEC1972    Cyber-Dashbrdng5newDomains</t>
  </si>
  <si>
    <t>ITSEC1974    Cyber-DataPrivcyCompliance</t>
  </si>
  <si>
    <t>ITSSV0003    IT Shared Services Blanket</t>
  </si>
  <si>
    <t>ITSSV1652    IT SAS Centralized Server</t>
  </si>
  <si>
    <t>ITSSV1750    IT INFR Windows 2012</t>
  </si>
  <si>
    <t>ITSSV1781    IT Infrastructure Ent PKI Cert</t>
  </si>
  <si>
    <t>ITSSV1830    Enterprise Contract Admin</t>
  </si>
  <si>
    <t>ITSSV1834    IT Microsoft Office 365</t>
  </si>
  <si>
    <t>ITSSV1903    GDC Network Upgrade</t>
  </si>
  <si>
    <t>ITSSV1912    IT EggPlant Test App</t>
  </si>
  <si>
    <t>ITSSV1915    SCPFO Fleet Virtul Svc Wtr</t>
  </si>
  <si>
    <t>ITSSV1916    DERMS Event Hub</t>
  </si>
  <si>
    <t>ITSSV1963    HR HCM Modernization</t>
  </si>
  <si>
    <t>ITSSV1970    Synopsys Code Scanning</t>
  </si>
  <si>
    <t>ITSSV1980    IDAA Appliance Lifecycle</t>
  </si>
  <si>
    <t>ITSSV2013    Field Mobility iPAD CI</t>
  </si>
  <si>
    <t>ITSSV2036    Fortress VRM Renewal 2023</t>
  </si>
  <si>
    <t>ITTRN1729    T-Nexus RTO Integration</t>
  </si>
  <si>
    <t>ITTRN1829    Trans Outage Mgmt (T-Nexus)</t>
  </si>
  <si>
    <t>ITTRN1844    Trans Field Inspection</t>
  </si>
  <si>
    <t>ITTRN1848    T-Nexus Master Project</t>
  </si>
  <si>
    <t>ITTRN1909    Short Circuit Modeling</t>
  </si>
  <si>
    <t>ITTRN1921    TPS Consolidated 2022 (T-Nexus</t>
  </si>
  <si>
    <t>ITUOP1404    WebEOC Implementation</t>
  </si>
  <si>
    <t>ITUOP2029    TCOM and DIST Int Dsgn Constr</t>
  </si>
  <si>
    <t>LGN102539    Ext, Media &amp; Policy Comm</t>
  </si>
  <si>
    <t>LGNANDA    Legal/Policy/Cc Anda</t>
  </si>
  <si>
    <t>ML020SP01    ML  MITCHELL DSI PROJECT</t>
  </si>
  <si>
    <t>ML1E25C02    ML1 E COOLING TOWER REPLACMENT</t>
  </si>
  <si>
    <t>MLKP26265    ML U2 Cooling Tower Reinforce</t>
  </si>
  <si>
    <t>MLLEP2LBI    ML E U2 LPB Turb Insp Liberty</t>
  </si>
  <si>
    <t>MLLPC0LIM    ML PCC U0 Lime Conversion 117</t>
  </si>
  <si>
    <t>MLLPC2CTC    ML PCC U2 Cooling Twr Cmp 117</t>
  </si>
  <si>
    <t>MLLPC2ESP    ML PCC U2 ESP Upgrades 117</t>
  </si>
  <si>
    <t>MLLPPBSHD    ML Minor PPB Liberty Shadow</t>
  </si>
  <si>
    <t>MLLSC1AHB    ML S U1 Air Htr Bskt Rplc Lbty</t>
  </si>
  <si>
    <t>MLLSC2AHB    ML S U2 Air Htr Bskt Rplc Lbty</t>
  </si>
  <si>
    <t>MLLVC2CL4    ML V U2 Cat Layer 4 Rplc Lbty</t>
  </si>
  <si>
    <t>MLWEP1LAR    ML E U1 LPA Turbn Rotor Rep</t>
  </si>
  <si>
    <t>MLWEP1RHR    ML E U1 HP 1stRH Rem Rtr Rpr</t>
  </si>
  <si>
    <t>MLWNPLABR    ML N Capital Labor Budgeting</t>
  </si>
  <si>
    <t>MLWSP1LSO    ML S U1 Lower Sidewl Weld Ovly</t>
  </si>
  <si>
    <t>MLWSPBLWR    ML S Blowers &amp; Fans Rplc</t>
  </si>
  <si>
    <t>MLWSPPLVY    ML S Pulverizer Yoke Rplc</t>
  </si>
  <si>
    <t>P17CC1007    APCo - Virginia D Projects</t>
  </si>
  <si>
    <t>SSGSNANDA    Shared Services-Accumulate Gen</t>
  </si>
  <si>
    <t>SSHRNANDA    Accumulate Gen &amp; Admin HR Exp</t>
  </si>
  <si>
    <t>SSITNANDA    Accumulate Gen _ Admin IT Exp</t>
  </si>
  <si>
    <t>SSNANDA    Shared Services Anda</t>
  </si>
  <si>
    <t>TDOANDA    T And D Other Anda</t>
  </si>
  <si>
    <t>TLSWEMERG    TRANS Project Labor</t>
  </si>
  <si>
    <t>TSCREDITC    Tech Servics Cap Offset Credit</t>
  </si>
  <si>
    <t>WSNANDA    Generation ANDA</t>
  </si>
  <si>
    <t>WSX114322    Eng'r Svc. Capital Staff Budge</t>
  </si>
  <si>
    <t>X00000288    For Property Acctg Use Only</t>
  </si>
  <si>
    <t>X00000290    For Property Acctg Use Only</t>
  </si>
  <si>
    <t>X00116261    Pro Serv Capital All Reg Gener</t>
  </si>
  <si>
    <t>Year-ending May</t>
  </si>
  <si>
    <t>Values</t>
  </si>
  <si>
    <t>Project to Use for Budg</t>
  </si>
  <si>
    <t>Est ISD, Prj to Use</t>
  </si>
  <si>
    <t>Sum of Fore $</t>
  </si>
  <si>
    <t>Sum of Act $</t>
  </si>
  <si>
    <t>000026753    189MW PSO Solar Pixley</t>
  </si>
  <si>
    <t>000026765    598MW SWEPCo Wagon Wheel</t>
  </si>
  <si>
    <t>000026956    135MW Wind Flat Ridge IV</t>
  </si>
  <si>
    <t>000026957    153MW Wind Flat Ridge V</t>
  </si>
  <si>
    <t>AEPLEADER    AEP Leadership Devel Programs</t>
  </si>
  <si>
    <t>AP24IRCM1    WPCo Gen 24 IRC ML U2 CT Shell</t>
  </si>
  <si>
    <t>BSPGENREW    BS1 Gen Core Restack &amp; Rewind</t>
  </si>
  <si>
    <t>BSPPB0008    Clg Water Facilities PPB&lt;100k</t>
  </si>
  <si>
    <t>BSPPB0016    Turb &amp; Support Sys PPB&lt;100k</t>
  </si>
  <si>
    <t>BSPPBENEW    BSP PPB Envr. New</t>
  </si>
  <si>
    <t>BSPPBPOND    Install Reflective Balls</t>
  </si>
  <si>
    <t>BSPPBRVSC    River Screen - Upgrade</t>
  </si>
  <si>
    <t>BSPPBS347    REP U1 BFPT Rotor with Spare</t>
  </si>
  <si>
    <t>BSPPBS365    BSP UPGRADE U1 FREIGHT ELEVATO</t>
  </si>
  <si>
    <t>BSPPBS368    Big1 Boiler Exit Gas Duct Repl</t>
  </si>
  <si>
    <t>BSPPBS370    Rep U1 BFPT Rotor with Spare</t>
  </si>
  <si>
    <t>BSPPBS371    REP BFP rotor with spare</t>
  </si>
  <si>
    <t>BSPPBS372    Rep Heater Bay Roof</t>
  </si>
  <si>
    <t>BSPPBSKYC    Stack Sky Climber Replacement</t>
  </si>
  <si>
    <t>BSPPBWGRN    Ovation Evergreen Upgrade</t>
  </si>
  <si>
    <t>CORPR117G    Corporate Reserve - KYPCO Gen</t>
  </si>
  <si>
    <t>EVNCBA215    Environmental Cap Blkt APCO</t>
  </si>
  <si>
    <t>FLTADJIRC    Fleet Adjustment IRC</t>
  </si>
  <si>
    <t>GWSCBI132    PPB I&amp;M - Budget Only</t>
  </si>
  <si>
    <t>GWSCBU420    PPB UNREG PPA 420</t>
  </si>
  <si>
    <t>ITDIS1952    DIST Interconnect Standardize</t>
  </si>
  <si>
    <t>ITPCLC103    PC Lifecycle CI - 103</t>
  </si>
  <si>
    <t>ITPFP1986    PeopleSoft 9.2 Rel 2</t>
  </si>
  <si>
    <t>ITPFP2089    PeopleSoft Platform Update</t>
  </si>
  <si>
    <t>ITSEC2037    Cyber-Tulsa IDS Upgrade</t>
  </si>
  <si>
    <t>ITSEC2077    Cybr-Trellix/McAfee SLA Ren 25</t>
  </si>
  <si>
    <t>ITSEC2079    Content Management Upgrade</t>
  </si>
  <si>
    <t>ITSEC2081    MyAccess Solution Replacement</t>
  </si>
  <si>
    <t>ITSEC2082    Cyber-Full Packet Capture Soln</t>
  </si>
  <si>
    <t>ITSEC2091    Cyber Axonius Sec Asst Mgmt</t>
  </si>
  <si>
    <t>ITSEC2106    CyberArk Licensing</t>
  </si>
  <si>
    <t>ITSEC2115    CyberArk 2025 Expansion-Cpcty</t>
  </si>
  <si>
    <t>ITSEC2125    Cyber CIRC Logging Alerting</t>
  </si>
  <si>
    <t>ITSSV1998    1RP Comm Closet Upgrade</t>
  </si>
  <si>
    <t>ITSSV1999    Cook Business LAN Lifecycle</t>
  </si>
  <si>
    <t>ITSSV2039    ServiceNow Renewal 2023</t>
  </si>
  <si>
    <t>ITSSV2043    ARCOS Product Renewal 2024</t>
  </si>
  <si>
    <t>ITSSV2063    WAM RBS and Assessment</t>
  </si>
  <si>
    <t>ITSSV2069    IBM Enterprise License Agrmt</t>
  </si>
  <si>
    <t>ITSSV2076    IOS Dell EMC TLA Renewal-2025</t>
  </si>
  <si>
    <t>ITSSV2078    IOS Dynatrace Renewal - 2025 -</t>
  </si>
  <si>
    <t>ITSSV2080    IOS Splunk Renewal - 2025-2027</t>
  </si>
  <si>
    <t>ITSSV2086    ESRI Platform Upgrade 11.3</t>
  </si>
  <si>
    <t>ITSSV2087    Esri ELA 2025-2029</t>
  </si>
  <si>
    <t>ITSSV2092    IOS OpenShift LC - Purch</t>
  </si>
  <si>
    <t>ITSSV2093    IBM Maximo App Suite Agreement</t>
  </si>
  <si>
    <t>ITSSV2096    ServiceNow Contract REN 2024</t>
  </si>
  <si>
    <t>ITSSV2098    SYNOPSYS SOFTWARE 2025</t>
  </si>
  <si>
    <t>ITSSV2100    Process Intelligence</t>
  </si>
  <si>
    <t>ITSSV2122    IOS OCPU Subscription</t>
  </si>
  <si>
    <t>ITSSV2128    VMWare ELA</t>
  </si>
  <si>
    <t>ITTRN1272    Transmission IT Projects Blank</t>
  </si>
  <si>
    <t>LGN100315    Dgc Gen &amp; Adm (Regulated)</t>
  </si>
  <si>
    <t>LGN101644    Property Sales</t>
  </si>
  <si>
    <t>LGN101704    Litigation - General</t>
  </si>
  <si>
    <t>LGN102653    Video Web Design</t>
  </si>
  <si>
    <t>MLKYELGFL    MLP KY ELG CPCN Filing 2025</t>
  </si>
  <si>
    <t>MLL1CGRPL    ML U1 Clinker Grinder Rpl - KY</t>
  </si>
  <si>
    <t>MLL2CGRPL    ML U2 Clinker Grinder Rpl - KY</t>
  </si>
  <si>
    <t>MLLEC1VHL    ML E U1 VHP/HP&amp;LPA Turbn Insp</t>
  </si>
  <si>
    <t>MLLEP2LA0    ML2 LPA L0 Rtr Rpr at CMS KPCo</t>
  </si>
  <si>
    <t>MLLEP2LA1    ML2 LPA L1 Rtr Rpr at CMS KPCo</t>
  </si>
  <si>
    <t>MLLEP2LB0    ML2 LPB L0 Rtr Rpr at CMS KPCo</t>
  </si>
  <si>
    <t>MLLEP2LB1    ML2 LPB L1 Rtr Rpr at CMS KPCo</t>
  </si>
  <si>
    <t>MLLHAULRD    Mitchell Haul Road Relocate</t>
  </si>
  <si>
    <t>MLLPC0ELG    ML PCC U0 ELG/CCR Comply - 117</t>
  </si>
  <si>
    <t>MLLPCT1BP    ML U1 Cooling Tower Canopy KYP</t>
  </si>
  <si>
    <t>MLLPCT1PC    ML1 Cool Twr Canopy PreCI KPCo</t>
  </si>
  <si>
    <t>MLLVC1CL1    Mitchell U1 SCR Catalyst L1</t>
  </si>
  <si>
    <t>MLWEC2HSI    ML E U2 HP&amp;2RH Trb &amp; Rtr Insp</t>
  </si>
  <si>
    <t>MLWEP2LAR    ML E U2 LPA Rotor Repr at CMS</t>
  </si>
  <si>
    <t>MLWEP2LBR    ML E U2 LPB Rotor Repr at CMS</t>
  </si>
  <si>
    <t>MLWEPCPLC    ML E Critical PLC Replacements</t>
  </si>
  <si>
    <t>MLWEPCWPS    ML E Circ Water Pump Cap Spare</t>
  </si>
  <si>
    <t>MLWEPELVC    ML E Elevator Controls Upgrade</t>
  </si>
  <si>
    <t>MLWEPNPCS    ML E Nash Pump Cap Spare</t>
  </si>
  <si>
    <t>MLWEPRVOS    ML E Reverse Osmosis Rpl</t>
  </si>
  <si>
    <t>MLWEPSTRN    ML E Strainer Replacements</t>
  </si>
  <si>
    <t>MLWEPXPPT    ML E Exciter PPT Xfrmr Repl</t>
  </si>
  <si>
    <t>MLWES2BTI    ML2 E BFPT INSPECTION</t>
  </si>
  <si>
    <t>MLWMPGGBX    ML M Gypsum GRBX Cap Spare</t>
  </si>
  <si>
    <t>MLWMPGRBX    ML M Gearbox Rebuild PPB</t>
  </si>
  <si>
    <t>MLWMPHSGB    ML M HS Coal GRBX Cap Spare</t>
  </si>
  <si>
    <t>MLWMPLGBX    ML M Limestone GRBX Cap Spare</t>
  </si>
  <si>
    <t>MLWMPPOND    ML M N CY Pond Trtmnt Facility</t>
  </si>
  <si>
    <t>MLWSPBECK    ML S Brnr Rgstr Sleeve Drv Rpl</t>
  </si>
  <si>
    <t>MLWSPOILL    ML S Oil Lighter Replacements</t>
  </si>
  <si>
    <t>MLWSPPDMP    ML S PULV DAMPER REPL (OUT)</t>
  </si>
  <si>
    <t>MLWSPPEXP    ML S Pulv Exp Joint Repl</t>
  </si>
  <si>
    <t>MLWSPSJNT    ML S Burner Line Slip Jnt Repl</t>
  </si>
  <si>
    <t>MLWVC2CL1    ML V U2 SCR Catalyst Layer 1</t>
  </si>
  <si>
    <t>MLWVPBMIL    ML V Ball Mill Inlt Liner Repl</t>
  </si>
  <si>
    <t>MLWVPOXAB    ML V Oxidation Air Blowers</t>
  </si>
  <si>
    <t>P17CC1031    OHPCo - D Projects</t>
  </si>
  <si>
    <t>WSXRENEWC    Renewable Capital Staff Budget</t>
  </si>
  <si>
    <t>XHWCAP103    HW CAP CI - 103</t>
  </si>
  <si>
    <t>XHWCAP114    HW CAP CI - 114</t>
  </si>
  <si>
    <t>XHWCAP117    HW CAP CI - 117</t>
  </si>
  <si>
    <t>XHWCAP120    HW CAP CI - 120</t>
  </si>
  <si>
    <t>XHWCAP150    HW CAP CI - 150</t>
  </si>
  <si>
    <t>XHWCAP160    HW CAP CI - 160</t>
  </si>
  <si>
    <t>XHWCAP169    HW CAP CI - 169</t>
  </si>
  <si>
    <t>XHWCAP180    HW CAP CI - 180</t>
  </si>
  <si>
    <t>XHWCAP190    HW CAP CI - 190</t>
  </si>
  <si>
    <t>XHWCAP192    HW CAP CI - 192</t>
  </si>
  <si>
    <t>XHWCAP194    HW CAP CI - 194</t>
  </si>
  <si>
    <t>XHWCAP200    HW CAP CI - 200</t>
  </si>
  <si>
    <t>XHWCAP250    HW CAP CI - 250</t>
  </si>
  <si>
    <t>XHWCAP380    HW CAP CI - 380</t>
  </si>
  <si>
    <t>XHWCAP385    HW CAP CI - 385</t>
  </si>
  <si>
    <t>Grand Total</t>
  </si>
  <si>
    <t>GLBU-Project</t>
  </si>
  <si>
    <t>Chk Test Year</t>
  </si>
  <si>
    <t>Chk Prior</t>
  </si>
  <si>
    <t>Sum of Ctrl $</t>
  </si>
  <si>
    <t>Used Forecast measure for original and most recent due to Control budget data appearing inaccurate</t>
  </si>
  <si>
    <t>Used Control measure for Original and Forecast for Most Recent</t>
  </si>
  <si>
    <t>Main driver is Big Sandy Gen Core Restack project which incurred actuals in 2025 after May while budgeted in Q1</t>
  </si>
  <si>
    <t>Budget Estimates only for referenced time period</t>
  </si>
  <si>
    <t>Updated Project ID</t>
  </si>
  <si>
    <t>9/1/20205</t>
  </si>
  <si>
    <t>110 &amp; 180 - Control</t>
  </si>
  <si>
    <t>110 &amp; 180 - Forecast</t>
  </si>
  <si>
    <t>Case No. 2025-00257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</si>
</sst>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64" fontId="2" fillId="2" borderId="0" xfId="1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  <xf numFmtId="164" fontId="0" fillId="0" borderId="0" xfId="1" applyNumberFormat="1" applyFont="1"/>
    <xf numFmtId="165" fontId="0" fillId="3" borderId="0" xfId="2" applyNumberFormat="1" applyFont="1" applyFill="1" applyAlignment="1">
      <alignment horizontal="center"/>
    </xf>
    <xf numFmtId="14" fontId="0" fillId="0" borderId="0" xfId="0" applyNumberFormat="1"/>
    <xf numFmtId="164" fontId="0" fillId="0" borderId="0" xfId="1" applyNumberFormat="1" applyFont="1" applyFill="1"/>
    <xf numFmtId="0" fontId="0" fillId="3" borderId="0" xfId="0" applyFill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165" fontId="0" fillId="3" borderId="1" xfId="2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1" applyNumberFormat="1" applyFont="1" applyFill="1"/>
    <xf numFmtId="165" fontId="2" fillId="0" borderId="0" xfId="2" applyNumberFormat="1" applyFont="1" applyFill="1" applyAlignment="1">
      <alignment horizontal="center"/>
    </xf>
    <xf numFmtId="164" fontId="2" fillId="2" borderId="0" xfId="1" applyNumberFormat="1" applyFont="1" applyFill="1"/>
    <xf numFmtId="165" fontId="0" fillId="2" borderId="0" xfId="2" applyNumberFormat="1" applyFont="1" applyFill="1" applyAlignment="1">
      <alignment horizontal="center"/>
    </xf>
    <xf numFmtId="0" fontId="4" fillId="0" borderId="0" xfId="0" applyFont="1"/>
    <xf numFmtId="0" fontId="0" fillId="3" borderId="1" xfId="0" applyFill="1" applyBorder="1" applyAlignment="1">
      <alignment horizontal="center"/>
    </xf>
    <xf numFmtId="0" fontId="2" fillId="0" borderId="1" xfId="0" applyFont="1" applyBorder="1"/>
    <xf numFmtId="164" fontId="2" fillId="0" borderId="1" xfId="1" applyNumberFormat="1" applyFont="1" applyFill="1" applyBorder="1"/>
    <xf numFmtId="164" fontId="2" fillId="0" borderId="1" xfId="1" applyNumberFormat="1" applyFont="1" applyBorder="1"/>
    <xf numFmtId="165" fontId="2" fillId="0" borderId="3" xfId="2" applyNumberFormat="1" applyFont="1" applyFill="1" applyBorder="1" applyAlignment="1">
      <alignment horizontal="center"/>
    </xf>
    <xf numFmtId="165" fontId="0" fillId="0" borderId="0" xfId="2" applyNumberFormat="1" applyFont="1" applyAlignment="1">
      <alignment horizontal="center"/>
    </xf>
    <xf numFmtId="164" fontId="2" fillId="0" borderId="0" xfId="1" applyNumberFormat="1" applyFont="1" applyFill="1" applyBorder="1"/>
    <xf numFmtId="164" fontId="0" fillId="0" borderId="1" xfId="1" applyNumberFormat="1" applyFont="1" applyFill="1" applyBorder="1"/>
    <xf numFmtId="165" fontId="1" fillId="2" borderId="0" xfId="2" applyNumberFormat="1" applyFont="1" applyFill="1" applyBorder="1" applyAlignment="1">
      <alignment horizontal="center" vertical="center"/>
    </xf>
    <xf numFmtId="164" fontId="2" fillId="0" borderId="0" xfId="1" applyNumberFormat="1" applyFont="1"/>
    <xf numFmtId="164" fontId="2" fillId="0" borderId="4" xfId="1" applyNumberFormat="1" applyFont="1" applyFill="1" applyBorder="1"/>
    <xf numFmtId="164" fontId="2" fillId="0" borderId="4" xfId="1" applyNumberFormat="1" applyFont="1" applyBorder="1"/>
    <xf numFmtId="165" fontId="1" fillId="2" borderId="4" xfId="2" applyNumberFormat="1" applyFont="1" applyFill="1" applyBorder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43" fontId="0" fillId="0" borderId="0" xfId="1" applyFon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2" fillId="2" borderId="0" xfId="1" applyFont="1" applyFill="1"/>
    <xf numFmtId="165" fontId="1" fillId="2" borderId="0" xfId="2" applyNumberFormat="1" applyFont="1" applyFill="1" applyAlignment="1">
      <alignment horizontal="center"/>
    </xf>
    <xf numFmtId="164" fontId="0" fillId="3" borderId="1" xfId="0" applyNumberFormat="1" applyFill="1" applyBorder="1"/>
    <xf numFmtId="43" fontId="2" fillId="2" borderId="0" xfId="0" applyNumberFormat="1" applyFont="1" applyFill="1"/>
    <xf numFmtId="164" fontId="2" fillId="0" borderId="0" xfId="0" applyNumberFormat="1" applyFont="1"/>
    <xf numFmtId="43" fontId="2" fillId="0" borderId="0" xfId="1" applyFont="1"/>
    <xf numFmtId="43" fontId="2" fillId="0" borderId="0" xfId="0" applyNumberFormat="1" applyFont="1"/>
    <xf numFmtId="164" fontId="0" fillId="0" borderId="1" xfId="0" applyNumberFormat="1" applyBorder="1"/>
    <xf numFmtId="43" fontId="0" fillId="0" borderId="0" xfId="1" applyFont="1" applyBorder="1"/>
    <xf numFmtId="164" fontId="2" fillId="0" borderId="4" xfId="0" applyNumberFormat="1" applyFont="1" applyBorder="1"/>
    <xf numFmtId="165" fontId="1" fillId="2" borderId="4" xfId="2" applyNumberFormat="1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14" fontId="2" fillId="0" borderId="2" xfId="0" applyNumberFormat="1" applyFont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164" fontId="0" fillId="3" borderId="0" xfId="0" applyNumberFormat="1" applyFill="1"/>
    <xf numFmtId="0" fontId="5" fillId="4" borderId="5" xfId="0" applyFont="1" applyFill="1" applyBorder="1"/>
    <xf numFmtId="0" fontId="5" fillId="4" borderId="0" xfId="0" applyFont="1" applyFill="1"/>
    <xf numFmtId="0" fontId="5" fillId="0" borderId="5" xfId="0" applyFont="1" applyBorder="1"/>
    <xf numFmtId="0" fontId="5" fillId="4" borderId="6" xfId="0" applyFont="1" applyFill="1" applyBorder="1"/>
    <xf numFmtId="164" fontId="5" fillId="4" borderId="6" xfId="0" applyNumberFormat="1" applyFont="1" applyFill="1" applyBorder="1"/>
    <xf numFmtId="0" fontId="2" fillId="6" borderId="7" xfId="0" applyFont="1" applyFill="1" applyBorder="1" applyAlignment="1">
      <alignment horizontal="center" vertical="center" wrapText="1"/>
    </xf>
    <xf numFmtId="0" fontId="5" fillId="5" borderId="0" xfId="0" applyFont="1" applyFill="1" applyBorder="1"/>
    <xf numFmtId="164" fontId="2" fillId="2" borderId="0" xfId="1" applyNumberFormat="1" applyFont="1" applyFill="1" applyAlignment="1">
      <alignment horizontal="right"/>
    </xf>
    <xf numFmtId="14" fontId="0" fillId="3" borderId="0" xfId="1" applyNumberFormat="1" applyFont="1" applyFill="1" applyAlignment="1">
      <alignment horizontal="right"/>
    </xf>
    <xf numFmtId="14" fontId="0" fillId="7" borderId="0" xfId="1" applyNumberFormat="1" applyFont="1" applyFill="1" applyAlignment="1">
      <alignment horizontal="right"/>
    </xf>
    <xf numFmtId="0" fontId="5" fillId="8" borderId="5" xfId="0" applyFont="1" applyFill="1" applyBorder="1"/>
    <xf numFmtId="164" fontId="0" fillId="7" borderId="0" xfId="1" applyNumberFormat="1" applyFont="1" applyFill="1"/>
    <xf numFmtId="164" fontId="0" fillId="3" borderId="0" xfId="1" applyNumberFormat="1" applyFont="1" applyFill="1" applyAlignment="1">
      <alignment horizontal="right"/>
    </xf>
    <xf numFmtId="9" fontId="0" fillId="7" borderId="0" xfId="2" applyFont="1" applyFill="1" applyAlignment="1">
      <alignment horizontal="center" vertical="center"/>
    </xf>
    <xf numFmtId="9" fontId="0" fillId="3" borderId="1" xfId="2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9" fontId="0" fillId="7" borderId="0" xfId="2" applyNumberFormat="1" applyFont="1" applyFill="1" applyAlignment="1">
      <alignment horizontal="center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165" fontId="0" fillId="0" borderId="0" xfId="2" applyNumberFormat="1" applyFont="1" applyFill="1" applyAlignment="1">
      <alignment horizontal="center"/>
    </xf>
    <xf numFmtId="165" fontId="0" fillId="3" borderId="1" xfId="2" applyNumberFormat="1" applyFont="1" applyFill="1" applyBorder="1" applyAlignment="1">
      <alignment horizontal="center" vertical="center"/>
    </xf>
    <xf numFmtId="165" fontId="0" fillId="3" borderId="1" xfId="2" applyNumberFormat="1" applyFont="1" applyFill="1" applyBorder="1" applyAlignment="1">
      <alignment horizontal="left" vertical="center"/>
    </xf>
    <xf numFmtId="14" fontId="0" fillId="3" borderId="1" xfId="0" applyNumberFormat="1" applyFill="1" applyBorder="1"/>
    <xf numFmtId="0" fontId="0" fillId="9" borderId="1" xfId="0" applyFill="1" applyBorder="1"/>
    <xf numFmtId="0" fontId="0" fillId="10" borderId="1" xfId="0" applyFill="1" applyBorder="1"/>
    <xf numFmtId="14" fontId="0" fillId="0" borderId="0" xfId="1" applyNumberFormat="1" applyFont="1" applyFill="1" applyAlignment="1">
      <alignment horizontal="right"/>
    </xf>
    <xf numFmtId="14" fontId="0" fillId="0" borderId="0" xfId="0" applyNumberFormat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0" fillId="0" borderId="0" xfId="1" applyNumberFormat="1" applyFont="1" applyFill="1" applyBorder="1"/>
    <xf numFmtId="0" fontId="2" fillId="0" borderId="0" xfId="0" applyFont="1" applyAlignment="1">
      <alignment horizontal="center" vertical="top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6C178-3CA5-4FED-8254-8F3759C8F43E}">
  <sheetPr codeName="Sheet1">
    <pageSetUpPr fitToPage="1"/>
  </sheetPr>
  <dimension ref="A1:N591"/>
  <sheetViews>
    <sheetView tabSelected="1" zoomScale="90" zoomScaleNormal="90" workbookViewId="0">
      <pane xSplit="5" ySplit="17" topLeftCell="F18" activePane="bottomRight" state="frozen"/>
      <selection activeCell="K15" sqref="K15"/>
      <selection pane="topRight" activeCell="K15" sqref="K15"/>
      <selection pane="bottomLeft" activeCell="K15" sqref="K15"/>
      <selection pane="bottomRight" activeCell="H9" sqref="H9"/>
    </sheetView>
  </sheetViews>
  <sheetFormatPr defaultColWidth="9.1796875" defaultRowHeight="14.5" x14ac:dyDescent="0.35"/>
  <cols>
    <col min="1" max="1" width="8.453125" bestFit="1" customWidth="1"/>
    <col min="2" max="2" width="17.453125" customWidth="1"/>
    <col min="3" max="3" width="40.1796875" customWidth="1"/>
    <col min="4" max="8" width="17.81640625" customWidth="1"/>
    <col min="9" max="9" width="25.54296875" customWidth="1"/>
    <col min="10" max="10" width="21.7265625" customWidth="1"/>
    <col min="11" max="11" width="58.1796875" bestFit="1" customWidth="1"/>
    <col min="13" max="13" width="14.453125" bestFit="1" customWidth="1"/>
    <col min="14" max="14" width="13.81640625" bestFit="1" customWidth="1"/>
  </cols>
  <sheetData>
    <row r="1" spans="1:9" x14ac:dyDescent="0.35">
      <c r="H1" s="94"/>
      <c r="I1" s="95" t="s">
        <v>0</v>
      </c>
    </row>
    <row r="2" spans="1:9" x14ac:dyDescent="0.35">
      <c r="A2" s="99" t="s">
        <v>1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100" t="s">
        <v>996</v>
      </c>
      <c r="B3" s="100"/>
      <c r="C3" s="100"/>
      <c r="D3" s="100"/>
      <c r="E3" s="100"/>
      <c r="F3" s="100"/>
      <c r="G3" s="100"/>
      <c r="H3" s="100"/>
      <c r="I3" s="100"/>
    </row>
    <row r="4" spans="1:9" ht="15" customHeight="1" x14ac:dyDescent="0.35">
      <c r="A4" s="101" t="s">
        <v>2</v>
      </c>
      <c r="B4" s="101"/>
      <c r="C4" s="101"/>
      <c r="D4" s="101"/>
      <c r="E4" s="101"/>
      <c r="F4" s="101"/>
      <c r="G4" s="101"/>
      <c r="H4" s="101"/>
      <c r="I4" s="101"/>
    </row>
    <row r="5" spans="1:9" x14ac:dyDescent="0.35">
      <c r="A5" s="99" t="s">
        <v>3</v>
      </c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7"/>
      <c r="B6" s="60" t="s">
        <v>573</v>
      </c>
      <c r="C6" s="15"/>
    </row>
    <row r="7" spans="1:9" x14ac:dyDescent="0.35">
      <c r="A7" s="97"/>
      <c r="B7" s="60" t="s">
        <v>693</v>
      </c>
      <c r="C7" s="105" t="s">
        <v>700</v>
      </c>
      <c r="D7" s="105"/>
      <c r="E7" s="105"/>
      <c r="F7" s="105"/>
      <c r="G7" s="105"/>
    </row>
    <row r="8" spans="1:9" x14ac:dyDescent="0.35">
      <c r="A8" s="97"/>
      <c r="B8" s="60" t="s">
        <v>698</v>
      </c>
      <c r="C8" s="104" t="s">
        <v>701</v>
      </c>
      <c r="D8" s="104"/>
      <c r="E8" s="104"/>
      <c r="F8" s="104"/>
      <c r="G8" s="104"/>
    </row>
    <row r="9" spans="1:9" x14ac:dyDescent="0.35">
      <c r="A9" s="97"/>
      <c r="B9" s="60" t="s">
        <v>702</v>
      </c>
      <c r="C9" s="105">
        <v>45016</v>
      </c>
      <c r="D9" s="105"/>
      <c r="E9" s="105"/>
      <c r="F9" s="105"/>
      <c r="G9" s="105"/>
    </row>
    <row r="10" spans="1:9" x14ac:dyDescent="0.35">
      <c r="A10" s="97"/>
      <c r="B10" s="60" t="s">
        <v>703</v>
      </c>
      <c r="C10" s="104" t="s">
        <v>704</v>
      </c>
      <c r="D10" s="104"/>
      <c r="E10" s="104"/>
      <c r="F10" s="104"/>
      <c r="G10" s="104"/>
    </row>
    <row r="11" spans="1:9" x14ac:dyDescent="0.35">
      <c r="A11" s="97"/>
      <c r="B11" s="61" t="s">
        <v>568</v>
      </c>
      <c r="C11" s="103" t="s">
        <v>575</v>
      </c>
      <c r="D11" s="103"/>
      <c r="E11" s="103"/>
      <c r="F11" s="103"/>
      <c r="G11" s="103"/>
      <c r="H11" s="103"/>
      <c r="I11" s="103"/>
    </row>
    <row r="12" spans="1:9" x14ac:dyDescent="0.35">
      <c r="A12" s="97"/>
      <c r="B12" s="61" t="s">
        <v>201</v>
      </c>
      <c r="C12" s="103" t="s">
        <v>705</v>
      </c>
      <c r="D12" s="103"/>
      <c r="E12" s="103"/>
      <c r="F12" s="103"/>
      <c r="G12" s="103"/>
      <c r="H12" s="103"/>
      <c r="I12" s="103"/>
    </row>
    <row r="13" spans="1:9" x14ac:dyDescent="0.35">
      <c r="A13" s="97"/>
      <c r="B13" s="61" t="s">
        <v>706</v>
      </c>
      <c r="C13" s="103" t="s">
        <v>707</v>
      </c>
      <c r="D13" s="103"/>
      <c r="E13" s="103"/>
      <c r="F13" s="103"/>
      <c r="G13" s="103"/>
      <c r="H13" s="103"/>
      <c r="I13" s="103"/>
    </row>
    <row r="14" spans="1:9" x14ac:dyDescent="0.35">
      <c r="A14" s="97"/>
      <c r="B14" s="60" t="s">
        <v>574</v>
      </c>
      <c r="C14" s="104" t="s">
        <v>708</v>
      </c>
      <c r="D14" s="104"/>
      <c r="E14" s="104"/>
      <c r="F14" s="104"/>
      <c r="G14" s="104"/>
    </row>
    <row r="15" spans="1:9" x14ac:dyDescent="0.35">
      <c r="E15" s="1"/>
      <c r="F15" s="87" t="s">
        <v>994</v>
      </c>
      <c r="G15" s="88" t="s">
        <v>995</v>
      </c>
      <c r="H15" s="1"/>
    </row>
    <row r="16" spans="1:9" ht="15" customHeight="1" x14ac:dyDescent="0.35">
      <c r="A16" s="2"/>
      <c r="B16" s="2"/>
      <c r="C16" s="2"/>
      <c r="D16" s="2"/>
      <c r="E16" s="102" t="s">
        <v>4</v>
      </c>
      <c r="F16" s="102"/>
      <c r="G16" s="102"/>
      <c r="H16" s="102"/>
    </row>
    <row r="17" spans="1:11" ht="43.5" x14ac:dyDescent="0.35">
      <c r="A17" s="3" t="s">
        <v>5</v>
      </c>
      <c r="B17" s="3" t="s">
        <v>6</v>
      </c>
      <c r="C17" s="57" t="s">
        <v>653</v>
      </c>
      <c r="D17" s="4" t="s">
        <v>654</v>
      </c>
      <c r="E17" s="4" t="s">
        <v>709</v>
      </c>
      <c r="F17" s="4" t="s">
        <v>655</v>
      </c>
      <c r="G17" s="4" t="s">
        <v>7</v>
      </c>
      <c r="H17" s="4" t="s">
        <v>656</v>
      </c>
      <c r="I17" s="4" t="s">
        <v>710</v>
      </c>
      <c r="J17" s="68" t="s">
        <v>984</v>
      </c>
    </row>
    <row r="18" spans="1:11" ht="29" x14ac:dyDescent="0.35">
      <c r="A18" s="3" t="s">
        <v>8</v>
      </c>
      <c r="B18" s="3" t="s">
        <v>9</v>
      </c>
      <c r="C18" s="59" t="s">
        <v>693</v>
      </c>
      <c r="D18" s="3" t="s">
        <v>694</v>
      </c>
      <c r="E18" s="4" t="s">
        <v>695</v>
      </c>
      <c r="F18" s="3" t="s">
        <v>696</v>
      </c>
      <c r="G18" s="3" t="s">
        <v>697</v>
      </c>
      <c r="H18" s="3" t="s">
        <v>698</v>
      </c>
      <c r="I18" s="3" t="s">
        <v>699</v>
      </c>
    </row>
    <row r="19" spans="1:11" x14ac:dyDescent="0.35">
      <c r="A19" s="5">
        <v>1</v>
      </c>
      <c r="B19" s="6" t="s">
        <v>10</v>
      </c>
      <c r="C19" s="7"/>
      <c r="D19" s="8"/>
      <c r="E19" s="8"/>
      <c r="F19" s="9"/>
      <c r="G19" s="9"/>
      <c r="H19" s="10"/>
      <c r="I19" s="11"/>
      <c r="K19" s="12"/>
    </row>
    <row r="20" spans="1:11" x14ac:dyDescent="0.35">
      <c r="A20" s="5">
        <f>A19+1</f>
        <v>2</v>
      </c>
      <c r="B20" t="s">
        <v>11</v>
      </c>
      <c r="C20" s="58" t="s">
        <v>20</v>
      </c>
      <c r="D20" s="91" t="s">
        <v>703</v>
      </c>
      <c r="E20" s="91" t="s">
        <v>703</v>
      </c>
      <c r="F20" s="16">
        <v>9490496.3760000002</v>
      </c>
      <c r="G20" s="16">
        <v>5733590.5120000001</v>
      </c>
      <c r="H20" s="13">
        <v>5657283.6900000013</v>
      </c>
      <c r="I20" s="83">
        <f>G20/H20</f>
        <v>1.0134882438607209</v>
      </c>
      <c r="K20" s="15"/>
    </row>
    <row r="21" spans="1:11" x14ac:dyDescent="0.35">
      <c r="A21" s="5">
        <f t="shared" ref="A21:A84" si="0">A20+1</f>
        <v>3</v>
      </c>
      <c r="B21" t="s">
        <v>12</v>
      </c>
      <c r="C21" s="58" t="s">
        <v>20</v>
      </c>
      <c r="D21" s="91" t="s">
        <v>703</v>
      </c>
      <c r="E21" s="91" t="s">
        <v>703</v>
      </c>
      <c r="F21" s="16">
        <v>358718.92499999999</v>
      </c>
      <c r="G21" s="16">
        <v>341653.84899999999</v>
      </c>
      <c r="H21" s="13">
        <v>388301.98999999935</v>
      </c>
      <c r="I21" s="83">
        <f t="shared" ref="I21:I84" si="1">G21/H21</f>
        <v>0.87986633547770532</v>
      </c>
      <c r="K21" s="15"/>
    </row>
    <row r="22" spans="1:11" x14ac:dyDescent="0.35">
      <c r="A22" s="5">
        <f t="shared" si="0"/>
        <v>4</v>
      </c>
      <c r="B22" t="s">
        <v>13</v>
      </c>
      <c r="C22" s="58" t="s">
        <v>20</v>
      </c>
      <c r="D22" s="91" t="s">
        <v>703</v>
      </c>
      <c r="E22" s="91" t="s">
        <v>703</v>
      </c>
      <c r="F22" s="16">
        <v>637377.78000000014</v>
      </c>
      <c r="G22" s="16">
        <v>472362.16000000003</v>
      </c>
      <c r="H22" s="13">
        <v>1111934.6400000004</v>
      </c>
      <c r="I22" s="83">
        <f t="shared" si="1"/>
        <v>0.42481108421984215</v>
      </c>
      <c r="K22" s="15"/>
    </row>
    <row r="23" spans="1:11" x14ac:dyDescent="0.35">
      <c r="A23" s="5">
        <f t="shared" si="0"/>
        <v>5</v>
      </c>
      <c r="B23" t="s">
        <v>14</v>
      </c>
      <c r="C23" s="58" t="s">
        <v>20</v>
      </c>
      <c r="D23" s="91" t="s">
        <v>703</v>
      </c>
      <c r="E23" s="91" t="s">
        <v>703</v>
      </c>
      <c r="F23" s="16">
        <v>0</v>
      </c>
      <c r="G23" s="16">
        <v>0</v>
      </c>
      <c r="H23" s="13">
        <v>3106479.9399999981</v>
      </c>
      <c r="I23" s="83">
        <f t="shared" si="1"/>
        <v>0</v>
      </c>
      <c r="K23" s="15"/>
    </row>
    <row r="24" spans="1:11" x14ac:dyDescent="0.35">
      <c r="A24" s="5">
        <f t="shared" si="0"/>
        <v>6</v>
      </c>
      <c r="B24" t="s">
        <v>15</v>
      </c>
      <c r="C24" s="58" t="s">
        <v>20</v>
      </c>
      <c r="D24" s="91" t="s">
        <v>703</v>
      </c>
      <c r="E24" s="91" t="s">
        <v>703</v>
      </c>
      <c r="F24" s="16">
        <v>30633.778000000002</v>
      </c>
      <c r="G24" s="16">
        <v>26856.423000000003</v>
      </c>
      <c r="H24" s="13">
        <v>18490.420000000006</v>
      </c>
      <c r="I24" s="83">
        <f t="shared" si="1"/>
        <v>1.4524506744573673</v>
      </c>
      <c r="K24" s="15"/>
    </row>
    <row r="25" spans="1:11" x14ac:dyDescent="0.35">
      <c r="A25" s="5">
        <f t="shared" si="0"/>
        <v>7</v>
      </c>
      <c r="B25" t="s">
        <v>16</v>
      </c>
      <c r="C25" s="58" t="s">
        <v>20</v>
      </c>
      <c r="D25" s="91" t="s">
        <v>703</v>
      </c>
      <c r="E25" s="91" t="s">
        <v>703</v>
      </c>
      <c r="F25" s="16">
        <v>4901893.1110000005</v>
      </c>
      <c r="G25" s="16">
        <v>3560506.5639999998</v>
      </c>
      <c r="H25" s="13">
        <v>4076115.2800000049</v>
      </c>
      <c r="I25" s="83">
        <f t="shared" si="1"/>
        <v>0.87350487398383769</v>
      </c>
      <c r="K25" s="15"/>
    </row>
    <row r="26" spans="1:11" x14ac:dyDescent="0.35">
      <c r="A26" s="5">
        <f t="shared" si="0"/>
        <v>8</v>
      </c>
      <c r="B26" t="s">
        <v>17</v>
      </c>
      <c r="C26" s="58" t="s">
        <v>20</v>
      </c>
      <c r="D26" s="91" t="s">
        <v>703</v>
      </c>
      <c r="E26" s="91" t="s">
        <v>703</v>
      </c>
      <c r="F26" s="16">
        <v>191842.19499999998</v>
      </c>
      <c r="G26" s="16">
        <v>123109.09199999999</v>
      </c>
      <c r="H26" s="13">
        <v>76160.660000000062</v>
      </c>
      <c r="I26" s="83">
        <f t="shared" si="1"/>
        <v>1.6164394058559877</v>
      </c>
      <c r="K26" s="15"/>
    </row>
    <row r="27" spans="1:11" x14ac:dyDescent="0.35">
      <c r="A27" s="5">
        <f t="shared" si="0"/>
        <v>9</v>
      </c>
      <c r="B27" t="s">
        <v>18</v>
      </c>
      <c r="C27" s="58" t="s">
        <v>20</v>
      </c>
      <c r="D27" s="91" t="s">
        <v>703</v>
      </c>
      <c r="E27" s="91" t="s">
        <v>703</v>
      </c>
      <c r="F27" s="16">
        <v>3413956.7920000004</v>
      </c>
      <c r="G27" s="16">
        <v>3126035.608</v>
      </c>
      <c r="H27" s="13">
        <v>3670045.2999999984</v>
      </c>
      <c r="I27" s="83">
        <f t="shared" si="1"/>
        <v>0.85177030594145564</v>
      </c>
      <c r="K27" s="15"/>
    </row>
    <row r="28" spans="1:11" x14ac:dyDescent="0.35">
      <c r="A28" s="5">
        <f t="shared" si="0"/>
        <v>10</v>
      </c>
      <c r="B28" t="s">
        <v>19</v>
      </c>
      <c r="C28" s="58" t="s">
        <v>20</v>
      </c>
      <c r="D28" s="91" t="s">
        <v>703</v>
      </c>
      <c r="E28" s="91" t="s">
        <v>703</v>
      </c>
      <c r="F28" s="16">
        <v>944462.32400000002</v>
      </c>
      <c r="G28" s="16">
        <v>911308.39899999998</v>
      </c>
      <c r="H28" s="13">
        <v>145051.75</v>
      </c>
      <c r="I28" s="83">
        <f t="shared" si="1"/>
        <v>6.2826432566308226</v>
      </c>
      <c r="K28" s="15"/>
    </row>
    <row r="29" spans="1:11" x14ac:dyDescent="0.35">
      <c r="A29" s="5">
        <f t="shared" si="0"/>
        <v>11</v>
      </c>
      <c r="B29" t="s">
        <v>21</v>
      </c>
      <c r="C29" s="58" t="s">
        <v>20</v>
      </c>
      <c r="D29" s="91" t="s">
        <v>703</v>
      </c>
      <c r="E29" s="91" t="s">
        <v>703</v>
      </c>
      <c r="F29" s="16">
        <v>1211109.919</v>
      </c>
      <c r="G29" s="16">
        <v>1138373.0149999999</v>
      </c>
      <c r="H29" s="13">
        <v>270712.9499999999</v>
      </c>
      <c r="I29" s="83">
        <f t="shared" si="1"/>
        <v>4.2050925713010789</v>
      </c>
      <c r="K29" s="15"/>
    </row>
    <row r="30" spans="1:11" x14ac:dyDescent="0.35">
      <c r="A30" s="5">
        <f t="shared" si="0"/>
        <v>12</v>
      </c>
      <c r="B30" t="s">
        <v>22</v>
      </c>
      <c r="C30" s="58" t="s">
        <v>20</v>
      </c>
      <c r="D30" s="91" t="s">
        <v>703</v>
      </c>
      <c r="E30" s="91" t="s">
        <v>703</v>
      </c>
      <c r="F30" s="16">
        <v>431178.26399999997</v>
      </c>
      <c r="G30" s="16">
        <v>402561.255</v>
      </c>
      <c r="H30" s="13">
        <v>309599.02999999991</v>
      </c>
      <c r="I30" s="83">
        <f t="shared" si="1"/>
        <v>1.300266525382848</v>
      </c>
      <c r="K30" s="15"/>
    </row>
    <row r="31" spans="1:11" x14ac:dyDescent="0.35">
      <c r="A31" s="5">
        <f t="shared" si="0"/>
        <v>13</v>
      </c>
      <c r="B31" t="s">
        <v>23</v>
      </c>
      <c r="C31" s="58" t="s">
        <v>657</v>
      </c>
      <c r="D31" s="91" t="s">
        <v>703</v>
      </c>
      <c r="E31" s="91" t="s">
        <v>703</v>
      </c>
      <c r="F31" s="16">
        <v>112639.60500000001</v>
      </c>
      <c r="G31" s="16">
        <v>557689.973</v>
      </c>
      <c r="H31" s="13">
        <v>780314.92000000016</v>
      </c>
      <c r="I31" s="83">
        <f t="shared" si="1"/>
        <v>0.71469858989752477</v>
      </c>
      <c r="K31" s="15"/>
    </row>
    <row r="32" spans="1:11" x14ac:dyDescent="0.35">
      <c r="A32" s="5">
        <f t="shared" si="0"/>
        <v>14</v>
      </c>
      <c r="B32" t="s">
        <v>24</v>
      </c>
      <c r="C32" s="58">
        <v>44713</v>
      </c>
      <c r="D32" s="90">
        <v>44742</v>
      </c>
      <c r="E32" s="83">
        <f t="shared" ref="E32:E74" si="2">IFERROR((($C$9-C32)/(D32-C32)),"n.m.")</f>
        <v>10.448275862068966</v>
      </c>
      <c r="F32" s="16">
        <v>0</v>
      </c>
      <c r="G32" s="16">
        <v>0</v>
      </c>
      <c r="H32" s="13">
        <v>43332.160000000003</v>
      </c>
      <c r="I32" s="83">
        <f t="shared" si="1"/>
        <v>0</v>
      </c>
      <c r="K32" s="15"/>
    </row>
    <row r="33" spans="1:11" x14ac:dyDescent="0.35">
      <c r="A33" s="5">
        <f t="shared" si="0"/>
        <v>15</v>
      </c>
      <c r="B33" t="s">
        <v>25</v>
      </c>
      <c r="C33" s="58" t="s">
        <v>658</v>
      </c>
      <c r="D33" s="90">
        <v>44456</v>
      </c>
      <c r="E33" s="83">
        <f t="shared" si="2"/>
        <v>1.6922126081582201</v>
      </c>
      <c r="F33" s="16">
        <v>0</v>
      </c>
      <c r="G33" s="16">
        <v>26839.101999999999</v>
      </c>
      <c r="H33" s="13">
        <v>5623.59</v>
      </c>
      <c r="I33" s="83">
        <f t="shared" si="1"/>
        <v>4.7725922408994963</v>
      </c>
      <c r="K33" s="15"/>
    </row>
    <row r="34" spans="1:11" x14ac:dyDescent="0.35">
      <c r="A34" s="5">
        <f t="shared" si="0"/>
        <v>16</v>
      </c>
      <c r="B34" t="s">
        <v>26</v>
      </c>
      <c r="C34" s="58" t="s">
        <v>658</v>
      </c>
      <c r="D34" s="90">
        <v>44456</v>
      </c>
      <c r="E34" s="83">
        <f t="shared" si="2"/>
        <v>1.6922126081582201</v>
      </c>
      <c r="F34" s="16">
        <v>0</v>
      </c>
      <c r="G34" s="16">
        <v>0</v>
      </c>
      <c r="H34" s="13">
        <v>5825.8500000000013</v>
      </c>
      <c r="I34" s="83">
        <f t="shared" si="1"/>
        <v>0</v>
      </c>
      <c r="K34" s="15"/>
    </row>
    <row r="35" spans="1:11" x14ac:dyDescent="0.35">
      <c r="A35" s="5">
        <f t="shared" si="0"/>
        <v>17</v>
      </c>
      <c r="B35" t="s">
        <v>27</v>
      </c>
      <c r="C35" s="58">
        <v>43952</v>
      </c>
      <c r="D35" s="90">
        <v>44561</v>
      </c>
      <c r="E35" s="83">
        <f t="shared" si="2"/>
        <v>1.7471264367816093</v>
      </c>
      <c r="F35" s="16">
        <v>0</v>
      </c>
      <c r="G35" s="16">
        <v>0</v>
      </c>
      <c r="H35" s="13">
        <v>403.71</v>
      </c>
      <c r="I35" s="83">
        <f t="shared" si="1"/>
        <v>0</v>
      </c>
      <c r="K35" s="15"/>
    </row>
    <row r="36" spans="1:11" x14ac:dyDescent="0.35">
      <c r="A36" s="5">
        <f t="shared" si="0"/>
        <v>18</v>
      </c>
      <c r="B36" t="s">
        <v>28</v>
      </c>
      <c r="C36" s="58">
        <v>44075</v>
      </c>
      <c r="D36" s="90">
        <v>44561</v>
      </c>
      <c r="E36" s="83">
        <f t="shared" si="2"/>
        <v>1.9362139917695473</v>
      </c>
      <c r="F36" s="16">
        <v>0</v>
      </c>
      <c r="G36" s="16">
        <v>0</v>
      </c>
      <c r="H36" s="13">
        <v>276.73999999999995</v>
      </c>
      <c r="I36" s="83">
        <f t="shared" si="1"/>
        <v>0</v>
      </c>
      <c r="K36" s="15"/>
    </row>
    <row r="37" spans="1:11" x14ac:dyDescent="0.35">
      <c r="A37" s="5">
        <f t="shared" si="0"/>
        <v>19</v>
      </c>
      <c r="B37" t="s">
        <v>29</v>
      </c>
      <c r="C37" s="58">
        <v>44136</v>
      </c>
      <c r="D37" s="90">
        <v>44561</v>
      </c>
      <c r="E37" s="83">
        <f t="shared" si="2"/>
        <v>2.0705882352941178</v>
      </c>
      <c r="F37" s="16">
        <v>0</v>
      </c>
      <c r="G37" s="16">
        <v>0</v>
      </c>
      <c r="H37" s="13">
        <v>79.319999999999993</v>
      </c>
      <c r="I37" s="83">
        <f t="shared" si="1"/>
        <v>0</v>
      </c>
      <c r="K37" s="15"/>
    </row>
    <row r="38" spans="1:11" x14ac:dyDescent="0.35">
      <c r="A38" s="5">
        <f t="shared" si="0"/>
        <v>20</v>
      </c>
      <c r="B38" t="s">
        <v>30</v>
      </c>
      <c r="C38" s="58">
        <v>44136</v>
      </c>
      <c r="D38" s="90">
        <v>44561</v>
      </c>
      <c r="E38" s="83">
        <f t="shared" si="2"/>
        <v>2.0705882352941178</v>
      </c>
      <c r="F38" s="16">
        <v>0</v>
      </c>
      <c r="G38" s="16">
        <v>0</v>
      </c>
      <c r="H38" s="13">
        <v>308.85999999999996</v>
      </c>
      <c r="I38" s="83">
        <f t="shared" si="1"/>
        <v>0</v>
      </c>
      <c r="K38" s="15"/>
    </row>
    <row r="39" spans="1:11" x14ac:dyDescent="0.35">
      <c r="A39" s="5">
        <f t="shared" si="0"/>
        <v>21</v>
      </c>
      <c r="B39" t="s">
        <v>31</v>
      </c>
      <c r="C39" s="58">
        <v>44197</v>
      </c>
      <c r="D39" s="90">
        <v>45260</v>
      </c>
      <c r="E39" s="83">
        <f t="shared" si="2"/>
        <v>0.77046095954844784</v>
      </c>
      <c r="F39" s="16">
        <v>7612.7350000000006</v>
      </c>
      <c r="G39" s="16">
        <v>6760.0120000000006</v>
      </c>
      <c r="H39" s="13">
        <v>197.04</v>
      </c>
      <c r="I39" s="83">
        <f t="shared" si="1"/>
        <v>34.307815671944788</v>
      </c>
      <c r="K39" s="15"/>
    </row>
    <row r="40" spans="1:11" x14ac:dyDescent="0.35">
      <c r="A40" s="5">
        <f t="shared" si="0"/>
        <v>22</v>
      </c>
      <c r="B40" t="s">
        <v>32</v>
      </c>
      <c r="C40" s="58">
        <v>44166</v>
      </c>
      <c r="D40" s="90">
        <v>45260</v>
      </c>
      <c r="E40" s="83">
        <f t="shared" si="2"/>
        <v>0.77696526508226693</v>
      </c>
      <c r="F40" s="16">
        <v>6144.7839999999997</v>
      </c>
      <c r="G40" s="16">
        <v>5497.7359999999999</v>
      </c>
      <c r="H40" s="13">
        <v>145.25</v>
      </c>
      <c r="I40" s="83">
        <f t="shared" si="1"/>
        <v>37.850161790017211</v>
      </c>
      <c r="K40" s="15"/>
    </row>
    <row r="41" spans="1:11" x14ac:dyDescent="0.35">
      <c r="A41" s="5">
        <f t="shared" si="0"/>
        <v>23</v>
      </c>
      <c r="B41" t="s">
        <v>33</v>
      </c>
      <c r="C41" s="58">
        <v>44075</v>
      </c>
      <c r="D41" s="90">
        <v>45260</v>
      </c>
      <c r="E41" s="83">
        <f t="shared" si="2"/>
        <v>0.79409282700421946</v>
      </c>
      <c r="F41" s="16">
        <v>6578.7890000000007</v>
      </c>
      <c r="G41" s="16">
        <v>6045.9789999999994</v>
      </c>
      <c r="H41" s="13">
        <v>184.54000000000002</v>
      </c>
      <c r="I41" s="83">
        <f t="shared" si="1"/>
        <v>32.76243090928795</v>
      </c>
      <c r="K41" s="15"/>
    </row>
    <row r="42" spans="1:11" x14ac:dyDescent="0.35">
      <c r="A42" s="5">
        <f t="shared" si="0"/>
        <v>24</v>
      </c>
      <c r="B42" t="s">
        <v>34</v>
      </c>
      <c r="C42" s="58">
        <v>44348</v>
      </c>
      <c r="D42" s="90">
        <v>45260</v>
      </c>
      <c r="E42" s="83">
        <f t="shared" si="2"/>
        <v>0.73245614035087714</v>
      </c>
      <c r="F42" s="16">
        <v>8835.5330000000013</v>
      </c>
      <c r="G42" s="16">
        <v>7974.4490000000005</v>
      </c>
      <c r="H42" s="13">
        <v>125.57</v>
      </c>
      <c r="I42" s="83">
        <f t="shared" si="1"/>
        <v>63.506004618937652</v>
      </c>
      <c r="K42" s="15"/>
    </row>
    <row r="43" spans="1:11" x14ac:dyDescent="0.35">
      <c r="A43" s="5">
        <f t="shared" si="0"/>
        <v>25</v>
      </c>
      <c r="B43" t="s">
        <v>35</v>
      </c>
      <c r="C43" s="58">
        <v>44197</v>
      </c>
      <c r="D43" s="90">
        <v>45260</v>
      </c>
      <c r="E43" s="83">
        <f t="shared" si="2"/>
        <v>0.77046095954844784</v>
      </c>
      <c r="F43" s="16">
        <v>7407.9160000000011</v>
      </c>
      <c r="G43" s="16">
        <v>6156.777</v>
      </c>
      <c r="H43" s="13">
        <v>128.47999999999999</v>
      </c>
      <c r="I43" s="83">
        <f t="shared" si="1"/>
        <v>47.920119863013703</v>
      </c>
      <c r="K43" s="15"/>
    </row>
    <row r="44" spans="1:11" x14ac:dyDescent="0.35">
      <c r="A44" s="5">
        <f t="shared" si="0"/>
        <v>26</v>
      </c>
      <c r="B44" t="s">
        <v>36</v>
      </c>
      <c r="C44" s="58">
        <v>44075</v>
      </c>
      <c r="D44" s="90">
        <v>45260</v>
      </c>
      <c r="E44" s="83">
        <f t="shared" si="2"/>
        <v>0.79409282700421946</v>
      </c>
      <c r="F44" s="16">
        <v>7659.1230000000005</v>
      </c>
      <c r="G44" s="16">
        <v>7080.0069999999996</v>
      </c>
      <c r="H44" s="13">
        <v>238.14</v>
      </c>
      <c r="I44" s="83">
        <f t="shared" si="1"/>
        <v>29.730440077265474</v>
      </c>
      <c r="K44" s="15"/>
    </row>
    <row r="45" spans="1:11" x14ac:dyDescent="0.35">
      <c r="A45" s="5">
        <f t="shared" si="0"/>
        <v>27</v>
      </c>
      <c r="B45" t="s">
        <v>37</v>
      </c>
      <c r="C45" s="58">
        <v>44197</v>
      </c>
      <c r="D45" s="90">
        <v>45260</v>
      </c>
      <c r="E45" s="83">
        <f t="shared" si="2"/>
        <v>0.77046095954844784</v>
      </c>
      <c r="F45" s="16">
        <v>8685.3950000000004</v>
      </c>
      <c r="G45" s="16">
        <v>7402.63</v>
      </c>
      <c r="H45" s="13">
        <v>161.75</v>
      </c>
      <c r="I45" s="83">
        <f t="shared" si="1"/>
        <v>45.765873261205563</v>
      </c>
      <c r="K45" s="15"/>
    </row>
    <row r="46" spans="1:11" x14ac:dyDescent="0.35">
      <c r="A46" s="5">
        <f t="shared" si="0"/>
        <v>28</v>
      </c>
      <c r="B46" t="s">
        <v>38</v>
      </c>
      <c r="C46" s="58">
        <v>44075</v>
      </c>
      <c r="D46" s="90">
        <v>45260</v>
      </c>
      <c r="E46" s="83">
        <f t="shared" si="2"/>
        <v>0.79409282700421946</v>
      </c>
      <c r="F46" s="16">
        <v>216.4</v>
      </c>
      <c r="G46" s="16">
        <v>0</v>
      </c>
      <c r="H46" s="13">
        <v>276.28999999999996</v>
      </c>
      <c r="I46" s="83">
        <f t="shared" si="1"/>
        <v>0</v>
      </c>
      <c r="K46" s="15"/>
    </row>
    <row r="47" spans="1:11" x14ac:dyDescent="0.35">
      <c r="A47" s="5">
        <f t="shared" si="0"/>
        <v>29</v>
      </c>
      <c r="B47" t="s">
        <v>39</v>
      </c>
      <c r="C47" s="58">
        <v>44197</v>
      </c>
      <c r="D47" s="90">
        <v>45260</v>
      </c>
      <c r="E47" s="83">
        <f t="shared" si="2"/>
        <v>0.77046095954844784</v>
      </c>
      <c r="F47" s="16">
        <v>795.11999999999989</v>
      </c>
      <c r="G47" s="16">
        <v>0</v>
      </c>
      <c r="H47" s="13">
        <v>144.20000000000002</v>
      </c>
      <c r="I47" s="83">
        <f t="shared" si="1"/>
        <v>0</v>
      </c>
      <c r="K47" s="15"/>
    </row>
    <row r="48" spans="1:11" x14ac:dyDescent="0.35">
      <c r="A48" s="5">
        <f t="shared" si="0"/>
        <v>30</v>
      </c>
      <c r="B48" t="s">
        <v>40</v>
      </c>
      <c r="C48" s="58" t="s">
        <v>659</v>
      </c>
      <c r="D48" s="90">
        <v>43997</v>
      </c>
      <c r="E48" s="83">
        <f t="shared" si="2"/>
        <v>4.5381944444444446</v>
      </c>
      <c r="F48" s="16">
        <v>0</v>
      </c>
      <c r="G48" s="16">
        <v>0</v>
      </c>
      <c r="H48" s="13">
        <v>-11590.7</v>
      </c>
      <c r="I48" s="83">
        <f t="shared" si="1"/>
        <v>0</v>
      </c>
      <c r="K48" s="15"/>
    </row>
    <row r="49" spans="1:11" x14ac:dyDescent="0.35">
      <c r="A49" s="5">
        <f t="shared" si="0"/>
        <v>31</v>
      </c>
      <c r="B49" t="s">
        <v>41</v>
      </c>
      <c r="C49" s="58" t="s">
        <v>660</v>
      </c>
      <c r="D49" s="90">
        <v>44000</v>
      </c>
      <c r="E49" s="83">
        <f t="shared" si="2"/>
        <v>5.4173913043478263</v>
      </c>
      <c r="F49" s="16">
        <v>0</v>
      </c>
      <c r="G49" s="16">
        <v>0</v>
      </c>
      <c r="H49" s="13">
        <v>435.15000000000003</v>
      </c>
      <c r="I49" s="83">
        <f t="shared" si="1"/>
        <v>0</v>
      </c>
      <c r="K49" s="15"/>
    </row>
    <row r="50" spans="1:11" x14ac:dyDescent="0.35">
      <c r="A50" s="5">
        <f t="shared" si="0"/>
        <v>32</v>
      </c>
      <c r="B50" t="s">
        <v>42</v>
      </c>
      <c r="C50" s="58">
        <v>44256</v>
      </c>
      <c r="D50" s="90">
        <v>44440</v>
      </c>
      <c r="E50" s="83">
        <f t="shared" si="2"/>
        <v>4.1304347826086953</v>
      </c>
      <c r="F50" s="16">
        <v>28201.208999999999</v>
      </c>
      <c r="G50" s="16">
        <v>26785.149999999994</v>
      </c>
      <c r="H50" s="13">
        <v>703720.91000000015</v>
      </c>
      <c r="I50" s="83">
        <f t="shared" si="1"/>
        <v>3.8062177234437992E-2</v>
      </c>
      <c r="K50" s="15"/>
    </row>
    <row r="51" spans="1:11" x14ac:dyDescent="0.35">
      <c r="A51" s="5">
        <f t="shared" si="0"/>
        <v>33</v>
      </c>
      <c r="B51" t="s">
        <v>43</v>
      </c>
      <c r="C51" s="58">
        <v>44044</v>
      </c>
      <c r="D51" s="90">
        <v>44864</v>
      </c>
      <c r="E51" s="83">
        <f t="shared" si="2"/>
        <v>1.1853658536585365</v>
      </c>
      <c r="F51" s="16">
        <v>0</v>
      </c>
      <c r="G51" s="16">
        <v>0</v>
      </c>
      <c r="H51" s="13">
        <v>23910.210000000003</v>
      </c>
      <c r="I51" s="83">
        <f t="shared" si="1"/>
        <v>0</v>
      </c>
      <c r="K51" s="15"/>
    </row>
    <row r="52" spans="1:11" x14ac:dyDescent="0.35">
      <c r="A52" s="5">
        <f t="shared" si="0"/>
        <v>34</v>
      </c>
      <c r="B52" t="s">
        <v>44</v>
      </c>
      <c r="C52" s="58">
        <v>44044</v>
      </c>
      <c r="D52" s="90">
        <v>44864</v>
      </c>
      <c r="E52" s="83">
        <f t="shared" si="2"/>
        <v>1.1853658536585365</v>
      </c>
      <c r="F52" s="16">
        <v>0</v>
      </c>
      <c r="G52" s="16">
        <v>0</v>
      </c>
      <c r="H52" s="13">
        <v>3179.6899999999996</v>
      </c>
      <c r="I52" s="83">
        <f t="shared" si="1"/>
        <v>0</v>
      </c>
      <c r="K52" s="15"/>
    </row>
    <row r="53" spans="1:11" x14ac:dyDescent="0.35">
      <c r="A53" s="5">
        <f t="shared" si="0"/>
        <v>35</v>
      </c>
      <c r="B53" t="s">
        <v>45</v>
      </c>
      <c r="C53" s="58">
        <v>44287</v>
      </c>
      <c r="D53" s="90">
        <v>44561</v>
      </c>
      <c r="E53" s="83">
        <f t="shared" si="2"/>
        <v>2.6605839416058394</v>
      </c>
      <c r="F53" s="16">
        <v>0</v>
      </c>
      <c r="G53" s="16">
        <v>0</v>
      </c>
      <c r="H53" s="13">
        <v>510.04</v>
      </c>
      <c r="I53" s="83">
        <f t="shared" si="1"/>
        <v>0</v>
      </c>
      <c r="K53" s="15"/>
    </row>
    <row r="54" spans="1:11" x14ac:dyDescent="0.35">
      <c r="A54" s="5">
        <f t="shared" si="0"/>
        <v>36</v>
      </c>
      <c r="B54" t="s">
        <v>46</v>
      </c>
      <c r="C54" s="58">
        <v>44409</v>
      </c>
      <c r="D54" s="90">
        <v>46022</v>
      </c>
      <c r="E54" s="83">
        <f t="shared" si="2"/>
        <v>0.37631742095474274</v>
      </c>
      <c r="F54" s="16">
        <v>129</v>
      </c>
      <c r="G54" s="16">
        <v>0</v>
      </c>
      <c r="H54" s="13">
        <v>137.35999999999999</v>
      </c>
      <c r="I54" s="83">
        <f t="shared" si="1"/>
        <v>0</v>
      </c>
      <c r="K54" s="15"/>
    </row>
    <row r="55" spans="1:11" x14ac:dyDescent="0.35">
      <c r="A55" s="5">
        <f t="shared" si="0"/>
        <v>37</v>
      </c>
      <c r="B55" t="s">
        <v>47</v>
      </c>
      <c r="C55" s="58">
        <v>45536</v>
      </c>
      <c r="D55" s="90">
        <v>45838</v>
      </c>
      <c r="E55" s="83">
        <f t="shared" si="2"/>
        <v>-1.7218543046357615</v>
      </c>
      <c r="F55" s="16">
        <v>0</v>
      </c>
      <c r="G55" s="16">
        <v>-97901.361000000004</v>
      </c>
      <c r="H55" s="13">
        <v>427139.5</v>
      </c>
      <c r="I55" s="83">
        <f t="shared" si="1"/>
        <v>-0.22920231212519565</v>
      </c>
      <c r="K55" s="15"/>
    </row>
    <row r="56" spans="1:11" x14ac:dyDescent="0.35">
      <c r="A56" s="5">
        <f t="shared" si="0"/>
        <v>38</v>
      </c>
      <c r="B56" t="s">
        <v>48</v>
      </c>
      <c r="C56" s="58">
        <v>45261</v>
      </c>
      <c r="D56" s="90">
        <v>45473</v>
      </c>
      <c r="E56" s="83">
        <f t="shared" si="2"/>
        <v>-1.1556603773584906</v>
      </c>
      <c r="F56" s="16">
        <v>0</v>
      </c>
      <c r="G56" s="16">
        <v>0</v>
      </c>
      <c r="H56" s="13">
        <v>-40449.290000000008</v>
      </c>
      <c r="I56" s="83">
        <f t="shared" si="1"/>
        <v>0</v>
      </c>
      <c r="K56" s="15"/>
    </row>
    <row r="57" spans="1:11" x14ac:dyDescent="0.35">
      <c r="A57" s="5">
        <f t="shared" si="0"/>
        <v>39</v>
      </c>
      <c r="B57" t="s">
        <v>49</v>
      </c>
      <c r="C57" s="58">
        <v>45352</v>
      </c>
      <c r="D57" s="90">
        <v>45809</v>
      </c>
      <c r="E57" s="83">
        <f t="shared" si="2"/>
        <v>-0.73522975929978118</v>
      </c>
      <c r="F57" s="16">
        <v>0</v>
      </c>
      <c r="G57" s="16">
        <v>0</v>
      </c>
      <c r="H57" s="13">
        <v>361347.34999999992</v>
      </c>
      <c r="I57" s="83">
        <f t="shared" si="1"/>
        <v>0</v>
      </c>
      <c r="K57" s="15"/>
    </row>
    <row r="58" spans="1:11" x14ac:dyDescent="0.35">
      <c r="A58" s="5">
        <f t="shared" si="0"/>
        <v>40</v>
      </c>
      <c r="B58" t="s">
        <v>50</v>
      </c>
      <c r="C58" s="58">
        <v>45748</v>
      </c>
      <c r="D58" s="90">
        <v>46203</v>
      </c>
      <c r="E58" s="83">
        <f t="shared" si="2"/>
        <v>-1.6087912087912088</v>
      </c>
      <c r="F58" s="16">
        <v>0</v>
      </c>
      <c r="G58" s="16">
        <v>0</v>
      </c>
      <c r="H58" s="13">
        <v>62845.14</v>
      </c>
      <c r="I58" s="83">
        <f t="shared" si="1"/>
        <v>0</v>
      </c>
      <c r="K58" s="15"/>
    </row>
    <row r="59" spans="1:11" x14ac:dyDescent="0.35">
      <c r="A59" s="5">
        <f t="shared" si="0"/>
        <v>41</v>
      </c>
      <c r="B59" t="s">
        <v>51</v>
      </c>
      <c r="C59" s="58">
        <v>45778</v>
      </c>
      <c r="D59" s="90">
        <v>46537</v>
      </c>
      <c r="E59" s="83">
        <f t="shared" si="2"/>
        <v>-1.0039525691699605</v>
      </c>
      <c r="F59" s="16">
        <v>0</v>
      </c>
      <c r="G59" s="16">
        <v>0</v>
      </c>
      <c r="H59" s="13">
        <v>4867.22</v>
      </c>
      <c r="I59" s="83">
        <f t="shared" si="1"/>
        <v>0</v>
      </c>
      <c r="K59" s="15"/>
    </row>
    <row r="60" spans="1:11" x14ac:dyDescent="0.35">
      <c r="A60" s="5">
        <f t="shared" si="0"/>
        <v>42</v>
      </c>
      <c r="B60" t="s">
        <v>52</v>
      </c>
      <c r="C60" s="58">
        <v>45778</v>
      </c>
      <c r="D60" s="90">
        <v>46537</v>
      </c>
      <c r="E60" s="83">
        <f t="shared" si="2"/>
        <v>-1.0039525691699605</v>
      </c>
      <c r="F60" s="16">
        <v>2432.9499999999998</v>
      </c>
      <c r="G60" s="16">
        <v>2258.2240000000002</v>
      </c>
      <c r="H60" s="13">
        <v>4282.0599999999995</v>
      </c>
      <c r="I60" s="83">
        <f t="shared" si="1"/>
        <v>0.52736860296212584</v>
      </c>
      <c r="K60" s="15"/>
    </row>
    <row r="61" spans="1:11" x14ac:dyDescent="0.35">
      <c r="A61" s="5">
        <f t="shared" si="0"/>
        <v>43</v>
      </c>
      <c r="B61" t="s">
        <v>53</v>
      </c>
      <c r="C61" s="58">
        <v>45778</v>
      </c>
      <c r="D61" s="90">
        <v>46537</v>
      </c>
      <c r="E61" s="83">
        <f t="shared" si="2"/>
        <v>-1.0039525691699605</v>
      </c>
      <c r="F61" s="16">
        <v>0</v>
      </c>
      <c r="G61" s="16">
        <v>0</v>
      </c>
      <c r="H61" s="13">
        <v>982.85</v>
      </c>
      <c r="I61" s="83">
        <f t="shared" si="1"/>
        <v>0</v>
      </c>
      <c r="K61" s="15"/>
    </row>
    <row r="62" spans="1:11" x14ac:dyDescent="0.35">
      <c r="A62" s="5">
        <f t="shared" si="0"/>
        <v>44</v>
      </c>
      <c r="B62" t="s">
        <v>54</v>
      </c>
      <c r="C62" s="58">
        <v>45778</v>
      </c>
      <c r="D62" s="90">
        <v>46537</v>
      </c>
      <c r="E62" s="83">
        <f t="shared" si="2"/>
        <v>-1.0039525691699605</v>
      </c>
      <c r="F62" s="16">
        <v>0</v>
      </c>
      <c r="G62" s="16">
        <v>0</v>
      </c>
      <c r="H62" s="13">
        <v>468.01</v>
      </c>
      <c r="I62" s="83">
        <f t="shared" si="1"/>
        <v>0</v>
      </c>
      <c r="K62" s="15"/>
    </row>
    <row r="63" spans="1:11" x14ac:dyDescent="0.35">
      <c r="A63" s="5">
        <f t="shared" si="0"/>
        <v>45</v>
      </c>
      <c r="B63" t="s">
        <v>55</v>
      </c>
      <c r="C63" s="58">
        <v>45778</v>
      </c>
      <c r="D63" s="90">
        <v>46537</v>
      </c>
      <c r="E63" s="83">
        <f t="shared" si="2"/>
        <v>-1.0039525691699605</v>
      </c>
      <c r="F63" s="16">
        <v>0</v>
      </c>
      <c r="G63" s="16">
        <v>0</v>
      </c>
      <c r="H63" s="13">
        <v>982.85</v>
      </c>
      <c r="I63" s="83">
        <f t="shared" si="1"/>
        <v>0</v>
      </c>
      <c r="K63" s="15"/>
    </row>
    <row r="64" spans="1:11" x14ac:dyDescent="0.35">
      <c r="A64" s="5">
        <f t="shared" si="0"/>
        <v>46</v>
      </c>
      <c r="B64" t="s">
        <v>56</v>
      </c>
      <c r="C64" s="58">
        <v>45778</v>
      </c>
      <c r="D64" s="90">
        <v>46537</v>
      </c>
      <c r="E64" s="83">
        <f t="shared" si="2"/>
        <v>-1.0039525691699605</v>
      </c>
      <c r="F64" s="16">
        <v>0</v>
      </c>
      <c r="G64" s="16">
        <v>0</v>
      </c>
      <c r="H64" s="13">
        <v>280.82</v>
      </c>
      <c r="I64" s="83">
        <f t="shared" si="1"/>
        <v>0</v>
      </c>
      <c r="K64" s="15"/>
    </row>
    <row r="65" spans="1:11" x14ac:dyDescent="0.35">
      <c r="A65" s="5">
        <f t="shared" si="0"/>
        <v>47</v>
      </c>
      <c r="B65" t="s">
        <v>57</v>
      </c>
      <c r="C65" s="58">
        <v>44409</v>
      </c>
      <c r="D65" s="90">
        <v>45626</v>
      </c>
      <c r="E65" s="83">
        <f t="shared" si="2"/>
        <v>0.4987674609695974</v>
      </c>
      <c r="F65" s="16">
        <v>4577.4569999999994</v>
      </c>
      <c r="G65" s="16">
        <v>3507.7039999999997</v>
      </c>
      <c r="H65" s="13">
        <v>-4219.6500000000005</v>
      </c>
      <c r="I65" s="83">
        <f t="shared" si="1"/>
        <v>-0.8312784235659354</v>
      </c>
      <c r="K65" s="15"/>
    </row>
    <row r="66" spans="1:11" x14ac:dyDescent="0.35">
      <c r="A66" s="5">
        <f t="shared" si="0"/>
        <v>48</v>
      </c>
      <c r="B66" t="s">
        <v>58</v>
      </c>
      <c r="C66" s="58">
        <v>44348</v>
      </c>
      <c r="D66" s="90">
        <v>45626</v>
      </c>
      <c r="E66" s="83">
        <f t="shared" si="2"/>
        <v>0.52269170579029733</v>
      </c>
      <c r="F66" s="16">
        <v>880.18899999999996</v>
      </c>
      <c r="G66" s="16">
        <v>-2855.779</v>
      </c>
      <c r="H66" s="13">
        <v>25.94</v>
      </c>
      <c r="I66" s="83">
        <f t="shared" si="1"/>
        <v>-110.09171164225134</v>
      </c>
      <c r="K66" s="15"/>
    </row>
    <row r="67" spans="1:11" x14ac:dyDescent="0.35">
      <c r="A67" s="5">
        <f t="shared" si="0"/>
        <v>49</v>
      </c>
      <c r="B67" t="s">
        <v>59</v>
      </c>
      <c r="C67" s="58">
        <v>44409</v>
      </c>
      <c r="D67" s="90">
        <v>45626</v>
      </c>
      <c r="E67" s="83">
        <f t="shared" si="2"/>
        <v>0.4987674609695974</v>
      </c>
      <c r="F67" s="16">
        <v>1003.4990000000003</v>
      </c>
      <c r="G67" s="16">
        <v>-2855.7789999999995</v>
      </c>
      <c r="H67" s="13">
        <v>-3719.27</v>
      </c>
      <c r="I67" s="83">
        <f t="shared" si="1"/>
        <v>0.76783320382763276</v>
      </c>
      <c r="K67" s="15"/>
    </row>
    <row r="68" spans="1:11" x14ac:dyDescent="0.35">
      <c r="A68" s="5">
        <f t="shared" si="0"/>
        <v>50</v>
      </c>
      <c r="B68" t="s">
        <v>60</v>
      </c>
      <c r="C68" s="58">
        <v>44593</v>
      </c>
      <c r="D68" s="90">
        <v>45991</v>
      </c>
      <c r="E68" s="83">
        <f t="shared" si="2"/>
        <v>0.30257510729613735</v>
      </c>
      <c r="F68" s="16">
        <v>286.78999999999996</v>
      </c>
      <c r="G68" s="16">
        <v>0</v>
      </c>
      <c r="H68" s="13">
        <v>128.28</v>
      </c>
      <c r="I68" s="83">
        <f t="shared" si="1"/>
        <v>0</v>
      </c>
      <c r="K68" s="15"/>
    </row>
    <row r="69" spans="1:11" x14ac:dyDescent="0.35">
      <c r="A69" s="5">
        <f t="shared" si="0"/>
        <v>51</v>
      </c>
      <c r="B69" t="s">
        <v>61</v>
      </c>
      <c r="C69" s="58">
        <v>44621</v>
      </c>
      <c r="D69" s="90">
        <v>45991</v>
      </c>
      <c r="E69" s="83">
        <f t="shared" si="2"/>
        <v>0.28832116788321166</v>
      </c>
      <c r="F69" s="16">
        <v>44</v>
      </c>
      <c r="G69" s="16">
        <v>0</v>
      </c>
      <c r="H69" s="13">
        <v>166.7</v>
      </c>
      <c r="I69" s="83">
        <f t="shared" si="1"/>
        <v>0</v>
      </c>
      <c r="K69" s="15"/>
    </row>
    <row r="70" spans="1:11" x14ac:dyDescent="0.35">
      <c r="A70" s="5">
        <f t="shared" si="0"/>
        <v>52</v>
      </c>
      <c r="B70" t="s">
        <v>62</v>
      </c>
      <c r="C70" s="58">
        <v>44593</v>
      </c>
      <c r="D70" s="90">
        <v>45991</v>
      </c>
      <c r="E70" s="83">
        <f t="shared" si="2"/>
        <v>0.30257510729613735</v>
      </c>
      <c r="F70" s="16">
        <v>48</v>
      </c>
      <c r="G70" s="16">
        <v>0</v>
      </c>
      <c r="H70" s="13">
        <v>50.94</v>
      </c>
      <c r="I70" s="83">
        <f t="shared" si="1"/>
        <v>0</v>
      </c>
      <c r="K70" s="15"/>
    </row>
    <row r="71" spans="1:11" x14ac:dyDescent="0.35">
      <c r="A71" s="5">
        <f t="shared" si="0"/>
        <v>53</v>
      </c>
      <c r="B71" t="s">
        <v>63</v>
      </c>
      <c r="C71" s="58">
        <v>44593</v>
      </c>
      <c r="D71" s="90">
        <v>45991</v>
      </c>
      <c r="E71" s="83">
        <f t="shared" si="2"/>
        <v>0.30257510729613735</v>
      </c>
      <c r="F71" s="16">
        <v>19</v>
      </c>
      <c r="G71" s="16">
        <v>0</v>
      </c>
      <c r="H71" s="13">
        <v>17.059999999999999</v>
      </c>
      <c r="I71" s="83">
        <f t="shared" si="1"/>
        <v>0</v>
      </c>
      <c r="K71" s="15"/>
    </row>
    <row r="72" spans="1:11" x14ac:dyDescent="0.35">
      <c r="A72" s="5">
        <f t="shared" si="0"/>
        <v>54</v>
      </c>
      <c r="B72" t="s">
        <v>64</v>
      </c>
      <c r="C72" s="58">
        <v>44621</v>
      </c>
      <c r="D72" s="90">
        <v>45991</v>
      </c>
      <c r="E72" s="83">
        <f t="shared" si="2"/>
        <v>0.28832116788321166</v>
      </c>
      <c r="F72" s="16">
        <v>44</v>
      </c>
      <c r="G72" s="16">
        <v>0</v>
      </c>
      <c r="H72" s="13">
        <v>41.26</v>
      </c>
      <c r="I72" s="83">
        <f t="shared" si="1"/>
        <v>0</v>
      </c>
      <c r="K72" s="15"/>
    </row>
    <row r="73" spans="1:11" x14ac:dyDescent="0.35">
      <c r="A73" s="5">
        <f t="shared" si="0"/>
        <v>55</v>
      </c>
      <c r="B73" t="s">
        <v>65</v>
      </c>
      <c r="C73" s="58">
        <v>45778</v>
      </c>
      <c r="D73" s="90">
        <v>46537</v>
      </c>
      <c r="E73" s="83">
        <f t="shared" si="2"/>
        <v>-1.0039525691699605</v>
      </c>
      <c r="F73" s="16">
        <v>0</v>
      </c>
      <c r="G73" s="16">
        <v>0</v>
      </c>
      <c r="H73" s="13">
        <v>39.690000000000005</v>
      </c>
      <c r="I73" s="83">
        <f t="shared" si="1"/>
        <v>0</v>
      </c>
      <c r="K73" s="15"/>
    </row>
    <row r="74" spans="1:11" x14ac:dyDescent="0.35">
      <c r="A74" s="5">
        <f t="shared" si="0"/>
        <v>56</v>
      </c>
      <c r="B74" t="s">
        <v>66</v>
      </c>
      <c r="C74" s="58">
        <v>45778</v>
      </c>
      <c r="D74" s="90">
        <v>46537</v>
      </c>
      <c r="E74" s="83">
        <f t="shared" si="2"/>
        <v>-1.0039525691699605</v>
      </c>
      <c r="F74" s="16">
        <v>0</v>
      </c>
      <c r="G74" s="16">
        <v>0</v>
      </c>
      <c r="H74" s="13">
        <v>39.690000000000005</v>
      </c>
      <c r="I74" s="83">
        <f t="shared" si="1"/>
        <v>0</v>
      </c>
      <c r="K74" s="15"/>
    </row>
    <row r="75" spans="1:11" x14ac:dyDescent="0.35">
      <c r="A75" s="5">
        <f t="shared" si="0"/>
        <v>57</v>
      </c>
      <c r="B75" t="s">
        <v>67</v>
      </c>
      <c r="C75" s="58">
        <v>45474</v>
      </c>
      <c r="D75" s="91" t="s">
        <v>703</v>
      </c>
      <c r="E75" s="91" t="s">
        <v>703</v>
      </c>
      <c r="F75" s="16">
        <v>0</v>
      </c>
      <c r="G75" s="16">
        <v>0</v>
      </c>
      <c r="H75" s="13">
        <v>83449.989999999962</v>
      </c>
      <c r="I75" s="83">
        <f t="shared" si="1"/>
        <v>0</v>
      </c>
      <c r="K75" s="15"/>
    </row>
    <row r="76" spans="1:11" x14ac:dyDescent="0.35">
      <c r="A76" s="5">
        <f t="shared" si="0"/>
        <v>58</v>
      </c>
      <c r="B76" t="s">
        <v>68</v>
      </c>
      <c r="C76" s="58">
        <v>45778</v>
      </c>
      <c r="D76" s="91" t="s">
        <v>703</v>
      </c>
      <c r="E76" s="91" t="s">
        <v>703</v>
      </c>
      <c r="F76" s="16">
        <v>0</v>
      </c>
      <c r="G76" s="16">
        <v>0</v>
      </c>
      <c r="H76" s="13">
        <v>3727.8199999999997</v>
      </c>
      <c r="I76" s="83">
        <f t="shared" si="1"/>
        <v>0</v>
      </c>
      <c r="K76" s="15"/>
    </row>
    <row r="77" spans="1:11" x14ac:dyDescent="0.35">
      <c r="A77" s="5">
        <f t="shared" si="0"/>
        <v>59</v>
      </c>
      <c r="B77" t="s">
        <v>69</v>
      </c>
      <c r="C77" s="58" t="s">
        <v>661</v>
      </c>
      <c r="D77" s="91" t="s">
        <v>703</v>
      </c>
      <c r="E77" s="91" t="s">
        <v>703</v>
      </c>
      <c r="F77" s="16">
        <v>444603.478</v>
      </c>
      <c r="G77" s="16">
        <v>419334.14400000003</v>
      </c>
      <c r="H77" s="13">
        <v>1651316.8099999977</v>
      </c>
      <c r="I77" s="83">
        <f t="shared" si="1"/>
        <v>0.25393924500774662</v>
      </c>
      <c r="K77" s="15"/>
    </row>
    <row r="78" spans="1:11" x14ac:dyDescent="0.35">
      <c r="A78" s="5">
        <f t="shared" si="0"/>
        <v>60</v>
      </c>
      <c r="B78" t="s">
        <v>70</v>
      </c>
      <c r="C78" s="58">
        <v>45352</v>
      </c>
      <c r="D78" s="91" t="s">
        <v>703</v>
      </c>
      <c r="E78" s="91" t="s">
        <v>703</v>
      </c>
      <c r="F78" s="16">
        <v>8311.7620000000006</v>
      </c>
      <c r="G78" s="16">
        <v>7840.2049999999999</v>
      </c>
      <c r="H78" s="13">
        <v>97649.879999999946</v>
      </c>
      <c r="I78" s="83">
        <f t="shared" si="1"/>
        <v>8.0288936350971493E-2</v>
      </c>
      <c r="K78" s="15"/>
    </row>
    <row r="79" spans="1:11" x14ac:dyDescent="0.35">
      <c r="A79" s="5">
        <f t="shared" si="0"/>
        <v>61</v>
      </c>
      <c r="B79" t="s">
        <v>71</v>
      </c>
      <c r="C79" s="58">
        <v>45778</v>
      </c>
      <c r="D79" s="90">
        <v>46357</v>
      </c>
      <c r="E79" s="83">
        <f t="shared" ref="E79:E85" si="3">IFERROR((($C$9-C79)/(D79-C79)),"n.m.")</f>
        <v>-1.3160621761658031</v>
      </c>
      <c r="F79" s="16">
        <v>0</v>
      </c>
      <c r="G79" s="16">
        <v>0</v>
      </c>
      <c r="H79" s="13">
        <v>120.72</v>
      </c>
      <c r="I79" s="83">
        <f t="shared" si="1"/>
        <v>0</v>
      </c>
      <c r="K79" s="15"/>
    </row>
    <row r="80" spans="1:11" x14ac:dyDescent="0.35">
      <c r="A80" s="5">
        <f t="shared" si="0"/>
        <v>62</v>
      </c>
      <c r="B80" t="s">
        <v>72</v>
      </c>
      <c r="C80" s="58">
        <v>45778</v>
      </c>
      <c r="D80" s="90">
        <v>46357</v>
      </c>
      <c r="E80" s="83">
        <f t="shared" si="3"/>
        <v>-1.3160621761658031</v>
      </c>
      <c r="F80" s="16">
        <v>0</v>
      </c>
      <c r="G80" s="16">
        <v>0</v>
      </c>
      <c r="H80" s="13">
        <v>120.72</v>
      </c>
      <c r="I80" s="83">
        <f t="shared" si="1"/>
        <v>0</v>
      </c>
      <c r="K80" s="15"/>
    </row>
    <row r="81" spans="1:11" x14ac:dyDescent="0.35">
      <c r="A81" s="5">
        <f t="shared" si="0"/>
        <v>63</v>
      </c>
      <c r="B81" t="s">
        <v>73</v>
      </c>
      <c r="C81" s="58">
        <v>45778</v>
      </c>
      <c r="D81" s="90">
        <v>46357</v>
      </c>
      <c r="E81" s="83">
        <f t="shared" si="3"/>
        <v>-1.3160621761658031</v>
      </c>
      <c r="F81" s="16">
        <v>0</v>
      </c>
      <c r="G81" s="16">
        <v>0</v>
      </c>
      <c r="H81" s="13">
        <v>120.72</v>
      </c>
      <c r="I81" s="83">
        <f t="shared" si="1"/>
        <v>0</v>
      </c>
      <c r="K81" s="15"/>
    </row>
    <row r="82" spans="1:11" x14ac:dyDescent="0.35">
      <c r="A82" s="5">
        <f t="shared" si="0"/>
        <v>64</v>
      </c>
      <c r="B82" t="s">
        <v>74</v>
      </c>
      <c r="C82" s="58">
        <v>45778</v>
      </c>
      <c r="D82" s="90">
        <v>46357</v>
      </c>
      <c r="E82" s="83">
        <f t="shared" si="3"/>
        <v>-1.3160621761658031</v>
      </c>
      <c r="F82" s="16">
        <v>0</v>
      </c>
      <c r="G82" s="16">
        <v>0</v>
      </c>
      <c r="H82" s="13">
        <v>120.72</v>
      </c>
      <c r="I82" s="83">
        <f t="shared" si="1"/>
        <v>0</v>
      </c>
      <c r="K82" s="15"/>
    </row>
    <row r="83" spans="1:11" x14ac:dyDescent="0.35">
      <c r="A83" s="5">
        <f t="shared" si="0"/>
        <v>65</v>
      </c>
      <c r="B83" t="s">
        <v>75</v>
      </c>
      <c r="C83" s="58">
        <v>45778</v>
      </c>
      <c r="D83" s="90">
        <v>46357</v>
      </c>
      <c r="E83" s="83">
        <f t="shared" si="3"/>
        <v>-1.3160621761658031</v>
      </c>
      <c r="F83" s="16">
        <v>0</v>
      </c>
      <c r="G83" s="16">
        <v>0</v>
      </c>
      <c r="H83" s="13">
        <v>120.72</v>
      </c>
      <c r="I83" s="83">
        <f t="shared" si="1"/>
        <v>0</v>
      </c>
      <c r="K83" s="15"/>
    </row>
    <row r="84" spans="1:11" x14ac:dyDescent="0.35">
      <c r="A84" s="5">
        <f t="shared" si="0"/>
        <v>66</v>
      </c>
      <c r="B84" t="s">
        <v>76</v>
      </c>
      <c r="C84" s="58">
        <v>45778</v>
      </c>
      <c r="D84" s="90">
        <v>46357</v>
      </c>
      <c r="E84" s="83">
        <f t="shared" si="3"/>
        <v>-1.3160621761658031</v>
      </c>
      <c r="F84" s="16">
        <v>0</v>
      </c>
      <c r="G84" s="16">
        <v>0</v>
      </c>
      <c r="H84" s="13">
        <v>120.72</v>
      </c>
      <c r="I84" s="83">
        <f t="shared" si="1"/>
        <v>0</v>
      </c>
      <c r="K84" s="15"/>
    </row>
    <row r="85" spans="1:11" x14ac:dyDescent="0.35">
      <c r="A85" s="5">
        <f t="shared" ref="A85:A148" si="4">A84+1</f>
        <v>67</v>
      </c>
      <c r="B85" t="s">
        <v>77</v>
      </c>
      <c r="C85" s="58">
        <v>45778</v>
      </c>
      <c r="D85" s="90">
        <v>46357</v>
      </c>
      <c r="E85" s="83">
        <f t="shared" si="3"/>
        <v>-1.3160621761658031</v>
      </c>
      <c r="F85" s="16">
        <v>0</v>
      </c>
      <c r="G85" s="16">
        <v>0</v>
      </c>
      <c r="H85" s="13">
        <v>120.72</v>
      </c>
      <c r="I85" s="83">
        <f t="shared" ref="I85:I148" si="5">G85/H85</f>
        <v>0</v>
      </c>
      <c r="K85" s="15"/>
    </row>
    <row r="86" spans="1:11" x14ac:dyDescent="0.35">
      <c r="A86" s="5">
        <f t="shared" si="4"/>
        <v>68</v>
      </c>
      <c r="B86" t="s">
        <v>78</v>
      </c>
      <c r="C86" s="58" t="s">
        <v>20</v>
      </c>
      <c r="D86" s="91" t="s">
        <v>703</v>
      </c>
      <c r="E86" s="91" t="s">
        <v>703</v>
      </c>
      <c r="F86" s="16">
        <v>8612.81</v>
      </c>
      <c r="G86" s="16">
        <v>0</v>
      </c>
      <c r="H86" s="13">
        <v>3316789.6499999929</v>
      </c>
      <c r="I86" s="83">
        <f t="shared" si="5"/>
        <v>0</v>
      </c>
      <c r="K86" s="15"/>
    </row>
    <row r="87" spans="1:11" x14ac:dyDescent="0.35">
      <c r="A87" s="5">
        <f t="shared" si="4"/>
        <v>69</v>
      </c>
      <c r="B87" t="s">
        <v>79</v>
      </c>
      <c r="C87" s="58">
        <v>45383</v>
      </c>
      <c r="D87" s="90">
        <v>45657</v>
      </c>
      <c r="E87" s="83">
        <f t="shared" ref="E87:E113" si="6">IFERROR((($C$9-C87)/(D87-C87)),"n.m.")</f>
        <v>-1.3394160583941606</v>
      </c>
      <c r="F87" s="16">
        <v>15.33</v>
      </c>
      <c r="G87" s="16">
        <v>0</v>
      </c>
      <c r="H87" s="13">
        <v>-168131.04000000004</v>
      </c>
      <c r="I87" s="83">
        <f t="shared" si="5"/>
        <v>0</v>
      </c>
      <c r="K87" s="15"/>
    </row>
    <row r="88" spans="1:11" x14ac:dyDescent="0.35">
      <c r="A88" s="5">
        <f t="shared" si="4"/>
        <v>70</v>
      </c>
      <c r="B88" t="s">
        <v>80</v>
      </c>
      <c r="C88" s="58">
        <v>45383</v>
      </c>
      <c r="D88" s="90">
        <v>45657</v>
      </c>
      <c r="E88" s="83">
        <f t="shared" si="6"/>
        <v>-1.3394160583941606</v>
      </c>
      <c r="F88" s="16">
        <v>0</v>
      </c>
      <c r="G88" s="16">
        <v>0</v>
      </c>
      <c r="H88" s="13">
        <v>2111.94</v>
      </c>
      <c r="I88" s="83">
        <f t="shared" si="5"/>
        <v>0</v>
      </c>
      <c r="K88" s="15"/>
    </row>
    <row r="89" spans="1:11" x14ac:dyDescent="0.35">
      <c r="A89" s="5">
        <f t="shared" si="4"/>
        <v>71</v>
      </c>
      <c r="B89" t="s">
        <v>81</v>
      </c>
      <c r="C89" s="58">
        <v>45413</v>
      </c>
      <c r="D89" s="90">
        <v>45657</v>
      </c>
      <c r="E89" s="83">
        <f t="shared" si="6"/>
        <v>-1.6270491803278688</v>
      </c>
      <c r="F89" s="16">
        <v>0</v>
      </c>
      <c r="G89" s="16">
        <v>0</v>
      </c>
      <c r="H89" s="13">
        <v>-16508.949999999983</v>
      </c>
      <c r="I89" s="83">
        <f t="shared" si="5"/>
        <v>0</v>
      </c>
      <c r="K89" s="15"/>
    </row>
    <row r="90" spans="1:11" x14ac:dyDescent="0.35">
      <c r="A90" s="5">
        <f t="shared" si="4"/>
        <v>72</v>
      </c>
      <c r="B90" t="s">
        <v>82</v>
      </c>
      <c r="C90" s="58">
        <v>45413</v>
      </c>
      <c r="D90" s="90">
        <v>45657</v>
      </c>
      <c r="E90" s="83">
        <f t="shared" si="6"/>
        <v>-1.6270491803278688</v>
      </c>
      <c r="F90" s="16">
        <v>0</v>
      </c>
      <c r="G90" s="16">
        <v>0</v>
      </c>
      <c r="H90" s="13">
        <v>-94703.119999999515</v>
      </c>
      <c r="I90" s="83">
        <f t="shared" si="5"/>
        <v>0</v>
      </c>
      <c r="K90" s="15"/>
    </row>
    <row r="91" spans="1:11" x14ac:dyDescent="0.35">
      <c r="A91" s="5">
        <f t="shared" si="4"/>
        <v>73</v>
      </c>
      <c r="B91" t="s">
        <v>83</v>
      </c>
      <c r="C91" s="58">
        <v>45444</v>
      </c>
      <c r="D91" s="90">
        <v>45657</v>
      </c>
      <c r="E91" s="83">
        <f t="shared" si="6"/>
        <v>-2.0093896713615025</v>
      </c>
      <c r="F91" s="16">
        <v>0</v>
      </c>
      <c r="G91" s="16">
        <v>0</v>
      </c>
      <c r="H91" s="13">
        <v>32805.949999999975</v>
      </c>
      <c r="I91" s="83">
        <f t="shared" si="5"/>
        <v>0</v>
      </c>
      <c r="K91" s="15"/>
    </row>
    <row r="92" spans="1:11" x14ac:dyDescent="0.35">
      <c r="A92" s="5">
        <f t="shared" si="4"/>
        <v>74</v>
      </c>
      <c r="B92" t="s">
        <v>84</v>
      </c>
      <c r="C92" s="58">
        <v>45474</v>
      </c>
      <c r="D92" s="90">
        <v>45657</v>
      </c>
      <c r="E92" s="83">
        <f t="shared" si="6"/>
        <v>-2.5027322404371586</v>
      </c>
      <c r="F92" s="16">
        <v>0</v>
      </c>
      <c r="G92" s="16">
        <v>0</v>
      </c>
      <c r="H92" s="13">
        <v>16983.149999999987</v>
      </c>
      <c r="I92" s="83">
        <f t="shared" si="5"/>
        <v>0</v>
      </c>
      <c r="K92" s="15"/>
    </row>
    <row r="93" spans="1:11" x14ac:dyDescent="0.35">
      <c r="A93" s="5">
        <f t="shared" si="4"/>
        <v>75</v>
      </c>
      <c r="B93" t="s">
        <v>85</v>
      </c>
      <c r="C93" s="58">
        <v>45505</v>
      </c>
      <c r="D93" s="90">
        <v>45657</v>
      </c>
      <c r="E93" s="83">
        <f t="shared" si="6"/>
        <v>-3.2171052631578947</v>
      </c>
      <c r="F93" s="16">
        <v>0</v>
      </c>
      <c r="G93" s="16">
        <v>0</v>
      </c>
      <c r="H93" s="13">
        <v>63033.93</v>
      </c>
      <c r="I93" s="83">
        <f t="shared" si="5"/>
        <v>0</v>
      </c>
      <c r="K93" s="15"/>
    </row>
    <row r="94" spans="1:11" x14ac:dyDescent="0.35">
      <c r="A94" s="5">
        <f t="shared" si="4"/>
        <v>76</v>
      </c>
      <c r="B94" t="s">
        <v>86</v>
      </c>
      <c r="C94" s="58">
        <v>45536</v>
      </c>
      <c r="D94" s="90">
        <v>45657</v>
      </c>
      <c r="E94" s="83">
        <f t="shared" si="6"/>
        <v>-4.2975206611570247</v>
      </c>
      <c r="F94" s="16">
        <v>6894.89</v>
      </c>
      <c r="G94" s="16">
        <v>0</v>
      </c>
      <c r="H94" s="13">
        <v>3267786.0800000005</v>
      </c>
      <c r="I94" s="83">
        <f t="shared" si="5"/>
        <v>0</v>
      </c>
      <c r="K94" s="15"/>
    </row>
    <row r="95" spans="1:11" x14ac:dyDescent="0.35">
      <c r="A95" s="5">
        <f t="shared" si="4"/>
        <v>77</v>
      </c>
      <c r="B95" t="s">
        <v>87</v>
      </c>
      <c r="C95" s="58">
        <v>45627</v>
      </c>
      <c r="D95" s="90">
        <v>45657</v>
      </c>
      <c r="E95" s="83">
        <f t="shared" si="6"/>
        <v>-20.366666666666667</v>
      </c>
      <c r="F95" s="16">
        <v>0</v>
      </c>
      <c r="G95" s="16">
        <v>0</v>
      </c>
      <c r="H95" s="13">
        <v>140390.17999999985</v>
      </c>
      <c r="I95" s="83">
        <f t="shared" si="5"/>
        <v>0</v>
      </c>
      <c r="K95" s="15"/>
    </row>
    <row r="96" spans="1:11" x14ac:dyDescent="0.35">
      <c r="A96" s="5">
        <f t="shared" si="4"/>
        <v>78</v>
      </c>
      <c r="B96" t="s">
        <v>88</v>
      </c>
      <c r="C96" s="58">
        <v>45658</v>
      </c>
      <c r="D96" s="90">
        <v>45657</v>
      </c>
      <c r="E96" s="83">
        <f t="shared" si="6"/>
        <v>642</v>
      </c>
      <c r="F96" s="16">
        <v>0</v>
      </c>
      <c r="G96" s="16">
        <v>0</v>
      </c>
      <c r="H96" s="13">
        <v>48071.45</v>
      </c>
      <c r="I96" s="83">
        <f t="shared" si="5"/>
        <v>0</v>
      </c>
      <c r="K96" s="15"/>
    </row>
    <row r="97" spans="1:11" x14ac:dyDescent="0.35">
      <c r="A97" s="5">
        <f t="shared" si="4"/>
        <v>79</v>
      </c>
      <c r="B97" t="s">
        <v>89</v>
      </c>
      <c r="C97" s="58">
        <v>45658</v>
      </c>
      <c r="D97" s="90">
        <v>46022</v>
      </c>
      <c r="E97" s="83">
        <f t="shared" si="6"/>
        <v>-1.7637362637362637</v>
      </c>
      <c r="F97" s="16">
        <v>0</v>
      </c>
      <c r="G97" s="16">
        <v>0</v>
      </c>
      <c r="H97" s="13">
        <v>1919553.0599999989</v>
      </c>
      <c r="I97" s="83">
        <f t="shared" si="5"/>
        <v>0</v>
      </c>
      <c r="K97" s="15"/>
    </row>
    <row r="98" spans="1:11" x14ac:dyDescent="0.35">
      <c r="A98" s="5">
        <f t="shared" si="4"/>
        <v>80</v>
      </c>
      <c r="B98" t="s">
        <v>90</v>
      </c>
      <c r="C98" s="58">
        <v>45689</v>
      </c>
      <c r="D98" s="90">
        <v>46022</v>
      </c>
      <c r="E98" s="83">
        <f t="shared" si="6"/>
        <v>-2.0210210210210211</v>
      </c>
      <c r="F98" s="16">
        <v>0</v>
      </c>
      <c r="G98" s="16">
        <v>0</v>
      </c>
      <c r="H98" s="13">
        <v>132243.97000000012</v>
      </c>
      <c r="I98" s="83">
        <f t="shared" si="5"/>
        <v>0</v>
      </c>
      <c r="K98" s="15"/>
    </row>
    <row r="99" spans="1:11" x14ac:dyDescent="0.35">
      <c r="A99" s="5">
        <f t="shared" si="4"/>
        <v>81</v>
      </c>
      <c r="B99" t="s">
        <v>91</v>
      </c>
      <c r="C99" s="58">
        <v>45717</v>
      </c>
      <c r="D99" s="90">
        <v>46022</v>
      </c>
      <c r="E99" s="83">
        <f t="shared" si="6"/>
        <v>-2.2983606557377048</v>
      </c>
      <c r="F99" s="16">
        <v>0</v>
      </c>
      <c r="G99" s="16">
        <v>0</v>
      </c>
      <c r="H99" s="13">
        <v>2798195.2400000026</v>
      </c>
      <c r="I99" s="83">
        <f t="shared" si="5"/>
        <v>0</v>
      </c>
      <c r="K99" s="15"/>
    </row>
    <row r="100" spans="1:11" x14ac:dyDescent="0.35">
      <c r="A100" s="5">
        <f t="shared" si="4"/>
        <v>82</v>
      </c>
      <c r="B100" t="s">
        <v>92</v>
      </c>
      <c r="C100" s="58">
        <v>45748</v>
      </c>
      <c r="D100" s="90">
        <v>46022</v>
      </c>
      <c r="E100" s="83">
        <f t="shared" si="6"/>
        <v>-2.6715328467153285</v>
      </c>
      <c r="F100" s="16">
        <v>0</v>
      </c>
      <c r="G100" s="16">
        <v>0</v>
      </c>
      <c r="H100" s="13">
        <v>311873.94999999972</v>
      </c>
      <c r="I100" s="83">
        <f t="shared" si="5"/>
        <v>0</v>
      </c>
      <c r="K100" s="15"/>
    </row>
    <row r="101" spans="1:11" x14ac:dyDescent="0.35">
      <c r="A101" s="5">
        <f t="shared" si="4"/>
        <v>83</v>
      </c>
      <c r="B101" t="s">
        <v>93</v>
      </c>
      <c r="C101" s="58">
        <v>45778</v>
      </c>
      <c r="D101" s="90">
        <v>46022</v>
      </c>
      <c r="E101" s="83">
        <f t="shared" si="6"/>
        <v>-3.122950819672131</v>
      </c>
      <c r="F101" s="16">
        <v>0</v>
      </c>
      <c r="G101" s="16">
        <v>0</v>
      </c>
      <c r="H101" s="13">
        <v>247294.44999999998</v>
      </c>
      <c r="I101" s="83">
        <f t="shared" si="5"/>
        <v>0</v>
      </c>
      <c r="K101" s="15"/>
    </row>
    <row r="102" spans="1:11" x14ac:dyDescent="0.35">
      <c r="A102" s="5">
        <f t="shared" si="4"/>
        <v>84</v>
      </c>
      <c r="B102" t="s">
        <v>94</v>
      </c>
      <c r="C102" s="58">
        <v>45778</v>
      </c>
      <c r="D102" s="90">
        <v>46022</v>
      </c>
      <c r="E102" s="83">
        <f t="shared" si="6"/>
        <v>-3.122950819672131</v>
      </c>
      <c r="F102" s="16">
        <v>0</v>
      </c>
      <c r="G102" s="16">
        <v>0</v>
      </c>
      <c r="H102" s="13">
        <v>69748.799999999988</v>
      </c>
      <c r="I102" s="83">
        <f t="shared" si="5"/>
        <v>0</v>
      </c>
      <c r="K102" s="15"/>
    </row>
    <row r="103" spans="1:11" x14ac:dyDescent="0.35">
      <c r="A103" s="5">
        <f t="shared" si="4"/>
        <v>85</v>
      </c>
      <c r="B103" t="s">
        <v>95</v>
      </c>
      <c r="C103" s="58">
        <v>45778</v>
      </c>
      <c r="D103" s="90">
        <v>46022</v>
      </c>
      <c r="E103" s="83">
        <f t="shared" si="6"/>
        <v>-3.122950819672131</v>
      </c>
      <c r="F103" s="16">
        <v>0</v>
      </c>
      <c r="G103" s="16">
        <v>0</v>
      </c>
      <c r="H103" s="13">
        <v>1421942.189999999</v>
      </c>
      <c r="I103" s="83">
        <f t="shared" si="5"/>
        <v>0</v>
      </c>
      <c r="K103" s="15"/>
    </row>
    <row r="104" spans="1:11" x14ac:dyDescent="0.35">
      <c r="A104" s="5">
        <f t="shared" si="4"/>
        <v>86</v>
      </c>
      <c r="B104" t="s">
        <v>96</v>
      </c>
      <c r="C104" s="58">
        <v>45778</v>
      </c>
      <c r="D104" s="90">
        <v>46022</v>
      </c>
      <c r="E104" s="83">
        <f t="shared" si="6"/>
        <v>-3.122950819672131</v>
      </c>
      <c r="F104" s="16">
        <v>0</v>
      </c>
      <c r="G104" s="16">
        <v>0</v>
      </c>
      <c r="H104" s="13">
        <v>81190.220000000059</v>
      </c>
      <c r="I104" s="83">
        <f t="shared" si="5"/>
        <v>0</v>
      </c>
      <c r="K104" s="15"/>
    </row>
    <row r="105" spans="1:11" x14ac:dyDescent="0.35">
      <c r="A105" s="5">
        <f t="shared" si="4"/>
        <v>87</v>
      </c>
      <c r="B105" t="s">
        <v>97</v>
      </c>
      <c r="C105" s="58">
        <v>44927</v>
      </c>
      <c r="D105" s="90">
        <v>45473</v>
      </c>
      <c r="E105" s="83">
        <f t="shared" si="6"/>
        <v>0.16300366300366301</v>
      </c>
      <c r="F105" s="16">
        <v>2931.33</v>
      </c>
      <c r="G105" s="16">
        <v>1713608.2709999999</v>
      </c>
      <c r="H105" s="13">
        <v>494356.72000000009</v>
      </c>
      <c r="I105" s="83">
        <f t="shared" si="5"/>
        <v>3.4663395917830342</v>
      </c>
      <c r="K105" s="15"/>
    </row>
    <row r="106" spans="1:11" x14ac:dyDescent="0.35">
      <c r="A106" s="5">
        <f t="shared" si="4"/>
        <v>88</v>
      </c>
      <c r="B106" t="s">
        <v>98</v>
      </c>
      <c r="C106" s="58" t="s">
        <v>662</v>
      </c>
      <c r="D106" s="90">
        <v>44202</v>
      </c>
      <c r="E106" s="83">
        <f t="shared" si="6"/>
        <v>2.7580993520518358</v>
      </c>
      <c r="F106" s="16">
        <v>0</v>
      </c>
      <c r="G106" s="16">
        <v>0</v>
      </c>
      <c r="H106" s="13">
        <v>344806.64000000019</v>
      </c>
      <c r="I106" s="83">
        <f t="shared" si="5"/>
        <v>0</v>
      </c>
      <c r="K106" s="15"/>
    </row>
    <row r="107" spans="1:11" x14ac:dyDescent="0.35">
      <c r="A107" s="5">
        <f t="shared" si="4"/>
        <v>89</v>
      </c>
      <c r="B107" t="s">
        <v>99</v>
      </c>
      <c r="C107" s="58" t="s">
        <v>663</v>
      </c>
      <c r="D107" s="90">
        <v>43801</v>
      </c>
      <c r="E107" s="83">
        <f t="shared" si="6"/>
        <v>5.4021739130434785</v>
      </c>
      <c r="F107" s="16">
        <v>328.32</v>
      </c>
      <c r="G107" s="16">
        <v>0</v>
      </c>
      <c r="H107" s="13">
        <v>14159.750000000002</v>
      </c>
      <c r="I107" s="83">
        <f t="shared" si="5"/>
        <v>0</v>
      </c>
      <c r="K107" s="15"/>
    </row>
    <row r="108" spans="1:11" x14ac:dyDescent="0.35">
      <c r="A108" s="5">
        <f t="shared" si="4"/>
        <v>90</v>
      </c>
      <c r="B108" t="s">
        <v>100</v>
      </c>
      <c r="C108" s="58" t="s">
        <v>664</v>
      </c>
      <c r="D108" s="90">
        <v>44116</v>
      </c>
      <c r="E108" s="83">
        <f t="shared" si="6"/>
        <v>2.6981132075471699</v>
      </c>
      <c r="F108" s="16">
        <v>960.9</v>
      </c>
      <c r="G108" s="16">
        <v>0</v>
      </c>
      <c r="H108" s="13">
        <v>52474.209999999992</v>
      </c>
      <c r="I108" s="83">
        <f t="shared" si="5"/>
        <v>0</v>
      </c>
      <c r="K108" s="15"/>
    </row>
    <row r="109" spans="1:11" x14ac:dyDescent="0.35">
      <c r="A109" s="5">
        <f t="shared" si="4"/>
        <v>91</v>
      </c>
      <c r="B109" t="s">
        <v>101</v>
      </c>
      <c r="C109" s="58" t="s">
        <v>665</v>
      </c>
      <c r="D109" s="90">
        <v>44116</v>
      </c>
      <c r="E109" s="83">
        <f t="shared" si="6"/>
        <v>2.8036072144288577</v>
      </c>
      <c r="F109" s="16">
        <v>2254.63</v>
      </c>
      <c r="G109" s="16">
        <v>0</v>
      </c>
      <c r="H109" s="13">
        <v>-48353.69</v>
      </c>
      <c r="I109" s="83">
        <f t="shared" si="5"/>
        <v>0</v>
      </c>
      <c r="K109" s="15"/>
    </row>
    <row r="110" spans="1:11" x14ac:dyDescent="0.35">
      <c r="A110" s="5">
        <f t="shared" si="4"/>
        <v>92</v>
      </c>
      <c r="B110" t="s">
        <v>102</v>
      </c>
      <c r="C110" s="58" t="s">
        <v>665</v>
      </c>
      <c r="D110" s="90">
        <v>44146</v>
      </c>
      <c r="E110" s="83">
        <f t="shared" si="6"/>
        <v>2.6446124763705106</v>
      </c>
      <c r="F110" s="16">
        <v>0</v>
      </c>
      <c r="G110" s="16">
        <v>0</v>
      </c>
      <c r="H110" s="13">
        <v>-51562.590000000004</v>
      </c>
      <c r="I110" s="83">
        <f t="shared" si="5"/>
        <v>0</v>
      </c>
      <c r="K110" s="15"/>
    </row>
    <row r="111" spans="1:11" x14ac:dyDescent="0.35">
      <c r="A111" s="5">
        <f t="shared" si="4"/>
        <v>93</v>
      </c>
      <c r="B111" t="s">
        <v>103</v>
      </c>
      <c r="C111" s="58" t="s">
        <v>665</v>
      </c>
      <c r="D111" s="90">
        <v>43979</v>
      </c>
      <c r="E111" s="83">
        <f t="shared" si="6"/>
        <v>3.8646408839779007</v>
      </c>
      <c r="F111" s="16">
        <v>0</v>
      </c>
      <c r="G111" s="16">
        <v>0</v>
      </c>
      <c r="H111" s="13">
        <v>-211141.97999999998</v>
      </c>
      <c r="I111" s="83">
        <f t="shared" si="5"/>
        <v>0</v>
      </c>
      <c r="K111" s="15"/>
    </row>
    <row r="112" spans="1:11" x14ac:dyDescent="0.35">
      <c r="A112" s="5">
        <f t="shared" si="4"/>
        <v>94</v>
      </c>
      <c r="B112" t="s">
        <v>104</v>
      </c>
      <c r="C112" s="58">
        <v>44470</v>
      </c>
      <c r="D112" s="90">
        <v>44866</v>
      </c>
      <c r="E112" s="83">
        <f t="shared" si="6"/>
        <v>1.3787878787878789</v>
      </c>
      <c r="F112" s="16">
        <v>0</v>
      </c>
      <c r="G112" s="16">
        <v>0</v>
      </c>
      <c r="H112" s="13">
        <v>130.01</v>
      </c>
      <c r="I112" s="83">
        <f t="shared" si="5"/>
        <v>0</v>
      </c>
      <c r="K112" s="15"/>
    </row>
    <row r="113" spans="1:11" x14ac:dyDescent="0.35">
      <c r="A113" s="5">
        <f t="shared" si="4"/>
        <v>95</v>
      </c>
      <c r="B113" t="s">
        <v>105</v>
      </c>
      <c r="C113" s="58">
        <v>44470</v>
      </c>
      <c r="D113" s="90">
        <v>44866</v>
      </c>
      <c r="E113" s="83">
        <f t="shared" si="6"/>
        <v>1.3787878787878789</v>
      </c>
      <c r="F113" s="16">
        <v>396.68</v>
      </c>
      <c r="G113" s="16">
        <v>0</v>
      </c>
      <c r="H113" s="13">
        <v>23218.819999999996</v>
      </c>
      <c r="I113" s="83">
        <f t="shared" si="5"/>
        <v>0</v>
      </c>
      <c r="K113" s="15"/>
    </row>
    <row r="114" spans="1:11" x14ac:dyDescent="0.35">
      <c r="A114" s="5">
        <f t="shared" si="4"/>
        <v>96</v>
      </c>
      <c r="B114" t="s">
        <v>106</v>
      </c>
      <c r="C114" s="58">
        <v>45231</v>
      </c>
      <c r="D114" s="91" t="s">
        <v>703</v>
      </c>
      <c r="E114" s="91" t="s">
        <v>703</v>
      </c>
      <c r="F114" s="16">
        <v>23.36</v>
      </c>
      <c r="G114" s="16">
        <v>0</v>
      </c>
      <c r="H114" s="13">
        <v>1614.78</v>
      </c>
      <c r="I114" s="83">
        <f t="shared" si="5"/>
        <v>0</v>
      </c>
      <c r="K114" s="15"/>
    </row>
    <row r="115" spans="1:11" x14ac:dyDescent="0.35">
      <c r="A115" s="5">
        <f t="shared" si="4"/>
        <v>97</v>
      </c>
      <c r="B115" t="s">
        <v>107</v>
      </c>
      <c r="C115" s="58" t="s">
        <v>20</v>
      </c>
      <c r="D115" s="91" t="s">
        <v>703</v>
      </c>
      <c r="E115" s="91" t="s">
        <v>703</v>
      </c>
      <c r="F115" s="16">
        <v>728363.31700000004</v>
      </c>
      <c r="G115" s="16">
        <v>565966.19200000004</v>
      </c>
      <c r="H115" s="13">
        <v>448711.16999999993</v>
      </c>
      <c r="I115" s="83">
        <f t="shared" si="5"/>
        <v>1.2613151395361968</v>
      </c>
      <c r="K115" s="15"/>
    </row>
    <row r="116" spans="1:11" x14ac:dyDescent="0.35">
      <c r="A116" s="5">
        <f t="shared" si="4"/>
        <v>98</v>
      </c>
      <c r="B116" t="s">
        <v>108</v>
      </c>
      <c r="C116" s="58" t="s">
        <v>20</v>
      </c>
      <c r="D116" s="91" t="s">
        <v>703</v>
      </c>
      <c r="E116" s="91" t="s">
        <v>703</v>
      </c>
      <c r="F116" s="16">
        <v>1020403.0330000001</v>
      </c>
      <c r="G116" s="16">
        <v>1206064.9780000001</v>
      </c>
      <c r="H116" s="13">
        <v>1190458.8900000008</v>
      </c>
      <c r="I116" s="83">
        <f t="shared" si="5"/>
        <v>1.0131093044296551</v>
      </c>
      <c r="K116" s="15"/>
    </row>
    <row r="117" spans="1:11" x14ac:dyDescent="0.35">
      <c r="A117" s="5">
        <f t="shared" si="4"/>
        <v>99</v>
      </c>
      <c r="B117" t="s">
        <v>109</v>
      </c>
      <c r="C117" s="58" t="s">
        <v>20</v>
      </c>
      <c r="D117" s="91" t="s">
        <v>703</v>
      </c>
      <c r="E117" s="91" t="s">
        <v>703</v>
      </c>
      <c r="F117" s="16">
        <v>3932751.7170000002</v>
      </c>
      <c r="G117" s="16">
        <v>3819253.4809999997</v>
      </c>
      <c r="H117" s="13">
        <v>4186539.7299999977</v>
      </c>
      <c r="I117" s="83">
        <f t="shared" si="5"/>
        <v>0.91226973283733814</v>
      </c>
      <c r="K117" s="15"/>
    </row>
    <row r="118" spans="1:11" x14ac:dyDescent="0.35">
      <c r="A118" s="5">
        <f t="shared" si="4"/>
        <v>100</v>
      </c>
      <c r="B118" t="s">
        <v>110</v>
      </c>
      <c r="C118" s="58" t="s">
        <v>20</v>
      </c>
      <c r="D118" s="91" t="s">
        <v>703</v>
      </c>
      <c r="E118" s="91" t="s">
        <v>703</v>
      </c>
      <c r="F118" s="16">
        <v>291282.33699999994</v>
      </c>
      <c r="G118" s="16">
        <v>284862.95400000003</v>
      </c>
      <c r="H118" s="13">
        <v>278245.43999999989</v>
      </c>
      <c r="I118" s="83">
        <f t="shared" si="5"/>
        <v>1.0237830097053886</v>
      </c>
      <c r="K118" s="15"/>
    </row>
    <row r="119" spans="1:11" x14ac:dyDescent="0.35">
      <c r="A119" s="5">
        <f t="shared" si="4"/>
        <v>101</v>
      </c>
      <c r="B119" t="s">
        <v>111</v>
      </c>
      <c r="C119" s="58" t="s">
        <v>20</v>
      </c>
      <c r="D119" s="91" t="s">
        <v>703</v>
      </c>
      <c r="E119" s="91" t="s">
        <v>703</v>
      </c>
      <c r="F119" s="16">
        <v>3434478.8759999997</v>
      </c>
      <c r="G119" s="16">
        <v>5148462.8430000003</v>
      </c>
      <c r="H119" s="13">
        <v>2827964.399999992</v>
      </c>
      <c r="I119" s="83">
        <f t="shared" si="5"/>
        <v>1.8205543333572427</v>
      </c>
      <c r="K119" s="15"/>
    </row>
    <row r="120" spans="1:11" x14ac:dyDescent="0.35">
      <c r="A120" s="5">
        <f t="shared" si="4"/>
        <v>102</v>
      </c>
      <c r="B120" t="s">
        <v>112</v>
      </c>
      <c r="C120" s="58" t="s">
        <v>20</v>
      </c>
      <c r="D120" s="91" t="s">
        <v>703</v>
      </c>
      <c r="E120" s="91" t="s">
        <v>703</v>
      </c>
      <c r="F120" s="16">
        <v>-42476.025999999998</v>
      </c>
      <c r="G120" s="16">
        <v>-40395.087999999989</v>
      </c>
      <c r="H120" s="13">
        <v>9270.4799999999977</v>
      </c>
      <c r="I120" s="83">
        <f t="shared" si="5"/>
        <v>-4.3573890456589082</v>
      </c>
      <c r="K120" s="15"/>
    </row>
    <row r="121" spans="1:11" x14ac:dyDescent="0.35">
      <c r="A121" s="5">
        <f t="shared" si="4"/>
        <v>103</v>
      </c>
      <c r="B121" t="s">
        <v>113</v>
      </c>
      <c r="C121" s="58" t="s">
        <v>20</v>
      </c>
      <c r="D121" s="91" t="s">
        <v>703</v>
      </c>
      <c r="E121" s="91" t="s">
        <v>703</v>
      </c>
      <c r="F121" s="16">
        <v>919694.33699999994</v>
      </c>
      <c r="G121" s="16">
        <v>918660.897</v>
      </c>
      <c r="H121" s="13">
        <v>555319.21999999986</v>
      </c>
      <c r="I121" s="83">
        <f t="shared" si="5"/>
        <v>1.6542933576115018</v>
      </c>
      <c r="K121" s="15"/>
    </row>
    <row r="122" spans="1:11" x14ac:dyDescent="0.35">
      <c r="A122" s="5">
        <f t="shared" si="4"/>
        <v>104</v>
      </c>
      <c r="B122" t="s">
        <v>114</v>
      </c>
      <c r="C122" s="58" t="s">
        <v>20</v>
      </c>
      <c r="D122" s="91" t="s">
        <v>703</v>
      </c>
      <c r="E122" s="91" t="s">
        <v>703</v>
      </c>
      <c r="F122" s="16">
        <v>0</v>
      </c>
      <c r="G122" s="16">
        <v>0</v>
      </c>
      <c r="H122" s="13">
        <v>9182.82</v>
      </c>
      <c r="I122" s="83">
        <f t="shared" si="5"/>
        <v>0</v>
      </c>
      <c r="K122" s="15"/>
    </row>
    <row r="123" spans="1:11" x14ac:dyDescent="0.35">
      <c r="A123" s="5">
        <f t="shared" si="4"/>
        <v>105</v>
      </c>
      <c r="B123" t="s">
        <v>115</v>
      </c>
      <c r="C123" s="58" t="s">
        <v>20</v>
      </c>
      <c r="D123" s="91" t="s">
        <v>703</v>
      </c>
      <c r="E123" s="91" t="s">
        <v>703</v>
      </c>
      <c r="F123" s="16">
        <v>4491302.2609999999</v>
      </c>
      <c r="G123" s="16">
        <v>3820945.8719999995</v>
      </c>
      <c r="H123" s="13">
        <v>3388534.3000000003</v>
      </c>
      <c r="I123" s="83">
        <f t="shared" si="5"/>
        <v>1.1276102095233327</v>
      </c>
      <c r="K123" s="15"/>
    </row>
    <row r="124" spans="1:11" x14ac:dyDescent="0.35">
      <c r="A124" s="5">
        <f t="shared" si="4"/>
        <v>106</v>
      </c>
      <c r="B124" t="s">
        <v>116</v>
      </c>
      <c r="C124" s="58" t="s">
        <v>20</v>
      </c>
      <c r="D124" s="91" t="s">
        <v>703</v>
      </c>
      <c r="E124" s="91" t="s">
        <v>703</v>
      </c>
      <c r="F124" s="16">
        <v>447011.755</v>
      </c>
      <c r="G124" s="16">
        <v>411905.33399999997</v>
      </c>
      <c r="H124" s="13">
        <v>48002.84</v>
      </c>
      <c r="I124" s="83">
        <f t="shared" si="5"/>
        <v>8.5808534245057171</v>
      </c>
      <c r="K124" s="15"/>
    </row>
    <row r="125" spans="1:11" x14ac:dyDescent="0.35">
      <c r="A125" s="5">
        <f t="shared" si="4"/>
        <v>107</v>
      </c>
      <c r="B125" t="s">
        <v>117</v>
      </c>
      <c r="C125" s="58" t="s">
        <v>20</v>
      </c>
      <c r="D125" s="91" t="s">
        <v>703</v>
      </c>
      <c r="E125" s="91" t="s">
        <v>703</v>
      </c>
      <c r="F125" s="16">
        <v>2220449.4079999998</v>
      </c>
      <c r="G125" s="16">
        <v>1993108.9239999996</v>
      </c>
      <c r="H125" s="13">
        <v>2191889.4999999972</v>
      </c>
      <c r="I125" s="83">
        <f t="shared" si="5"/>
        <v>0.90931085896437858</v>
      </c>
      <c r="K125" s="15"/>
    </row>
    <row r="126" spans="1:11" x14ac:dyDescent="0.35">
      <c r="A126" s="5">
        <f t="shared" si="4"/>
        <v>108</v>
      </c>
      <c r="B126" t="s">
        <v>118</v>
      </c>
      <c r="C126" s="58" t="s">
        <v>20</v>
      </c>
      <c r="D126" s="91" t="s">
        <v>703</v>
      </c>
      <c r="E126" s="91" t="s">
        <v>703</v>
      </c>
      <c r="F126" s="16">
        <v>83598.051000000007</v>
      </c>
      <c r="G126" s="16">
        <v>66216.377999999997</v>
      </c>
      <c r="H126" s="13">
        <v>107970.82999999994</v>
      </c>
      <c r="I126" s="83">
        <f t="shared" si="5"/>
        <v>0.61328025356478255</v>
      </c>
      <c r="K126" s="15"/>
    </row>
    <row r="127" spans="1:11" x14ac:dyDescent="0.35">
      <c r="A127" s="5">
        <f t="shared" si="4"/>
        <v>109</v>
      </c>
      <c r="B127" t="s">
        <v>119</v>
      </c>
      <c r="C127" s="58" t="s">
        <v>20</v>
      </c>
      <c r="D127" s="91" t="s">
        <v>703</v>
      </c>
      <c r="E127" s="91" t="s">
        <v>703</v>
      </c>
      <c r="F127" s="16">
        <v>760682.25499999989</v>
      </c>
      <c r="G127" s="16">
        <v>675582.67500000005</v>
      </c>
      <c r="H127" s="13">
        <v>202127.64999999973</v>
      </c>
      <c r="I127" s="83">
        <f t="shared" si="5"/>
        <v>3.3423565504274202</v>
      </c>
      <c r="K127" s="15"/>
    </row>
    <row r="128" spans="1:11" x14ac:dyDescent="0.35">
      <c r="A128" s="5">
        <f t="shared" si="4"/>
        <v>110</v>
      </c>
      <c r="B128" t="s">
        <v>120</v>
      </c>
      <c r="C128" s="58" t="s">
        <v>20</v>
      </c>
      <c r="D128" s="91" t="s">
        <v>703</v>
      </c>
      <c r="E128" s="91" t="s">
        <v>703</v>
      </c>
      <c r="F128" s="16">
        <v>-1003967.7830000002</v>
      </c>
      <c r="G128" s="16">
        <v>2.4999999999999994E-2</v>
      </c>
      <c r="H128" s="13">
        <v>-9978.7400000393391</v>
      </c>
      <c r="I128" s="83">
        <f t="shared" si="5"/>
        <v>-2.5053263237544457E-6</v>
      </c>
      <c r="K128" s="15"/>
    </row>
    <row r="129" spans="1:11" x14ac:dyDescent="0.35">
      <c r="A129" s="5">
        <f t="shared" si="4"/>
        <v>111</v>
      </c>
      <c r="B129" t="s">
        <v>121</v>
      </c>
      <c r="C129" s="58" t="s">
        <v>20</v>
      </c>
      <c r="D129" s="91" t="s">
        <v>703</v>
      </c>
      <c r="E129" s="91" t="s">
        <v>703</v>
      </c>
      <c r="F129" s="16">
        <v>3934356.2359999996</v>
      </c>
      <c r="G129" s="16">
        <v>3413885.2650000006</v>
      </c>
      <c r="H129" s="13">
        <v>6638812.8199999984</v>
      </c>
      <c r="I129" s="83">
        <f t="shared" si="5"/>
        <v>0.51423128766567661</v>
      </c>
      <c r="K129" s="15"/>
    </row>
    <row r="130" spans="1:11" x14ac:dyDescent="0.35">
      <c r="A130" s="5">
        <f t="shared" si="4"/>
        <v>112</v>
      </c>
      <c r="B130" t="s">
        <v>122</v>
      </c>
      <c r="C130" s="58" t="s">
        <v>20</v>
      </c>
      <c r="D130" s="91" t="s">
        <v>703</v>
      </c>
      <c r="E130" s="91" t="s">
        <v>703</v>
      </c>
      <c r="F130" s="16">
        <v>0</v>
      </c>
      <c r="G130" s="16">
        <v>0</v>
      </c>
      <c r="H130" s="13">
        <v>0</v>
      </c>
      <c r="I130" s="83" t="e">
        <f t="shared" si="5"/>
        <v>#DIV/0!</v>
      </c>
      <c r="K130" s="15"/>
    </row>
    <row r="131" spans="1:11" x14ac:dyDescent="0.35">
      <c r="A131" s="5">
        <f t="shared" si="4"/>
        <v>113</v>
      </c>
      <c r="B131" t="s">
        <v>123</v>
      </c>
      <c r="C131" s="58">
        <v>44166</v>
      </c>
      <c r="D131" s="91" t="s">
        <v>703</v>
      </c>
      <c r="E131" s="91" t="s">
        <v>703</v>
      </c>
      <c r="F131" s="16">
        <v>0</v>
      </c>
      <c r="G131" s="16">
        <v>0</v>
      </c>
      <c r="H131" s="13">
        <v>-650.10000000000014</v>
      </c>
      <c r="I131" s="83">
        <f t="shared" si="5"/>
        <v>0</v>
      </c>
      <c r="K131" s="15"/>
    </row>
    <row r="132" spans="1:11" x14ac:dyDescent="0.35">
      <c r="A132" s="5">
        <f t="shared" si="4"/>
        <v>114</v>
      </c>
      <c r="B132" t="s">
        <v>124</v>
      </c>
      <c r="C132" s="58">
        <v>44166</v>
      </c>
      <c r="D132" s="91" t="s">
        <v>703</v>
      </c>
      <c r="E132" s="91" t="s">
        <v>703</v>
      </c>
      <c r="F132" s="16">
        <v>0</v>
      </c>
      <c r="G132" s="16">
        <v>0</v>
      </c>
      <c r="H132" s="13">
        <v>-56955.569999999985</v>
      </c>
      <c r="I132" s="83">
        <f t="shared" si="5"/>
        <v>0</v>
      </c>
      <c r="K132" s="15"/>
    </row>
    <row r="133" spans="1:11" x14ac:dyDescent="0.35">
      <c r="A133" s="5">
        <f t="shared" si="4"/>
        <v>115</v>
      </c>
      <c r="B133" t="s">
        <v>125</v>
      </c>
      <c r="C133" s="58">
        <v>44136</v>
      </c>
      <c r="D133" s="91" t="s">
        <v>703</v>
      </c>
      <c r="E133" s="91" t="s">
        <v>703</v>
      </c>
      <c r="F133" s="16">
        <v>0</v>
      </c>
      <c r="G133" s="16">
        <v>0</v>
      </c>
      <c r="H133" s="13">
        <v>165317.12000000005</v>
      </c>
      <c r="I133" s="83">
        <f t="shared" si="5"/>
        <v>0</v>
      </c>
      <c r="K133" s="15"/>
    </row>
    <row r="134" spans="1:11" x14ac:dyDescent="0.35">
      <c r="A134" s="5">
        <f t="shared" si="4"/>
        <v>116</v>
      </c>
      <c r="B134" t="s">
        <v>126</v>
      </c>
      <c r="C134" s="58">
        <v>45139</v>
      </c>
      <c r="D134" s="90">
        <v>45291</v>
      </c>
      <c r="E134" s="83">
        <f>IFERROR((($C$9-C134)/(D134-C134)),"n.m.")</f>
        <v>-0.80921052631578949</v>
      </c>
      <c r="F134" s="16">
        <v>117.27</v>
      </c>
      <c r="G134" s="16">
        <v>0</v>
      </c>
      <c r="H134" s="13">
        <v>259369.48</v>
      </c>
      <c r="I134" s="83">
        <f t="shared" si="5"/>
        <v>0</v>
      </c>
      <c r="K134" s="15"/>
    </row>
    <row r="135" spans="1:11" x14ac:dyDescent="0.35">
      <c r="A135" s="5">
        <f t="shared" si="4"/>
        <v>117</v>
      </c>
      <c r="B135" t="s">
        <v>127</v>
      </c>
      <c r="C135" s="58">
        <v>45200</v>
      </c>
      <c r="D135" s="90">
        <v>46935</v>
      </c>
      <c r="E135" s="83">
        <f>IFERROR((($C$9-C135)/(D135-C135)),"n.m.")</f>
        <v>-0.10605187319884726</v>
      </c>
      <c r="F135" s="16">
        <v>0</v>
      </c>
      <c r="G135" s="16">
        <v>0</v>
      </c>
      <c r="H135" s="13">
        <v>1331.53</v>
      </c>
      <c r="I135" s="83">
        <f t="shared" si="5"/>
        <v>0</v>
      </c>
      <c r="K135" s="15"/>
    </row>
    <row r="136" spans="1:11" x14ac:dyDescent="0.35">
      <c r="A136" s="5">
        <f t="shared" si="4"/>
        <v>118</v>
      </c>
      <c r="B136" t="s">
        <v>128</v>
      </c>
      <c r="C136" s="58">
        <v>45078</v>
      </c>
      <c r="D136" s="90">
        <v>46112</v>
      </c>
      <c r="E136" s="83">
        <f>IFERROR((($C$9-C136)/(D136-C136)),"n.m.")</f>
        <v>-5.9961315280464215E-2</v>
      </c>
      <c r="F136" s="16">
        <v>4878.53</v>
      </c>
      <c r="G136" s="16">
        <v>0</v>
      </c>
      <c r="H136" s="13">
        <v>1206901.2599999993</v>
      </c>
      <c r="I136" s="83">
        <f t="shared" si="5"/>
        <v>0</v>
      </c>
      <c r="K136" s="15"/>
    </row>
    <row r="137" spans="1:11" x14ac:dyDescent="0.35">
      <c r="A137" s="5">
        <f t="shared" si="4"/>
        <v>119</v>
      </c>
      <c r="B137" t="s">
        <v>129</v>
      </c>
      <c r="C137" s="58">
        <v>43831</v>
      </c>
      <c r="D137" s="90">
        <v>47848</v>
      </c>
      <c r="E137" s="83">
        <f>IFERROR((($C$9-C137)/(D137-C137)),"n.m.")</f>
        <v>0.29499626587005229</v>
      </c>
      <c r="F137" s="16">
        <v>0</v>
      </c>
      <c r="G137" s="16">
        <v>0</v>
      </c>
      <c r="H137" s="13">
        <v>597108.21</v>
      </c>
      <c r="I137" s="83">
        <f t="shared" si="5"/>
        <v>0</v>
      </c>
      <c r="K137" s="15"/>
    </row>
    <row r="138" spans="1:11" x14ac:dyDescent="0.35">
      <c r="A138" s="5">
        <f t="shared" si="4"/>
        <v>120</v>
      </c>
      <c r="B138" t="s">
        <v>130</v>
      </c>
      <c r="C138" s="58" t="s">
        <v>20</v>
      </c>
      <c r="D138" s="91" t="s">
        <v>703</v>
      </c>
      <c r="E138" s="91" t="s">
        <v>703</v>
      </c>
      <c r="F138" s="16">
        <v>0</v>
      </c>
      <c r="G138" s="16">
        <v>0</v>
      </c>
      <c r="H138" s="13">
        <v>238330.36000000004</v>
      </c>
      <c r="I138" s="83">
        <f t="shared" si="5"/>
        <v>0</v>
      </c>
      <c r="K138" s="15"/>
    </row>
    <row r="139" spans="1:11" x14ac:dyDescent="0.35">
      <c r="A139" s="5">
        <f t="shared" si="4"/>
        <v>121</v>
      </c>
      <c r="B139" t="s">
        <v>131</v>
      </c>
      <c r="C139" s="58">
        <v>45139</v>
      </c>
      <c r="D139" s="90">
        <v>45291</v>
      </c>
      <c r="E139" s="83">
        <f>IFERROR((($C$9-C139)/(D139-C139)),"n.m.")</f>
        <v>-0.80921052631578949</v>
      </c>
      <c r="F139" s="16">
        <v>110813.47499999999</v>
      </c>
      <c r="G139" s="16">
        <v>403986.429</v>
      </c>
      <c r="H139" s="13">
        <v>360947.50000000017</v>
      </c>
      <c r="I139" s="83">
        <f t="shared" si="5"/>
        <v>1.1192387507878565</v>
      </c>
      <c r="K139" s="15"/>
    </row>
    <row r="140" spans="1:11" x14ac:dyDescent="0.35">
      <c r="A140" s="5">
        <f t="shared" si="4"/>
        <v>122</v>
      </c>
      <c r="B140" t="s">
        <v>132</v>
      </c>
      <c r="C140" s="58">
        <v>44501</v>
      </c>
      <c r="D140" s="91" t="s">
        <v>703</v>
      </c>
      <c r="E140" s="91" t="s">
        <v>703</v>
      </c>
      <c r="F140" s="16">
        <v>-10015.196</v>
      </c>
      <c r="G140" s="16">
        <v>-9448.098</v>
      </c>
      <c r="H140" s="13">
        <v>689448.46000000043</v>
      </c>
      <c r="I140" s="83">
        <f t="shared" si="5"/>
        <v>-1.3703849595950935E-2</v>
      </c>
      <c r="K140" s="15"/>
    </row>
    <row r="141" spans="1:11" x14ac:dyDescent="0.35">
      <c r="A141" s="5">
        <f t="shared" si="4"/>
        <v>123</v>
      </c>
      <c r="B141" t="s">
        <v>133</v>
      </c>
      <c r="C141" s="58" t="s">
        <v>666</v>
      </c>
      <c r="D141" s="90">
        <v>44561</v>
      </c>
      <c r="E141" s="83">
        <f t="shared" ref="E141:E146" si="7">IFERROR((($C$9-C141)/(D141-C141)),"n.m.")</f>
        <v>1.2622478386167146</v>
      </c>
      <c r="F141" s="16">
        <v>-181040.72</v>
      </c>
      <c r="G141" s="16">
        <v>2327559.003</v>
      </c>
      <c r="H141" s="13">
        <v>1470416.2699999998</v>
      </c>
      <c r="I141" s="83">
        <f t="shared" si="5"/>
        <v>1.5829252236171192</v>
      </c>
      <c r="K141" s="15"/>
    </row>
    <row r="142" spans="1:11" x14ac:dyDescent="0.35">
      <c r="A142" s="5">
        <f t="shared" si="4"/>
        <v>124</v>
      </c>
      <c r="B142" t="s">
        <v>134</v>
      </c>
      <c r="C142" s="58">
        <v>45017</v>
      </c>
      <c r="D142" s="90">
        <v>46022</v>
      </c>
      <c r="E142" s="83">
        <f t="shared" si="7"/>
        <v>-9.9502487562189048E-4</v>
      </c>
      <c r="F142" s="16">
        <v>242047.00999999998</v>
      </c>
      <c r="G142" s="16">
        <v>189923.307</v>
      </c>
      <c r="H142" s="13">
        <v>74147.530000000042</v>
      </c>
      <c r="I142" s="83">
        <f t="shared" si="5"/>
        <v>2.5614245949932504</v>
      </c>
      <c r="K142" s="15"/>
    </row>
    <row r="143" spans="1:11" x14ac:dyDescent="0.35">
      <c r="A143" s="5">
        <f t="shared" si="4"/>
        <v>125</v>
      </c>
      <c r="B143" t="s">
        <v>135</v>
      </c>
      <c r="C143" s="58">
        <v>44743</v>
      </c>
      <c r="D143" s="90">
        <v>44926</v>
      </c>
      <c r="E143" s="83">
        <f t="shared" si="7"/>
        <v>1.4918032786885247</v>
      </c>
      <c r="F143" s="16">
        <v>835180.09900000016</v>
      </c>
      <c r="G143" s="16">
        <v>-156479.75599999999</v>
      </c>
      <c r="H143" s="13">
        <v>510.99</v>
      </c>
      <c r="I143" s="83">
        <f t="shared" si="5"/>
        <v>-306.22860721344841</v>
      </c>
      <c r="K143" s="15"/>
    </row>
    <row r="144" spans="1:11" x14ac:dyDescent="0.35">
      <c r="A144" s="5">
        <f t="shared" si="4"/>
        <v>126</v>
      </c>
      <c r="B144" t="s">
        <v>136</v>
      </c>
      <c r="C144" s="58">
        <v>44927</v>
      </c>
      <c r="D144" s="90">
        <v>44926</v>
      </c>
      <c r="E144" s="83">
        <f t="shared" si="7"/>
        <v>-89</v>
      </c>
      <c r="F144" s="16">
        <v>0</v>
      </c>
      <c r="G144" s="16">
        <v>0</v>
      </c>
      <c r="H144" s="13">
        <v>146.67000000000002</v>
      </c>
      <c r="I144" s="83">
        <f t="shared" si="5"/>
        <v>0</v>
      </c>
      <c r="K144" s="15"/>
    </row>
    <row r="145" spans="1:11" x14ac:dyDescent="0.35">
      <c r="A145" s="5">
        <f t="shared" si="4"/>
        <v>127</v>
      </c>
      <c r="B145" t="s">
        <v>137</v>
      </c>
      <c r="C145" s="58">
        <v>45047</v>
      </c>
      <c r="D145" s="90">
        <v>46022</v>
      </c>
      <c r="E145" s="83">
        <f t="shared" si="7"/>
        <v>-3.1794871794871796E-2</v>
      </c>
      <c r="F145" s="16">
        <v>0</v>
      </c>
      <c r="G145" s="16">
        <v>0</v>
      </c>
      <c r="H145" s="13">
        <v>65093.119999999995</v>
      </c>
      <c r="I145" s="83">
        <f t="shared" si="5"/>
        <v>0</v>
      </c>
      <c r="K145" s="15"/>
    </row>
    <row r="146" spans="1:11" x14ac:dyDescent="0.35">
      <c r="A146" s="5">
        <f t="shared" si="4"/>
        <v>128</v>
      </c>
      <c r="B146" t="s">
        <v>138</v>
      </c>
      <c r="C146" s="58">
        <v>45748</v>
      </c>
      <c r="D146" s="90">
        <v>46022</v>
      </c>
      <c r="E146" s="83">
        <f t="shared" si="7"/>
        <v>-2.6715328467153285</v>
      </c>
      <c r="F146" s="16">
        <v>0</v>
      </c>
      <c r="G146" s="16">
        <v>0</v>
      </c>
      <c r="H146" s="13">
        <v>353697.49000000005</v>
      </c>
      <c r="I146" s="83">
        <f t="shared" si="5"/>
        <v>0</v>
      </c>
      <c r="K146" s="15"/>
    </row>
    <row r="147" spans="1:11" x14ac:dyDescent="0.35">
      <c r="A147" s="5">
        <f t="shared" si="4"/>
        <v>129</v>
      </c>
      <c r="B147" t="s">
        <v>139</v>
      </c>
      <c r="C147" s="58" t="s">
        <v>667</v>
      </c>
      <c r="D147" s="91" t="s">
        <v>703</v>
      </c>
      <c r="E147" s="91" t="s">
        <v>703</v>
      </c>
      <c r="F147" s="16">
        <v>3049379.9529999997</v>
      </c>
      <c r="G147" s="16">
        <v>1840508.2330000005</v>
      </c>
      <c r="H147" s="13">
        <v>1662849.1999999993</v>
      </c>
      <c r="I147" s="83">
        <f t="shared" si="5"/>
        <v>1.1068401349923982</v>
      </c>
      <c r="K147" s="15"/>
    </row>
    <row r="148" spans="1:11" x14ac:dyDescent="0.35">
      <c r="A148" s="5">
        <f t="shared" si="4"/>
        <v>130</v>
      </c>
      <c r="B148" t="s">
        <v>140</v>
      </c>
      <c r="C148" s="58" t="s">
        <v>663</v>
      </c>
      <c r="D148" s="91" t="s">
        <v>703</v>
      </c>
      <c r="E148" s="91" t="s">
        <v>703</v>
      </c>
      <c r="F148" s="16">
        <v>15094.448</v>
      </c>
      <c r="G148" s="16">
        <v>13262.484000000002</v>
      </c>
      <c r="H148" s="13">
        <v>373771.18999999983</v>
      </c>
      <c r="I148" s="83">
        <f t="shared" si="5"/>
        <v>3.548289529752148E-2</v>
      </c>
      <c r="K148" s="15"/>
    </row>
    <row r="149" spans="1:11" x14ac:dyDescent="0.35">
      <c r="A149" s="5">
        <f t="shared" ref="A149:A212" si="8">A148+1</f>
        <v>131</v>
      </c>
      <c r="B149" t="s">
        <v>141</v>
      </c>
      <c r="C149" s="58" t="s">
        <v>661</v>
      </c>
      <c r="D149" s="90">
        <v>45646</v>
      </c>
      <c r="E149" s="83">
        <f t="shared" ref="E149:E180" si="9">IFERROR((($C$9-C149)/(D149-C149)),"n.m.")</f>
        <v>0.78795018512285431</v>
      </c>
      <c r="F149" s="16">
        <v>25667.094999999998</v>
      </c>
      <c r="G149" s="16">
        <v>23850.367000000002</v>
      </c>
      <c r="H149" s="13">
        <v>157274.91999999998</v>
      </c>
      <c r="I149" s="83">
        <f t="shared" ref="I149:I207" si="10">G149/H149</f>
        <v>0.15164761806904753</v>
      </c>
      <c r="K149" s="15"/>
    </row>
    <row r="150" spans="1:11" x14ac:dyDescent="0.35">
      <c r="A150" s="5">
        <f t="shared" si="8"/>
        <v>132</v>
      </c>
      <c r="B150" t="s">
        <v>142</v>
      </c>
      <c r="C150" s="58" t="s">
        <v>668</v>
      </c>
      <c r="D150" s="90">
        <v>44166</v>
      </c>
      <c r="E150" s="83">
        <f t="shared" si="9"/>
        <v>1.7160909856781803</v>
      </c>
      <c r="F150" s="16">
        <v>0</v>
      </c>
      <c r="G150" s="16">
        <v>0</v>
      </c>
      <c r="H150" s="13">
        <v>-241341.03000000003</v>
      </c>
      <c r="I150" s="83">
        <f t="shared" si="10"/>
        <v>0</v>
      </c>
      <c r="K150" s="15"/>
    </row>
    <row r="151" spans="1:11" x14ac:dyDescent="0.35">
      <c r="A151" s="5">
        <f t="shared" si="8"/>
        <v>133</v>
      </c>
      <c r="B151" t="s">
        <v>143</v>
      </c>
      <c r="C151" s="58" t="s">
        <v>668</v>
      </c>
      <c r="D151" s="90">
        <v>44166</v>
      </c>
      <c r="E151" s="83">
        <f t="shared" si="9"/>
        <v>1.7160909856781803</v>
      </c>
      <c r="F151" s="16">
        <v>0</v>
      </c>
      <c r="G151" s="16">
        <v>0</v>
      </c>
      <c r="H151" s="13">
        <v>-101963.44</v>
      </c>
      <c r="I151" s="83">
        <f t="shared" si="10"/>
        <v>0</v>
      </c>
      <c r="K151" s="15"/>
    </row>
    <row r="152" spans="1:11" x14ac:dyDescent="0.35">
      <c r="A152" s="5">
        <f t="shared" si="8"/>
        <v>134</v>
      </c>
      <c r="B152" t="s">
        <v>144</v>
      </c>
      <c r="C152" s="58" t="s">
        <v>669</v>
      </c>
      <c r="D152" s="90">
        <v>44166</v>
      </c>
      <c r="E152" s="83">
        <f t="shared" si="9"/>
        <v>1.8717948717948718</v>
      </c>
      <c r="F152" s="16">
        <v>0</v>
      </c>
      <c r="G152" s="16">
        <v>0</v>
      </c>
      <c r="H152" s="13">
        <v>-7606.2200000000021</v>
      </c>
      <c r="I152" s="83">
        <f t="shared" si="10"/>
        <v>0</v>
      </c>
      <c r="K152" s="15"/>
    </row>
    <row r="153" spans="1:11" x14ac:dyDescent="0.35">
      <c r="A153" s="5">
        <f t="shared" si="8"/>
        <v>135</v>
      </c>
      <c r="B153" t="s">
        <v>145</v>
      </c>
      <c r="C153" s="58" t="s">
        <v>663</v>
      </c>
      <c r="D153" s="90">
        <v>45611</v>
      </c>
      <c r="E153" s="83">
        <f t="shared" si="9"/>
        <v>0.71476510067114096</v>
      </c>
      <c r="F153" s="16">
        <v>1716864.118</v>
      </c>
      <c r="G153" s="16">
        <v>-245504.67599999998</v>
      </c>
      <c r="H153" s="13">
        <v>133544.16000000003</v>
      </c>
      <c r="I153" s="83">
        <f t="shared" si="10"/>
        <v>-1.8383782263484971</v>
      </c>
      <c r="K153" s="15"/>
    </row>
    <row r="154" spans="1:11" x14ac:dyDescent="0.35">
      <c r="A154" s="5">
        <f t="shared" si="8"/>
        <v>136</v>
      </c>
      <c r="B154" t="s">
        <v>146</v>
      </c>
      <c r="C154" s="58" t="s">
        <v>663</v>
      </c>
      <c r="D154" s="90">
        <v>45611</v>
      </c>
      <c r="E154" s="83">
        <f t="shared" si="9"/>
        <v>0.71476510067114096</v>
      </c>
      <c r="F154" s="16">
        <v>169230.13899999997</v>
      </c>
      <c r="G154" s="16">
        <v>144661.03700000001</v>
      </c>
      <c r="H154" s="13">
        <v>375670.08000000019</v>
      </c>
      <c r="I154" s="83">
        <f t="shared" si="10"/>
        <v>0.38507468308362469</v>
      </c>
      <c r="K154" s="15"/>
    </row>
    <row r="155" spans="1:11" x14ac:dyDescent="0.35">
      <c r="A155" s="5">
        <f t="shared" si="8"/>
        <v>137</v>
      </c>
      <c r="B155" t="s">
        <v>147</v>
      </c>
      <c r="C155" s="58" t="s">
        <v>670</v>
      </c>
      <c r="D155" s="90">
        <v>45611</v>
      </c>
      <c r="E155" s="83">
        <f t="shared" si="9"/>
        <v>0.71046228710462289</v>
      </c>
      <c r="F155" s="16">
        <v>1220466.2779999999</v>
      </c>
      <c r="G155" s="16">
        <v>1074899.7690000001</v>
      </c>
      <c r="H155" s="13">
        <v>1201345.3999999999</v>
      </c>
      <c r="I155" s="83">
        <f t="shared" si="10"/>
        <v>0.89474664738384158</v>
      </c>
      <c r="K155" s="15"/>
    </row>
    <row r="156" spans="1:11" x14ac:dyDescent="0.35">
      <c r="A156" s="5">
        <f t="shared" si="8"/>
        <v>138</v>
      </c>
      <c r="B156" t="s">
        <v>148</v>
      </c>
      <c r="C156" s="58">
        <v>43831</v>
      </c>
      <c r="D156" s="90">
        <v>45611</v>
      </c>
      <c r="E156" s="83">
        <f t="shared" si="9"/>
        <v>0.6657303370786517</v>
      </c>
      <c r="F156" s="16">
        <v>2586.8239999999996</v>
      </c>
      <c r="G156" s="16">
        <v>2393.4659999999999</v>
      </c>
      <c r="H156" s="13">
        <v>-2040.74</v>
      </c>
      <c r="I156" s="83">
        <f t="shared" si="10"/>
        <v>-1.1728422042984408</v>
      </c>
      <c r="K156" s="15"/>
    </row>
    <row r="157" spans="1:11" x14ac:dyDescent="0.35">
      <c r="A157" s="5">
        <f t="shared" si="8"/>
        <v>139</v>
      </c>
      <c r="B157" t="s">
        <v>149</v>
      </c>
      <c r="C157" s="58">
        <v>44470</v>
      </c>
      <c r="D157" s="90">
        <v>45611</v>
      </c>
      <c r="E157" s="83">
        <f t="shared" si="9"/>
        <v>0.4785276073619632</v>
      </c>
      <c r="F157" s="16">
        <v>541808.73900000006</v>
      </c>
      <c r="G157" s="16">
        <v>-837952.20000000007</v>
      </c>
      <c r="H157" s="13">
        <v>4283702.9699999988</v>
      </c>
      <c r="I157" s="83">
        <f t="shared" si="10"/>
        <v>-0.19561398301152527</v>
      </c>
      <c r="K157" s="15"/>
    </row>
    <row r="158" spans="1:11" x14ac:dyDescent="0.35">
      <c r="A158" s="5">
        <f t="shared" si="8"/>
        <v>140</v>
      </c>
      <c r="B158" t="s">
        <v>150</v>
      </c>
      <c r="C158" s="58" t="s">
        <v>671</v>
      </c>
      <c r="D158" s="90">
        <v>45427</v>
      </c>
      <c r="E158" s="83">
        <f t="shared" si="9"/>
        <v>0.82781734394637618</v>
      </c>
      <c r="F158" s="16">
        <v>217655.63400000002</v>
      </c>
      <c r="G158" s="16">
        <v>183647.283</v>
      </c>
      <c r="H158" s="13">
        <v>76563.549999999974</v>
      </c>
      <c r="I158" s="83">
        <f t="shared" si="10"/>
        <v>2.3986254947687256</v>
      </c>
      <c r="K158" s="15"/>
    </row>
    <row r="159" spans="1:11" x14ac:dyDescent="0.35">
      <c r="A159" s="5">
        <f t="shared" si="8"/>
        <v>141</v>
      </c>
      <c r="B159" t="s">
        <v>151</v>
      </c>
      <c r="C159" s="58">
        <v>44378</v>
      </c>
      <c r="D159" s="90">
        <v>45427</v>
      </c>
      <c r="E159" s="83">
        <f t="shared" si="9"/>
        <v>0.60819828408007626</v>
      </c>
      <c r="F159" s="16">
        <v>18179.96</v>
      </c>
      <c r="G159" s="16">
        <v>0</v>
      </c>
      <c r="H159" s="13">
        <v>5850.96</v>
      </c>
      <c r="I159" s="83">
        <f t="shared" si="10"/>
        <v>0</v>
      </c>
      <c r="K159" s="15"/>
    </row>
    <row r="160" spans="1:11" x14ac:dyDescent="0.35">
      <c r="A160" s="5">
        <f t="shared" si="8"/>
        <v>142</v>
      </c>
      <c r="B160" t="s">
        <v>152</v>
      </c>
      <c r="C160" s="58" t="s">
        <v>668</v>
      </c>
      <c r="D160" s="90">
        <v>44166</v>
      </c>
      <c r="E160" s="83">
        <f t="shared" si="9"/>
        <v>1.7160909856781803</v>
      </c>
      <c r="F160" s="16">
        <v>0</v>
      </c>
      <c r="G160" s="16">
        <v>0</v>
      </c>
      <c r="H160" s="13">
        <v>7261.15</v>
      </c>
      <c r="I160" s="83">
        <f t="shared" si="10"/>
        <v>0</v>
      </c>
      <c r="K160" s="15"/>
    </row>
    <row r="161" spans="1:11" x14ac:dyDescent="0.35">
      <c r="A161" s="5">
        <f t="shared" si="8"/>
        <v>143</v>
      </c>
      <c r="B161" t="s">
        <v>153</v>
      </c>
      <c r="C161" s="58">
        <v>44835</v>
      </c>
      <c r="D161" s="90">
        <v>46959</v>
      </c>
      <c r="E161" s="83">
        <f t="shared" si="9"/>
        <v>8.5216572504708099E-2</v>
      </c>
      <c r="F161" s="16">
        <v>433.14</v>
      </c>
      <c r="G161" s="16">
        <v>0</v>
      </c>
      <c r="H161" s="13">
        <v>59099.909999999989</v>
      </c>
      <c r="I161" s="83">
        <f t="shared" si="10"/>
        <v>0</v>
      </c>
      <c r="K161" s="15"/>
    </row>
    <row r="162" spans="1:11" x14ac:dyDescent="0.35">
      <c r="A162" s="5">
        <f t="shared" si="8"/>
        <v>144</v>
      </c>
      <c r="B162" t="s">
        <v>154</v>
      </c>
      <c r="C162" s="58" t="s">
        <v>672</v>
      </c>
      <c r="D162" s="90">
        <v>43808</v>
      </c>
      <c r="E162" s="83">
        <f t="shared" si="9"/>
        <v>2.8641975308641974</v>
      </c>
      <c r="F162" s="16">
        <v>7476.518</v>
      </c>
      <c r="G162" s="16">
        <v>519242.09500000003</v>
      </c>
      <c r="H162" s="13">
        <v>193996.04999999996</v>
      </c>
      <c r="I162" s="83">
        <f t="shared" si="10"/>
        <v>2.6765601413018469</v>
      </c>
      <c r="K162" s="15"/>
    </row>
    <row r="163" spans="1:11" x14ac:dyDescent="0.35">
      <c r="A163" s="5">
        <f t="shared" si="8"/>
        <v>145</v>
      </c>
      <c r="B163" t="s">
        <v>155</v>
      </c>
      <c r="C163" s="58" t="s">
        <v>672</v>
      </c>
      <c r="D163" s="90">
        <v>43808</v>
      </c>
      <c r="E163" s="83">
        <f t="shared" si="9"/>
        <v>2.8641975308641974</v>
      </c>
      <c r="F163" s="16">
        <v>0</v>
      </c>
      <c r="G163" s="16">
        <v>0</v>
      </c>
      <c r="H163" s="13">
        <v>6756.3600000000006</v>
      </c>
      <c r="I163" s="83">
        <f t="shared" si="10"/>
        <v>0</v>
      </c>
      <c r="K163" s="15"/>
    </row>
    <row r="164" spans="1:11" x14ac:dyDescent="0.35">
      <c r="A164" s="5">
        <f t="shared" si="8"/>
        <v>146</v>
      </c>
      <c r="B164" t="s">
        <v>156</v>
      </c>
      <c r="C164" s="58">
        <v>44317</v>
      </c>
      <c r="D164" s="90">
        <v>44883</v>
      </c>
      <c r="E164" s="83">
        <f t="shared" si="9"/>
        <v>1.2349823321554769</v>
      </c>
      <c r="F164" s="16">
        <v>0</v>
      </c>
      <c r="G164" s="16">
        <v>0</v>
      </c>
      <c r="H164" s="13">
        <v>125126.29999999997</v>
      </c>
      <c r="I164" s="83">
        <f t="shared" si="10"/>
        <v>0</v>
      </c>
      <c r="K164" s="15"/>
    </row>
    <row r="165" spans="1:11" x14ac:dyDescent="0.35">
      <c r="A165" s="5">
        <f t="shared" si="8"/>
        <v>147</v>
      </c>
      <c r="B165" t="s">
        <v>157</v>
      </c>
      <c r="C165" s="58" t="s">
        <v>664</v>
      </c>
      <c r="D165" s="90">
        <v>44869</v>
      </c>
      <c r="E165" s="83">
        <f t="shared" si="9"/>
        <v>1.1145752143413874</v>
      </c>
      <c r="F165" s="16">
        <v>0</v>
      </c>
      <c r="G165" s="16">
        <v>0</v>
      </c>
      <c r="H165" s="13">
        <v>2107.59</v>
      </c>
      <c r="I165" s="83">
        <f t="shared" si="10"/>
        <v>0</v>
      </c>
      <c r="K165" s="15"/>
    </row>
    <row r="166" spans="1:11" x14ac:dyDescent="0.35">
      <c r="A166" s="5">
        <f t="shared" si="8"/>
        <v>148</v>
      </c>
      <c r="B166" t="s">
        <v>158</v>
      </c>
      <c r="C166" s="58">
        <v>44075</v>
      </c>
      <c r="D166" s="90">
        <v>44876</v>
      </c>
      <c r="E166" s="83">
        <f t="shared" si="9"/>
        <v>1.1747815230961298</v>
      </c>
      <c r="F166" s="16">
        <v>0</v>
      </c>
      <c r="G166" s="16">
        <v>0</v>
      </c>
      <c r="H166" s="13">
        <v>16701.839999999997</v>
      </c>
      <c r="I166" s="83">
        <f t="shared" si="10"/>
        <v>0</v>
      </c>
      <c r="K166" s="15"/>
    </row>
    <row r="167" spans="1:11" x14ac:dyDescent="0.35">
      <c r="A167" s="5">
        <f t="shared" si="8"/>
        <v>149</v>
      </c>
      <c r="B167" t="s">
        <v>159</v>
      </c>
      <c r="C167" s="58">
        <v>44013</v>
      </c>
      <c r="D167" s="90">
        <v>44876</v>
      </c>
      <c r="E167" s="83">
        <f t="shared" si="9"/>
        <v>1.1622247972190034</v>
      </c>
      <c r="F167" s="16">
        <v>0</v>
      </c>
      <c r="G167" s="16">
        <v>0</v>
      </c>
      <c r="H167" s="13">
        <v>294376.53000000003</v>
      </c>
      <c r="I167" s="83">
        <f t="shared" si="10"/>
        <v>0</v>
      </c>
      <c r="K167" s="15"/>
    </row>
    <row r="168" spans="1:11" x14ac:dyDescent="0.35">
      <c r="A168" s="5">
        <f t="shared" si="8"/>
        <v>150</v>
      </c>
      <c r="B168" t="s">
        <v>160</v>
      </c>
      <c r="C168" s="58">
        <v>44409</v>
      </c>
      <c r="D168" s="90">
        <v>44876</v>
      </c>
      <c r="E168" s="83">
        <f t="shared" si="9"/>
        <v>1.2997858672376874</v>
      </c>
      <c r="F168" s="16">
        <v>0</v>
      </c>
      <c r="G168" s="16">
        <v>0</v>
      </c>
      <c r="H168" s="13">
        <v>166575.83999999997</v>
      </c>
      <c r="I168" s="83">
        <f t="shared" si="10"/>
        <v>0</v>
      </c>
      <c r="K168" s="15"/>
    </row>
    <row r="169" spans="1:11" x14ac:dyDescent="0.35">
      <c r="A169" s="5">
        <f t="shared" si="8"/>
        <v>151</v>
      </c>
      <c r="B169" t="s">
        <v>161</v>
      </c>
      <c r="C169" s="58">
        <v>44531</v>
      </c>
      <c r="D169" s="90">
        <v>45597</v>
      </c>
      <c r="E169" s="83">
        <f t="shared" si="9"/>
        <v>0.45497185741088181</v>
      </c>
      <c r="F169" s="16">
        <v>-348278.39099999995</v>
      </c>
      <c r="G169" s="16">
        <v>-268257.20100000006</v>
      </c>
      <c r="H169" s="13">
        <v>67552.42</v>
      </c>
      <c r="I169" s="83">
        <f t="shared" si="10"/>
        <v>-3.9710968311720003</v>
      </c>
      <c r="K169" s="15"/>
    </row>
    <row r="170" spans="1:11" x14ac:dyDescent="0.35">
      <c r="A170" s="5">
        <f t="shared" si="8"/>
        <v>152</v>
      </c>
      <c r="B170" t="s">
        <v>162</v>
      </c>
      <c r="C170" s="58">
        <v>45017</v>
      </c>
      <c r="D170" s="90">
        <v>46692</v>
      </c>
      <c r="E170" s="83">
        <f t="shared" si="9"/>
        <v>-5.9701492537313433E-4</v>
      </c>
      <c r="F170" s="16">
        <v>-319331.93099999998</v>
      </c>
      <c r="G170" s="16">
        <v>-307393.26899999997</v>
      </c>
      <c r="H170" s="13">
        <v>171386.30000000005</v>
      </c>
      <c r="I170" s="83">
        <f t="shared" si="10"/>
        <v>-1.7935696668870258</v>
      </c>
      <c r="K170" s="15"/>
    </row>
    <row r="171" spans="1:11" x14ac:dyDescent="0.35">
      <c r="A171" s="5">
        <f t="shared" si="8"/>
        <v>153</v>
      </c>
      <c r="B171" t="s">
        <v>163</v>
      </c>
      <c r="C171" s="58">
        <v>44470</v>
      </c>
      <c r="D171" s="90">
        <v>46289</v>
      </c>
      <c r="E171" s="83">
        <f t="shared" si="9"/>
        <v>0.30016492578339748</v>
      </c>
      <c r="F171" s="16">
        <v>-14714.577000000007</v>
      </c>
      <c r="G171" s="16">
        <v>-25556.082999999984</v>
      </c>
      <c r="H171" s="13">
        <v>98570.209999999992</v>
      </c>
      <c r="I171" s="83">
        <f t="shared" si="10"/>
        <v>-0.2592678152963252</v>
      </c>
      <c r="K171" s="15"/>
    </row>
    <row r="172" spans="1:11" x14ac:dyDescent="0.35">
      <c r="A172" s="5">
        <f t="shared" si="8"/>
        <v>154</v>
      </c>
      <c r="B172" t="s">
        <v>164</v>
      </c>
      <c r="C172" s="58">
        <v>44593</v>
      </c>
      <c r="D172" s="90">
        <v>46289</v>
      </c>
      <c r="E172" s="83">
        <f t="shared" si="9"/>
        <v>0.24941037735849056</v>
      </c>
      <c r="F172" s="16">
        <v>-78380.421999999991</v>
      </c>
      <c r="G172" s="16">
        <v>-24210.486000000008</v>
      </c>
      <c r="H172" s="13">
        <v>340261.26000000007</v>
      </c>
      <c r="I172" s="83">
        <f t="shared" si="10"/>
        <v>-7.115263724115993E-2</v>
      </c>
      <c r="K172" s="15"/>
    </row>
    <row r="173" spans="1:11" x14ac:dyDescent="0.35">
      <c r="A173" s="5">
        <f t="shared" si="8"/>
        <v>155</v>
      </c>
      <c r="B173" t="s">
        <v>165</v>
      </c>
      <c r="C173" s="58">
        <v>45474</v>
      </c>
      <c r="D173" s="90">
        <v>46470</v>
      </c>
      <c r="E173" s="83">
        <f t="shared" si="9"/>
        <v>-0.45983935742971888</v>
      </c>
      <c r="F173" s="16">
        <v>582.5</v>
      </c>
      <c r="G173" s="16">
        <v>0</v>
      </c>
      <c r="H173" s="13">
        <v>27477.579999999998</v>
      </c>
      <c r="I173" s="83">
        <f t="shared" si="10"/>
        <v>0</v>
      </c>
      <c r="K173" s="15"/>
    </row>
    <row r="174" spans="1:11" x14ac:dyDescent="0.35">
      <c r="A174" s="5">
        <f t="shared" si="8"/>
        <v>156</v>
      </c>
      <c r="B174" t="s">
        <v>166</v>
      </c>
      <c r="C174" s="58">
        <v>45505</v>
      </c>
      <c r="D174" s="90">
        <v>46470</v>
      </c>
      <c r="E174" s="83">
        <f t="shared" si="9"/>
        <v>-0.50673575129533677</v>
      </c>
      <c r="F174" s="16">
        <v>25</v>
      </c>
      <c r="G174" s="16">
        <v>0</v>
      </c>
      <c r="H174" s="13">
        <v>1950.4499999999998</v>
      </c>
      <c r="I174" s="83">
        <f t="shared" si="10"/>
        <v>0</v>
      </c>
      <c r="K174" s="15"/>
    </row>
    <row r="175" spans="1:11" x14ac:dyDescent="0.35">
      <c r="A175" s="5">
        <f t="shared" si="8"/>
        <v>157</v>
      </c>
      <c r="B175" t="s">
        <v>167</v>
      </c>
      <c r="C175" s="58" t="s">
        <v>659</v>
      </c>
      <c r="D175" s="90">
        <v>45201</v>
      </c>
      <c r="E175" s="83">
        <f t="shared" si="9"/>
        <v>0.87600536193029488</v>
      </c>
      <c r="F175" s="16">
        <v>40916.469000000005</v>
      </c>
      <c r="G175" s="16">
        <v>83.822000000000003</v>
      </c>
      <c r="H175" s="13">
        <v>38716.309999999983</v>
      </c>
      <c r="I175" s="83">
        <f t="shared" si="10"/>
        <v>2.1650307066969979E-3</v>
      </c>
      <c r="K175" s="15"/>
    </row>
    <row r="176" spans="1:11" x14ac:dyDescent="0.35">
      <c r="A176" s="5">
        <f t="shared" si="8"/>
        <v>158</v>
      </c>
      <c r="B176" t="s">
        <v>168</v>
      </c>
      <c r="C176" s="58" t="s">
        <v>664</v>
      </c>
      <c r="D176" s="90">
        <v>45217</v>
      </c>
      <c r="E176" s="83">
        <f t="shared" si="9"/>
        <v>0.87676272225628449</v>
      </c>
      <c r="F176" s="16">
        <v>9336.01</v>
      </c>
      <c r="G176" s="16">
        <v>0</v>
      </c>
      <c r="H176" s="13">
        <v>23396.929999999997</v>
      </c>
      <c r="I176" s="83">
        <f t="shared" si="10"/>
        <v>0</v>
      </c>
      <c r="K176" s="15"/>
    </row>
    <row r="177" spans="1:11" x14ac:dyDescent="0.35">
      <c r="A177" s="5">
        <f t="shared" si="8"/>
        <v>159</v>
      </c>
      <c r="B177" t="s">
        <v>169</v>
      </c>
      <c r="C177" s="58" t="s">
        <v>664</v>
      </c>
      <c r="D177" s="90">
        <v>45217</v>
      </c>
      <c r="E177" s="83">
        <f t="shared" si="9"/>
        <v>0.87676272225628449</v>
      </c>
      <c r="F177" s="16">
        <v>93203.539000000004</v>
      </c>
      <c r="G177" s="16">
        <v>79075.101999999999</v>
      </c>
      <c r="H177" s="13">
        <v>30160.84</v>
      </c>
      <c r="I177" s="83">
        <f t="shared" si="10"/>
        <v>2.621780494177218</v>
      </c>
      <c r="K177" s="15"/>
    </row>
    <row r="178" spans="1:11" x14ac:dyDescent="0.35">
      <c r="A178" s="5">
        <f t="shared" si="8"/>
        <v>160</v>
      </c>
      <c r="B178" t="s">
        <v>170</v>
      </c>
      <c r="C178" s="58">
        <v>44075</v>
      </c>
      <c r="D178" s="90">
        <v>45217</v>
      </c>
      <c r="E178" s="83">
        <f t="shared" si="9"/>
        <v>0.82399299474605958</v>
      </c>
      <c r="F178" s="16">
        <v>5231.4320000000007</v>
      </c>
      <c r="G178" s="16">
        <v>3063.2909999999997</v>
      </c>
      <c r="H178" s="13">
        <v>4798.1599999999989</v>
      </c>
      <c r="I178" s="83">
        <f t="shared" si="10"/>
        <v>0.63843035663671077</v>
      </c>
      <c r="K178" s="15"/>
    </row>
    <row r="179" spans="1:11" x14ac:dyDescent="0.35">
      <c r="A179" s="5">
        <f t="shared" si="8"/>
        <v>161</v>
      </c>
      <c r="B179" t="s">
        <v>171</v>
      </c>
      <c r="C179" s="58">
        <v>44287</v>
      </c>
      <c r="D179" s="90">
        <v>45217</v>
      </c>
      <c r="E179" s="83">
        <f t="shared" si="9"/>
        <v>0.78387096774193543</v>
      </c>
      <c r="F179" s="16">
        <v>220087.76099999997</v>
      </c>
      <c r="G179" s="16">
        <v>28005.543999999994</v>
      </c>
      <c r="H179" s="13">
        <v>221037.13</v>
      </c>
      <c r="I179" s="83">
        <f t="shared" si="10"/>
        <v>0.12670063169929863</v>
      </c>
      <c r="K179" s="15"/>
    </row>
    <row r="180" spans="1:11" x14ac:dyDescent="0.35">
      <c r="A180" s="5">
        <f t="shared" si="8"/>
        <v>162</v>
      </c>
      <c r="B180" t="s">
        <v>172</v>
      </c>
      <c r="C180" s="58">
        <v>43983</v>
      </c>
      <c r="D180" s="90">
        <v>45799</v>
      </c>
      <c r="E180" s="83">
        <f t="shared" si="9"/>
        <v>0.56883259911894268</v>
      </c>
      <c r="F180" s="16">
        <v>544021.38500000001</v>
      </c>
      <c r="G180" s="16">
        <v>-803654.76</v>
      </c>
      <c r="H180" s="13">
        <v>1730807.4199999995</v>
      </c>
      <c r="I180" s="83">
        <f t="shared" si="10"/>
        <v>-0.46432361608433609</v>
      </c>
      <c r="K180" s="15"/>
    </row>
    <row r="181" spans="1:11" x14ac:dyDescent="0.35">
      <c r="A181" s="5">
        <f t="shared" si="8"/>
        <v>163</v>
      </c>
      <c r="B181" t="s">
        <v>173</v>
      </c>
      <c r="C181" s="58">
        <v>44044</v>
      </c>
      <c r="D181" s="90">
        <v>45618</v>
      </c>
      <c r="E181" s="83">
        <f t="shared" ref="E181:E212" si="11">IFERROR((($C$9-C181)/(D181-C181)),"n.m.")</f>
        <v>0.61753494282083865</v>
      </c>
      <c r="F181" s="16">
        <v>69725.375999999989</v>
      </c>
      <c r="G181" s="16">
        <v>22604.514999999999</v>
      </c>
      <c r="H181" s="13">
        <v>568848.09</v>
      </c>
      <c r="I181" s="83">
        <f t="shared" si="10"/>
        <v>3.9737348858813963E-2</v>
      </c>
      <c r="K181" s="15"/>
    </row>
    <row r="182" spans="1:11" x14ac:dyDescent="0.35">
      <c r="A182" s="5">
        <f t="shared" si="8"/>
        <v>164</v>
      </c>
      <c r="B182" t="s">
        <v>174</v>
      </c>
      <c r="C182" s="58">
        <v>44166</v>
      </c>
      <c r="D182" s="90">
        <v>45170</v>
      </c>
      <c r="E182" s="83">
        <f t="shared" si="11"/>
        <v>0.84661354581673309</v>
      </c>
      <c r="F182" s="16">
        <v>424.90000000000003</v>
      </c>
      <c r="G182" s="16">
        <v>0</v>
      </c>
      <c r="H182" s="13">
        <v>1560.26</v>
      </c>
      <c r="I182" s="83">
        <f t="shared" si="10"/>
        <v>0</v>
      </c>
      <c r="K182" s="15"/>
    </row>
    <row r="183" spans="1:11" x14ac:dyDescent="0.35">
      <c r="A183" s="5">
        <f t="shared" si="8"/>
        <v>165</v>
      </c>
      <c r="B183" t="s">
        <v>175</v>
      </c>
      <c r="C183" s="58">
        <v>43952</v>
      </c>
      <c r="D183" s="90">
        <v>45170</v>
      </c>
      <c r="E183" s="83">
        <f t="shared" si="11"/>
        <v>0.87356321839080464</v>
      </c>
      <c r="F183" s="16">
        <v>-15981.588</v>
      </c>
      <c r="G183" s="16">
        <v>-15881.830999999998</v>
      </c>
      <c r="H183" s="13">
        <v>2804.2699999999991</v>
      </c>
      <c r="I183" s="83">
        <f t="shared" si="10"/>
        <v>-5.663445745238513</v>
      </c>
      <c r="K183" s="15"/>
    </row>
    <row r="184" spans="1:11" x14ac:dyDescent="0.35">
      <c r="A184" s="5">
        <f t="shared" si="8"/>
        <v>166</v>
      </c>
      <c r="B184" t="s">
        <v>176</v>
      </c>
      <c r="C184" s="58">
        <v>44958</v>
      </c>
      <c r="D184" s="90">
        <v>45931</v>
      </c>
      <c r="E184" s="83">
        <f t="shared" si="11"/>
        <v>5.9609455292908529E-2</v>
      </c>
      <c r="F184" s="16">
        <v>-234515.95900000006</v>
      </c>
      <c r="G184" s="16">
        <v>-225399.30400000003</v>
      </c>
      <c r="H184" s="13">
        <v>306332.68999999983</v>
      </c>
      <c r="I184" s="83">
        <f t="shared" si="10"/>
        <v>-0.73579905559540559</v>
      </c>
      <c r="K184" s="15"/>
    </row>
    <row r="185" spans="1:11" x14ac:dyDescent="0.35">
      <c r="A185" s="5">
        <f t="shared" si="8"/>
        <v>167</v>
      </c>
      <c r="B185" t="s">
        <v>177</v>
      </c>
      <c r="C185" s="58">
        <v>44287</v>
      </c>
      <c r="D185" s="90">
        <v>45931</v>
      </c>
      <c r="E185" s="83">
        <f t="shared" si="11"/>
        <v>0.44343065693430656</v>
      </c>
      <c r="F185" s="16">
        <v>120790.23199999999</v>
      </c>
      <c r="G185" s="16">
        <v>183670.804</v>
      </c>
      <c r="H185" s="13">
        <v>657359.52000000025</v>
      </c>
      <c r="I185" s="83">
        <f t="shared" si="10"/>
        <v>0.27940692788628047</v>
      </c>
      <c r="K185" s="15"/>
    </row>
    <row r="186" spans="1:11" x14ac:dyDescent="0.35">
      <c r="A186" s="5">
        <f t="shared" si="8"/>
        <v>168</v>
      </c>
      <c r="B186" t="s">
        <v>178</v>
      </c>
      <c r="C186" s="58">
        <v>44743</v>
      </c>
      <c r="D186" s="90">
        <v>45901</v>
      </c>
      <c r="E186" s="83">
        <f t="shared" si="11"/>
        <v>0.23575129533678757</v>
      </c>
      <c r="F186" s="16">
        <v>33990.775000000001</v>
      </c>
      <c r="G186" s="16">
        <v>29988.484999999997</v>
      </c>
      <c r="H186" s="13">
        <v>10222.85</v>
      </c>
      <c r="I186" s="83">
        <f t="shared" si="10"/>
        <v>2.9334759876159775</v>
      </c>
      <c r="K186" s="15"/>
    </row>
    <row r="187" spans="1:11" x14ac:dyDescent="0.35">
      <c r="A187" s="5">
        <f t="shared" si="8"/>
        <v>169</v>
      </c>
      <c r="B187" t="s">
        <v>179</v>
      </c>
      <c r="C187" s="58">
        <v>44986</v>
      </c>
      <c r="D187" s="90">
        <v>45901</v>
      </c>
      <c r="E187" s="83">
        <f t="shared" si="11"/>
        <v>3.2786885245901641E-2</v>
      </c>
      <c r="F187" s="16">
        <v>172345.92300000001</v>
      </c>
      <c r="G187" s="16">
        <v>190984.32700000005</v>
      </c>
      <c r="H187" s="13">
        <v>6383.1800000000012</v>
      </c>
      <c r="I187" s="83">
        <f t="shared" si="10"/>
        <v>29.919934421401248</v>
      </c>
      <c r="K187" s="15"/>
    </row>
    <row r="188" spans="1:11" x14ac:dyDescent="0.35">
      <c r="A188" s="5">
        <f t="shared" si="8"/>
        <v>170</v>
      </c>
      <c r="B188" t="s">
        <v>180</v>
      </c>
      <c r="C188" s="58">
        <v>44682</v>
      </c>
      <c r="D188" s="90">
        <v>45809</v>
      </c>
      <c r="E188" s="83">
        <f t="shared" si="11"/>
        <v>0.29636202307009762</v>
      </c>
      <c r="F188" s="16">
        <v>-94167.186999999991</v>
      </c>
      <c r="G188" s="16">
        <v>-95531.385999999999</v>
      </c>
      <c r="H188" s="13">
        <v>15811.14</v>
      </c>
      <c r="I188" s="83">
        <f t="shared" si="10"/>
        <v>-6.0420302394387759</v>
      </c>
      <c r="K188" s="15"/>
    </row>
    <row r="189" spans="1:11" x14ac:dyDescent="0.35">
      <c r="A189" s="5">
        <f t="shared" si="8"/>
        <v>171</v>
      </c>
      <c r="B189" t="s">
        <v>181</v>
      </c>
      <c r="C189" s="58">
        <v>44593</v>
      </c>
      <c r="D189" s="90">
        <v>45967</v>
      </c>
      <c r="E189" s="83">
        <f t="shared" si="11"/>
        <v>0.30786026200873362</v>
      </c>
      <c r="F189" s="16">
        <v>212013.16499999998</v>
      </c>
      <c r="G189" s="16">
        <v>182840.06700000001</v>
      </c>
      <c r="H189" s="13">
        <v>551482.99000000011</v>
      </c>
      <c r="I189" s="83">
        <f t="shared" si="10"/>
        <v>0.33154253225471192</v>
      </c>
      <c r="K189" s="15"/>
    </row>
    <row r="190" spans="1:11" x14ac:dyDescent="0.35">
      <c r="A190" s="5">
        <f t="shared" si="8"/>
        <v>172</v>
      </c>
      <c r="B190" t="s">
        <v>182</v>
      </c>
      <c r="C190" s="58">
        <v>44652</v>
      </c>
      <c r="D190" s="90">
        <v>46905</v>
      </c>
      <c r="E190" s="83">
        <f t="shared" si="11"/>
        <v>0.1615623612960497</v>
      </c>
      <c r="F190" s="16">
        <v>943.15</v>
      </c>
      <c r="G190" s="16">
        <v>0</v>
      </c>
      <c r="H190" s="13">
        <v>1937.8700000000001</v>
      </c>
      <c r="I190" s="83">
        <f t="shared" si="10"/>
        <v>0</v>
      </c>
      <c r="K190" s="15"/>
    </row>
    <row r="191" spans="1:11" x14ac:dyDescent="0.35">
      <c r="A191" s="5">
        <f t="shared" si="8"/>
        <v>173</v>
      </c>
      <c r="B191" t="s">
        <v>183</v>
      </c>
      <c r="C191" s="58">
        <v>44652</v>
      </c>
      <c r="D191" s="90">
        <v>46905</v>
      </c>
      <c r="E191" s="83">
        <f t="shared" si="11"/>
        <v>0.1615623612960497</v>
      </c>
      <c r="F191" s="16">
        <v>2795.09</v>
      </c>
      <c r="G191" s="16">
        <v>0</v>
      </c>
      <c r="H191" s="13">
        <v>1626.7900000000002</v>
      </c>
      <c r="I191" s="83">
        <f t="shared" si="10"/>
        <v>0</v>
      </c>
      <c r="K191" s="15"/>
    </row>
    <row r="192" spans="1:11" x14ac:dyDescent="0.35">
      <c r="A192" s="5">
        <f t="shared" si="8"/>
        <v>174</v>
      </c>
      <c r="B192" t="s">
        <v>184</v>
      </c>
      <c r="C192" s="58">
        <v>45108</v>
      </c>
      <c r="D192" s="90">
        <v>45819</v>
      </c>
      <c r="E192" s="83">
        <f t="shared" si="11"/>
        <v>-0.12939521800281295</v>
      </c>
      <c r="F192" s="16">
        <v>5085.2510000000002</v>
      </c>
      <c r="G192" s="16">
        <v>4714.4409999999998</v>
      </c>
      <c r="H192" s="13">
        <v>490895.27999999991</v>
      </c>
      <c r="I192" s="83">
        <f t="shared" si="10"/>
        <v>9.6037611117385374E-3</v>
      </c>
      <c r="K192" s="15"/>
    </row>
    <row r="193" spans="1:11" x14ac:dyDescent="0.35">
      <c r="A193" s="5">
        <f t="shared" si="8"/>
        <v>175</v>
      </c>
      <c r="B193" t="s">
        <v>185</v>
      </c>
      <c r="C193" s="58">
        <v>45566</v>
      </c>
      <c r="D193" s="90">
        <v>47969</v>
      </c>
      <c r="E193" s="83">
        <f t="shared" si="11"/>
        <v>-0.22888056595921766</v>
      </c>
      <c r="F193" s="16">
        <v>6.6400000000000006</v>
      </c>
      <c r="G193" s="16">
        <v>0</v>
      </c>
      <c r="H193" s="13">
        <v>6138.5400000000009</v>
      </c>
      <c r="I193" s="83">
        <f t="shared" si="10"/>
        <v>0</v>
      </c>
      <c r="K193" s="15"/>
    </row>
    <row r="194" spans="1:11" x14ac:dyDescent="0.35">
      <c r="A194" s="5">
        <f t="shared" si="8"/>
        <v>176</v>
      </c>
      <c r="B194" t="s">
        <v>186</v>
      </c>
      <c r="C194" s="58">
        <v>45627</v>
      </c>
      <c r="D194" s="90">
        <v>47423</v>
      </c>
      <c r="E194" s="83">
        <f t="shared" si="11"/>
        <v>-0.34020044543429845</v>
      </c>
      <c r="F194" s="16">
        <v>0</v>
      </c>
      <c r="G194" s="16">
        <v>0</v>
      </c>
      <c r="H194" s="13">
        <v>8154</v>
      </c>
      <c r="I194" s="83">
        <f t="shared" si="10"/>
        <v>0</v>
      </c>
      <c r="K194" s="15"/>
    </row>
    <row r="195" spans="1:11" x14ac:dyDescent="0.35">
      <c r="A195" s="5">
        <f t="shared" si="8"/>
        <v>177</v>
      </c>
      <c r="B195" t="s">
        <v>187</v>
      </c>
      <c r="C195" s="58">
        <v>45658</v>
      </c>
      <c r="D195" s="90">
        <v>47423</v>
      </c>
      <c r="E195" s="83">
        <f t="shared" si="11"/>
        <v>-0.36373937677053825</v>
      </c>
      <c r="F195" s="16">
        <v>0</v>
      </c>
      <c r="G195" s="16">
        <v>0</v>
      </c>
      <c r="H195" s="13">
        <v>15255.54</v>
      </c>
      <c r="I195" s="83">
        <f t="shared" si="10"/>
        <v>0</v>
      </c>
      <c r="K195" s="15"/>
    </row>
    <row r="196" spans="1:11" x14ac:dyDescent="0.35">
      <c r="A196" s="5">
        <f t="shared" si="8"/>
        <v>178</v>
      </c>
      <c r="B196" t="s">
        <v>188</v>
      </c>
      <c r="C196" s="58">
        <v>45778</v>
      </c>
      <c r="D196" s="90">
        <v>47423</v>
      </c>
      <c r="E196" s="83">
        <f t="shared" si="11"/>
        <v>-0.46322188449848023</v>
      </c>
      <c r="F196" s="16">
        <v>0</v>
      </c>
      <c r="G196" s="16">
        <v>0</v>
      </c>
      <c r="H196" s="13">
        <v>1701.38</v>
      </c>
      <c r="I196" s="83">
        <f t="shared" si="10"/>
        <v>0</v>
      </c>
      <c r="K196" s="15"/>
    </row>
    <row r="197" spans="1:11" x14ac:dyDescent="0.35">
      <c r="A197" s="5">
        <f t="shared" si="8"/>
        <v>179</v>
      </c>
      <c r="B197" t="s">
        <v>189</v>
      </c>
      <c r="C197" s="58">
        <v>44835</v>
      </c>
      <c r="D197" s="90">
        <v>45646</v>
      </c>
      <c r="E197" s="83">
        <f t="shared" si="11"/>
        <v>0.22318125770653513</v>
      </c>
      <c r="F197" s="16">
        <v>19520</v>
      </c>
      <c r="G197" s="16">
        <v>9224.6769999999997</v>
      </c>
      <c r="H197" s="13">
        <v>689121.43999999959</v>
      </c>
      <c r="I197" s="83">
        <f t="shared" si="10"/>
        <v>1.3386141345420925E-2</v>
      </c>
      <c r="K197" s="15"/>
    </row>
    <row r="198" spans="1:11" x14ac:dyDescent="0.35">
      <c r="A198" s="5">
        <f t="shared" si="8"/>
        <v>180</v>
      </c>
      <c r="B198" t="s">
        <v>190</v>
      </c>
      <c r="C198" s="58">
        <v>44743</v>
      </c>
      <c r="D198" s="90">
        <v>45282</v>
      </c>
      <c r="E198" s="83">
        <f t="shared" si="11"/>
        <v>0.50649350649350644</v>
      </c>
      <c r="F198" s="16">
        <v>243784.736</v>
      </c>
      <c r="G198" s="16">
        <v>229872.88200000001</v>
      </c>
      <c r="H198" s="13">
        <v>11124.510000000842</v>
      </c>
      <c r="I198" s="83">
        <f t="shared" si="10"/>
        <v>20.663641095201729</v>
      </c>
      <c r="K198" s="15"/>
    </row>
    <row r="199" spans="1:11" x14ac:dyDescent="0.35">
      <c r="A199" s="5">
        <f t="shared" si="8"/>
        <v>181</v>
      </c>
      <c r="B199" t="s">
        <v>191</v>
      </c>
      <c r="C199" s="58">
        <v>44621</v>
      </c>
      <c r="D199" s="90">
        <v>43617</v>
      </c>
      <c r="E199" s="83">
        <f t="shared" si="11"/>
        <v>-0.39342629482071712</v>
      </c>
      <c r="F199" s="16">
        <v>0</v>
      </c>
      <c r="G199" s="16">
        <v>395646.02099999995</v>
      </c>
      <c r="H199" s="13">
        <v>1089668.6499999971</v>
      </c>
      <c r="I199" s="83">
        <f t="shared" si="10"/>
        <v>0.36308837645278774</v>
      </c>
      <c r="K199" s="15"/>
    </row>
    <row r="200" spans="1:11" x14ac:dyDescent="0.35">
      <c r="A200" s="5">
        <f t="shared" si="8"/>
        <v>182</v>
      </c>
      <c r="B200" t="s">
        <v>192</v>
      </c>
      <c r="C200" s="58">
        <v>44593</v>
      </c>
      <c r="D200" s="90">
        <v>44805</v>
      </c>
      <c r="E200" s="83">
        <f t="shared" si="11"/>
        <v>1.9952830188679245</v>
      </c>
      <c r="F200" s="16">
        <v>0</v>
      </c>
      <c r="G200" s="16">
        <v>0</v>
      </c>
      <c r="H200" s="13">
        <v>110421.03999999998</v>
      </c>
      <c r="I200" s="83">
        <f t="shared" si="10"/>
        <v>0</v>
      </c>
      <c r="K200" s="15"/>
    </row>
    <row r="201" spans="1:11" x14ac:dyDescent="0.35">
      <c r="A201" s="5">
        <f t="shared" si="8"/>
        <v>183</v>
      </c>
      <c r="B201" t="s">
        <v>193</v>
      </c>
      <c r="C201" s="58">
        <v>44621</v>
      </c>
      <c r="D201" s="90">
        <v>44876</v>
      </c>
      <c r="E201" s="83">
        <f t="shared" si="11"/>
        <v>1.5490196078431373</v>
      </c>
      <c r="F201" s="16">
        <v>0</v>
      </c>
      <c r="G201" s="16">
        <v>0</v>
      </c>
      <c r="H201" s="13">
        <v>244897.08000000037</v>
      </c>
      <c r="I201" s="83">
        <f t="shared" si="10"/>
        <v>0</v>
      </c>
      <c r="K201" s="15"/>
    </row>
    <row r="202" spans="1:11" x14ac:dyDescent="0.35">
      <c r="A202" s="5">
        <f t="shared" si="8"/>
        <v>184</v>
      </c>
      <c r="B202" t="s">
        <v>194</v>
      </c>
      <c r="C202" s="58">
        <v>45383</v>
      </c>
      <c r="D202" s="90">
        <v>45940</v>
      </c>
      <c r="E202" s="83">
        <f t="shared" si="11"/>
        <v>-0.65888689407540391</v>
      </c>
      <c r="F202" s="16">
        <v>22024.030000000002</v>
      </c>
      <c r="G202" s="16">
        <v>0</v>
      </c>
      <c r="H202" s="13">
        <v>1236458.5400000026</v>
      </c>
      <c r="I202" s="83">
        <f t="shared" si="10"/>
        <v>0</v>
      </c>
      <c r="K202" s="15"/>
    </row>
    <row r="203" spans="1:11" x14ac:dyDescent="0.35">
      <c r="A203" s="5">
        <f t="shared" si="8"/>
        <v>185</v>
      </c>
      <c r="B203" t="s">
        <v>195</v>
      </c>
      <c r="C203" s="58">
        <v>44197</v>
      </c>
      <c r="D203" s="91" t="s">
        <v>703</v>
      </c>
      <c r="E203" s="91" t="s">
        <v>703</v>
      </c>
      <c r="F203" s="16">
        <v>3.0719999999999996</v>
      </c>
      <c r="G203" s="16">
        <v>3.0489999999999999</v>
      </c>
      <c r="H203" s="13">
        <v>664.4</v>
      </c>
      <c r="I203" s="83">
        <f t="shared" si="10"/>
        <v>4.5891029500301026E-3</v>
      </c>
      <c r="K203" s="15"/>
    </row>
    <row r="204" spans="1:11" x14ac:dyDescent="0.35">
      <c r="A204" s="5">
        <f t="shared" si="8"/>
        <v>186</v>
      </c>
      <c r="B204" t="s">
        <v>196</v>
      </c>
      <c r="C204" s="58">
        <v>44986</v>
      </c>
      <c r="D204" s="91" t="s">
        <v>703</v>
      </c>
      <c r="E204" s="91" t="s">
        <v>703</v>
      </c>
      <c r="F204" s="16">
        <v>3573730.7680000002</v>
      </c>
      <c r="G204" s="16">
        <v>0</v>
      </c>
      <c r="H204" s="13">
        <v>-35421.609999999979</v>
      </c>
      <c r="I204" s="83">
        <f t="shared" si="10"/>
        <v>0</v>
      </c>
      <c r="K204" s="15"/>
    </row>
    <row r="205" spans="1:11" x14ac:dyDescent="0.35">
      <c r="A205" s="5">
        <f t="shared" si="8"/>
        <v>187</v>
      </c>
      <c r="B205" t="s">
        <v>197</v>
      </c>
      <c r="C205" s="58">
        <v>45292</v>
      </c>
      <c r="D205" s="91" t="s">
        <v>703</v>
      </c>
      <c r="E205" s="91" t="s">
        <v>703</v>
      </c>
      <c r="F205" s="16">
        <v>5299.7</v>
      </c>
      <c r="G205" s="16">
        <v>3051852.875</v>
      </c>
      <c r="H205" s="13">
        <v>3529259.3699999973</v>
      </c>
      <c r="I205" s="83">
        <f t="shared" si="10"/>
        <v>0.86472898561717282</v>
      </c>
      <c r="K205" s="15"/>
    </row>
    <row r="206" spans="1:11" x14ac:dyDescent="0.35">
      <c r="A206" s="5">
        <f t="shared" si="8"/>
        <v>188</v>
      </c>
      <c r="B206" t="s">
        <v>198</v>
      </c>
      <c r="C206" s="58">
        <v>45658</v>
      </c>
      <c r="D206" s="91" t="s">
        <v>703</v>
      </c>
      <c r="E206" s="91" t="s">
        <v>703</v>
      </c>
      <c r="F206" s="16">
        <v>3079948.665</v>
      </c>
      <c r="G206" s="16">
        <v>2876334.5060000001</v>
      </c>
      <c r="H206" s="13">
        <v>3709344.5000000009</v>
      </c>
      <c r="I206" s="83">
        <f t="shared" si="10"/>
        <v>0.7754293261248717</v>
      </c>
      <c r="K206" s="15"/>
    </row>
    <row r="207" spans="1:11" x14ac:dyDescent="0.35">
      <c r="A207" s="5">
        <f t="shared" si="8"/>
        <v>189</v>
      </c>
      <c r="B207" t="s">
        <v>199</v>
      </c>
      <c r="C207" s="58">
        <v>45323</v>
      </c>
      <c r="D207" s="90">
        <v>46022</v>
      </c>
      <c r="E207" s="83">
        <f>IFERROR((($C$9-C207)/(D207-C207)),"n.m.")</f>
        <v>-0.43919885550786836</v>
      </c>
      <c r="F207" s="16">
        <v>284.44</v>
      </c>
      <c r="G207" s="16">
        <v>0</v>
      </c>
      <c r="H207" s="13">
        <v>335243.1599999998</v>
      </c>
      <c r="I207" s="83">
        <f t="shared" si="10"/>
        <v>0</v>
      </c>
      <c r="K207" s="15"/>
    </row>
    <row r="208" spans="1:11" x14ac:dyDescent="0.35">
      <c r="A208" s="17">
        <f t="shared" si="8"/>
        <v>190</v>
      </c>
      <c r="B208" s="18" t="s">
        <v>200</v>
      </c>
      <c r="C208" s="85" t="s">
        <v>201</v>
      </c>
      <c r="D208" s="85" t="s">
        <v>201</v>
      </c>
      <c r="E208" s="84" t="s">
        <v>201</v>
      </c>
      <c r="F208" s="19">
        <v>13509126.620000035</v>
      </c>
      <c r="G208" s="19">
        <v>28077014.024999969</v>
      </c>
      <c r="H208" s="19">
        <v>0</v>
      </c>
      <c r="I208" s="20" t="s">
        <v>201</v>
      </c>
      <c r="K208" s="15"/>
    </row>
    <row r="209" spans="1:11" x14ac:dyDescent="0.35">
      <c r="A209" s="5">
        <f t="shared" si="8"/>
        <v>191</v>
      </c>
      <c r="B209" s="21" t="s">
        <v>202</v>
      </c>
      <c r="C209" s="58">
        <v>0</v>
      </c>
      <c r="D209" s="22">
        <f>SUM(D20:D208)</f>
        <v>6514506</v>
      </c>
      <c r="E209" s="22">
        <f>SUM(E20:E208)</f>
        <v>578.20824868422847</v>
      </c>
      <c r="F209" s="22">
        <f>SUM(F20:F208)</f>
        <v>72375874.110000029</v>
      </c>
      <c r="G209" s="22">
        <f>SUM(G20:G208)</f>
        <v>79895687.906999961</v>
      </c>
      <c r="H209" s="22">
        <f>SUM(H20:H208)</f>
        <v>89862169.899999976</v>
      </c>
      <c r="I209" s="23"/>
      <c r="K209" s="15"/>
    </row>
    <row r="210" spans="1:11" x14ac:dyDescent="0.35">
      <c r="A210" s="5">
        <f t="shared" si="8"/>
        <v>192</v>
      </c>
      <c r="B210" s="21" t="s">
        <v>203</v>
      </c>
      <c r="C210" s="58">
        <v>0</v>
      </c>
      <c r="D210" s="70"/>
      <c r="E210" s="24"/>
      <c r="F210" s="24"/>
      <c r="G210" s="24"/>
      <c r="H210" s="24"/>
      <c r="I210" s="25"/>
      <c r="K210" s="15"/>
    </row>
    <row r="211" spans="1:11" x14ac:dyDescent="0.35">
      <c r="A211" s="5">
        <f t="shared" si="8"/>
        <v>193</v>
      </c>
      <c r="B211" t="s">
        <v>204</v>
      </c>
      <c r="C211" s="58" t="s">
        <v>20</v>
      </c>
      <c r="D211" s="72" t="str">
        <f>VLOOKUP(B211,'Gen Lookups'!A:K,3,FALSE)</f>
        <v>(blank)</v>
      </c>
      <c r="E211" s="76" t="str">
        <f t="shared" ref="E211:E247" si="12">IFERROR(($C$9-C211)/(D211-C211),"n.m.")</f>
        <v>n.m.</v>
      </c>
      <c r="F211" s="74">
        <f>SUMIF('Gen Lookups'!J:J,'Test Year'!J211,'Gen Lookups'!G:G)</f>
        <v>0</v>
      </c>
      <c r="G211" s="74">
        <f>SUMIF('Gen Lookups'!J:J,'Test Year'!J211,'Gen Lookups'!H:H)</f>
        <v>0</v>
      </c>
      <c r="H211" s="16">
        <v>483424.81000000058</v>
      </c>
      <c r="I211" s="80">
        <f>G211/H211</f>
        <v>0</v>
      </c>
      <c r="J211" t="str">
        <f>CONCATENATE("117-",B211)</f>
        <v>117-000005237</v>
      </c>
      <c r="K211" s="15" t="s">
        <v>989</v>
      </c>
    </row>
    <row r="212" spans="1:11" x14ac:dyDescent="0.35">
      <c r="A212" s="5">
        <f t="shared" si="8"/>
        <v>194</v>
      </c>
      <c r="B212" t="s">
        <v>205</v>
      </c>
      <c r="C212" s="58" t="s">
        <v>672</v>
      </c>
      <c r="D212" s="72" t="str">
        <f>VLOOKUP(B212,'Gen Lookups'!A:K,3,FALSE)</f>
        <v>(blank)</v>
      </c>
      <c r="E212" s="76" t="str">
        <f t="shared" si="12"/>
        <v>n.m.</v>
      </c>
      <c r="F212" s="74">
        <f>SUMIF('Gen Lookups'!J:J,'Test Year'!J212,'Gen Lookups'!G:G)</f>
        <v>12.63</v>
      </c>
      <c r="G212" s="74">
        <f>SUMIF('Gen Lookups'!J:J,'Test Year'!J212,'Gen Lookups'!H:H)</f>
        <v>0</v>
      </c>
      <c r="H212" s="16">
        <v>7349.9100000000008</v>
      </c>
      <c r="I212" s="80">
        <f t="shared" ref="I212:I246" si="13">G212/H212</f>
        <v>0</v>
      </c>
      <c r="J212" t="str">
        <f t="shared" ref="J212:J247" si="14">CONCATENATE("117-",B212)</f>
        <v>117-000025231</v>
      </c>
      <c r="K212" s="15" t="s">
        <v>991</v>
      </c>
    </row>
    <row r="213" spans="1:11" x14ac:dyDescent="0.35">
      <c r="A213" s="5">
        <f t="shared" ref="A213:A276" si="15">A212+1</f>
        <v>195</v>
      </c>
      <c r="B213" t="s">
        <v>206</v>
      </c>
      <c r="C213" s="58" t="s">
        <v>20</v>
      </c>
      <c r="D213" s="72" t="str">
        <f>VLOOKUP(B213,'Gen Lookups'!A:K,3,FALSE)</f>
        <v>(blank)</v>
      </c>
      <c r="E213" s="76" t="str">
        <f t="shared" si="12"/>
        <v>n.m.</v>
      </c>
      <c r="F213" s="74">
        <f>SUMIF('Gen Lookups'!J:J,'Test Year'!J213,'Gen Lookups'!G:G)</f>
        <v>323809.03999999998</v>
      </c>
      <c r="G213" s="74">
        <f>SUMIF('Gen Lookups'!J:J,'Test Year'!J213,'Gen Lookups'!H:H)</f>
        <v>308158.93400000001</v>
      </c>
      <c r="H213" s="16">
        <v>47574.889999999992</v>
      </c>
      <c r="I213" s="80">
        <f t="shared" si="13"/>
        <v>6.4773441199758963</v>
      </c>
      <c r="J213" t="str">
        <f t="shared" si="14"/>
        <v>117-BSPPB0002</v>
      </c>
      <c r="K213" s="15"/>
    </row>
    <row r="214" spans="1:11" x14ac:dyDescent="0.35">
      <c r="A214" s="5">
        <f t="shared" si="15"/>
        <v>196</v>
      </c>
      <c r="B214" t="s">
        <v>207</v>
      </c>
      <c r="C214" s="58" t="s">
        <v>20</v>
      </c>
      <c r="D214" s="72" t="str">
        <f>VLOOKUP(B214,'Gen Lookups'!A:K,3,FALSE)</f>
        <v>(blank)</v>
      </c>
      <c r="E214" s="76" t="str">
        <f t="shared" si="12"/>
        <v>n.m.</v>
      </c>
      <c r="F214" s="74">
        <f>SUMIF('Gen Lookups'!J:J,'Test Year'!J214,'Gen Lookups'!G:G)</f>
        <v>217.68</v>
      </c>
      <c r="G214" s="74">
        <f>SUMIF('Gen Lookups'!J:J,'Test Year'!J214,'Gen Lookups'!H:H)</f>
        <v>0</v>
      </c>
      <c r="H214" s="16">
        <v>138165.44999999998</v>
      </c>
      <c r="I214" s="80">
        <f t="shared" si="13"/>
        <v>0</v>
      </c>
      <c r="J214" t="str">
        <f t="shared" si="14"/>
        <v>117-BSPPB0007</v>
      </c>
      <c r="K214" s="15"/>
    </row>
    <row r="215" spans="1:11" x14ac:dyDescent="0.35">
      <c r="A215" s="5">
        <f t="shared" si="15"/>
        <v>197</v>
      </c>
      <c r="B215" t="s">
        <v>208</v>
      </c>
      <c r="C215" s="58" t="s">
        <v>20</v>
      </c>
      <c r="D215" s="72" t="str">
        <f>VLOOKUP(B215,'Gen Lookups'!A:K,3,FALSE)</f>
        <v>(blank)</v>
      </c>
      <c r="E215" s="76" t="str">
        <f t="shared" si="12"/>
        <v>n.m.</v>
      </c>
      <c r="F215" s="74">
        <f>SUMIF('Gen Lookups'!J:J,'Test Year'!J215,'Gen Lookups'!G:G)</f>
        <v>228.03</v>
      </c>
      <c r="G215" s="74">
        <f>SUMIF('Gen Lookups'!J:J,'Test Year'!J215,'Gen Lookups'!H:H)</f>
        <v>0</v>
      </c>
      <c r="H215" s="16">
        <v>35028.350000000006</v>
      </c>
      <c r="I215" s="80">
        <f t="shared" si="13"/>
        <v>0</v>
      </c>
      <c r="J215" t="str">
        <f t="shared" si="14"/>
        <v>117-BSPPB0008</v>
      </c>
      <c r="K215" s="15"/>
    </row>
    <row r="216" spans="1:11" x14ac:dyDescent="0.35">
      <c r="A216" s="5">
        <f t="shared" si="15"/>
        <v>198</v>
      </c>
      <c r="B216" t="s">
        <v>209</v>
      </c>
      <c r="C216" s="58" t="s">
        <v>20</v>
      </c>
      <c r="D216" s="72" t="str">
        <f>VLOOKUP(B216,'Gen Lookups'!A:K,3,FALSE)</f>
        <v>(blank)</v>
      </c>
      <c r="E216" s="76" t="str">
        <f t="shared" si="12"/>
        <v>n.m.</v>
      </c>
      <c r="F216" s="74">
        <f>SUMIF('Gen Lookups'!J:J,'Test Year'!J216,'Gen Lookups'!G:G)</f>
        <v>120.29</v>
      </c>
      <c r="G216" s="74">
        <f>SUMIF('Gen Lookups'!J:J,'Test Year'!J216,'Gen Lookups'!H:H)</f>
        <v>0</v>
      </c>
      <c r="H216" s="16">
        <v>67287.390000000014</v>
      </c>
      <c r="I216" s="80">
        <f t="shared" si="13"/>
        <v>0</v>
      </c>
      <c r="J216" t="str">
        <f t="shared" si="14"/>
        <v>117-BSPPB0011</v>
      </c>
      <c r="K216" s="15"/>
    </row>
    <row r="217" spans="1:11" x14ac:dyDescent="0.35">
      <c r="A217" s="5">
        <f t="shared" si="15"/>
        <v>199</v>
      </c>
      <c r="B217" t="s">
        <v>210</v>
      </c>
      <c r="C217" s="58" t="s">
        <v>20</v>
      </c>
      <c r="D217" s="72">
        <f>VLOOKUP(B217,'Gen Lookups'!A:K,3,FALSE)</f>
        <v>43465</v>
      </c>
      <c r="E217" s="76" t="str">
        <f t="shared" si="12"/>
        <v>n.m.</v>
      </c>
      <c r="F217" s="74">
        <f>SUMIF('Gen Lookups'!J:J,'Test Year'!J217,'Gen Lookups'!G:G)</f>
        <v>336302.54699999996</v>
      </c>
      <c r="G217" s="74">
        <f>SUMIF('Gen Lookups'!J:J,'Test Year'!J217,'Gen Lookups'!H:H)</f>
        <v>832845.96000000008</v>
      </c>
      <c r="H217" s="16">
        <v>1158052.8499999985</v>
      </c>
      <c r="I217" s="80">
        <f t="shared" si="13"/>
        <v>0.71917785099358911</v>
      </c>
      <c r="J217" t="str">
        <f t="shared" si="14"/>
        <v>117-BSPPB0013</v>
      </c>
      <c r="K217" s="15"/>
    </row>
    <row r="218" spans="1:11" x14ac:dyDescent="0.35">
      <c r="A218" s="5">
        <f t="shared" si="15"/>
        <v>200</v>
      </c>
      <c r="B218" t="s">
        <v>211</v>
      </c>
      <c r="C218" s="58" t="s">
        <v>20</v>
      </c>
      <c r="D218" s="72" t="str">
        <f>VLOOKUP(B218,'Gen Lookups'!A:K,3,FALSE)</f>
        <v>(blank)</v>
      </c>
      <c r="E218" s="76" t="str">
        <f t="shared" si="12"/>
        <v>n.m.</v>
      </c>
      <c r="F218" s="74">
        <f>SUMIF('Gen Lookups'!J:J,'Test Year'!J218,'Gen Lookups'!G:G)</f>
        <v>246.25</v>
      </c>
      <c r="G218" s="74">
        <f>SUMIF('Gen Lookups'!J:J,'Test Year'!J218,'Gen Lookups'!H:H)</f>
        <v>0</v>
      </c>
      <c r="H218" s="16">
        <v>247589.97000000003</v>
      </c>
      <c r="I218" s="80">
        <f t="shared" si="13"/>
        <v>0</v>
      </c>
      <c r="J218" t="str">
        <f t="shared" si="14"/>
        <v>117-BSPPBENEW</v>
      </c>
      <c r="K218" s="15"/>
    </row>
    <row r="219" spans="1:11" x14ac:dyDescent="0.35">
      <c r="A219" s="5">
        <f t="shared" si="15"/>
        <v>201</v>
      </c>
      <c r="B219" t="s">
        <v>212</v>
      </c>
      <c r="C219" s="58" t="s">
        <v>20</v>
      </c>
      <c r="D219" s="72" t="str">
        <f>VLOOKUP(B219,'Gen Lookups'!A:K,3,FALSE)</f>
        <v>(blank)</v>
      </c>
      <c r="E219" s="76" t="str">
        <f t="shared" si="12"/>
        <v>n.m.</v>
      </c>
      <c r="F219" s="74">
        <f>SUMIF('Gen Lookups'!J:J,'Test Year'!J219,'Gen Lookups'!G:G)</f>
        <v>845917.80799999996</v>
      </c>
      <c r="G219" s="74">
        <f>SUMIF('Gen Lookups'!J:J,'Test Year'!J219,'Gen Lookups'!H:H)</f>
        <v>956559.62199999997</v>
      </c>
      <c r="H219" s="16">
        <v>634689.19000000029</v>
      </c>
      <c r="I219" s="80">
        <f t="shared" si="13"/>
        <v>1.5071307926325317</v>
      </c>
      <c r="J219" t="str">
        <f t="shared" si="14"/>
        <v>117-BSPPBOUT1</v>
      </c>
      <c r="K219" s="15"/>
    </row>
    <row r="220" spans="1:11" x14ac:dyDescent="0.35">
      <c r="A220" s="5">
        <f t="shared" si="15"/>
        <v>202</v>
      </c>
      <c r="B220" t="s">
        <v>213</v>
      </c>
      <c r="C220" s="58">
        <v>43405</v>
      </c>
      <c r="D220" s="72">
        <f>VLOOKUP(B220,'Gen Lookups'!A:K,3,FALSE)</f>
        <v>43455</v>
      </c>
      <c r="E220" s="76">
        <f t="shared" si="12"/>
        <v>32.22</v>
      </c>
      <c r="F220" s="74">
        <f>SUMIF('Gen Lookups'!J:J,'Test Year'!J220,'Gen Lookups'!G:G)</f>
        <v>565.12</v>
      </c>
      <c r="G220" s="74">
        <f>SUMIF('Gen Lookups'!J:J,'Test Year'!J220,'Gen Lookups'!H:H)</f>
        <v>183248.52499999999</v>
      </c>
      <c r="H220" s="16">
        <v>414957.9500000003</v>
      </c>
      <c r="I220" s="80">
        <f t="shared" si="13"/>
        <v>0.44160745685195296</v>
      </c>
      <c r="J220" t="str">
        <f t="shared" si="14"/>
        <v>117-BSPPBS347</v>
      </c>
      <c r="K220" s="15"/>
    </row>
    <row r="221" spans="1:11" x14ac:dyDescent="0.35">
      <c r="A221" s="5">
        <f t="shared" si="15"/>
        <v>203</v>
      </c>
      <c r="B221" t="s">
        <v>214</v>
      </c>
      <c r="C221" s="58">
        <v>45139</v>
      </c>
      <c r="D221" s="72">
        <f>VLOOKUP(B221,'Gen Lookups'!A:K,3,FALSE)</f>
        <v>45657</v>
      </c>
      <c r="E221" s="76">
        <f t="shared" si="12"/>
        <v>-0.23745173745173745</v>
      </c>
      <c r="F221" s="74">
        <f>SUMIF('Gen Lookups'!J:J,'Test Year'!J221,'Gen Lookups'!G:G)</f>
        <v>4265647.78</v>
      </c>
      <c r="G221" s="74">
        <f>SUMIF('Gen Lookups'!J:J,'Test Year'!J221,'Gen Lookups'!H:H)</f>
        <v>5810643.635999999</v>
      </c>
      <c r="H221" s="16">
        <v>8135599.4399999958</v>
      </c>
      <c r="I221" s="80">
        <f t="shared" si="13"/>
        <v>0.71422440090044581</v>
      </c>
      <c r="J221" t="str">
        <f t="shared" si="14"/>
        <v>117-BSPPBS368</v>
      </c>
      <c r="K221" s="15"/>
    </row>
    <row r="222" spans="1:11" x14ac:dyDescent="0.35">
      <c r="A222" s="5">
        <f t="shared" si="15"/>
        <v>204</v>
      </c>
      <c r="B222" t="s">
        <v>215</v>
      </c>
      <c r="C222" s="58">
        <v>45778</v>
      </c>
      <c r="D222" s="72">
        <f>VLOOKUP(B222,'Gen Lookups'!A:K,3,FALSE)</f>
        <v>46054</v>
      </c>
      <c r="E222" s="76">
        <f t="shared" si="12"/>
        <v>-2.7608695652173911</v>
      </c>
      <c r="F222" s="74">
        <f>SUMIF('Gen Lookups'!J:J,'Test Year'!J222,'Gen Lookups'!G:G)</f>
        <v>1170678.8180000002</v>
      </c>
      <c r="G222" s="74">
        <f>SUMIF('Gen Lookups'!J:J,'Test Year'!J222,'Gen Lookups'!H:H)</f>
        <v>1148697.852</v>
      </c>
      <c r="H222" s="16">
        <v>1278.32</v>
      </c>
      <c r="I222" s="80">
        <f t="shared" si="13"/>
        <v>898.59960886163094</v>
      </c>
      <c r="J222" t="str">
        <f t="shared" si="14"/>
        <v>117-BSPPBWGRN</v>
      </c>
      <c r="K222" s="15"/>
    </row>
    <row r="223" spans="1:11" x14ac:dyDescent="0.35">
      <c r="A223" s="5">
        <f t="shared" si="15"/>
        <v>205</v>
      </c>
      <c r="B223" s="26" t="s">
        <v>216</v>
      </c>
      <c r="C223" s="58">
        <v>43831</v>
      </c>
      <c r="D223" s="72">
        <f>VLOOKUP(B223,'Gen Lookups'!A:K,3,FALSE)</f>
        <v>47848</v>
      </c>
      <c r="E223" s="76">
        <f t="shared" si="12"/>
        <v>0.29499626587005229</v>
      </c>
      <c r="F223" s="74">
        <f>SUMIF('Gen Lookups'!J:J,'Test Year'!J223,'Gen Lookups'!G:G)</f>
        <v>0</v>
      </c>
      <c r="G223" s="74">
        <f>SUMIF('Gen Lookups'!J:J,'Test Year'!J223,'Gen Lookups'!H:H)</f>
        <v>0</v>
      </c>
      <c r="H223" s="16">
        <v>106531.98999999998</v>
      </c>
      <c r="I223" s="80">
        <f t="shared" si="13"/>
        <v>0</v>
      </c>
      <c r="J223" t="str">
        <f t="shared" si="14"/>
        <v>117-IT117CCIC</v>
      </c>
      <c r="K223" s="15"/>
    </row>
    <row r="224" spans="1:11" x14ac:dyDescent="0.35">
      <c r="A224" s="5">
        <f t="shared" si="15"/>
        <v>206</v>
      </c>
      <c r="B224" t="s">
        <v>217</v>
      </c>
      <c r="C224" s="58" t="s">
        <v>20</v>
      </c>
      <c r="D224" s="72">
        <f>VLOOKUP(B224,'Gen Lookups'!A:K,3,FALSE)</f>
        <v>44926</v>
      </c>
      <c r="E224" s="76" t="str">
        <f t="shared" si="12"/>
        <v>n.m.</v>
      </c>
      <c r="F224" s="74">
        <f>SUMIF('Gen Lookups'!J:J,'Test Year'!J224,'Gen Lookups'!G:G)</f>
        <v>0</v>
      </c>
      <c r="G224" s="74">
        <f>SUMIF('Gen Lookups'!J:J,'Test Year'!J224,'Gen Lookups'!H:H)</f>
        <v>5237.4139999999998</v>
      </c>
      <c r="H224" s="16">
        <v>4676.6499999999996</v>
      </c>
      <c r="I224" s="80">
        <f t="shared" si="13"/>
        <v>1.1199071985288616</v>
      </c>
      <c r="J224" t="str">
        <f t="shared" si="14"/>
        <v>117-ITCB11700</v>
      </c>
      <c r="K224" s="15"/>
    </row>
    <row r="225" spans="1:11" x14ac:dyDescent="0.35">
      <c r="A225" s="5">
        <f t="shared" si="15"/>
        <v>207</v>
      </c>
      <c r="B225" t="s">
        <v>218</v>
      </c>
      <c r="C225" s="58">
        <v>44805</v>
      </c>
      <c r="D225" s="72">
        <f>VLOOKUP(B225,'Gen Lookups'!A:K,3,FALSE)</f>
        <v>44926</v>
      </c>
      <c r="E225" s="76">
        <f t="shared" si="12"/>
        <v>1.7438016528925619</v>
      </c>
      <c r="F225" s="74">
        <f>SUMIF('Gen Lookups'!J:J,'Test Year'!J225,'Gen Lookups'!G:G)</f>
        <v>0</v>
      </c>
      <c r="G225" s="74">
        <f>SUMIF('Gen Lookups'!J:J,'Test Year'!J225,'Gen Lookups'!H:H)</f>
        <v>0</v>
      </c>
      <c r="H225" s="16">
        <v>1241.4599999999996</v>
      </c>
      <c r="I225" s="80">
        <f t="shared" si="13"/>
        <v>0</v>
      </c>
      <c r="J225" t="str">
        <f t="shared" si="14"/>
        <v>117-ITCBLBRTY</v>
      </c>
      <c r="K225" s="15"/>
    </row>
    <row r="226" spans="1:11" x14ac:dyDescent="0.35">
      <c r="A226" s="5">
        <f t="shared" si="15"/>
        <v>208</v>
      </c>
      <c r="B226" t="s">
        <v>219</v>
      </c>
      <c r="C226" s="58">
        <v>45047</v>
      </c>
      <c r="D226" s="72">
        <f>VLOOKUP(B226,'Gen Lookups'!A:K,3,FALSE)</f>
        <v>46022</v>
      </c>
      <c r="E226" s="76">
        <f t="shared" si="12"/>
        <v>-3.1794871794871796E-2</v>
      </c>
      <c r="F226" s="74">
        <f>SUMIF('Gen Lookups'!J:J,'Test Year'!J226,'Gen Lookups'!G:G)</f>
        <v>13110.401</v>
      </c>
      <c r="G226" s="74">
        <f>SUMIF('Gen Lookups'!J:J,'Test Year'!J226,'Gen Lookups'!H:H)</f>
        <v>12494.993</v>
      </c>
      <c r="H226" s="16">
        <v>4542.91</v>
      </c>
      <c r="I226" s="80">
        <f t="shared" si="13"/>
        <v>2.7504381552793253</v>
      </c>
      <c r="J226" t="str">
        <f t="shared" si="14"/>
        <v>117-ITPCLC117</v>
      </c>
      <c r="K226" s="15"/>
    </row>
    <row r="227" spans="1:11" x14ac:dyDescent="0.35">
      <c r="A227" s="5">
        <f t="shared" si="15"/>
        <v>209</v>
      </c>
      <c r="B227" t="s">
        <v>220</v>
      </c>
      <c r="C227" s="58">
        <v>45017</v>
      </c>
      <c r="D227" s="72">
        <f>VLOOKUP(B227,'Gen Lookups'!A:K,3,FALSE)</f>
        <v>45257</v>
      </c>
      <c r="E227" s="76">
        <f t="shared" si="12"/>
        <v>-4.1666666666666666E-3</v>
      </c>
      <c r="F227" s="74">
        <f>SUMIF('Gen Lookups'!J:J,'Test Year'!J227,'Gen Lookups'!G:G)</f>
        <v>0</v>
      </c>
      <c r="G227" s="74">
        <f>SUMIF('Gen Lookups'!J:J,'Test Year'!J227,'Gen Lookups'!H:H)</f>
        <v>0</v>
      </c>
      <c r="H227" s="16">
        <v>10847.360000000002</v>
      </c>
      <c r="I227" s="80">
        <f t="shared" si="13"/>
        <v>0</v>
      </c>
      <c r="J227" t="str">
        <f t="shared" si="14"/>
        <v>117-ML1E25C02</v>
      </c>
      <c r="K227" s="15"/>
    </row>
    <row r="228" spans="1:11" x14ac:dyDescent="0.35">
      <c r="A228" s="5">
        <f t="shared" si="15"/>
        <v>210</v>
      </c>
      <c r="B228" t="s">
        <v>221</v>
      </c>
      <c r="C228" s="58">
        <v>44986</v>
      </c>
      <c r="D228" s="72">
        <f>VLOOKUP(B228,'Gen Lookups'!A:K,3,FALSE)</f>
        <v>46387</v>
      </c>
      <c r="E228" s="76">
        <f t="shared" si="12"/>
        <v>2.1413276231263382E-2</v>
      </c>
      <c r="F228" s="74">
        <f>SUMIF('Gen Lookups'!J:J,'Test Year'!J228,'Gen Lookups'!G:G)</f>
        <v>2095605.8289999994</v>
      </c>
      <c r="G228" s="74">
        <f>SUMIF('Gen Lookups'!J:J,'Test Year'!J228,'Gen Lookups'!H:H)</f>
        <v>1859019.8399999999</v>
      </c>
      <c r="H228" s="16">
        <v>2390343.8700000006</v>
      </c>
      <c r="I228" s="80">
        <f t="shared" si="13"/>
        <v>0.77772067162872238</v>
      </c>
      <c r="J228" t="str">
        <f t="shared" si="14"/>
        <v>117-MLKP26265</v>
      </c>
      <c r="K228" s="15"/>
    </row>
    <row r="229" spans="1:11" x14ac:dyDescent="0.35">
      <c r="A229" s="5">
        <f t="shared" si="15"/>
        <v>211</v>
      </c>
      <c r="B229" t="s">
        <v>222</v>
      </c>
      <c r="C229" s="58">
        <v>45748</v>
      </c>
      <c r="D229" s="72">
        <f>VLOOKUP(B229,'Gen Lookups'!A:K,3,FALSE)</f>
        <v>45838</v>
      </c>
      <c r="E229" s="76">
        <f t="shared" si="12"/>
        <v>-8.1333333333333329</v>
      </c>
      <c r="F229" s="74">
        <f>SUMIF('Gen Lookups'!J:J,'Test Year'!J229,'Gen Lookups'!G:G)</f>
        <v>0</v>
      </c>
      <c r="G229" s="74">
        <f>SUMIF('Gen Lookups'!J:J,'Test Year'!J229,'Gen Lookups'!H:H)</f>
        <v>0</v>
      </c>
      <c r="H229" s="16">
        <v>117846.22</v>
      </c>
      <c r="I229" s="80">
        <f t="shared" si="13"/>
        <v>0</v>
      </c>
      <c r="J229" t="str">
        <f t="shared" si="14"/>
        <v>117-MLKYELGFL</v>
      </c>
      <c r="K229" s="15"/>
    </row>
    <row r="230" spans="1:11" x14ac:dyDescent="0.35">
      <c r="A230" s="5">
        <f t="shared" si="15"/>
        <v>212</v>
      </c>
      <c r="B230" t="s">
        <v>223</v>
      </c>
      <c r="C230" s="58">
        <v>45261</v>
      </c>
      <c r="D230" s="72">
        <f>VLOOKUP(B230,'Gen Lookups'!A:K,3,FALSE)</f>
        <v>45443</v>
      </c>
      <c r="E230" s="76">
        <f t="shared" si="12"/>
        <v>-1.3461538461538463</v>
      </c>
      <c r="F230" s="74">
        <f>SUMIF('Gen Lookups'!J:J,'Test Year'!J230,'Gen Lookups'!G:G)</f>
        <v>209458.75299999997</v>
      </c>
      <c r="G230" s="74">
        <f>SUMIF('Gen Lookups'!J:J,'Test Year'!J230,'Gen Lookups'!H:H)</f>
        <v>202987.47099999999</v>
      </c>
      <c r="H230" s="16">
        <v>180868.78</v>
      </c>
      <c r="I230" s="80">
        <f t="shared" si="13"/>
        <v>1.1222913705726327</v>
      </c>
      <c r="J230" t="str">
        <f t="shared" si="14"/>
        <v>117-MLL1CGRPL</v>
      </c>
      <c r="K230" s="15"/>
    </row>
    <row r="231" spans="1:11" x14ac:dyDescent="0.35">
      <c r="A231" s="5">
        <f t="shared" si="15"/>
        <v>213</v>
      </c>
      <c r="B231" t="s">
        <v>224</v>
      </c>
      <c r="C231" s="58">
        <v>45261</v>
      </c>
      <c r="D231" s="72">
        <f>VLOOKUP(B231,'Gen Lookups'!A:K,3,FALSE)</f>
        <v>45443</v>
      </c>
      <c r="E231" s="76">
        <f t="shared" si="12"/>
        <v>-1.3461538461538463</v>
      </c>
      <c r="F231" s="74">
        <f>SUMIF('Gen Lookups'!J:J,'Test Year'!J231,'Gen Lookups'!G:G)</f>
        <v>276.37</v>
      </c>
      <c r="G231" s="74">
        <f>SUMIF('Gen Lookups'!J:J,'Test Year'!J231,'Gen Lookups'!H:H)</f>
        <v>0</v>
      </c>
      <c r="H231" s="16">
        <v>80075.799999999974</v>
      </c>
      <c r="I231" s="80">
        <f t="shared" si="13"/>
        <v>0</v>
      </c>
      <c r="J231" t="str">
        <f t="shared" si="14"/>
        <v>117-MLL2CGRPL</v>
      </c>
      <c r="K231" s="15"/>
    </row>
    <row r="232" spans="1:11" x14ac:dyDescent="0.35">
      <c r="A232" s="5">
        <f t="shared" si="15"/>
        <v>214</v>
      </c>
      <c r="B232" t="s">
        <v>225</v>
      </c>
      <c r="C232" s="58">
        <v>45047</v>
      </c>
      <c r="D232" s="72">
        <f>VLOOKUP(B232,'Gen Lookups'!A:K,3,FALSE)</f>
        <v>45260</v>
      </c>
      <c r="E232" s="76">
        <f t="shared" si="12"/>
        <v>-0.14553990610328638</v>
      </c>
      <c r="F232" s="74">
        <f>SUMIF('Gen Lookups'!J:J,'Test Year'!J232,'Gen Lookups'!G:G)</f>
        <v>0</v>
      </c>
      <c r="G232" s="74">
        <f>SUMIF('Gen Lookups'!J:J,'Test Year'!J232,'Gen Lookups'!H:H)</f>
        <v>0</v>
      </c>
      <c r="H232" s="16">
        <v>9.25</v>
      </c>
      <c r="I232" s="80">
        <f t="shared" si="13"/>
        <v>0</v>
      </c>
      <c r="J232" t="str">
        <f t="shared" si="14"/>
        <v>117-MLLEC1VHL</v>
      </c>
      <c r="K232" s="15"/>
    </row>
    <row r="233" spans="1:11" x14ac:dyDescent="0.35">
      <c r="A233" s="5">
        <f t="shared" si="15"/>
        <v>215</v>
      </c>
      <c r="B233" t="s">
        <v>226</v>
      </c>
      <c r="C233" s="58">
        <v>45536</v>
      </c>
      <c r="D233" s="72">
        <f>VLOOKUP(B233,'Gen Lookups'!A:K,3,FALSE)</f>
        <v>46174</v>
      </c>
      <c r="E233" s="76">
        <f t="shared" si="12"/>
        <v>-0.8150470219435737</v>
      </c>
      <c r="F233" s="74">
        <f>SUMIF('Gen Lookups'!J:J,'Test Year'!J233,'Gen Lookups'!G:G)</f>
        <v>166.05</v>
      </c>
      <c r="G233" s="74">
        <f>SUMIF('Gen Lookups'!J:J,'Test Year'!J233,'Gen Lookups'!H:H)</f>
        <v>0</v>
      </c>
      <c r="H233" s="16">
        <v>275693.84000000003</v>
      </c>
      <c r="I233" s="80">
        <f t="shared" si="13"/>
        <v>0</v>
      </c>
      <c r="J233" t="str">
        <f t="shared" si="14"/>
        <v>117-MLLEP2LA0</v>
      </c>
      <c r="K233" s="15"/>
    </row>
    <row r="234" spans="1:11" x14ac:dyDescent="0.35">
      <c r="A234" s="5">
        <f t="shared" si="15"/>
        <v>216</v>
      </c>
      <c r="B234" t="s">
        <v>227</v>
      </c>
      <c r="C234" s="58">
        <v>45536</v>
      </c>
      <c r="D234" s="72">
        <f>VLOOKUP(B234,'Gen Lookups'!A:K,3,FALSE)</f>
        <v>46174</v>
      </c>
      <c r="E234" s="76">
        <f t="shared" si="12"/>
        <v>-0.8150470219435737</v>
      </c>
      <c r="F234" s="74">
        <f>SUMIF('Gen Lookups'!J:J,'Test Year'!J234,'Gen Lookups'!G:G)</f>
        <v>53.129999999999995</v>
      </c>
      <c r="G234" s="74">
        <f>SUMIF('Gen Lookups'!J:J,'Test Year'!J234,'Gen Lookups'!H:H)</f>
        <v>0</v>
      </c>
      <c r="H234" s="16">
        <v>89424.99</v>
      </c>
      <c r="I234" s="80">
        <f t="shared" si="13"/>
        <v>0</v>
      </c>
      <c r="J234" t="str">
        <f t="shared" si="14"/>
        <v>117-MLLEP2LA1</v>
      </c>
      <c r="K234" s="15"/>
    </row>
    <row r="235" spans="1:11" x14ac:dyDescent="0.35">
      <c r="A235" s="5">
        <f t="shared" si="15"/>
        <v>217</v>
      </c>
      <c r="B235" t="s">
        <v>228</v>
      </c>
      <c r="C235" s="58">
        <v>45536</v>
      </c>
      <c r="D235" s="72">
        <f>VLOOKUP(B235,'Gen Lookups'!A:K,3,FALSE)</f>
        <v>46174</v>
      </c>
      <c r="E235" s="76">
        <f t="shared" si="12"/>
        <v>-0.8150470219435737</v>
      </c>
      <c r="F235" s="74">
        <f>SUMIF('Gen Lookups'!J:J,'Test Year'!J235,'Gen Lookups'!G:G)</f>
        <v>166.05</v>
      </c>
      <c r="G235" s="74">
        <f>SUMIF('Gen Lookups'!J:J,'Test Year'!J235,'Gen Lookups'!H:H)</f>
        <v>0</v>
      </c>
      <c r="H235" s="16">
        <v>275693.84000000003</v>
      </c>
      <c r="I235" s="80">
        <f t="shared" si="13"/>
        <v>0</v>
      </c>
      <c r="J235" t="str">
        <f t="shared" si="14"/>
        <v>117-MLLEP2LB0</v>
      </c>
      <c r="K235" s="15"/>
    </row>
    <row r="236" spans="1:11" x14ac:dyDescent="0.35">
      <c r="A236" s="5">
        <f t="shared" si="15"/>
        <v>218</v>
      </c>
      <c r="B236" t="s">
        <v>229</v>
      </c>
      <c r="C236" s="58">
        <v>45536</v>
      </c>
      <c r="D236" s="72">
        <f>VLOOKUP(B236,'Gen Lookups'!A:K,3,FALSE)</f>
        <v>46174</v>
      </c>
      <c r="E236" s="76">
        <f t="shared" si="12"/>
        <v>-0.8150470219435737</v>
      </c>
      <c r="F236" s="74">
        <f>SUMIF('Gen Lookups'!J:J,'Test Year'!J236,'Gen Lookups'!G:G)</f>
        <v>53.129999999999995</v>
      </c>
      <c r="G236" s="74">
        <f>SUMIF('Gen Lookups'!J:J,'Test Year'!J236,'Gen Lookups'!H:H)</f>
        <v>0</v>
      </c>
      <c r="H236" s="16">
        <v>89424.99</v>
      </c>
      <c r="I236" s="80">
        <f t="shared" si="13"/>
        <v>0</v>
      </c>
      <c r="J236" t="str">
        <f t="shared" si="14"/>
        <v>117-MLLEP2LB1</v>
      </c>
      <c r="K236" s="15"/>
    </row>
    <row r="237" spans="1:11" x14ac:dyDescent="0.35">
      <c r="A237" s="5">
        <f t="shared" si="15"/>
        <v>219</v>
      </c>
      <c r="B237" t="s">
        <v>230</v>
      </c>
      <c r="C237" s="58">
        <v>45261</v>
      </c>
      <c r="D237" s="72">
        <f>VLOOKUP(B237,'Gen Lookups'!A:K,3,FALSE)</f>
        <v>45291</v>
      </c>
      <c r="E237" s="76">
        <f t="shared" si="12"/>
        <v>-8.1666666666666661</v>
      </c>
      <c r="F237" s="74">
        <f>SUMIF('Gen Lookups'!J:J,'Test Year'!J237,'Gen Lookups'!G:G)</f>
        <v>567186.39899999998</v>
      </c>
      <c r="G237" s="74">
        <f>SUMIF('Gen Lookups'!J:J,'Test Year'!J237,'Gen Lookups'!H:H)</f>
        <v>645880.15199999989</v>
      </c>
      <c r="H237" s="16">
        <v>922405.74999999977</v>
      </c>
      <c r="I237" s="80">
        <f t="shared" si="13"/>
        <v>0.70021262551756647</v>
      </c>
      <c r="J237" t="str">
        <f t="shared" si="14"/>
        <v>117-MLLHAULRD</v>
      </c>
      <c r="K237" s="15"/>
    </row>
    <row r="238" spans="1:11" x14ac:dyDescent="0.35">
      <c r="A238" s="5">
        <f t="shared" si="15"/>
        <v>220</v>
      </c>
      <c r="B238" t="s">
        <v>231</v>
      </c>
      <c r="C238" s="58">
        <v>44805</v>
      </c>
      <c r="D238" s="72">
        <f>VLOOKUP(B238,'Gen Lookups'!A:K,3,FALSE)</f>
        <v>45657</v>
      </c>
      <c r="E238" s="76">
        <f t="shared" si="12"/>
        <v>0.24765258215962441</v>
      </c>
      <c r="F238" s="74">
        <f>SUMIF('Gen Lookups'!J:J,'Test Year'!J238,'Gen Lookups'!G:G)</f>
        <v>2906687.9929999989</v>
      </c>
      <c r="G238" s="74">
        <f>SUMIF('Gen Lookups'!J:J,'Test Year'!J238,'Gen Lookups'!H:H)</f>
        <v>3414944.798</v>
      </c>
      <c r="H238" s="16">
        <v>2295473.46</v>
      </c>
      <c r="I238" s="80">
        <f t="shared" si="13"/>
        <v>1.4876864653447137</v>
      </c>
      <c r="J238" t="str">
        <f t="shared" si="14"/>
        <v>117-MLLPC0ELG</v>
      </c>
      <c r="K238" s="15"/>
    </row>
    <row r="239" spans="1:11" x14ac:dyDescent="0.35">
      <c r="A239" s="5">
        <f t="shared" si="15"/>
        <v>221</v>
      </c>
      <c r="B239" t="s">
        <v>232</v>
      </c>
      <c r="C239" s="58">
        <v>44805</v>
      </c>
      <c r="D239" s="72">
        <f>VLOOKUP(B239,'Gen Lookups'!A:K,3,FALSE)</f>
        <v>45291</v>
      </c>
      <c r="E239" s="76">
        <f t="shared" si="12"/>
        <v>0.43415637860082307</v>
      </c>
      <c r="F239" s="74">
        <f>SUMIF('Gen Lookups'!J:J,'Test Year'!J239,'Gen Lookups'!G:G)</f>
        <v>0</v>
      </c>
      <c r="G239" s="74">
        <f>SUMIF('Gen Lookups'!J:J,'Test Year'!J239,'Gen Lookups'!H:H)</f>
        <v>0</v>
      </c>
      <c r="H239" s="16">
        <v>153.62</v>
      </c>
      <c r="I239" s="80">
        <f t="shared" si="13"/>
        <v>0</v>
      </c>
      <c r="J239" t="str">
        <f t="shared" si="14"/>
        <v>117-MLLPC0LIM</v>
      </c>
      <c r="K239" s="15"/>
    </row>
    <row r="240" spans="1:11" x14ac:dyDescent="0.35">
      <c r="A240" s="5">
        <f t="shared" si="15"/>
        <v>222</v>
      </c>
      <c r="B240" t="s">
        <v>233</v>
      </c>
      <c r="C240" s="58">
        <v>44805</v>
      </c>
      <c r="D240" s="72">
        <f>VLOOKUP(B240,'Gen Lookups'!A:K,3,FALSE)</f>
        <v>44926</v>
      </c>
      <c r="E240" s="76">
        <f t="shared" si="12"/>
        <v>1.7438016528925619</v>
      </c>
      <c r="F240" s="74">
        <f>SUMIF('Gen Lookups'!J:J,'Test Year'!J240,'Gen Lookups'!G:G)</f>
        <v>0</v>
      </c>
      <c r="G240" s="74">
        <f>SUMIF('Gen Lookups'!J:J,'Test Year'!J240,'Gen Lookups'!H:H)</f>
        <v>0</v>
      </c>
      <c r="H240" s="16">
        <v>-3500.45</v>
      </c>
      <c r="I240" s="80">
        <f t="shared" si="13"/>
        <v>0</v>
      </c>
      <c r="J240" t="str">
        <f t="shared" si="14"/>
        <v>117-MLLPC2ESP</v>
      </c>
      <c r="K240" s="15"/>
    </row>
    <row r="241" spans="1:11" x14ac:dyDescent="0.35">
      <c r="A241" s="5">
        <f t="shared" si="15"/>
        <v>223</v>
      </c>
      <c r="B241" t="s">
        <v>234</v>
      </c>
      <c r="C241" s="58">
        <v>45323</v>
      </c>
      <c r="D241" s="72">
        <f>VLOOKUP(B241,'Gen Lookups'!A:K,3,FALSE)</f>
        <v>45453</v>
      </c>
      <c r="E241" s="76">
        <f t="shared" si="12"/>
        <v>-2.3615384615384616</v>
      </c>
      <c r="F241" s="74">
        <f>SUMIF('Gen Lookups'!J:J,'Test Year'!J241,'Gen Lookups'!G:G)</f>
        <v>0</v>
      </c>
      <c r="G241" s="74">
        <f>SUMIF('Gen Lookups'!J:J,'Test Year'!J241,'Gen Lookups'!H:H)</f>
        <v>-69142.592999999993</v>
      </c>
      <c r="H241" s="16">
        <v>-330841.71999999991</v>
      </c>
      <c r="I241" s="80">
        <f t="shared" si="13"/>
        <v>0.20898994540349994</v>
      </c>
      <c r="J241" t="str">
        <f t="shared" si="14"/>
        <v>117-MLLPCT1BP</v>
      </c>
      <c r="K241" s="15"/>
    </row>
    <row r="242" spans="1:11" x14ac:dyDescent="0.35">
      <c r="A242" s="5">
        <f t="shared" si="15"/>
        <v>224</v>
      </c>
      <c r="B242" t="s">
        <v>235</v>
      </c>
      <c r="C242" s="58">
        <v>45261</v>
      </c>
      <c r="D242" s="72">
        <f>VLOOKUP(B242,'Gen Lookups'!A:K,3,FALSE)</f>
        <v>45991</v>
      </c>
      <c r="E242" s="76">
        <f t="shared" si="12"/>
        <v>-0.33561643835616439</v>
      </c>
      <c r="F242" s="74">
        <f>SUMIF('Gen Lookups'!J:J,'Test Year'!J242,'Gen Lookups'!G:G)</f>
        <v>0</v>
      </c>
      <c r="G242" s="74">
        <f>SUMIF('Gen Lookups'!J:J,'Test Year'!J242,'Gen Lookups'!H:H)</f>
        <v>0</v>
      </c>
      <c r="H242" s="16">
        <v>167127.64999999997</v>
      </c>
      <c r="I242" s="80">
        <f t="shared" si="13"/>
        <v>0</v>
      </c>
      <c r="J242" t="str">
        <f t="shared" si="14"/>
        <v>117-MLLPCT1PC</v>
      </c>
      <c r="K242" s="15"/>
    </row>
    <row r="243" spans="1:11" x14ac:dyDescent="0.35">
      <c r="A243" s="5">
        <f t="shared" si="15"/>
        <v>225</v>
      </c>
      <c r="B243" t="s">
        <v>236</v>
      </c>
      <c r="C243" s="58">
        <v>44805</v>
      </c>
      <c r="D243" s="72" t="str">
        <f>VLOOKUP(B243,'Gen Lookups'!A:K,3,FALSE)</f>
        <v>(blank)</v>
      </c>
      <c r="E243" s="76" t="str">
        <f t="shared" si="12"/>
        <v>n.m.</v>
      </c>
      <c r="F243" s="74">
        <f>SUMIF('Gen Lookups'!J:J,'Test Year'!J243,'Gen Lookups'!G:G)</f>
        <v>1713510.1339999959</v>
      </c>
      <c r="G243" s="74">
        <f>SUMIF('Gen Lookups'!J:J,'Test Year'!J243,'Gen Lookups'!H:H)</f>
        <v>2109996.7579999948</v>
      </c>
      <c r="H243" s="16">
        <v>2596663.8299999954</v>
      </c>
      <c r="I243" s="80">
        <f t="shared" si="13"/>
        <v>0.81257987022524913</v>
      </c>
      <c r="J243" t="str">
        <f t="shared" si="14"/>
        <v>117-MLLPPBSHD</v>
      </c>
      <c r="K243" s="15"/>
    </row>
    <row r="244" spans="1:11" x14ac:dyDescent="0.35">
      <c r="A244" s="5">
        <f t="shared" si="15"/>
        <v>226</v>
      </c>
      <c r="B244" t="s">
        <v>237</v>
      </c>
      <c r="C244" s="58">
        <v>44805</v>
      </c>
      <c r="D244" s="72">
        <f>VLOOKUP(B244,'Gen Lookups'!A:K,3,FALSE)</f>
        <v>45291</v>
      </c>
      <c r="E244" s="76">
        <f t="shared" si="12"/>
        <v>0.43415637860082307</v>
      </c>
      <c r="F244" s="74">
        <f>SUMIF('Gen Lookups'!J:J,'Test Year'!J244,'Gen Lookups'!G:G)</f>
        <v>0</v>
      </c>
      <c r="G244" s="74">
        <f>SUMIF('Gen Lookups'!J:J,'Test Year'!J244,'Gen Lookups'!H:H)</f>
        <v>0</v>
      </c>
      <c r="H244" s="16">
        <v>-44229.47</v>
      </c>
      <c r="I244" s="80">
        <f t="shared" si="13"/>
        <v>0</v>
      </c>
      <c r="J244" t="str">
        <f t="shared" si="14"/>
        <v>117-MLLSC1AHB</v>
      </c>
      <c r="K244" s="15"/>
    </row>
    <row r="245" spans="1:11" x14ac:dyDescent="0.35">
      <c r="A245" s="5">
        <f t="shared" si="15"/>
        <v>227</v>
      </c>
      <c r="B245" t="s">
        <v>238</v>
      </c>
      <c r="C245" s="58">
        <v>45505</v>
      </c>
      <c r="D245" s="72">
        <f>VLOOKUP(B245,'Gen Lookups'!A:K,3,FALSE)</f>
        <v>45808</v>
      </c>
      <c r="E245" s="76">
        <f t="shared" si="12"/>
        <v>-1.613861386138614</v>
      </c>
      <c r="F245" s="74">
        <f>SUMIF('Gen Lookups'!J:J,'Test Year'!J245,'Gen Lookups'!G:G)</f>
        <v>274790.47400000005</v>
      </c>
      <c r="G245" s="74">
        <f>SUMIF('Gen Lookups'!J:J,'Test Year'!J245,'Gen Lookups'!H:H)</f>
        <v>273686.07800000004</v>
      </c>
      <c r="H245" s="16">
        <v>332314.66000000003</v>
      </c>
      <c r="I245" s="80">
        <f t="shared" si="13"/>
        <v>0.8235750959647703</v>
      </c>
      <c r="J245" t="str">
        <f t="shared" si="14"/>
        <v>117-MLLVC1CL1</v>
      </c>
      <c r="K245" s="15"/>
    </row>
    <row r="246" spans="1:11" x14ac:dyDescent="0.35">
      <c r="A246" s="5">
        <f t="shared" si="15"/>
        <v>228</v>
      </c>
      <c r="B246" t="s">
        <v>239</v>
      </c>
      <c r="C246" s="58">
        <v>45352</v>
      </c>
      <c r="D246" s="72">
        <f>VLOOKUP(B246,'Gen Lookups'!A:K,3,FALSE)</f>
        <v>46022</v>
      </c>
      <c r="E246" s="76">
        <f t="shared" si="12"/>
        <v>-0.5014925373134328</v>
      </c>
      <c r="F246" s="74">
        <f>SUMIF('Gen Lookups'!J:J,'Test Year'!J246,'Gen Lookups'!G:G)</f>
        <v>156.5</v>
      </c>
      <c r="G246" s="74">
        <f>SUMIF('Gen Lookups'!J:J,'Test Year'!J246,'Gen Lookups'!H:H)</f>
        <v>0</v>
      </c>
      <c r="H246" s="16">
        <v>118353.17000000014</v>
      </c>
      <c r="I246" s="80">
        <f t="shared" si="13"/>
        <v>0</v>
      </c>
      <c r="J246" t="str">
        <f t="shared" si="14"/>
        <v>117-XHWCAP117</v>
      </c>
      <c r="K246" s="15"/>
    </row>
    <row r="247" spans="1:11" x14ac:dyDescent="0.35">
      <c r="A247" s="17">
        <f t="shared" si="15"/>
        <v>229</v>
      </c>
      <c r="B247" s="18" t="s">
        <v>201</v>
      </c>
      <c r="C247" s="58" t="s">
        <v>200</v>
      </c>
      <c r="D247" s="71" t="s">
        <v>201</v>
      </c>
      <c r="E247" s="77" t="str">
        <f t="shared" si="12"/>
        <v>n.m.</v>
      </c>
      <c r="F247" s="19">
        <f>SUMIF('Gen Lookups'!J:J,'Test Year'!J247,'Gen Lookups'!G:G)</f>
        <v>7707009.676</v>
      </c>
      <c r="G247" s="19">
        <f>SUMIF('Gen Lookups'!J:J,'Test Year'!J247,'Gen Lookups'!H:H)</f>
        <v>12244172.605</v>
      </c>
      <c r="H247" s="19"/>
      <c r="I247" s="78" t="s">
        <v>574</v>
      </c>
      <c r="J247" t="str">
        <f t="shared" si="14"/>
        <v>117-Other</v>
      </c>
      <c r="K247" s="15" t="s">
        <v>990</v>
      </c>
    </row>
    <row r="248" spans="1:11" x14ac:dyDescent="0.35">
      <c r="A248" s="5">
        <f t="shared" si="15"/>
        <v>230</v>
      </c>
      <c r="B248" s="21" t="s">
        <v>240</v>
      </c>
      <c r="C248" s="58">
        <v>0</v>
      </c>
      <c r="D248" s="22">
        <f>SUM(D211:D247)</f>
        <v>1230407</v>
      </c>
      <c r="E248" s="22">
        <f>SUM(E211:E247)</f>
        <v>6.8951508365850911</v>
      </c>
      <c r="F248" s="22">
        <f>SUM(F211:F247)</f>
        <v>22431976.881999996</v>
      </c>
      <c r="G248" s="22">
        <f>SUM(G211:G247)</f>
        <v>29939432.044999998</v>
      </c>
      <c r="H248" s="22">
        <f>SUM(H211:H247)</f>
        <v>21052140.969999999</v>
      </c>
      <c r="I248" s="23"/>
      <c r="K248" s="15"/>
    </row>
    <row r="249" spans="1:11" x14ac:dyDescent="0.35">
      <c r="A249" s="5">
        <f t="shared" si="15"/>
        <v>231</v>
      </c>
      <c r="B249" s="21" t="s">
        <v>241</v>
      </c>
      <c r="C249" s="58">
        <v>0</v>
      </c>
      <c r="D249" s="24"/>
      <c r="E249" s="24"/>
      <c r="F249" s="24"/>
      <c r="G249" s="24"/>
      <c r="H249" s="24"/>
      <c r="I249" s="25"/>
      <c r="K249" s="15"/>
    </row>
    <row r="250" spans="1:11" x14ac:dyDescent="0.35">
      <c r="A250" s="5">
        <f t="shared" si="15"/>
        <v>232</v>
      </c>
      <c r="B250" t="s">
        <v>242</v>
      </c>
      <c r="C250" s="58" t="s">
        <v>20</v>
      </c>
      <c r="D250" s="89">
        <v>43123</v>
      </c>
      <c r="E250" s="83" t="str">
        <f>IFERROR((($C$9-C250)/(D250-C250)),"n.m.")</f>
        <v>n.m.</v>
      </c>
      <c r="F250" s="16">
        <v>0</v>
      </c>
      <c r="G250" s="16">
        <v>0</v>
      </c>
      <c r="H250" s="16">
        <v>1034881.5600000008</v>
      </c>
      <c r="I250" s="83">
        <f t="shared" ref="I250:I313" si="16">G250/H250</f>
        <v>0</v>
      </c>
      <c r="K250" s="15"/>
    </row>
    <row r="251" spans="1:11" x14ac:dyDescent="0.35">
      <c r="A251" s="5">
        <f t="shared" si="15"/>
        <v>233</v>
      </c>
      <c r="B251" t="s">
        <v>243</v>
      </c>
      <c r="C251" s="58" t="s">
        <v>669</v>
      </c>
      <c r="D251" s="91" t="s">
        <v>703</v>
      </c>
      <c r="E251" s="91" t="s">
        <v>703</v>
      </c>
      <c r="F251" s="16">
        <v>50.92</v>
      </c>
      <c r="G251" s="16">
        <v>0</v>
      </c>
      <c r="H251" s="16">
        <v>18695.189999999995</v>
      </c>
      <c r="I251" s="83">
        <f t="shared" si="16"/>
        <v>0</v>
      </c>
      <c r="K251" s="15"/>
    </row>
    <row r="252" spans="1:11" x14ac:dyDescent="0.35">
      <c r="A252" s="5">
        <f t="shared" si="15"/>
        <v>234</v>
      </c>
      <c r="B252" t="s">
        <v>244</v>
      </c>
      <c r="C252" s="58">
        <v>44713</v>
      </c>
      <c r="D252" s="89">
        <v>44742</v>
      </c>
      <c r="E252" s="83">
        <f t="shared" ref="E252:E283" si="17">IFERROR((($C$9-C252)/(D252-C252)),"n.m.")</f>
        <v>10.448275862068966</v>
      </c>
      <c r="F252" s="16">
        <v>0</v>
      </c>
      <c r="G252" s="16">
        <v>0</v>
      </c>
      <c r="H252" s="16">
        <v>37605.950000000004</v>
      </c>
      <c r="I252" s="83">
        <f t="shared" si="16"/>
        <v>0</v>
      </c>
      <c r="K252" s="15"/>
    </row>
    <row r="253" spans="1:11" x14ac:dyDescent="0.35">
      <c r="A253" s="5">
        <f t="shared" si="15"/>
        <v>235</v>
      </c>
      <c r="B253" t="s">
        <v>245</v>
      </c>
      <c r="C253" s="58" t="s">
        <v>673</v>
      </c>
      <c r="D253" s="89">
        <v>44550</v>
      </c>
      <c r="E253" s="83">
        <f t="shared" si="17"/>
        <v>1.1946532999164579</v>
      </c>
      <c r="F253" s="16">
        <v>205.37900000000002</v>
      </c>
      <c r="G253" s="16">
        <v>275.76900000000001</v>
      </c>
      <c r="H253" s="16">
        <v>11740.67</v>
      </c>
      <c r="I253" s="83">
        <f t="shared" si="16"/>
        <v>2.3488352879350156E-2</v>
      </c>
      <c r="K253" s="15"/>
    </row>
    <row r="254" spans="1:11" x14ac:dyDescent="0.35">
      <c r="A254" s="5">
        <f t="shared" si="15"/>
        <v>236</v>
      </c>
      <c r="B254" t="s">
        <v>246</v>
      </c>
      <c r="C254" s="58">
        <v>44470</v>
      </c>
      <c r="D254" s="89">
        <v>44742</v>
      </c>
      <c r="E254" s="83">
        <f t="shared" si="17"/>
        <v>2.0073529411764706</v>
      </c>
      <c r="F254" s="16">
        <v>44372.546000000002</v>
      </c>
      <c r="G254" s="16">
        <v>2486.71</v>
      </c>
      <c r="H254" s="16">
        <v>52577.679999999993</v>
      </c>
      <c r="I254" s="83">
        <f t="shared" si="16"/>
        <v>4.729592481068013E-2</v>
      </c>
      <c r="K254" s="15"/>
    </row>
    <row r="255" spans="1:11" x14ac:dyDescent="0.35">
      <c r="A255" s="5">
        <f t="shared" si="15"/>
        <v>237</v>
      </c>
      <c r="B255" t="s">
        <v>247</v>
      </c>
      <c r="C255" s="58" t="s">
        <v>674</v>
      </c>
      <c r="D255" s="89">
        <v>46022</v>
      </c>
      <c r="E255" s="83">
        <f t="shared" si="17"/>
        <v>0.71749508565009834</v>
      </c>
      <c r="F255" s="16">
        <v>6383.31</v>
      </c>
      <c r="G255" s="16">
        <v>0</v>
      </c>
      <c r="H255" s="16">
        <v>17934.599999999999</v>
      </c>
      <c r="I255" s="83">
        <f t="shared" si="16"/>
        <v>0</v>
      </c>
      <c r="K255" s="15"/>
    </row>
    <row r="256" spans="1:11" x14ac:dyDescent="0.35">
      <c r="A256" s="5">
        <f t="shared" si="15"/>
        <v>238</v>
      </c>
      <c r="B256" t="s">
        <v>248</v>
      </c>
      <c r="C256" s="58" t="s">
        <v>675</v>
      </c>
      <c r="D256" s="89">
        <v>43251</v>
      </c>
      <c r="E256" s="83">
        <f t="shared" si="17"/>
        <v>5.8489010989010985</v>
      </c>
      <c r="F256" s="16">
        <v>0</v>
      </c>
      <c r="G256" s="16">
        <v>0</v>
      </c>
      <c r="H256" s="16">
        <v>-15873.91</v>
      </c>
      <c r="I256" s="83">
        <f t="shared" si="16"/>
        <v>0</v>
      </c>
      <c r="K256" s="15"/>
    </row>
    <row r="257" spans="1:11" x14ac:dyDescent="0.35">
      <c r="A257" s="5">
        <f t="shared" si="15"/>
        <v>239</v>
      </c>
      <c r="B257" t="s">
        <v>249</v>
      </c>
      <c r="C257" s="58" t="s">
        <v>675</v>
      </c>
      <c r="D257" s="89">
        <v>45247</v>
      </c>
      <c r="E257" s="83">
        <f t="shared" si="17"/>
        <v>0.90211864406779663</v>
      </c>
      <c r="F257" s="16">
        <v>610070.50600000005</v>
      </c>
      <c r="G257" s="16">
        <v>-2219972.878</v>
      </c>
      <c r="H257" s="16">
        <v>2061379.5899999994</v>
      </c>
      <c r="I257" s="83">
        <f t="shared" si="16"/>
        <v>-1.0769355090005528</v>
      </c>
      <c r="K257" s="15"/>
    </row>
    <row r="258" spans="1:11" x14ac:dyDescent="0.35">
      <c r="A258" s="5">
        <f t="shared" si="15"/>
        <v>240</v>
      </c>
      <c r="B258" t="s">
        <v>250</v>
      </c>
      <c r="C258" s="58" t="s">
        <v>676</v>
      </c>
      <c r="D258" s="89">
        <v>44012</v>
      </c>
      <c r="E258" s="83">
        <f t="shared" si="17"/>
        <v>1.8685121107266436</v>
      </c>
      <c r="F258" s="16">
        <v>0</v>
      </c>
      <c r="G258" s="16">
        <v>0</v>
      </c>
      <c r="H258" s="16">
        <v>63230.200000000004</v>
      </c>
      <c r="I258" s="83">
        <f t="shared" si="16"/>
        <v>0</v>
      </c>
      <c r="K258" s="15"/>
    </row>
    <row r="259" spans="1:11" x14ac:dyDescent="0.35">
      <c r="A259" s="5">
        <f t="shared" si="15"/>
        <v>241</v>
      </c>
      <c r="B259" t="s">
        <v>251</v>
      </c>
      <c r="C259" s="58" t="s">
        <v>676</v>
      </c>
      <c r="D259" s="89">
        <v>43830</v>
      </c>
      <c r="E259" s="83">
        <f t="shared" si="17"/>
        <v>2.2176591375770021</v>
      </c>
      <c r="F259" s="16">
        <v>0</v>
      </c>
      <c r="G259" s="16">
        <v>0</v>
      </c>
      <c r="H259" s="16">
        <v>2226.16</v>
      </c>
      <c r="I259" s="83">
        <f t="shared" si="16"/>
        <v>0</v>
      </c>
      <c r="K259" s="15"/>
    </row>
    <row r="260" spans="1:11" x14ac:dyDescent="0.35">
      <c r="A260" s="5">
        <f t="shared" si="15"/>
        <v>242</v>
      </c>
      <c r="B260" t="s">
        <v>252</v>
      </c>
      <c r="C260" s="58" t="s">
        <v>676</v>
      </c>
      <c r="D260" s="89">
        <v>43830</v>
      </c>
      <c r="E260" s="83">
        <f t="shared" si="17"/>
        <v>2.2176591375770021</v>
      </c>
      <c r="F260" s="16">
        <v>11020.130000000001</v>
      </c>
      <c r="G260" s="16">
        <v>0</v>
      </c>
      <c r="H260" s="16">
        <v>5988.28</v>
      </c>
      <c r="I260" s="83">
        <f t="shared" si="16"/>
        <v>0</v>
      </c>
      <c r="K260" s="15"/>
    </row>
    <row r="261" spans="1:11" x14ac:dyDescent="0.35">
      <c r="A261" s="5">
        <f t="shared" si="15"/>
        <v>243</v>
      </c>
      <c r="B261" t="s">
        <v>253</v>
      </c>
      <c r="C261" s="58" t="s">
        <v>676</v>
      </c>
      <c r="D261" s="89">
        <v>43830</v>
      </c>
      <c r="E261" s="83">
        <f t="shared" si="17"/>
        <v>2.2176591375770021</v>
      </c>
      <c r="F261" s="16">
        <v>0</v>
      </c>
      <c r="G261" s="16">
        <v>0</v>
      </c>
      <c r="H261" s="16">
        <v>2649.3799999999997</v>
      </c>
      <c r="I261" s="83">
        <f t="shared" si="16"/>
        <v>0</v>
      </c>
      <c r="K261" s="15"/>
    </row>
    <row r="262" spans="1:11" x14ac:dyDescent="0.35">
      <c r="A262" s="5">
        <f t="shared" si="15"/>
        <v>244</v>
      </c>
      <c r="B262" t="s">
        <v>254</v>
      </c>
      <c r="C262" s="58" t="s">
        <v>675</v>
      </c>
      <c r="D262" s="89">
        <v>43830</v>
      </c>
      <c r="E262" s="83">
        <f t="shared" si="17"/>
        <v>2.2576882290562037</v>
      </c>
      <c r="F262" s="16">
        <v>0</v>
      </c>
      <c r="G262" s="16">
        <v>0</v>
      </c>
      <c r="H262" s="16">
        <v>21303.420000000318</v>
      </c>
      <c r="I262" s="83">
        <f t="shared" si="16"/>
        <v>0</v>
      </c>
      <c r="K262" s="15"/>
    </row>
    <row r="263" spans="1:11" x14ac:dyDescent="0.35">
      <c r="A263" s="5">
        <f t="shared" si="15"/>
        <v>245</v>
      </c>
      <c r="B263" t="s">
        <v>255</v>
      </c>
      <c r="C263" s="58" t="s">
        <v>658</v>
      </c>
      <c r="D263" s="89">
        <v>44456</v>
      </c>
      <c r="E263" s="83">
        <f t="shared" si="17"/>
        <v>1.6922126081582201</v>
      </c>
      <c r="F263" s="16">
        <v>905.48</v>
      </c>
      <c r="G263" s="16">
        <v>0</v>
      </c>
      <c r="H263" s="16">
        <v>2719.03</v>
      </c>
      <c r="I263" s="83">
        <f t="shared" si="16"/>
        <v>0</v>
      </c>
      <c r="K263" s="15"/>
    </row>
    <row r="264" spans="1:11" x14ac:dyDescent="0.35">
      <c r="A264" s="5">
        <f t="shared" si="15"/>
        <v>246</v>
      </c>
      <c r="B264" t="s">
        <v>256</v>
      </c>
      <c r="C264" s="58" t="s">
        <v>677</v>
      </c>
      <c r="D264" s="89">
        <v>43830</v>
      </c>
      <c r="E264" s="83">
        <f t="shared" si="17"/>
        <v>2.3446712018140587</v>
      </c>
      <c r="F264" s="16">
        <v>957.06</v>
      </c>
      <c r="G264" s="16">
        <v>0</v>
      </c>
      <c r="H264" s="16">
        <v>459.48</v>
      </c>
      <c r="I264" s="83">
        <f t="shared" si="16"/>
        <v>0</v>
      </c>
      <c r="K264" s="15"/>
    </row>
    <row r="265" spans="1:11" x14ac:dyDescent="0.35">
      <c r="A265" s="5">
        <f t="shared" si="15"/>
        <v>247</v>
      </c>
      <c r="B265" t="s">
        <v>257</v>
      </c>
      <c r="C265" s="58" t="s">
        <v>677</v>
      </c>
      <c r="D265" s="89">
        <v>43236</v>
      </c>
      <c r="E265" s="83">
        <f t="shared" si="17"/>
        <v>7.1805555555555554</v>
      </c>
      <c r="F265" s="16">
        <v>1033.25</v>
      </c>
      <c r="G265" s="16">
        <v>0</v>
      </c>
      <c r="H265" s="16">
        <v>496.05</v>
      </c>
      <c r="I265" s="83">
        <f t="shared" si="16"/>
        <v>0</v>
      </c>
      <c r="K265" s="15"/>
    </row>
    <row r="266" spans="1:11" x14ac:dyDescent="0.35">
      <c r="A266" s="5">
        <f t="shared" si="15"/>
        <v>248</v>
      </c>
      <c r="B266" t="s">
        <v>258</v>
      </c>
      <c r="C266" s="58" t="s">
        <v>677</v>
      </c>
      <c r="D266" s="89">
        <v>43830</v>
      </c>
      <c r="E266" s="83">
        <f t="shared" si="17"/>
        <v>2.3446712018140587</v>
      </c>
      <c r="F266" s="16">
        <v>916.29</v>
      </c>
      <c r="G266" s="16">
        <v>0</v>
      </c>
      <c r="H266" s="16">
        <v>439.89</v>
      </c>
      <c r="I266" s="83">
        <f t="shared" si="16"/>
        <v>0</v>
      </c>
      <c r="K266" s="15"/>
    </row>
    <row r="267" spans="1:11" x14ac:dyDescent="0.35">
      <c r="A267" s="5">
        <f t="shared" si="15"/>
        <v>249</v>
      </c>
      <c r="B267" t="s">
        <v>259</v>
      </c>
      <c r="C267" s="58">
        <v>45536</v>
      </c>
      <c r="D267" s="89">
        <v>46172</v>
      </c>
      <c r="E267" s="83">
        <f t="shared" si="17"/>
        <v>-0.8176100628930818</v>
      </c>
      <c r="F267" s="16">
        <v>72.78</v>
      </c>
      <c r="G267" s="16">
        <v>228382.981</v>
      </c>
      <c r="H267" s="16">
        <v>4752.32</v>
      </c>
      <c r="I267" s="83">
        <f t="shared" si="16"/>
        <v>48.057155452494783</v>
      </c>
      <c r="K267" s="15"/>
    </row>
    <row r="268" spans="1:11" x14ac:dyDescent="0.35">
      <c r="A268" s="5">
        <f t="shared" si="15"/>
        <v>250</v>
      </c>
      <c r="B268" t="s">
        <v>260</v>
      </c>
      <c r="C268" s="58">
        <v>45536</v>
      </c>
      <c r="D268" s="89">
        <v>46172</v>
      </c>
      <c r="E268" s="83">
        <f t="shared" si="17"/>
        <v>-0.8176100628930818</v>
      </c>
      <c r="F268" s="16">
        <v>70.650000000000006</v>
      </c>
      <c r="G268" s="16">
        <v>0</v>
      </c>
      <c r="H268" s="16">
        <v>4289.329999999999</v>
      </c>
      <c r="I268" s="83">
        <f t="shared" si="16"/>
        <v>0</v>
      </c>
      <c r="K268" s="15"/>
    </row>
    <row r="269" spans="1:11" x14ac:dyDescent="0.35">
      <c r="A269" s="5">
        <f t="shared" si="15"/>
        <v>251</v>
      </c>
      <c r="B269" t="s">
        <v>261</v>
      </c>
      <c r="C269" s="58">
        <v>45505</v>
      </c>
      <c r="D269" s="89">
        <v>46172</v>
      </c>
      <c r="E269" s="83">
        <f t="shared" si="17"/>
        <v>-0.73313343328335834</v>
      </c>
      <c r="F269" s="16">
        <v>4291.24</v>
      </c>
      <c r="G269" s="16">
        <v>0</v>
      </c>
      <c r="H269" s="16">
        <v>139272.54000000004</v>
      </c>
      <c r="I269" s="83">
        <f t="shared" si="16"/>
        <v>0</v>
      </c>
      <c r="K269" s="15"/>
    </row>
    <row r="270" spans="1:11" x14ac:dyDescent="0.35">
      <c r="A270" s="5">
        <f t="shared" si="15"/>
        <v>252</v>
      </c>
      <c r="B270" t="s">
        <v>262</v>
      </c>
      <c r="C270" s="58">
        <v>44743</v>
      </c>
      <c r="D270" s="89">
        <v>44925</v>
      </c>
      <c r="E270" s="83">
        <f t="shared" si="17"/>
        <v>1.5</v>
      </c>
      <c r="F270" s="16">
        <v>0</v>
      </c>
      <c r="G270" s="16">
        <v>0</v>
      </c>
      <c r="H270" s="16">
        <v>-0.61000000000000021</v>
      </c>
      <c r="I270" s="83">
        <f t="shared" si="16"/>
        <v>0</v>
      </c>
      <c r="K270" s="15"/>
    </row>
    <row r="271" spans="1:11" x14ac:dyDescent="0.35">
      <c r="A271" s="5">
        <f t="shared" si="15"/>
        <v>253</v>
      </c>
      <c r="B271" t="s">
        <v>263</v>
      </c>
      <c r="C271" s="58">
        <v>44075</v>
      </c>
      <c r="D271" s="89">
        <v>44743</v>
      </c>
      <c r="E271" s="83">
        <f t="shared" si="17"/>
        <v>1.408682634730539</v>
      </c>
      <c r="F271" s="16">
        <v>0</v>
      </c>
      <c r="G271" s="16">
        <v>0</v>
      </c>
      <c r="H271" s="16">
        <v>355896.72</v>
      </c>
      <c r="I271" s="83">
        <f t="shared" si="16"/>
        <v>0</v>
      </c>
      <c r="K271" s="15"/>
    </row>
    <row r="272" spans="1:11" x14ac:dyDescent="0.35">
      <c r="A272" s="5">
        <f t="shared" si="15"/>
        <v>254</v>
      </c>
      <c r="B272" t="s">
        <v>264</v>
      </c>
      <c r="C272" s="58">
        <v>44105</v>
      </c>
      <c r="D272" s="89">
        <v>44743</v>
      </c>
      <c r="E272" s="83">
        <f t="shared" si="17"/>
        <v>1.4278996865203761</v>
      </c>
      <c r="F272" s="16">
        <v>0</v>
      </c>
      <c r="G272" s="16">
        <v>0</v>
      </c>
      <c r="H272" s="16">
        <v>15053</v>
      </c>
      <c r="I272" s="83">
        <f t="shared" si="16"/>
        <v>0</v>
      </c>
      <c r="K272" s="15"/>
    </row>
    <row r="273" spans="1:11" x14ac:dyDescent="0.35">
      <c r="A273" s="5">
        <f t="shared" si="15"/>
        <v>255</v>
      </c>
      <c r="B273" t="s">
        <v>265</v>
      </c>
      <c r="C273" s="58">
        <v>43922</v>
      </c>
      <c r="D273" s="89">
        <v>46174</v>
      </c>
      <c r="E273" s="83">
        <f t="shared" si="17"/>
        <v>0.48579040852575489</v>
      </c>
      <c r="F273" s="16">
        <v>6090.74</v>
      </c>
      <c r="G273" s="16">
        <v>0</v>
      </c>
      <c r="H273" s="16">
        <v>204672.93</v>
      </c>
      <c r="I273" s="83">
        <f t="shared" si="16"/>
        <v>0</v>
      </c>
      <c r="K273" s="15"/>
    </row>
    <row r="274" spans="1:11" x14ac:dyDescent="0.35">
      <c r="A274" s="5">
        <f t="shared" si="15"/>
        <v>256</v>
      </c>
      <c r="B274" t="s">
        <v>266</v>
      </c>
      <c r="C274" s="58">
        <v>43983</v>
      </c>
      <c r="D274" s="89">
        <v>44561</v>
      </c>
      <c r="E274" s="83">
        <f t="shared" si="17"/>
        <v>1.78719723183391</v>
      </c>
      <c r="F274" s="16">
        <v>0</v>
      </c>
      <c r="G274" s="16">
        <v>0</v>
      </c>
      <c r="H274" s="16">
        <v>741.78</v>
      </c>
      <c r="I274" s="83">
        <f t="shared" si="16"/>
        <v>0</v>
      </c>
      <c r="K274" s="15"/>
    </row>
    <row r="275" spans="1:11" x14ac:dyDescent="0.35">
      <c r="A275" s="5">
        <f t="shared" si="15"/>
        <v>257</v>
      </c>
      <c r="B275" t="s">
        <v>267</v>
      </c>
      <c r="C275" s="58">
        <v>44044</v>
      </c>
      <c r="D275" s="89">
        <v>44561</v>
      </c>
      <c r="E275" s="83">
        <f t="shared" si="17"/>
        <v>1.8800773694390716</v>
      </c>
      <c r="F275" s="16">
        <v>0</v>
      </c>
      <c r="G275" s="16">
        <v>0</v>
      </c>
      <c r="H275" s="16">
        <v>851.66</v>
      </c>
      <c r="I275" s="83">
        <f t="shared" si="16"/>
        <v>0</v>
      </c>
      <c r="K275" s="15"/>
    </row>
    <row r="276" spans="1:11" x14ac:dyDescent="0.35">
      <c r="A276" s="5">
        <f t="shared" si="15"/>
        <v>258</v>
      </c>
      <c r="B276" t="s">
        <v>268</v>
      </c>
      <c r="C276" s="58">
        <v>44013</v>
      </c>
      <c r="D276" s="89">
        <v>45807</v>
      </c>
      <c r="E276" s="83">
        <f t="shared" si="17"/>
        <v>0.55908584169453734</v>
      </c>
      <c r="F276" s="16">
        <v>365943.78200000006</v>
      </c>
      <c r="G276" s="16">
        <v>1826444.379</v>
      </c>
      <c r="H276" s="16">
        <v>977780.22000000067</v>
      </c>
      <c r="I276" s="83">
        <f t="shared" si="16"/>
        <v>1.8679498128935341</v>
      </c>
      <c r="K276" s="15"/>
    </row>
    <row r="277" spans="1:11" x14ac:dyDescent="0.35">
      <c r="A277" s="5">
        <f t="shared" ref="A277:A340" si="18">A276+1</f>
        <v>259</v>
      </c>
      <c r="B277" t="s">
        <v>269</v>
      </c>
      <c r="C277" s="58">
        <v>44136</v>
      </c>
      <c r="D277" s="89">
        <v>44561</v>
      </c>
      <c r="E277" s="83">
        <f t="shared" si="17"/>
        <v>2.0705882352941178</v>
      </c>
      <c r="F277" s="16">
        <v>0</v>
      </c>
      <c r="G277" s="16">
        <v>0</v>
      </c>
      <c r="H277" s="16">
        <v>104.73</v>
      </c>
      <c r="I277" s="83">
        <f t="shared" si="16"/>
        <v>0</v>
      </c>
      <c r="K277" s="15"/>
    </row>
    <row r="278" spans="1:11" x14ac:dyDescent="0.35">
      <c r="A278" s="5">
        <f t="shared" si="18"/>
        <v>260</v>
      </c>
      <c r="B278" t="s">
        <v>270</v>
      </c>
      <c r="C278" s="58">
        <v>44197</v>
      </c>
      <c r="D278" s="89">
        <v>45260</v>
      </c>
      <c r="E278" s="83">
        <f t="shared" si="17"/>
        <v>0.77046095954844784</v>
      </c>
      <c r="F278" s="16">
        <v>107.23</v>
      </c>
      <c r="G278" s="16">
        <v>0</v>
      </c>
      <c r="H278" s="16">
        <v>153.79</v>
      </c>
      <c r="I278" s="83">
        <f t="shared" si="16"/>
        <v>0</v>
      </c>
      <c r="K278" s="15"/>
    </row>
    <row r="279" spans="1:11" x14ac:dyDescent="0.35">
      <c r="A279" s="5">
        <f t="shared" si="18"/>
        <v>261</v>
      </c>
      <c r="B279" t="s">
        <v>271</v>
      </c>
      <c r="C279" s="58">
        <v>44197</v>
      </c>
      <c r="D279" s="89">
        <v>45260</v>
      </c>
      <c r="E279" s="83">
        <f t="shared" si="17"/>
        <v>0.77046095954844784</v>
      </c>
      <c r="F279" s="16">
        <v>0</v>
      </c>
      <c r="G279" s="16">
        <v>0</v>
      </c>
      <c r="H279" s="16">
        <v>139.16999999999996</v>
      </c>
      <c r="I279" s="83">
        <f t="shared" si="16"/>
        <v>0</v>
      </c>
      <c r="K279" s="15"/>
    </row>
    <row r="280" spans="1:11" x14ac:dyDescent="0.35">
      <c r="A280" s="5">
        <f t="shared" si="18"/>
        <v>262</v>
      </c>
      <c r="B280" t="s">
        <v>272</v>
      </c>
      <c r="C280" s="58">
        <v>44197</v>
      </c>
      <c r="D280" s="89">
        <v>45260</v>
      </c>
      <c r="E280" s="83">
        <f t="shared" si="17"/>
        <v>0.77046095954844784</v>
      </c>
      <c r="F280" s="16">
        <v>0</v>
      </c>
      <c r="G280" s="16">
        <v>0</v>
      </c>
      <c r="H280" s="16">
        <v>126.25</v>
      </c>
      <c r="I280" s="83">
        <f t="shared" si="16"/>
        <v>0</v>
      </c>
      <c r="K280" s="15"/>
    </row>
    <row r="281" spans="1:11" x14ac:dyDescent="0.35">
      <c r="A281" s="5">
        <f t="shared" si="18"/>
        <v>263</v>
      </c>
      <c r="B281" t="s">
        <v>273</v>
      </c>
      <c r="C281" s="58">
        <v>45231</v>
      </c>
      <c r="D281" s="89">
        <v>46857</v>
      </c>
      <c r="E281" s="83">
        <f t="shared" si="17"/>
        <v>-0.13222632226322265</v>
      </c>
      <c r="F281" s="16">
        <v>1102569.9790000001</v>
      </c>
      <c r="G281" s="16">
        <v>1147165.2570000002</v>
      </c>
      <c r="H281" s="16">
        <v>27810.63</v>
      </c>
      <c r="I281" s="83">
        <f t="shared" si="16"/>
        <v>41.249164689904553</v>
      </c>
      <c r="K281" s="15"/>
    </row>
    <row r="282" spans="1:11" x14ac:dyDescent="0.35">
      <c r="A282" s="5">
        <f t="shared" si="18"/>
        <v>264</v>
      </c>
      <c r="B282" t="s">
        <v>274</v>
      </c>
      <c r="C282" s="58">
        <v>45323</v>
      </c>
      <c r="D282" s="89">
        <v>46857</v>
      </c>
      <c r="E282" s="83">
        <f t="shared" si="17"/>
        <v>-0.20013037809647979</v>
      </c>
      <c r="F282" s="16">
        <v>0</v>
      </c>
      <c r="G282" s="16">
        <v>0</v>
      </c>
      <c r="H282" s="16">
        <v>16869.369999999995</v>
      </c>
      <c r="I282" s="83">
        <f t="shared" si="16"/>
        <v>0</v>
      </c>
      <c r="K282" s="15"/>
    </row>
    <row r="283" spans="1:11" x14ac:dyDescent="0.35">
      <c r="A283" s="5">
        <f t="shared" si="18"/>
        <v>265</v>
      </c>
      <c r="B283" t="s">
        <v>275</v>
      </c>
      <c r="C283" s="58">
        <v>45231</v>
      </c>
      <c r="D283" s="89">
        <v>46857</v>
      </c>
      <c r="E283" s="83">
        <f t="shared" si="17"/>
        <v>-0.13222632226322265</v>
      </c>
      <c r="F283" s="16">
        <v>83477.583999999988</v>
      </c>
      <c r="G283" s="16">
        <v>142285.65600000002</v>
      </c>
      <c r="H283" s="16">
        <v>16847.009999999998</v>
      </c>
      <c r="I283" s="83">
        <f t="shared" si="16"/>
        <v>8.4457512638741257</v>
      </c>
      <c r="K283" s="15"/>
    </row>
    <row r="284" spans="1:11" x14ac:dyDescent="0.35">
      <c r="A284" s="5">
        <f t="shared" si="18"/>
        <v>266</v>
      </c>
      <c r="B284" t="s">
        <v>276</v>
      </c>
      <c r="C284" s="58">
        <v>45231</v>
      </c>
      <c r="D284" s="89">
        <v>46857</v>
      </c>
      <c r="E284" s="83">
        <f t="shared" ref="E284:E315" si="19">IFERROR((($C$9-C284)/(D284-C284)),"n.m.")</f>
        <v>-0.13222632226322265</v>
      </c>
      <c r="F284" s="16">
        <v>263684.995</v>
      </c>
      <c r="G284" s="16">
        <v>429680.245</v>
      </c>
      <c r="H284" s="16">
        <v>37644.75</v>
      </c>
      <c r="I284" s="83">
        <f t="shared" si="16"/>
        <v>11.414081512030229</v>
      </c>
      <c r="K284" s="15"/>
    </row>
    <row r="285" spans="1:11" x14ac:dyDescent="0.35">
      <c r="A285" s="5">
        <f t="shared" si="18"/>
        <v>267</v>
      </c>
      <c r="B285" t="s">
        <v>277</v>
      </c>
      <c r="C285" s="58">
        <v>45231</v>
      </c>
      <c r="D285" s="89">
        <v>46857</v>
      </c>
      <c r="E285" s="83">
        <f t="shared" si="19"/>
        <v>-0.13222632226322265</v>
      </c>
      <c r="F285" s="16">
        <v>0</v>
      </c>
      <c r="G285" s="16">
        <v>0</v>
      </c>
      <c r="H285" s="16">
        <v>17546.759999999998</v>
      </c>
      <c r="I285" s="83">
        <f t="shared" si="16"/>
        <v>0</v>
      </c>
      <c r="K285" s="15"/>
    </row>
    <row r="286" spans="1:11" x14ac:dyDescent="0.35">
      <c r="A286" s="5">
        <f t="shared" si="18"/>
        <v>268</v>
      </c>
      <c r="B286" t="s">
        <v>278</v>
      </c>
      <c r="C286" s="58">
        <v>45231</v>
      </c>
      <c r="D286" s="89">
        <v>46857</v>
      </c>
      <c r="E286" s="83">
        <f t="shared" si="19"/>
        <v>-0.13222632226322265</v>
      </c>
      <c r="F286" s="16">
        <v>321589.20200000005</v>
      </c>
      <c r="G286" s="16">
        <v>560072.75699999998</v>
      </c>
      <c r="H286" s="16">
        <v>8552.9200000000019</v>
      </c>
      <c r="I286" s="83">
        <f t="shared" si="16"/>
        <v>65.483221753506385</v>
      </c>
      <c r="K286" s="15"/>
    </row>
    <row r="287" spans="1:11" x14ac:dyDescent="0.35">
      <c r="A287" s="5">
        <f t="shared" si="18"/>
        <v>269</v>
      </c>
      <c r="B287" t="s">
        <v>279</v>
      </c>
      <c r="C287" s="58">
        <v>45231</v>
      </c>
      <c r="D287" s="89">
        <v>46857</v>
      </c>
      <c r="E287" s="83">
        <f t="shared" si="19"/>
        <v>-0.13222632226322265</v>
      </c>
      <c r="F287" s="16">
        <v>79367.198999999993</v>
      </c>
      <c r="G287" s="16">
        <v>135069.43</v>
      </c>
      <c r="H287" s="16">
        <v>5212.3500000000004</v>
      </c>
      <c r="I287" s="83">
        <f t="shared" si="16"/>
        <v>25.91334618742026</v>
      </c>
      <c r="K287" s="15"/>
    </row>
    <row r="288" spans="1:11" x14ac:dyDescent="0.35">
      <c r="A288" s="5">
        <f t="shared" si="18"/>
        <v>270</v>
      </c>
      <c r="B288" t="s">
        <v>280</v>
      </c>
      <c r="C288" s="58">
        <v>45323</v>
      </c>
      <c r="D288" s="89">
        <v>46857</v>
      </c>
      <c r="E288" s="83">
        <f t="shared" si="19"/>
        <v>-0.20013037809647979</v>
      </c>
      <c r="F288" s="16">
        <v>95.059999999999988</v>
      </c>
      <c r="G288" s="16">
        <v>0</v>
      </c>
      <c r="H288" s="16">
        <v>152.25</v>
      </c>
      <c r="I288" s="83">
        <f t="shared" si="16"/>
        <v>0</v>
      </c>
      <c r="K288" s="15"/>
    </row>
    <row r="289" spans="1:11" x14ac:dyDescent="0.35">
      <c r="A289" s="5">
        <f t="shared" si="18"/>
        <v>271</v>
      </c>
      <c r="B289" t="s">
        <v>281</v>
      </c>
      <c r="C289" s="58">
        <v>45231</v>
      </c>
      <c r="D289" s="89">
        <v>46857</v>
      </c>
      <c r="E289" s="83">
        <f t="shared" si="19"/>
        <v>-0.13222632226322265</v>
      </c>
      <c r="F289" s="16">
        <v>846882.28500000003</v>
      </c>
      <c r="G289" s="16">
        <v>1114228.33</v>
      </c>
      <c r="H289" s="16">
        <v>29159.769999999997</v>
      </c>
      <c r="I289" s="83">
        <f t="shared" si="16"/>
        <v>38.211149470657695</v>
      </c>
      <c r="K289" s="15"/>
    </row>
    <row r="290" spans="1:11" x14ac:dyDescent="0.35">
      <c r="A290" s="5">
        <f t="shared" si="18"/>
        <v>272</v>
      </c>
      <c r="B290" t="s">
        <v>282</v>
      </c>
      <c r="C290" s="58">
        <v>45231</v>
      </c>
      <c r="D290" s="89">
        <v>46172</v>
      </c>
      <c r="E290" s="83">
        <f t="shared" si="19"/>
        <v>-0.22848034006376194</v>
      </c>
      <c r="F290" s="16">
        <v>0</v>
      </c>
      <c r="G290" s="16">
        <v>0</v>
      </c>
      <c r="H290" s="16">
        <v>75.98</v>
      </c>
      <c r="I290" s="83">
        <f t="shared" si="16"/>
        <v>0</v>
      </c>
      <c r="K290" s="15"/>
    </row>
    <row r="291" spans="1:11" x14ac:dyDescent="0.35">
      <c r="A291" s="5">
        <f t="shared" si="18"/>
        <v>273</v>
      </c>
      <c r="B291" t="s">
        <v>283</v>
      </c>
      <c r="C291" s="58" t="s">
        <v>658</v>
      </c>
      <c r="D291" s="89">
        <v>46905</v>
      </c>
      <c r="E291" s="83">
        <f t="shared" si="19"/>
        <v>0.42019643953345609</v>
      </c>
      <c r="F291" s="16">
        <v>1589.93</v>
      </c>
      <c r="G291" s="16">
        <v>0</v>
      </c>
      <c r="H291" s="16">
        <v>387.95</v>
      </c>
      <c r="I291" s="83">
        <f t="shared" si="16"/>
        <v>0</v>
      </c>
      <c r="K291" s="15"/>
    </row>
    <row r="292" spans="1:11" x14ac:dyDescent="0.35">
      <c r="A292" s="5">
        <f t="shared" si="18"/>
        <v>274</v>
      </c>
      <c r="B292" t="s">
        <v>284</v>
      </c>
      <c r="C292" s="58" t="s">
        <v>659</v>
      </c>
      <c r="D292" s="89">
        <v>43830</v>
      </c>
      <c r="E292" s="83">
        <f t="shared" si="19"/>
        <v>10.801652892561984</v>
      </c>
      <c r="F292" s="16">
        <v>304</v>
      </c>
      <c r="G292" s="16">
        <v>0</v>
      </c>
      <c r="H292" s="16">
        <v>732.89</v>
      </c>
      <c r="I292" s="83">
        <f t="shared" si="16"/>
        <v>0</v>
      </c>
      <c r="K292" s="15"/>
    </row>
    <row r="293" spans="1:11" x14ac:dyDescent="0.35">
      <c r="A293" s="5">
        <f t="shared" si="18"/>
        <v>275</v>
      </c>
      <c r="B293" t="s">
        <v>285</v>
      </c>
      <c r="C293" s="58" t="s">
        <v>659</v>
      </c>
      <c r="D293" s="89">
        <v>43830</v>
      </c>
      <c r="E293" s="83">
        <f t="shared" si="19"/>
        <v>10.801652892561984</v>
      </c>
      <c r="F293" s="16">
        <v>14519</v>
      </c>
      <c r="G293" s="16">
        <v>0</v>
      </c>
      <c r="H293" s="16">
        <v>85734.37000000001</v>
      </c>
      <c r="I293" s="83">
        <f t="shared" si="16"/>
        <v>0</v>
      </c>
      <c r="K293" s="15"/>
    </row>
    <row r="294" spans="1:11" x14ac:dyDescent="0.35">
      <c r="A294" s="5">
        <f t="shared" si="18"/>
        <v>276</v>
      </c>
      <c r="B294" t="s">
        <v>286</v>
      </c>
      <c r="C294" s="58" t="s">
        <v>678</v>
      </c>
      <c r="D294" s="89">
        <v>47788</v>
      </c>
      <c r="E294" s="83">
        <f t="shared" si="19"/>
        <v>0.32554744525547447</v>
      </c>
      <c r="F294" s="16">
        <v>0</v>
      </c>
      <c r="G294" s="16">
        <v>0</v>
      </c>
      <c r="H294" s="16">
        <v>-24918.109999999997</v>
      </c>
      <c r="I294" s="83">
        <f t="shared" si="16"/>
        <v>0</v>
      </c>
      <c r="K294" s="15"/>
    </row>
    <row r="295" spans="1:11" x14ac:dyDescent="0.35">
      <c r="A295" s="5">
        <f t="shared" si="18"/>
        <v>277</v>
      </c>
      <c r="B295" t="s">
        <v>287</v>
      </c>
      <c r="C295" s="58" t="s">
        <v>659</v>
      </c>
      <c r="D295" s="89">
        <v>43861</v>
      </c>
      <c r="E295" s="83">
        <f t="shared" si="19"/>
        <v>8.598684210526315</v>
      </c>
      <c r="F295" s="16">
        <v>0</v>
      </c>
      <c r="G295" s="16">
        <v>0</v>
      </c>
      <c r="H295" s="16">
        <v>-28844.309999999998</v>
      </c>
      <c r="I295" s="83">
        <f t="shared" si="16"/>
        <v>0</v>
      </c>
      <c r="K295" s="15"/>
    </row>
    <row r="296" spans="1:11" x14ac:dyDescent="0.35">
      <c r="A296" s="5">
        <f t="shared" si="18"/>
        <v>278</v>
      </c>
      <c r="B296" t="s">
        <v>288</v>
      </c>
      <c r="C296" s="58" t="s">
        <v>659</v>
      </c>
      <c r="D296" s="89">
        <v>43861</v>
      </c>
      <c r="E296" s="83">
        <f t="shared" si="19"/>
        <v>8.598684210526315</v>
      </c>
      <c r="F296" s="16">
        <v>0</v>
      </c>
      <c r="G296" s="16">
        <v>0</v>
      </c>
      <c r="H296" s="16">
        <v>814.19</v>
      </c>
      <c r="I296" s="83">
        <f t="shared" si="16"/>
        <v>0</v>
      </c>
      <c r="K296" s="15"/>
    </row>
    <row r="297" spans="1:11" x14ac:dyDescent="0.35">
      <c r="A297" s="5">
        <f t="shared" si="18"/>
        <v>279</v>
      </c>
      <c r="B297" t="s">
        <v>289</v>
      </c>
      <c r="C297" s="58" t="s">
        <v>660</v>
      </c>
      <c r="D297" s="89">
        <v>44000</v>
      </c>
      <c r="E297" s="83">
        <f t="shared" si="19"/>
        <v>5.4173913043478263</v>
      </c>
      <c r="F297" s="16">
        <v>0</v>
      </c>
      <c r="G297" s="16">
        <v>0</v>
      </c>
      <c r="H297" s="16">
        <v>371.18</v>
      </c>
      <c r="I297" s="83">
        <f t="shared" si="16"/>
        <v>0</v>
      </c>
      <c r="K297" s="15"/>
    </row>
    <row r="298" spans="1:11" x14ac:dyDescent="0.35">
      <c r="A298" s="5">
        <f t="shared" si="18"/>
        <v>280</v>
      </c>
      <c r="B298" t="s">
        <v>290</v>
      </c>
      <c r="C298" s="58">
        <v>43831</v>
      </c>
      <c r="D298" s="89">
        <v>43996</v>
      </c>
      <c r="E298" s="83">
        <f t="shared" si="19"/>
        <v>7.1818181818181817</v>
      </c>
      <c r="F298" s="16">
        <v>0</v>
      </c>
      <c r="G298" s="16">
        <v>0</v>
      </c>
      <c r="H298" s="16">
        <v>486.32</v>
      </c>
      <c r="I298" s="83">
        <f t="shared" si="16"/>
        <v>0</v>
      </c>
      <c r="K298" s="15"/>
    </row>
    <row r="299" spans="1:11" x14ac:dyDescent="0.35">
      <c r="A299" s="5">
        <f t="shared" si="18"/>
        <v>281</v>
      </c>
      <c r="B299" t="s">
        <v>291</v>
      </c>
      <c r="C299" s="58">
        <v>43831</v>
      </c>
      <c r="D299" s="89">
        <v>43996</v>
      </c>
      <c r="E299" s="83">
        <f t="shared" si="19"/>
        <v>7.1818181818181817</v>
      </c>
      <c r="F299" s="16">
        <v>0</v>
      </c>
      <c r="G299" s="16">
        <v>0</v>
      </c>
      <c r="H299" s="16">
        <v>481.20000000000005</v>
      </c>
      <c r="I299" s="83">
        <f t="shared" si="16"/>
        <v>0</v>
      </c>
      <c r="K299" s="15"/>
    </row>
    <row r="300" spans="1:11" x14ac:dyDescent="0.35">
      <c r="A300" s="5">
        <f t="shared" si="18"/>
        <v>282</v>
      </c>
      <c r="B300" t="s">
        <v>292</v>
      </c>
      <c r="C300" s="58" t="s">
        <v>660</v>
      </c>
      <c r="D300" s="89">
        <v>43992</v>
      </c>
      <c r="E300" s="83">
        <f t="shared" si="19"/>
        <v>5.6126126126126126</v>
      </c>
      <c r="F300" s="16">
        <v>0</v>
      </c>
      <c r="G300" s="16">
        <v>0</v>
      </c>
      <c r="H300" s="16">
        <v>59.49</v>
      </c>
      <c r="I300" s="83">
        <f t="shared" si="16"/>
        <v>0</v>
      </c>
      <c r="K300" s="15"/>
    </row>
    <row r="301" spans="1:11" x14ac:dyDescent="0.35">
      <c r="A301" s="5">
        <f t="shared" si="18"/>
        <v>283</v>
      </c>
      <c r="B301" t="s">
        <v>293</v>
      </c>
      <c r="C301" s="58">
        <v>43831</v>
      </c>
      <c r="D301" s="89">
        <v>44024</v>
      </c>
      <c r="E301" s="83">
        <f t="shared" si="19"/>
        <v>6.1398963730569944</v>
      </c>
      <c r="F301" s="16">
        <v>0</v>
      </c>
      <c r="G301" s="16">
        <v>0</v>
      </c>
      <c r="H301" s="16">
        <v>42.96</v>
      </c>
      <c r="I301" s="83">
        <f t="shared" si="16"/>
        <v>0</v>
      </c>
      <c r="K301" s="15"/>
    </row>
    <row r="302" spans="1:11" x14ac:dyDescent="0.35">
      <c r="A302" s="5">
        <f t="shared" si="18"/>
        <v>284</v>
      </c>
      <c r="B302" t="s">
        <v>294</v>
      </c>
      <c r="C302" s="58">
        <v>43831</v>
      </c>
      <c r="D302" s="89">
        <v>43997</v>
      </c>
      <c r="E302" s="83">
        <f t="shared" si="19"/>
        <v>7.1385542168674698</v>
      </c>
      <c r="F302" s="16">
        <v>0</v>
      </c>
      <c r="G302" s="16">
        <v>0</v>
      </c>
      <c r="H302" s="16">
        <v>42.96</v>
      </c>
      <c r="I302" s="83">
        <f t="shared" si="16"/>
        <v>0</v>
      </c>
      <c r="K302" s="15"/>
    </row>
    <row r="303" spans="1:11" x14ac:dyDescent="0.35">
      <c r="A303" s="5">
        <f t="shared" si="18"/>
        <v>285</v>
      </c>
      <c r="B303" t="s">
        <v>295</v>
      </c>
      <c r="C303" s="58" t="s">
        <v>662</v>
      </c>
      <c r="D303" s="89">
        <v>46345</v>
      </c>
      <c r="E303" s="83">
        <f t="shared" si="19"/>
        <v>0.49002302379125096</v>
      </c>
      <c r="F303" s="16">
        <v>258257.14599999995</v>
      </c>
      <c r="G303" s="16">
        <v>360862.75700000004</v>
      </c>
      <c r="H303" s="16">
        <v>1639766.3099999996</v>
      </c>
      <c r="I303" s="83">
        <f t="shared" si="16"/>
        <v>0.22006962504309541</v>
      </c>
      <c r="K303" s="15"/>
    </row>
    <row r="304" spans="1:11" x14ac:dyDescent="0.35">
      <c r="A304" s="5">
        <f t="shared" si="18"/>
        <v>286</v>
      </c>
      <c r="B304" t="s">
        <v>296</v>
      </c>
      <c r="C304" s="58" t="s">
        <v>662</v>
      </c>
      <c r="D304" s="89" t="s">
        <v>993</v>
      </c>
      <c r="E304" s="83" t="str">
        <f t="shared" si="19"/>
        <v>n.m.</v>
      </c>
      <c r="F304" s="16">
        <v>1678.5200000000002</v>
      </c>
      <c r="G304" s="16">
        <v>0</v>
      </c>
      <c r="H304" s="16">
        <v>1039.27</v>
      </c>
      <c r="I304" s="83">
        <f t="shared" si="16"/>
        <v>0</v>
      </c>
      <c r="K304" s="15"/>
    </row>
    <row r="305" spans="1:11" x14ac:dyDescent="0.35">
      <c r="A305" s="5">
        <f t="shared" si="18"/>
        <v>287</v>
      </c>
      <c r="B305" t="s">
        <v>297</v>
      </c>
      <c r="C305" s="58">
        <v>44682</v>
      </c>
      <c r="D305" s="89">
        <v>45657</v>
      </c>
      <c r="E305" s="83">
        <f t="shared" si="19"/>
        <v>0.34256410256410258</v>
      </c>
      <c r="F305" s="16">
        <v>537.63199999999995</v>
      </c>
      <c r="G305" s="16">
        <v>32.06</v>
      </c>
      <c r="H305" s="16">
        <v>2404.4599999999996</v>
      </c>
      <c r="I305" s="83">
        <f t="shared" si="16"/>
        <v>1.3333555143358594E-2</v>
      </c>
      <c r="K305" s="15"/>
    </row>
    <row r="306" spans="1:11" x14ac:dyDescent="0.35">
      <c r="A306" s="5">
        <f t="shared" si="18"/>
        <v>288</v>
      </c>
      <c r="B306" t="s">
        <v>298</v>
      </c>
      <c r="C306" s="58">
        <v>44713</v>
      </c>
      <c r="D306" s="89">
        <v>45657</v>
      </c>
      <c r="E306" s="83">
        <f t="shared" si="19"/>
        <v>0.32097457627118642</v>
      </c>
      <c r="F306" s="16">
        <v>655.02</v>
      </c>
      <c r="G306" s="16">
        <v>0</v>
      </c>
      <c r="H306" s="16">
        <v>314.45999999999998</v>
      </c>
      <c r="I306" s="83">
        <f t="shared" si="16"/>
        <v>0</v>
      </c>
      <c r="K306" s="15"/>
    </row>
    <row r="307" spans="1:11" x14ac:dyDescent="0.35">
      <c r="A307" s="5">
        <f t="shared" si="18"/>
        <v>289</v>
      </c>
      <c r="B307" t="s">
        <v>299</v>
      </c>
      <c r="C307" s="58">
        <v>44682</v>
      </c>
      <c r="D307" s="89">
        <v>45657</v>
      </c>
      <c r="E307" s="83">
        <f t="shared" si="19"/>
        <v>0.34256410256410258</v>
      </c>
      <c r="F307" s="16">
        <v>1291.3169999999998</v>
      </c>
      <c r="G307" s="16">
        <v>40.111000000000004</v>
      </c>
      <c r="H307" s="16">
        <v>6658.1499999999978</v>
      </c>
      <c r="I307" s="83">
        <f t="shared" si="16"/>
        <v>6.0243461021454933E-3</v>
      </c>
      <c r="K307" s="15"/>
    </row>
    <row r="308" spans="1:11" x14ac:dyDescent="0.35">
      <c r="A308" s="5">
        <f t="shared" si="18"/>
        <v>290</v>
      </c>
      <c r="B308" t="s">
        <v>300</v>
      </c>
      <c r="C308" s="58">
        <v>44713</v>
      </c>
      <c r="D308" s="89">
        <v>45657</v>
      </c>
      <c r="E308" s="83">
        <f t="shared" si="19"/>
        <v>0.32097457627118642</v>
      </c>
      <c r="F308" s="16">
        <v>567.16999999999996</v>
      </c>
      <c r="G308" s="16">
        <v>0</v>
      </c>
      <c r="H308" s="16">
        <v>272.27999999999997</v>
      </c>
      <c r="I308" s="83">
        <f t="shared" si="16"/>
        <v>0</v>
      </c>
      <c r="K308" s="15"/>
    </row>
    <row r="309" spans="1:11" x14ac:dyDescent="0.35">
      <c r="A309" s="5">
        <f t="shared" si="18"/>
        <v>291</v>
      </c>
      <c r="B309" t="s">
        <v>301</v>
      </c>
      <c r="C309" s="58">
        <v>43922</v>
      </c>
      <c r="D309" s="89">
        <v>45595</v>
      </c>
      <c r="E309" s="83">
        <f t="shared" si="19"/>
        <v>0.65391512253436934</v>
      </c>
      <c r="F309" s="16">
        <v>301</v>
      </c>
      <c r="G309" s="16">
        <v>0</v>
      </c>
      <c r="H309" s="16">
        <v>-5105.43</v>
      </c>
      <c r="I309" s="83">
        <f t="shared" si="16"/>
        <v>0</v>
      </c>
      <c r="K309" s="15"/>
    </row>
    <row r="310" spans="1:11" x14ac:dyDescent="0.35">
      <c r="A310" s="5">
        <f t="shared" si="18"/>
        <v>292</v>
      </c>
      <c r="B310" t="s">
        <v>302</v>
      </c>
      <c r="C310" s="58">
        <v>44075</v>
      </c>
      <c r="D310" s="89">
        <v>44864</v>
      </c>
      <c r="E310" s="83">
        <f t="shared" si="19"/>
        <v>1.1926489226869454</v>
      </c>
      <c r="F310" s="16">
        <v>0</v>
      </c>
      <c r="G310" s="16">
        <v>0</v>
      </c>
      <c r="H310" s="16">
        <v>72.930000000000007</v>
      </c>
      <c r="I310" s="83">
        <f t="shared" si="16"/>
        <v>0</v>
      </c>
      <c r="K310" s="15"/>
    </row>
    <row r="311" spans="1:11" x14ac:dyDescent="0.35">
      <c r="A311" s="5">
        <f t="shared" si="18"/>
        <v>293</v>
      </c>
      <c r="B311" t="s">
        <v>303</v>
      </c>
      <c r="C311" s="58">
        <v>45717</v>
      </c>
      <c r="D311" s="89">
        <v>46172</v>
      </c>
      <c r="E311" s="83">
        <f t="shared" si="19"/>
        <v>-1.5406593406593407</v>
      </c>
      <c r="F311" s="16">
        <v>0</v>
      </c>
      <c r="G311" s="16">
        <v>0</v>
      </c>
      <c r="H311" s="16">
        <v>16106.030000000002</v>
      </c>
      <c r="I311" s="83">
        <f t="shared" si="16"/>
        <v>0</v>
      </c>
      <c r="K311" s="15"/>
    </row>
    <row r="312" spans="1:11" x14ac:dyDescent="0.35">
      <c r="A312" s="5">
        <f t="shared" si="18"/>
        <v>294</v>
      </c>
      <c r="B312" t="s">
        <v>304</v>
      </c>
      <c r="C312" s="58">
        <v>44713</v>
      </c>
      <c r="D312" s="89">
        <v>45658</v>
      </c>
      <c r="E312" s="83">
        <f t="shared" si="19"/>
        <v>0.32063492063492066</v>
      </c>
      <c r="F312" s="16">
        <v>3782</v>
      </c>
      <c r="G312" s="16">
        <v>0</v>
      </c>
      <c r="H312" s="16">
        <v>4891.26</v>
      </c>
      <c r="I312" s="83">
        <f t="shared" si="16"/>
        <v>0</v>
      </c>
      <c r="K312" s="15"/>
    </row>
    <row r="313" spans="1:11" x14ac:dyDescent="0.35">
      <c r="A313" s="5">
        <f t="shared" si="18"/>
        <v>295</v>
      </c>
      <c r="B313" t="s">
        <v>305</v>
      </c>
      <c r="C313" s="58">
        <v>44378</v>
      </c>
      <c r="D313" s="89">
        <v>44561</v>
      </c>
      <c r="E313" s="83">
        <f t="shared" si="19"/>
        <v>3.4863387978142075</v>
      </c>
      <c r="F313" s="16">
        <v>0</v>
      </c>
      <c r="G313" s="16">
        <v>0</v>
      </c>
      <c r="H313" s="16">
        <v>1135.1199999999999</v>
      </c>
      <c r="I313" s="83">
        <f t="shared" si="16"/>
        <v>0</v>
      </c>
      <c r="K313" s="15"/>
    </row>
    <row r="314" spans="1:11" x14ac:dyDescent="0.35">
      <c r="A314" s="5">
        <f t="shared" si="18"/>
        <v>296</v>
      </c>
      <c r="B314" t="s">
        <v>306</v>
      </c>
      <c r="C314" s="58">
        <v>44378</v>
      </c>
      <c r="D314" s="89">
        <v>44561</v>
      </c>
      <c r="E314" s="83">
        <f t="shared" si="19"/>
        <v>3.4863387978142075</v>
      </c>
      <c r="F314" s="16">
        <v>0</v>
      </c>
      <c r="G314" s="16">
        <v>0</v>
      </c>
      <c r="H314" s="16">
        <v>5346.09</v>
      </c>
      <c r="I314" s="83">
        <f t="shared" ref="I314:I377" si="20">G314/H314</f>
        <v>0</v>
      </c>
      <c r="K314" s="15"/>
    </row>
    <row r="315" spans="1:11" x14ac:dyDescent="0.35">
      <c r="A315" s="5">
        <f t="shared" si="18"/>
        <v>297</v>
      </c>
      <c r="B315" t="s">
        <v>307</v>
      </c>
      <c r="C315" s="58">
        <v>44287</v>
      </c>
      <c r="D315" s="89">
        <v>44561</v>
      </c>
      <c r="E315" s="83">
        <f t="shared" si="19"/>
        <v>2.6605839416058394</v>
      </c>
      <c r="F315" s="16">
        <v>0</v>
      </c>
      <c r="G315" s="16">
        <v>0</v>
      </c>
      <c r="H315" s="16">
        <v>385.65999999999997</v>
      </c>
      <c r="I315" s="83">
        <f t="shared" si="20"/>
        <v>0</v>
      </c>
      <c r="K315" s="15"/>
    </row>
    <row r="316" spans="1:11" x14ac:dyDescent="0.35">
      <c r="A316" s="5">
        <f t="shared" si="18"/>
        <v>298</v>
      </c>
      <c r="B316" t="s">
        <v>308</v>
      </c>
      <c r="C316" s="58">
        <v>44378</v>
      </c>
      <c r="D316" s="89">
        <v>44561</v>
      </c>
      <c r="E316" s="83">
        <f t="shared" ref="E316:E347" si="21">IFERROR((($C$9-C316)/(D316-C316)),"n.m.")</f>
        <v>3.4863387978142075</v>
      </c>
      <c r="F316" s="16">
        <v>0</v>
      </c>
      <c r="G316" s="16">
        <v>0</v>
      </c>
      <c r="H316" s="16">
        <v>983.83</v>
      </c>
      <c r="I316" s="83">
        <f t="shared" si="20"/>
        <v>0</v>
      </c>
      <c r="K316" s="15"/>
    </row>
    <row r="317" spans="1:11" x14ac:dyDescent="0.35">
      <c r="A317" s="5">
        <f t="shared" si="18"/>
        <v>299</v>
      </c>
      <c r="B317" t="s">
        <v>309</v>
      </c>
      <c r="C317" s="58">
        <v>44440</v>
      </c>
      <c r="D317" s="89">
        <v>44561</v>
      </c>
      <c r="E317" s="83">
        <f t="shared" si="21"/>
        <v>4.7603305785123968</v>
      </c>
      <c r="F317" s="16">
        <v>0</v>
      </c>
      <c r="G317" s="16">
        <v>0</v>
      </c>
      <c r="H317" s="16">
        <v>2709.8299999999995</v>
      </c>
      <c r="I317" s="83">
        <f t="shared" si="20"/>
        <v>0</v>
      </c>
      <c r="K317" s="15"/>
    </row>
    <row r="318" spans="1:11" x14ac:dyDescent="0.35">
      <c r="A318" s="5">
        <f t="shared" si="18"/>
        <v>300</v>
      </c>
      <c r="B318" t="s">
        <v>310</v>
      </c>
      <c r="C318" s="58">
        <v>44409</v>
      </c>
      <c r="D318" s="89">
        <v>46022</v>
      </c>
      <c r="E318" s="83">
        <f t="shared" si="21"/>
        <v>0.37631742095474274</v>
      </c>
      <c r="F318" s="16">
        <v>0</v>
      </c>
      <c r="G318" s="16">
        <v>0</v>
      </c>
      <c r="H318" s="16">
        <v>-24080.18</v>
      </c>
      <c r="I318" s="83">
        <f t="shared" si="20"/>
        <v>0</v>
      </c>
      <c r="K318" s="15"/>
    </row>
    <row r="319" spans="1:11" x14ac:dyDescent="0.35">
      <c r="A319" s="5">
        <f t="shared" si="18"/>
        <v>301</v>
      </c>
      <c r="B319" t="s">
        <v>311</v>
      </c>
      <c r="C319" s="58">
        <v>44621</v>
      </c>
      <c r="D319" s="89">
        <v>44925</v>
      </c>
      <c r="E319" s="83">
        <f t="shared" si="21"/>
        <v>1.299342105263158</v>
      </c>
      <c r="F319" s="16">
        <v>0</v>
      </c>
      <c r="G319" s="16">
        <v>0</v>
      </c>
      <c r="H319" s="16">
        <v>2.5799999999999996</v>
      </c>
      <c r="I319" s="83">
        <f t="shared" si="20"/>
        <v>0</v>
      </c>
      <c r="K319" s="15"/>
    </row>
    <row r="320" spans="1:11" x14ac:dyDescent="0.35">
      <c r="A320" s="5">
        <f t="shared" si="18"/>
        <v>302</v>
      </c>
      <c r="B320" t="s">
        <v>312</v>
      </c>
      <c r="C320" s="58">
        <v>44652</v>
      </c>
      <c r="D320" s="89">
        <v>44687</v>
      </c>
      <c r="E320" s="83">
        <f t="shared" si="21"/>
        <v>10.4</v>
      </c>
      <c r="F320" s="16">
        <v>0</v>
      </c>
      <c r="G320" s="16">
        <v>0</v>
      </c>
      <c r="H320" s="16">
        <v>41599.199999999997</v>
      </c>
      <c r="I320" s="83">
        <f t="shared" si="20"/>
        <v>0</v>
      </c>
      <c r="K320" s="15"/>
    </row>
    <row r="321" spans="1:11" x14ac:dyDescent="0.35">
      <c r="A321" s="5">
        <f t="shared" si="18"/>
        <v>303</v>
      </c>
      <c r="B321" t="s">
        <v>313</v>
      </c>
      <c r="C321" s="58">
        <v>44682</v>
      </c>
      <c r="D321" s="89">
        <v>44883</v>
      </c>
      <c r="E321" s="83">
        <f t="shared" si="21"/>
        <v>1.6616915422885572</v>
      </c>
      <c r="F321" s="16">
        <v>90029.101999999999</v>
      </c>
      <c r="G321" s="16">
        <v>96588.342999999993</v>
      </c>
      <c r="H321" s="16">
        <v>46857.810000000005</v>
      </c>
      <c r="I321" s="83">
        <f t="shared" si="20"/>
        <v>2.0613072399243579</v>
      </c>
      <c r="K321" s="15"/>
    </row>
    <row r="322" spans="1:11" x14ac:dyDescent="0.35">
      <c r="A322" s="5">
        <f t="shared" si="18"/>
        <v>304</v>
      </c>
      <c r="B322" t="s">
        <v>314</v>
      </c>
      <c r="C322" s="58">
        <v>44743</v>
      </c>
      <c r="D322" s="89">
        <v>44926</v>
      </c>
      <c r="E322" s="83">
        <f t="shared" si="21"/>
        <v>1.4918032786885247</v>
      </c>
      <c r="F322" s="16">
        <v>432011.06700000004</v>
      </c>
      <c r="G322" s="16">
        <v>463486.05800000002</v>
      </c>
      <c r="H322" s="16">
        <v>35690.32999999998</v>
      </c>
      <c r="I322" s="83">
        <f t="shared" si="20"/>
        <v>12.986320328223368</v>
      </c>
      <c r="K322" s="15"/>
    </row>
    <row r="323" spans="1:11" x14ac:dyDescent="0.35">
      <c r="A323" s="5">
        <f t="shared" si="18"/>
        <v>305</v>
      </c>
      <c r="B323" t="s">
        <v>315</v>
      </c>
      <c r="C323" s="58">
        <v>45597</v>
      </c>
      <c r="D323" s="89">
        <v>44925</v>
      </c>
      <c r="E323" s="83">
        <f t="shared" si="21"/>
        <v>0.86458333333333337</v>
      </c>
      <c r="F323" s="16">
        <v>0</v>
      </c>
      <c r="G323" s="16">
        <v>0</v>
      </c>
      <c r="H323" s="16">
        <v>4600.8999999999987</v>
      </c>
      <c r="I323" s="83">
        <f t="shared" si="20"/>
        <v>0</v>
      </c>
      <c r="K323" s="15"/>
    </row>
    <row r="324" spans="1:11" x14ac:dyDescent="0.35">
      <c r="A324" s="5">
        <f t="shared" si="18"/>
        <v>306</v>
      </c>
      <c r="B324" t="s">
        <v>316</v>
      </c>
      <c r="C324" s="58">
        <v>44743</v>
      </c>
      <c r="D324" s="89">
        <v>45657</v>
      </c>
      <c r="E324" s="83">
        <f t="shared" si="21"/>
        <v>0.29868708971553609</v>
      </c>
      <c r="F324" s="16">
        <v>155222.59999999998</v>
      </c>
      <c r="G324" s="16">
        <v>166531.641</v>
      </c>
      <c r="H324" s="16">
        <v>72878.850000000006</v>
      </c>
      <c r="I324" s="83">
        <f t="shared" si="20"/>
        <v>2.2850475961132757</v>
      </c>
      <c r="K324" s="15"/>
    </row>
    <row r="325" spans="1:11" x14ac:dyDescent="0.35">
      <c r="A325" s="5">
        <f t="shared" si="18"/>
        <v>307</v>
      </c>
      <c r="B325" t="s">
        <v>317</v>
      </c>
      <c r="C325" s="58">
        <v>45231</v>
      </c>
      <c r="D325" s="89">
        <v>45657</v>
      </c>
      <c r="E325" s="83">
        <f t="shared" si="21"/>
        <v>-0.50469483568075113</v>
      </c>
      <c r="F325" s="16">
        <v>0</v>
      </c>
      <c r="G325" s="16">
        <v>0</v>
      </c>
      <c r="H325" s="16">
        <v>98175.929999999978</v>
      </c>
      <c r="I325" s="83">
        <f t="shared" si="20"/>
        <v>0</v>
      </c>
      <c r="K325" s="15"/>
    </row>
    <row r="326" spans="1:11" x14ac:dyDescent="0.35">
      <c r="A326" s="5">
        <f t="shared" si="18"/>
        <v>308</v>
      </c>
      <c r="B326" t="s">
        <v>318</v>
      </c>
      <c r="C326" s="58">
        <v>45536</v>
      </c>
      <c r="D326" s="89">
        <v>46192</v>
      </c>
      <c r="E326" s="83">
        <f t="shared" si="21"/>
        <v>-0.79268292682926833</v>
      </c>
      <c r="F326" s="16">
        <v>1053.07</v>
      </c>
      <c r="G326" s="16">
        <v>0</v>
      </c>
      <c r="H326" s="16">
        <v>101063.68999999999</v>
      </c>
      <c r="I326" s="83">
        <f t="shared" si="20"/>
        <v>0</v>
      </c>
      <c r="K326" s="15"/>
    </row>
    <row r="327" spans="1:11" x14ac:dyDescent="0.35">
      <c r="A327" s="5">
        <f t="shared" si="18"/>
        <v>309</v>
      </c>
      <c r="B327" t="s">
        <v>319</v>
      </c>
      <c r="C327" s="58">
        <v>45474</v>
      </c>
      <c r="D327" s="89">
        <v>45930</v>
      </c>
      <c r="E327" s="83">
        <f t="shared" si="21"/>
        <v>-1.0043859649122806</v>
      </c>
      <c r="F327" s="16">
        <v>967.27</v>
      </c>
      <c r="G327" s="16">
        <v>0</v>
      </c>
      <c r="H327" s="16">
        <v>568188.0199999999</v>
      </c>
      <c r="I327" s="83">
        <f t="shared" si="20"/>
        <v>0</v>
      </c>
      <c r="K327" s="15"/>
    </row>
    <row r="328" spans="1:11" x14ac:dyDescent="0.35">
      <c r="A328" s="5">
        <f t="shared" si="18"/>
        <v>310</v>
      </c>
      <c r="B328" t="s">
        <v>320</v>
      </c>
      <c r="C328" s="58">
        <v>45597</v>
      </c>
      <c r="D328" s="89">
        <v>46053</v>
      </c>
      <c r="E328" s="83">
        <f t="shared" si="21"/>
        <v>-1.2741228070175439</v>
      </c>
      <c r="F328" s="16">
        <v>0</v>
      </c>
      <c r="G328" s="16">
        <v>0</v>
      </c>
      <c r="H328" s="16">
        <v>782777.30000000016</v>
      </c>
      <c r="I328" s="83">
        <f t="shared" si="20"/>
        <v>0</v>
      </c>
      <c r="K328" s="15"/>
    </row>
    <row r="329" spans="1:11" x14ac:dyDescent="0.35">
      <c r="A329" s="5">
        <f t="shared" si="18"/>
        <v>311</v>
      </c>
      <c r="B329" t="s">
        <v>321</v>
      </c>
      <c r="C329" s="58">
        <v>45717</v>
      </c>
      <c r="D329" s="89">
        <v>46053</v>
      </c>
      <c r="E329" s="83">
        <f t="shared" si="21"/>
        <v>-2.0863095238095237</v>
      </c>
      <c r="F329" s="16">
        <v>0</v>
      </c>
      <c r="G329" s="16">
        <v>0</v>
      </c>
      <c r="H329" s="16">
        <v>5869.45</v>
      </c>
      <c r="I329" s="83">
        <f t="shared" si="20"/>
        <v>0</v>
      </c>
      <c r="K329" s="15"/>
    </row>
    <row r="330" spans="1:11" x14ac:dyDescent="0.35">
      <c r="A330" s="5">
        <f t="shared" si="18"/>
        <v>312</v>
      </c>
      <c r="B330" t="s">
        <v>322</v>
      </c>
      <c r="C330" s="58">
        <v>45689</v>
      </c>
      <c r="D330" s="89">
        <v>46174</v>
      </c>
      <c r="E330" s="83">
        <f t="shared" si="21"/>
        <v>-1.3876288659793814</v>
      </c>
      <c r="F330" s="16">
        <v>0</v>
      </c>
      <c r="G330" s="16">
        <v>0</v>
      </c>
      <c r="H330" s="16">
        <v>51455.180000000008</v>
      </c>
      <c r="I330" s="83">
        <f t="shared" si="20"/>
        <v>0</v>
      </c>
      <c r="K330" s="15"/>
    </row>
    <row r="331" spans="1:11" x14ac:dyDescent="0.35">
      <c r="A331" s="5">
        <f t="shared" si="18"/>
        <v>313</v>
      </c>
      <c r="B331" t="s">
        <v>323</v>
      </c>
      <c r="C331" s="58">
        <v>45717</v>
      </c>
      <c r="D331" s="89">
        <v>46174</v>
      </c>
      <c r="E331" s="83">
        <f t="shared" si="21"/>
        <v>-1.5339168490153172</v>
      </c>
      <c r="F331" s="16">
        <v>0</v>
      </c>
      <c r="G331" s="16">
        <v>0</v>
      </c>
      <c r="H331" s="16">
        <v>120.60000000000001</v>
      </c>
      <c r="I331" s="83">
        <f t="shared" si="20"/>
        <v>0</v>
      </c>
      <c r="K331" s="15"/>
    </row>
    <row r="332" spans="1:11" x14ac:dyDescent="0.35">
      <c r="A332" s="5">
        <f t="shared" si="18"/>
        <v>314</v>
      </c>
      <c r="B332" t="s">
        <v>324</v>
      </c>
      <c r="C332" s="58">
        <v>45566</v>
      </c>
      <c r="D332" s="89">
        <v>46185</v>
      </c>
      <c r="E332" s="83">
        <f t="shared" si="21"/>
        <v>-0.88852988691437806</v>
      </c>
      <c r="F332" s="16">
        <v>23935.224000000002</v>
      </c>
      <c r="G332" s="16">
        <v>33818.004000000001</v>
      </c>
      <c r="H332" s="16">
        <v>24397.979999999992</v>
      </c>
      <c r="I332" s="83">
        <f t="shared" si="20"/>
        <v>1.3860985212710237</v>
      </c>
      <c r="K332" s="15"/>
    </row>
    <row r="333" spans="1:11" x14ac:dyDescent="0.35">
      <c r="A333" s="5">
        <f t="shared" si="18"/>
        <v>315</v>
      </c>
      <c r="B333" t="s">
        <v>325</v>
      </c>
      <c r="C333" s="58">
        <v>45597</v>
      </c>
      <c r="D333" s="89">
        <v>46185</v>
      </c>
      <c r="E333" s="83">
        <f t="shared" si="21"/>
        <v>-0.98809523809523814</v>
      </c>
      <c r="F333" s="16">
        <v>23935.224000000002</v>
      </c>
      <c r="G333" s="16">
        <v>33818.004000000001</v>
      </c>
      <c r="H333" s="16">
        <v>40589.959999999985</v>
      </c>
      <c r="I333" s="83">
        <f t="shared" si="20"/>
        <v>0.83316179666104662</v>
      </c>
      <c r="K333" s="15"/>
    </row>
    <row r="334" spans="1:11" x14ac:dyDescent="0.35">
      <c r="A334" s="5">
        <f t="shared" si="18"/>
        <v>316</v>
      </c>
      <c r="B334" t="s">
        <v>326</v>
      </c>
      <c r="C334" s="58">
        <v>45474</v>
      </c>
      <c r="D334" s="89">
        <v>46537</v>
      </c>
      <c r="E334" s="83">
        <f t="shared" si="21"/>
        <v>-0.43085606773283158</v>
      </c>
      <c r="F334" s="16">
        <v>59413.857999999993</v>
      </c>
      <c r="G334" s="16">
        <v>82424.831000000006</v>
      </c>
      <c r="H334" s="16">
        <v>7679.82</v>
      </c>
      <c r="I334" s="83">
        <f t="shared" si="20"/>
        <v>10.732651416309238</v>
      </c>
      <c r="K334" s="15"/>
    </row>
    <row r="335" spans="1:11" x14ac:dyDescent="0.35">
      <c r="A335" s="5">
        <f t="shared" si="18"/>
        <v>317</v>
      </c>
      <c r="B335" t="s">
        <v>327</v>
      </c>
      <c r="C335" s="58">
        <v>45474</v>
      </c>
      <c r="D335" s="89">
        <v>46537</v>
      </c>
      <c r="E335" s="83">
        <f t="shared" si="21"/>
        <v>-0.43085606773283158</v>
      </c>
      <c r="F335" s="16">
        <v>208467.61499999999</v>
      </c>
      <c r="G335" s="16">
        <v>289868.97200000001</v>
      </c>
      <c r="H335" s="16">
        <v>13711.130000000001</v>
      </c>
      <c r="I335" s="83">
        <f t="shared" si="20"/>
        <v>21.141143873626753</v>
      </c>
      <c r="K335" s="15"/>
    </row>
    <row r="336" spans="1:11" x14ac:dyDescent="0.35">
      <c r="A336" s="5">
        <f t="shared" si="18"/>
        <v>318</v>
      </c>
      <c r="B336" t="s">
        <v>328</v>
      </c>
      <c r="C336" s="58">
        <v>45505</v>
      </c>
      <c r="D336" s="89">
        <v>46537</v>
      </c>
      <c r="E336" s="83">
        <f t="shared" si="21"/>
        <v>-0.47383720930232559</v>
      </c>
      <c r="F336" s="16">
        <v>79528.028999999995</v>
      </c>
      <c r="G336" s="16">
        <v>114365.77600000001</v>
      </c>
      <c r="H336" s="16">
        <v>17169.449999999997</v>
      </c>
      <c r="I336" s="83">
        <f t="shared" si="20"/>
        <v>6.6610040507995327</v>
      </c>
      <c r="K336" s="15"/>
    </row>
    <row r="337" spans="1:11" x14ac:dyDescent="0.35">
      <c r="A337" s="5">
        <f t="shared" si="18"/>
        <v>319</v>
      </c>
      <c r="B337" t="s">
        <v>329</v>
      </c>
      <c r="C337" s="58">
        <v>45444</v>
      </c>
      <c r="D337" s="89">
        <v>46173</v>
      </c>
      <c r="E337" s="83">
        <f t="shared" si="21"/>
        <v>-0.58710562414266121</v>
      </c>
      <c r="F337" s="16">
        <v>371060.70699999999</v>
      </c>
      <c r="G337" s="16">
        <v>938654.46299999999</v>
      </c>
      <c r="H337" s="16">
        <v>37705.65</v>
      </c>
      <c r="I337" s="83">
        <f t="shared" si="20"/>
        <v>24.894265527845295</v>
      </c>
      <c r="K337" s="15"/>
    </row>
    <row r="338" spans="1:11" x14ac:dyDescent="0.35">
      <c r="A338" s="5">
        <f t="shared" si="18"/>
        <v>320</v>
      </c>
      <c r="B338" t="s">
        <v>330</v>
      </c>
      <c r="C338" s="58">
        <v>45413</v>
      </c>
      <c r="D338" s="89">
        <v>45657</v>
      </c>
      <c r="E338" s="83">
        <f t="shared" si="21"/>
        <v>-1.6270491803278688</v>
      </c>
      <c r="F338" s="16">
        <v>0</v>
      </c>
      <c r="G338" s="16">
        <v>0</v>
      </c>
      <c r="H338" s="16">
        <v>31248.020000000004</v>
      </c>
      <c r="I338" s="83">
        <f t="shared" si="20"/>
        <v>0</v>
      </c>
      <c r="K338" s="15"/>
    </row>
    <row r="339" spans="1:11" x14ac:dyDescent="0.35">
      <c r="A339" s="5">
        <f t="shared" si="18"/>
        <v>321</v>
      </c>
      <c r="B339" t="s">
        <v>331</v>
      </c>
      <c r="C339" s="58">
        <v>45413</v>
      </c>
      <c r="D339" s="89">
        <v>45657</v>
      </c>
      <c r="E339" s="83">
        <f t="shared" si="21"/>
        <v>-1.6270491803278688</v>
      </c>
      <c r="F339" s="16">
        <v>0</v>
      </c>
      <c r="G339" s="16">
        <v>0</v>
      </c>
      <c r="H339" s="16">
        <v>169286.76</v>
      </c>
      <c r="I339" s="83">
        <f t="shared" si="20"/>
        <v>0</v>
      </c>
      <c r="K339" s="15"/>
    </row>
    <row r="340" spans="1:11" x14ac:dyDescent="0.35">
      <c r="A340" s="5">
        <f t="shared" si="18"/>
        <v>322</v>
      </c>
      <c r="B340" t="s">
        <v>332</v>
      </c>
      <c r="C340" s="58">
        <v>45444</v>
      </c>
      <c r="D340" s="89">
        <v>45838</v>
      </c>
      <c r="E340" s="83">
        <f t="shared" si="21"/>
        <v>-1.0862944162436547</v>
      </c>
      <c r="F340" s="16">
        <v>0</v>
      </c>
      <c r="G340" s="16">
        <v>0</v>
      </c>
      <c r="H340" s="16">
        <v>787401.0700000003</v>
      </c>
      <c r="I340" s="83">
        <f t="shared" si="20"/>
        <v>0</v>
      </c>
      <c r="K340" s="15"/>
    </row>
    <row r="341" spans="1:11" x14ac:dyDescent="0.35">
      <c r="A341" s="5">
        <f t="shared" ref="A341:A404" si="22">A340+1</f>
        <v>323</v>
      </c>
      <c r="B341" t="s">
        <v>333</v>
      </c>
      <c r="C341" s="58">
        <v>45536</v>
      </c>
      <c r="D341" s="89">
        <v>45838</v>
      </c>
      <c r="E341" s="83">
        <f t="shared" si="21"/>
        <v>-1.7218543046357615</v>
      </c>
      <c r="F341" s="16">
        <v>0</v>
      </c>
      <c r="G341" s="16">
        <v>0</v>
      </c>
      <c r="H341" s="16">
        <v>1117.56</v>
      </c>
      <c r="I341" s="83">
        <f t="shared" si="20"/>
        <v>0</v>
      </c>
      <c r="K341" s="15"/>
    </row>
    <row r="342" spans="1:11" x14ac:dyDescent="0.35">
      <c r="A342" s="5">
        <f t="shared" si="22"/>
        <v>324</v>
      </c>
      <c r="B342" t="s">
        <v>334</v>
      </c>
      <c r="C342" s="58">
        <v>45474</v>
      </c>
      <c r="D342" s="89">
        <v>46537</v>
      </c>
      <c r="E342" s="83">
        <f t="shared" si="21"/>
        <v>-0.43085606773283158</v>
      </c>
      <c r="F342" s="16">
        <v>69619.201000000001</v>
      </c>
      <c r="G342" s="16">
        <v>96504.398000000001</v>
      </c>
      <c r="H342" s="16">
        <v>4749.8399999999992</v>
      </c>
      <c r="I342" s="83">
        <f t="shared" si="20"/>
        <v>20.31739974399138</v>
      </c>
      <c r="K342" s="15"/>
    </row>
    <row r="343" spans="1:11" x14ac:dyDescent="0.35">
      <c r="A343" s="5">
        <f t="shared" si="22"/>
        <v>325</v>
      </c>
      <c r="B343" t="s">
        <v>335</v>
      </c>
      <c r="C343" s="58">
        <v>45474</v>
      </c>
      <c r="D343" s="89">
        <v>46537</v>
      </c>
      <c r="E343" s="83">
        <f t="shared" si="21"/>
        <v>-0.43085606773283158</v>
      </c>
      <c r="F343" s="16">
        <v>25359.75</v>
      </c>
      <c r="G343" s="16">
        <v>34744.008999999998</v>
      </c>
      <c r="H343" s="16">
        <v>1030.77</v>
      </c>
      <c r="I343" s="83">
        <f t="shared" si="20"/>
        <v>33.70684924861996</v>
      </c>
      <c r="K343" s="15"/>
    </row>
    <row r="344" spans="1:11" x14ac:dyDescent="0.35">
      <c r="A344" s="5">
        <f t="shared" si="22"/>
        <v>326</v>
      </c>
      <c r="B344" t="s">
        <v>336</v>
      </c>
      <c r="C344" s="58">
        <v>45748</v>
      </c>
      <c r="D344" s="89">
        <v>46537</v>
      </c>
      <c r="E344" s="83">
        <f t="shared" si="21"/>
        <v>-0.92775665399239549</v>
      </c>
      <c r="F344" s="16">
        <v>7672.6629999999996</v>
      </c>
      <c r="G344" s="16">
        <v>10850.181999999999</v>
      </c>
      <c r="H344" s="16">
        <v>2682.6400000000003</v>
      </c>
      <c r="I344" s="83">
        <f t="shared" si="20"/>
        <v>4.0445911490173847</v>
      </c>
      <c r="K344" s="15"/>
    </row>
    <row r="345" spans="1:11" x14ac:dyDescent="0.35">
      <c r="A345" s="5">
        <f t="shared" si="22"/>
        <v>327</v>
      </c>
      <c r="B345" t="s">
        <v>337</v>
      </c>
      <c r="C345" s="58">
        <v>45566</v>
      </c>
      <c r="D345" s="89">
        <v>45838</v>
      </c>
      <c r="E345" s="83">
        <f t="shared" si="21"/>
        <v>-2.0220588235294117</v>
      </c>
      <c r="F345" s="16">
        <v>0</v>
      </c>
      <c r="G345" s="16">
        <v>0</v>
      </c>
      <c r="H345" s="16">
        <v>903741.68</v>
      </c>
      <c r="I345" s="83">
        <f t="shared" si="20"/>
        <v>0</v>
      </c>
      <c r="K345" s="15"/>
    </row>
    <row r="346" spans="1:11" x14ac:dyDescent="0.35">
      <c r="A346" s="5">
        <f t="shared" si="22"/>
        <v>328</v>
      </c>
      <c r="B346" t="s">
        <v>338</v>
      </c>
      <c r="C346" s="58">
        <v>45474</v>
      </c>
      <c r="D346" s="89">
        <v>45838</v>
      </c>
      <c r="E346" s="83">
        <f t="shared" si="21"/>
        <v>-1.2582417582417582</v>
      </c>
      <c r="F346" s="16">
        <v>0</v>
      </c>
      <c r="G346" s="16">
        <v>-237135.99699999997</v>
      </c>
      <c r="H346" s="16">
        <v>1066882.04</v>
      </c>
      <c r="I346" s="83">
        <f t="shared" si="20"/>
        <v>-0.22227011807228469</v>
      </c>
      <c r="K346" s="15"/>
    </row>
    <row r="347" spans="1:11" x14ac:dyDescent="0.35">
      <c r="A347" s="5">
        <f t="shared" si="22"/>
        <v>329</v>
      </c>
      <c r="B347" t="s">
        <v>339</v>
      </c>
      <c r="C347" s="58">
        <v>45536</v>
      </c>
      <c r="D347" s="89">
        <v>45838</v>
      </c>
      <c r="E347" s="83">
        <f t="shared" si="21"/>
        <v>-1.7218543046357615</v>
      </c>
      <c r="F347" s="16">
        <v>0</v>
      </c>
      <c r="G347" s="16">
        <v>0</v>
      </c>
      <c r="H347" s="16">
        <v>1059021.8199999998</v>
      </c>
      <c r="I347" s="83">
        <f t="shared" si="20"/>
        <v>0</v>
      </c>
      <c r="K347" s="15"/>
    </row>
    <row r="348" spans="1:11" x14ac:dyDescent="0.35">
      <c r="A348" s="5">
        <f t="shared" si="22"/>
        <v>330</v>
      </c>
      <c r="B348" t="s">
        <v>340</v>
      </c>
      <c r="C348" s="58">
        <v>45474</v>
      </c>
      <c r="D348" s="89">
        <v>45838</v>
      </c>
      <c r="E348" s="83">
        <f t="shared" ref="E348:E379" si="23">IFERROR((($C$9-C348)/(D348-C348)),"n.m.")</f>
        <v>-1.2582417582417582</v>
      </c>
      <c r="F348" s="16">
        <v>16818.27</v>
      </c>
      <c r="G348" s="16">
        <v>0</v>
      </c>
      <c r="H348" s="16">
        <v>548929.29</v>
      </c>
      <c r="I348" s="83">
        <f t="shared" si="20"/>
        <v>0</v>
      </c>
      <c r="K348" s="15"/>
    </row>
    <row r="349" spans="1:11" x14ac:dyDescent="0.35">
      <c r="A349" s="5">
        <f t="shared" si="22"/>
        <v>331</v>
      </c>
      <c r="B349" t="s">
        <v>341</v>
      </c>
      <c r="C349" s="58">
        <v>45474</v>
      </c>
      <c r="D349" s="89">
        <v>45838</v>
      </c>
      <c r="E349" s="83">
        <f t="shared" si="23"/>
        <v>-1.2582417582417582</v>
      </c>
      <c r="F349" s="16">
        <v>16578.75</v>
      </c>
      <c r="G349" s="16">
        <v>0</v>
      </c>
      <c r="H349" s="16">
        <v>435986.57999999996</v>
      </c>
      <c r="I349" s="83">
        <f t="shared" si="20"/>
        <v>0</v>
      </c>
      <c r="K349" s="15"/>
    </row>
    <row r="350" spans="1:11" x14ac:dyDescent="0.35">
      <c r="A350" s="5">
        <f t="shared" si="22"/>
        <v>332</v>
      </c>
      <c r="B350" t="s">
        <v>342</v>
      </c>
      <c r="C350" s="58">
        <v>45474</v>
      </c>
      <c r="D350" s="89">
        <v>45838</v>
      </c>
      <c r="E350" s="83">
        <f t="shared" si="23"/>
        <v>-1.2582417582417582</v>
      </c>
      <c r="F350" s="16">
        <v>0</v>
      </c>
      <c r="G350" s="16">
        <v>5975572.7510000002</v>
      </c>
      <c r="H350" s="16">
        <v>1239303.45</v>
      </c>
      <c r="I350" s="83">
        <f t="shared" si="20"/>
        <v>4.8217188058340357</v>
      </c>
      <c r="K350" s="15"/>
    </row>
    <row r="351" spans="1:11" x14ac:dyDescent="0.35">
      <c r="A351" s="5">
        <f t="shared" si="22"/>
        <v>333</v>
      </c>
      <c r="B351" t="s">
        <v>343</v>
      </c>
      <c r="C351" s="58">
        <v>45505</v>
      </c>
      <c r="D351" s="89">
        <v>45838</v>
      </c>
      <c r="E351" s="83">
        <f t="shared" si="23"/>
        <v>-1.4684684684684686</v>
      </c>
      <c r="F351" s="16">
        <v>12187.259999999998</v>
      </c>
      <c r="G351" s="16">
        <v>0</v>
      </c>
      <c r="H351" s="16">
        <v>271315.56</v>
      </c>
      <c r="I351" s="83">
        <f t="shared" si="20"/>
        <v>0</v>
      </c>
      <c r="K351" s="15"/>
    </row>
    <row r="352" spans="1:11" x14ac:dyDescent="0.35">
      <c r="A352" s="5">
        <f t="shared" si="22"/>
        <v>334</v>
      </c>
      <c r="B352" t="s">
        <v>344</v>
      </c>
      <c r="C352" s="58">
        <v>45505</v>
      </c>
      <c r="D352" s="89">
        <v>45838</v>
      </c>
      <c r="E352" s="83">
        <f t="shared" si="23"/>
        <v>-1.4684684684684686</v>
      </c>
      <c r="F352" s="16">
        <v>10102.27</v>
      </c>
      <c r="G352" s="16">
        <v>0</v>
      </c>
      <c r="H352" s="16">
        <v>238416.56999999998</v>
      </c>
      <c r="I352" s="83">
        <f t="shared" si="20"/>
        <v>0</v>
      </c>
      <c r="K352" s="15"/>
    </row>
    <row r="353" spans="1:11" x14ac:dyDescent="0.35">
      <c r="A353" s="5">
        <f t="shared" si="22"/>
        <v>335</v>
      </c>
      <c r="B353" t="s">
        <v>345</v>
      </c>
      <c r="C353" s="58">
        <v>45505</v>
      </c>
      <c r="D353" s="89">
        <v>45838</v>
      </c>
      <c r="E353" s="83">
        <f t="shared" si="23"/>
        <v>-1.4684684684684686</v>
      </c>
      <c r="F353" s="16">
        <v>15245.15</v>
      </c>
      <c r="G353" s="16">
        <v>0</v>
      </c>
      <c r="H353" s="16">
        <v>356203.00999999995</v>
      </c>
      <c r="I353" s="83">
        <f t="shared" si="20"/>
        <v>0</v>
      </c>
      <c r="K353" s="15"/>
    </row>
    <row r="354" spans="1:11" x14ac:dyDescent="0.35">
      <c r="A354" s="5">
        <f t="shared" si="22"/>
        <v>336</v>
      </c>
      <c r="B354" t="s">
        <v>346</v>
      </c>
      <c r="C354" s="58">
        <v>45474</v>
      </c>
      <c r="D354" s="89">
        <v>45838</v>
      </c>
      <c r="E354" s="83">
        <f t="shared" si="23"/>
        <v>-1.2582417582417582</v>
      </c>
      <c r="F354" s="16">
        <v>17765.37</v>
      </c>
      <c r="G354" s="16">
        <v>0</v>
      </c>
      <c r="H354" s="16">
        <v>570997.4</v>
      </c>
      <c r="I354" s="83">
        <f t="shared" si="20"/>
        <v>0</v>
      </c>
      <c r="K354" s="15"/>
    </row>
    <row r="355" spans="1:11" x14ac:dyDescent="0.35">
      <c r="A355" s="5">
        <f t="shared" si="22"/>
        <v>337</v>
      </c>
      <c r="B355" t="s">
        <v>347</v>
      </c>
      <c r="C355" s="58">
        <v>45505</v>
      </c>
      <c r="D355" s="89">
        <v>45838</v>
      </c>
      <c r="E355" s="83">
        <f t="shared" si="23"/>
        <v>-1.4684684684684686</v>
      </c>
      <c r="F355" s="16">
        <v>0</v>
      </c>
      <c r="G355" s="16">
        <v>0</v>
      </c>
      <c r="H355" s="16">
        <v>188519.29</v>
      </c>
      <c r="I355" s="83">
        <f t="shared" si="20"/>
        <v>0</v>
      </c>
      <c r="K355" s="15"/>
    </row>
    <row r="356" spans="1:11" x14ac:dyDescent="0.35">
      <c r="A356" s="5">
        <f t="shared" si="22"/>
        <v>338</v>
      </c>
      <c r="B356" t="s">
        <v>348</v>
      </c>
      <c r="C356" s="58">
        <v>45474</v>
      </c>
      <c r="D356" s="89">
        <v>45838</v>
      </c>
      <c r="E356" s="83">
        <f t="shared" si="23"/>
        <v>-1.2582417582417582</v>
      </c>
      <c r="F356" s="16">
        <v>18329.37</v>
      </c>
      <c r="G356" s="16">
        <v>0</v>
      </c>
      <c r="H356" s="16">
        <v>601715.12999999989</v>
      </c>
      <c r="I356" s="83">
        <f t="shared" si="20"/>
        <v>0</v>
      </c>
      <c r="K356" s="15"/>
    </row>
    <row r="357" spans="1:11" x14ac:dyDescent="0.35">
      <c r="A357" s="5">
        <f t="shared" si="22"/>
        <v>339</v>
      </c>
      <c r="B357" t="s">
        <v>349</v>
      </c>
      <c r="C357" s="58">
        <v>45505</v>
      </c>
      <c r="D357" s="89">
        <v>45838</v>
      </c>
      <c r="E357" s="83">
        <f t="shared" si="23"/>
        <v>-1.4684684684684686</v>
      </c>
      <c r="F357" s="16">
        <v>10855.000000000002</v>
      </c>
      <c r="G357" s="16">
        <v>0</v>
      </c>
      <c r="H357" s="16">
        <v>350676.29</v>
      </c>
      <c r="I357" s="83">
        <f t="shared" si="20"/>
        <v>0</v>
      </c>
      <c r="K357" s="15"/>
    </row>
    <row r="358" spans="1:11" x14ac:dyDescent="0.35">
      <c r="A358" s="5">
        <f t="shared" si="22"/>
        <v>340</v>
      </c>
      <c r="B358" t="s">
        <v>350</v>
      </c>
      <c r="C358" s="58">
        <v>45778</v>
      </c>
      <c r="D358" s="89">
        <v>46537</v>
      </c>
      <c r="E358" s="83">
        <f t="shared" si="23"/>
        <v>-1.0039525691699605</v>
      </c>
      <c r="F358" s="16">
        <v>0</v>
      </c>
      <c r="G358" s="16">
        <v>0</v>
      </c>
      <c r="H358" s="16">
        <v>206.52999999999997</v>
      </c>
      <c r="I358" s="83">
        <f t="shared" si="20"/>
        <v>0</v>
      </c>
      <c r="K358" s="15"/>
    </row>
    <row r="359" spans="1:11" x14ac:dyDescent="0.35">
      <c r="A359" s="5">
        <f t="shared" si="22"/>
        <v>341</v>
      </c>
      <c r="B359" t="s">
        <v>351</v>
      </c>
      <c r="C359" s="58">
        <v>45717</v>
      </c>
      <c r="D359" s="89">
        <v>46568</v>
      </c>
      <c r="E359" s="83">
        <f t="shared" si="23"/>
        <v>-0.82373678025851937</v>
      </c>
      <c r="F359" s="16">
        <v>0</v>
      </c>
      <c r="G359" s="16">
        <v>0</v>
      </c>
      <c r="H359" s="16">
        <v>960746.42000000027</v>
      </c>
      <c r="I359" s="83">
        <f t="shared" si="20"/>
        <v>0</v>
      </c>
      <c r="K359" s="15"/>
    </row>
    <row r="360" spans="1:11" x14ac:dyDescent="0.35">
      <c r="A360" s="5">
        <f t="shared" si="22"/>
        <v>342</v>
      </c>
      <c r="B360" t="s">
        <v>352</v>
      </c>
      <c r="C360" s="58">
        <v>45717</v>
      </c>
      <c r="D360" s="89">
        <v>46568</v>
      </c>
      <c r="E360" s="83">
        <f t="shared" si="23"/>
        <v>-0.82373678025851937</v>
      </c>
      <c r="F360" s="16">
        <v>0</v>
      </c>
      <c r="G360" s="16">
        <v>0</v>
      </c>
      <c r="H360" s="16">
        <v>212289.02000000002</v>
      </c>
      <c r="I360" s="83">
        <f t="shared" si="20"/>
        <v>0</v>
      </c>
      <c r="K360" s="15"/>
    </row>
    <row r="361" spans="1:11" x14ac:dyDescent="0.35">
      <c r="A361" s="5">
        <f t="shared" si="22"/>
        <v>343</v>
      </c>
      <c r="B361" t="s">
        <v>353</v>
      </c>
      <c r="C361" s="58">
        <v>44409</v>
      </c>
      <c r="D361" s="89">
        <v>45626</v>
      </c>
      <c r="E361" s="83">
        <f t="shared" si="23"/>
        <v>0.4987674609695974</v>
      </c>
      <c r="F361" s="16">
        <v>17695.383000000002</v>
      </c>
      <c r="G361" s="16">
        <v>18984.612000000001</v>
      </c>
      <c r="H361" s="16">
        <v>36.81</v>
      </c>
      <c r="I361" s="83">
        <f t="shared" si="20"/>
        <v>515.74604726976361</v>
      </c>
      <c r="K361" s="15"/>
    </row>
    <row r="362" spans="1:11" x14ac:dyDescent="0.35">
      <c r="A362" s="5">
        <f t="shared" si="22"/>
        <v>344</v>
      </c>
      <c r="B362" t="s">
        <v>354</v>
      </c>
      <c r="C362" s="58">
        <v>44348</v>
      </c>
      <c r="D362" s="89">
        <v>45626</v>
      </c>
      <c r="E362" s="83">
        <f t="shared" si="23"/>
        <v>0.52269170579029733</v>
      </c>
      <c r="F362" s="16">
        <v>17695.383000000002</v>
      </c>
      <c r="G362" s="16">
        <v>18984.612000000001</v>
      </c>
      <c r="H362" s="16">
        <v>-2402.88</v>
      </c>
      <c r="I362" s="83">
        <f t="shared" si="20"/>
        <v>-7.9007740711146628</v>
      </c>
      <c r="K362" s="15"/>
    </row>
    <row r="363" spans="1:11" x14ac:dyDescent="0.35">
      <c r="A363" s="5">
        <f t="shared" si="22"/>
        <v>345</v>
      </c>
      <c r="B363" t="s">
        <v>355</v>
      </c>
      <c r="C363" s="58">
        <v>44621</v>
      </c>
      <c r="D363" s="89">
        <v>45991</v>
      </c>
      <c r="E363" s="83">
        <f t="shared" si="23"/>
        <v>0.28832116788321166</v>
      </c>
      <c r="F363" s="16">
        <v>1921.39</v>
      </c>
      <c r="G363" s="16">
        <v>2358.625</v>
      </c>
      <c r="H363" s="16">
        <v>154.81</v>
      </c>
      <c r="I363" s="83">
        <f t="shared" si="20"/>
        <v>15.23561139461275</v>
      </c>
      <c r="K363" s="15"/>
    </row>
    <row r="364" spans="1:11" x14ac:dyDescent="0.35">
      <c r="A364" s="5">
        <f t="shared" si="22"/>
        <v>346</v>
      </c>
      <c r="B364" t="s">
        <v>356</v>
      </c>
      <c r="C364" s="58">
        <v>44621</v>
      </c>
      <c r="D364" s="89">
        <v>45991</v>
      </c>
      <c r="E364" s="83">
        <f t="shared" si="23"/>
        <v>0.28832116788321166</v>
      </c>
      <c r="F364" s="16">
        <v>0</v>
      </c>
      <c r="G364" s="16">
        <v>0</v>
      </c>
      <c r="H364" s="16">
        <v>47.22</v>
      </c>
      <c r="I364" s="83">
        <f t="shared" si="20"/>
        <v>0</v>
      </c>
      <c r="K364" s="15"/>
    </row>
    <row r="365" spans="1:11" x14ac:dyDescent="0.35">
      <c r="A365" s="5">
        <f t="shared" si="22"/>
        <v>347</v>
      </c>
      <c r="B365" t="s">
        <v>357</v>
      </c>
      <c r="C365" s="58">
        <v>44501</v>
      </c>
      <c r="D365" s="89">
        <v>45991</v>
      </c>
      <c r="E365" s="83">
        <f t="shared" si="23"/>
        <v>0.34563758389261745</v>
      </c>
      <c r="F365" s="16">
        <v>0</v>
      </c>
      <c r="G365" s="16">
        <v>0</v>
      </c>
      <c r="H365" s="16">
        <v>90.63</v>
      </c>
      <c r="I365" s="83">
        <f t="shared" si="20"/>
        <v>0</v>
      </c>
      <c r="K365" s="15"/>
    </row>
    <row r="366" spans="1:11" x14ac:dyDescent="0.35">
      <c r="A366" s="5">
        <f t="shared" si="22"/>
        <v>348</v>
      </c>
      <c r="B366" t="s">
        <v>358</v>
      </c>
      <c r="C366" s="58">
        <v>45778</v>
      </c>
      <c r="D366" s="89">
        <v>46537</v>
      </c>
      <c r="E366" s="83">
        <f t="shared" si="23"/>
        <v>-1.0039525691699605</v>
      </c>
      <c r="F366" s="16">
        <v>0</v>
      </c>
      <c r="G366" s="16">
        <v>0</v>
      </c>
      <c r="H366" s="16">
        <v>36.96</v>
      </c>
      <c r="I366" s="83">
        <f t="shared" si="20"/>
        <v>0</v>
      </c>
      <c r="K366" s="15"/>
    </row>
    <row r="367" spans="1:11" x14ac:dyDescent="0.35">
      <c r="A367" s="5">
        <f t="shared" si="22"/>
        <v>349</v>
      </c>
      <c r="B367" t="s">
        <v>359</v>
      </c>
      <c r="C367" s="58">
        <v>45717</v>
      </c>
      <c r="D367" s="91" t="s">
        <v>703</v>
      </c>
      <c r="E367" s="91" t="s">
        <v>703</v>
      </c>
      <c r="F367" s="16">
        <v>112.45</v>
      </c>
      <c r="G367" s="16">
        <v>0</v>
      </c>
      <c r="H367" s="16">
        <v>12189.82</v>
      </c>
      <c r="I367" s="83">
        <f t="shared" si="20"/>
        <v>0</v>
      </c>
      <c r="K367" s="15"/>
    </row>
    <row r="368" spans="1:11" x14ac:dyDescent="0.35">
      <c r="A368" s="5">
        <f t="shared" si="22"/>
        <v>350</v>
      </c>
      <c r="B368" t="s">
        <v>360</v>
      </c>
      <c r="C368" s="58" t="s">
        <v>679</v>
      </c>
      <c r="D368" s="91" t="s">
        <v>703</v>
      </c>
      <c r="E368" s="91" t="s">
        <v>703</v>
      </c>
      <c r="F368" s="16">
        <v>8100220.148000001</v>
      </c>
      <c r="G368" s="16">
        <v>4870590.8859999999</v>
      </c>
      <c r="H368" s="16">
        <v>8335010.9999999842</v>
      </c>
      <c r="I368" s="83">
        <f t="shared" si="20"/>
        <v>0.58435326432082801</v>
      </c>
      <c r="K368" s="15"/>
    </row>
    <row r="369" spans="1:11" x14ac:dyDescent="0.35">
      <c r="A369" s="5">
        <f t="shared" si="22"/>
        <v>351</v>
      </c>
      <c r="B369" t="s">
        <v>361</v>
      </c>
      <c r="C369" s="58">
        <v>44593</v>
      </c>
      <c r="D369" s="91" t="s">
        <v>703</v>
      </c>
      <c r="E369" s="91" t="s">
        <v>703</v>
      </c>
      <c r="F369" s="16">
        <v>2331876.2310000001</v>
      </c>
      <c r="G369" s="16">
        <v>82364.334000000148</v>
      </c>
      <c r="H369" s="16">
        <v>9646840.8400000148</v>
      </c>
      <c r="I369" s="83">
        <f t="shared" si="20"/>
        <v>8.5379592517460905E-3</v>
      </c>
      <c r="K369" s="15"/>
    </row>
    <row r="370" spans="1:11" x14ac:dyDescent="0.35">
      <c r="A370" s="5">
        <f t="shared" si="22"/>
        <v>352</v>
      </c>
      <c r="B370" t="s">
        <v>362</v>
      </c>
      <c r="C370" s="58">
        <v>45566</v>
      </c>
      <c r="D370" s="91" t="s">
        <v>703</v>
      </c>
      <c r="E370" s="91" t="s">
        <v>703</v>
      </c>
      <c r="F370" s="16">
        <v>23027.516</v>
      </c>
      <c r="G370" s="16">
        <v>18613.847000000002</v>
      </c>
      <c r="H370" s="16">
        <v>128892.93000000001</v>
      </c>
      <c r="I370" s="83">
        <f t="shared" si="20"/>
        <v>0.14441325059489299</v>
      </c>
      <c r="K370" s="15"/>
    </row>
    <row r="371" spans="1:11" x14ac:dyDescent="0.35">
      <c r="A371" s="5">
        <f t="shared" si="22"/>
        <v>353</v>
      </c>
      <c r="B371" t="s">
        <v>363</v>
      </c>
      <c r="C371" s="58" t="s">
        <v>658</v>
      </c>
      <c r="D371" s="91" t="s">
        <v>703</v>
      </c>
      <c r="E371" s="91" t="s">
        <v>703</v>
      </c>
      <c r="F371" s="16">
        <v>0</v>
      </c>
      <c r="G371" s="16">
        <v>0</v>
      </c>
      <c r="H371" s="16">
        <v>237924.15999999995</v>
      </c>
      <c r="I371" s="83">
        <f t="shared" si="20"/>
        <v>0</v>
      </c>
      <c r="K371" s="15"/>
    </row>
    <row r="372" spans="1:11" x14ac:dyDescent="0.35">
      <c r="A372" s="5">
        <f t="shared" si="22"/>
        <v>354</v>
      </c>
      <c r="B372" t="s">
        <v>364</v>
      </c>
      <c r="C372" s="58" t="s">
        <v>680</v>
      </c>
      <c r="D372" s="91" t="s">
        <v>703</v>
      </c>
      <c r="E372" s="91" t="s">
        <v>703</v>
      </c>
      <c r="F372" s="16">
        <v>556005.86800000002</v>
      </c>
      <c r="G372" s="16">
        <v>331396.22100000002</v>
      </c>
      <c r="H372" s="16">
        <v>318870.12000000011</v>
      </c>
      <c r="I372" s="83">
        <f t="shared" si="20"/>
        <v>1.0392827681690586</v>
      </c>
      <c r="K372" s="15"/>
    </row>
    <row r="373" spans="1:11" x14ac:dyDescent="0.35">
      <c r="A373" s="5">
        <f t="shared" si="22"/>
        <v>355</v>
      </c>
      <c r="B373" t="s">
        <v>365</v>
      </c>
      <c r="C373" s="58">
        <v>45047</v>
      </c>
      <c r="D373" s="91" t="s">
        <v>703</v>
      </c>
      <c r="E373" s="91" t="s">
        <v>703</v>
      </c>
      <c r="F373" s="16">
        <v>80428.944000000003</v>
      </c>
      <c r="G373" s="16">
        <v>65897.398000000001</v>
      </c>
      <c r="H373" s="16">
        <v>257048.9199999999</v>
      </c>
      <c r="I373" s="83">
        <f t="shared" si="20"/>
        <v>0.25636131052408245</v>
      </c>
      <c r="K373" s="15"/>
    </row>
    <row r="374" spans="1:11" x14ac:dyDescent="0.35">
      <c r="A374" s="5">
        <f t="shared" si="22"/>
        <v>356</v>
      </c>
      <c r="B374" t="s">
        <v>366</v>
      </c>
      <c r="C374" s="58" t="s">
        <v>660</v>
      </c>
      <c r="D374" s="89">
        <v>44202</v>
      </c>
      <c r="E374" s="83">
        <f t="shared" ref="E374:E379" si="24">IFERROR((($C$9-C374)/(D374-C374)),"n.m.")</f>
        <v>2.8842592592592591</v>
      </c>
      <c r="F374" s="16">
        <v>0</v>
      </c>
      <c r="G374" s="16">
        <v>0</v>
      </c>
      <c r="H374" s="16">
        <v>-52861.780000000006</v>
      </c>
      <c r="I374" s="83">
        <f t="shared" si="20"/>
        <v>0</v>
      </c>
      <c r="K374" s="15"/>
    </row>
    <row r="375" spans="1:11" x14ac:dyDescent="0.35">
      <c r="A375" s="5">
        <f t="shared" si="22"/>
        <v>357</v>
      </c>
      <c r="B375" t="s">
        <v>367</v>
      </c>
      <c r="C375" s="58" t="s">
        <v>681</v>
      </c>
      <c r="D375" s="89">
        <v>44202</v>
      </c>
      <c r="E375" s="83">
        <f t="shared" si="24"/>
        <v>3.0248756218905473</v>
      </c>
      <c r="F375" s="16">
        <v>0</v>
      </c>
      <c r="G375" s="16">
        <v>0</v>
      </c>
      <c r="H375" s="16">
        <v>-4580.2500000000146</v>
      </c>
      <c r="I375" s="83">
        <f t="shared" si="20"/>
        <v>0</v>
      </c>
      <c r="K375" s="15"/>
    </row>
    <row r="376" spans="1:11" x14ac:dyDescent="0.35">
      <c r="A376" s="5">
        <f t="shared" si="22"/>
        <v>358</v>
      </c>
      <c r="B376" t="s">
        <v>368</v>
      </c>
      <c r="C376" s="58">
        <v>44805</v>
      </c>
      <c r="D376" s="89">
        <v>44202</v>
      </c>
      <c r="E376" s="83">
        <f t="shared" si="24"/>
        <v>-0.34991708126036486</v>
      </c>
      <c r="F376" s="16">
        <v>0</v>
      </c>
      <c r="G376" s="16">
        <v>0</v>
      </c>
      <c r="H376" s="16">
        <v>2375.5799999999995</v>
      </c>
      <c r="I376" s="83">
        <f t="shared" si="20"/>
        <v>0</v>
      </c>
      <c r="K376" s="15"/>
    </row>
    <row r="377" spans="1:11" x14ac:dyDescent="0.35">
      <c r="A377" s="5">
        <f t="shared" si="22"/>
        <v>359</v>
      </c>
      <c r="B377" t="s">
        <v>369</v>
      </c>
      <c r="C377" s="58">
        <v>44593</v>
      </c>
      <c r="D377" s="89">
        <v>44530</v>
      </c>
      <c r="E377" s="83">
        <f t="shared" si="24"/>
        <v>-6.7142857142857144</v>
      </c>
      <c r="F377" s="16">
        <v>252.15</v>
      </c>
      <c r="G377" s="16">
        <v>0</v>
      </c>
      <c r="H377" s="16">
        <v>1828.22</v>
      </c>
      <c r="I377" s="83">
        <f t="shared" si="20"/>
        <v>0</v>
      </c>
      <c r="K377" s="15"/>
    </row>
    <row r="378" spans="1:11" x14ac:dyDescent="0.35">
      <c r="A378" s="5">
        <f t="shared" si="22"/>
        <v>360</v>
      </c>
      <c r="B378" t="s">
        <v>370</v>
      </c>
      <c r="C378" s="58" t="s">
        <v>665</v>
      </c>
      <c r="D378" s="89">
        <v>44146</v>
      </c>
      <c r="E378" s="83">
        <f t="shared" si="24"/>
        <v>2.6446124763705106</v>
      </c>
      <c r="F378" s="16">
        <v>0</v>
      </c>
      <c r="G378" s="16">
        <v>0</v>
      </c>
      <c r="H378" s="16">
        <v>-58347.920000000006</v>
      </c>
      <c r="I378" s="83">
        <f t="shared" ref="I378:I441" si="25">G378/H378</f>
        <v>0</v>
      </c>
      <c r="K378" s="15"/>
    </row>
    <row r="379" spans="1:11" x14ac:dyDescent="0.35">
      <c r="A379" s="5">
        <f t="shared" si="22"/>
        <v>361</v>
      </c>
      <c r="B379" t="s">
        <v>371</v>
      </c>
      <c r="C379" s="58">
        <v>45505</v>
      </c>
      <c r="D379" s="89">
        <v>47635</v>
      </c>
      <c r="E379" s="83">
        <f t="shared" si="24"/>
        <v>-0.22957746478873239</v>
      </c>
      <c r="F379" s="16">
        <v>0</v>
      </c>
      <c r="G379" s="16">
        <v>0</v>
      </c>
      <c r="H379" s="16">
        <v>349076.70999999996</v>
      </c>
      <c r="I379" s="83">
        <f t="shared" si="25"/>
        <v>0</v>
      </c>
      <c r="K379" s="15"/>
    </row>
    <row r="380" spans="1:11" x14ac:dyDescent="0.35">
      <c r="A380" s="5">
        <f t="shared" si="22"/>
        <v>362</v>
      </c>
      <c r="B380" t="s">
        <v>372</v>
      </c>
      <c r="C380" s="58" t="s">
        <v>20</v>
      </c>
      <c r="D380" s="91" t="s">
        <v>703</v>
      </c>
      <c r="E380" s="91" t="s">
        <v>703</v>
      </c>
      <c r="F380" s="16">
        <v>28.64</v>
      </c>
      <c r="G380" s="16">
        <v>0</v>
      </c>
      <c r="H380" s="16">
        <v>-53699.858000008389</v>
      </c>
      <c r="I380" s="83">
        <f t="shared" si="25"/>
        <v>0</v>
      </c>
      <c r="K380" s="15"/>
    </row>
    <row r="381" spans="1:11" x14ac:dyDescent="0.35">
      <c r="A381" s="5">
        <f t="shared" si="22"/>
        <v>363</v>
      </c>
      <c r="B381" t="s">
        <v>373</v>
      </c>
      <c r="C381" s="58" t="s">
        <v>20</v>
      </c>
      <c r="D381" s="91" t="s">
        <v>703</v>
      </c>
      <c r="E381" s="91" t="s">
        <v>703</v>
      </c>
      <c r="F381" s="16">
        <v>0</v>
      </c>
      <c r="G381" s="16">
        <v>0</v>
      </c>
      <c r="H381" s="16">
        <v>277.26</v>
      </c>
      <c r="I381" s="83">
        <f t="shared" si="25"/>
        <v>0</v>
      </c>
      <c r="K381" s="15"/>
    </row>
    <row r="382" spans="1:11" x14ac:dyDescent="0.35">
      <c r="A382" s="5">
        <f t="shared" si="22"/>
        <v>364</v>
      </c>
      <c r="B382" t="s">
        <v>374</v>
      </c>
      <c r="C382" s="58" t="s">
        <v>682</v>
      </c>
      <c r="D382" s="91" t="s">
        <v>703</v>
      </c>
      <c r="E382" s="91" t="s">
        <v>703</v>
      </c>
      <c r="F382" s="16">
        <v>2260.4299999999998</v>
      </c>
      <c r="G382" s="16">
        <v>0</v>
      </c>
      <c r="H382" s="16">
        <v>199635.43000000002</v>
      </c>
      <c r="I382" s="83">
        <f t="shared" si="25"/>
        <v>0</v>
      </c>
      <c r="K382" s="15"/>
    </row>
    <row r="383" spans="1:11" x14ac:dyDescent="0.35">
      <c r="A383" s="5">
        <f t="shared" si="22"/>
        <v>365</v>
      </c>
      <c r="B383" t="s">
        <v>375</v>
      </c>
      <c r="C383" s="58">
        <v>43831</v>
      </c>
      <c r="D383" s="91" t="s">
        <v>703</v>
      </c>
      <c r="E383" s="91" t="s">
        <v>703</v>
      </c>
      <c r="F383" s="16">
        <v>0</v>
      </c>
      <c r="G383" s="16">
        <v>0</v>
      </c>
      <c r="H383" s="16">
        <v>161048.69000000006</v>
      </c>
      <c r="I383" s="83">
        <f t="shared" si="25"/>
        <v>0</v>
      </c>
      <c r="K383" s="15"/>
    </row>
    <row r="384" spans="1:11" x14ac:dyDescent="0.35">
      <c r="A384" s="5">
        <f t="shared" si="22"/>
        <v>366</v>
      </c>
      <c r="B384" t="s">
        <v>376</v>
      </c>
      <c r="C384" s="58" t="s">
        <v>20</v>
      </c>
      <c r="D384" s="91" t="s">
        <v>703</v>
      </c>
      <c r="E384" s="91" t="s">
        <v>703</v>
      </c>
      <c r="F384" s="16">
        <v>16341.585999999999</v>
      </c>
      <c r="G384" s="16">
        <v>15241.214000000002</v>
      </c>
      <c r="H384" s="16">
        <v>3899.3399999999997</v>
      </c>
      <c r="I384" s="83">
        <f t="shared" si="25"/>
        <v>3.9086650561377061</v>
      </c>
      <c r="K384" s="15"/>
    </row>
    <row r="385" spans="1:11" x14ac:dyDescent="0.35">
      <c r="A385" s="5">
        <f t="shared" si="22"/>
        <v>367</v>
      </c>
      <c r="B385" t="s">
        <v>377</v>
      </c>
      <c r="C385" s="58">
        <v>44896</v>
      </c>
      <c r="D385" s="89">
        <v>44926</v>
      </c>
      <c r="E385" s="83">
        <f t="shared" ref="E385:E416" si="26">IFERROR((($C$9-C385)/(D385-C385)),"n.m.")</f>
        <v>4</v>
      </c>
      <c r="F385" s="16">
        <v>64289.432999999997</v>
      </c>
      <c r="G385" s="16">
        <v>-455250.68099999998</v>
      </c>
      <c r="H385" s="16">
        <v>1576102.1300000004</v>
      </c>
      <c r="I385" s="83">
        <f t="shared" si="25"/>
        <v>-0.28884592713544516</v>
      </c>
      <c r="K385" s="15"/>
    </row>
    <row r="386" spans="1:11" x14ac:dyDescent="0.35">
      <c r="A386" s="5">
        <f t="shared" si="22"/>
        <v>368</v>
      </c>
      <c r="B386" t="s">
        <v>378</v>
      </c>
      <c r="C386" s="58">
        <v>45292</v>
      </c>
      <c r="D386" s="89">
        <v>45657</v>
      </c>
      <c r="E386" s="83">
        <f t="shared" si="26"/>
        <v>-0.75616438356164384</v>
      </c>
      <c r="F386" s="16">
        <v>55091.708999999995</v>
      </c>
      <c r="G386" s="16">
        <v>73413.51999999999</v>
      </c>
      <c r="H386" s="16">
        <v>35438.239999999998</v>
      </c>
      <c r="I386" s="83">
        <f t="shared" si="25"/>
        <v>2.0715904627317832</v>
      </c>
      <c r="K386" s="15"/>
    </row>
    <row r="387" spans="1:11" x14ac:dyDescent="0.35">
      <c r="A387" s="5">
        <f t="shared" si="22"/>
        <v>369</v>
      </c>
      <c r="B387" t="s">
        <v>379</v>
      </c>
      <c r="C387" s="58">
        <v>45383</v>
      </c>
      <c r="D387" s="89">
        <v>45657</v>
      </c>
      <c r="E387" s="83">
        <f t="shared" si="26"/>
        <v>-1.3394160583941606</v>
      </c>
      <c r="F387" s="16">
        <v>260053.20300000001</v>
      </c>
      <c r="G387" s="16">
        <v>346215.35800000001</v>
      </c>
      <c r="H387" s="16">
        <v>570568.2300000001</v>
      </c>
      <c r="I387" s="83">
        <f t="shared" si="25"/>
        <v>0.60679045869763892</v>
      </c>
      <c r="K387" s="15"/>
    </row>
    <row r="388" spans="1:11" x14ac:dyDescent="0.35">
      <c r="A388" s="5">
        <f t="shared" si="22"/>
        <v>370</v>
      </c>
      <c r="B388" t="s">
        <v>380</v>
      </c>
      <c r="C388" s="58">
        <v>45536</v>
      </c>
      <c r="D388" s="89">
        <v>45657</v>
      </c>
      <c r="E388" s="83">
        <f t="shared" si="26"/>
        <v>-4.2975206611570247</v>
      </c>
      <c r="F388" s="16">
        <v>123.29</v>
      </c>
      <c r="G388" s="16">
        <v>0</v>
      </c>
      <c r="H388" s="16">
        <v>265266.61</v>
      </c>
      <c r="I388" s="83">
        <f t="shared" si="25"/>
        <v>0</v>
      </c>
      <c r="K388" s="15"/>
    </row>
    <row r="389" spans="1:11" x14ac:dyDescent="0.35">
      <c r="A389" s="5">
        <f t="shared" si="22"/>
        <v>371</v>
      </c>
      <c r="B389" t="s">
        <v>381</v>
      </c>
      <c r="C389" s="58">
        <v>45748</v>
      </c>
      <c r="D389" s="89">
        <v>46022</v>
      </c>
      <c r="E389" s="83">
        <f t="shared" si="26"/>
        <v>-2.6715328467153285</v>
      </c>
      <c r="F389" s="16">
        <v>0</v>
      </c>
      <c r="G389" s="16">
        <v>0</v>
      </c>
      <c r="H389" s="16">
        <v>454508.8899999999</v>
      </c>
      <c r="I389" s="83">
        <f t="shared" si="25"/>
        <v>0</v>
      </c>
      <c r="K389" s="15"/>
    </row>
    <row r="390" spans="1:11" x14ac:dyDescent="0.35">
      <c r="A390" s="5">
        <f t="shared" si="22"/>
        <v>372</v>
      </c>
      <c r="B390" t="s">
        <v>382</v>
      </c>
      <c r="C390" s="58" t="s">
        <v>20</v>
      </c>
      <c r="D390" s="89">
        <v>44735</v>
      </c>
      <c r="E390" s="83" t="str">
        <f t="shared" si="26"/>
        <v>n.m.</v>
      </c>
      <c r="F390" s="16">
        <v>0</v>
      </c>
      <c r="G390" s="16">
        <v>0</v>
      </c>
      <c r="H390" s="16">
        <v>926.91</v>
      </c>
      <c r="I390" s="83">
        <f t="shared" si="25"/>
        <v>0</v>
      </c>
      <c r="K390" s="15"/>
    </row>
    <row r="391" spans="1:11" x14ac:dyDescent="0.35">
      <c r="A391" s="5">
        <f t="shared" si="22"/>
        <v>373</v>
      </c>
      <c r="B391" t="s">
        <v>383</v>
      </c>
      <c r="C391" s="58" t="s">
        <v>683</v>
      </c>
      <c r="D391" s="89">
        <v>44880</v>
      </c>
      <c r="E391" s="83">
        <f t="shared" si="26"/>
        <v>1.0592076621680453</v>
      </c>
      <c r="F391" s="16">
        <v>0</v>
      </c>
      <c r="G391" s="16">
        <v>0</v>
      </c>
      <c r="H391" s="16">
        <v>22510.439999999995</v>
      </c>
      <c r="I391" s="83">
        <f t="shared" si="25"/>
        <v>0</v>
      </c>
      <c r="K391" s="15"/>
    </row>
    <row r="392" spans="1:11" x14ac:dyDescent="0.35">
      <c r="A392" s="5">
        <f t="shared" si="22"/>
        <v>374</v>
      </c>
      <c r="B392" t="s">
        <v>384</v>
      </c>
      <c r="C392" s="58" t="s">
        <v>684</v>
      </c>
      <c r="D392" s="89">
        <v>44515</v>
      </c>
      <c r="E392" s="83">
        <f t="shared" si="26"/>
        <v>1.2475296442687747</v>
      </c>
      <c r="F392" s="16">
        <v>0</v>
      </c>
      <c r="G392" s="16">
        <v>0</v>
      </c>
      <c r="H392" s="16">
        <v>25231.050000000007</v>
      </c>
      <c r="I392" s="83">
        <f t="shared" si="25"/>
        <v>0</v>
      </c>
      <c r="K392" s="15"/>
    </row>
    <row r="393" spans="1:11" x14ac:dyDescent="0.35">
      <c r="A393" s="5">
        <f t="shared" si="22"/>
        <v>375</v>
      </c>
      <c r="B393" t="s">
        <v>385</v>
      </c>
      <c r="C393" s="58" t="s">
        <v>684</v>
      </c>
      <c r="D393" s="89">
        <v>43802</v>
      </c>
      <c r="E393" s="83">
        <f t="shared" si="26"/>
        <v>1.9260106788710907</v>
      </c>
      <c r="F393" s="16">
        <v>0</v>
      </c>
      <c r="G393" s="16">
        <v>0</v>
      </c>
      <c r="H393" s="16">
        <v>53742.34</v>
      </c>
      <c r="I393" s="83">
        <f t="shared" si="25"/>
        <v>0</v>
      </c>
      <c r="K393" s="15"/>
    </row>
    <row r="394" spans="1:11" x14ac:dyDescent="0.35">
      <c r="A394" s="5">
        <f t="shared" si="22"/>
        <v>376</v>
      </c>
      <c r="B394" t="s">
        <v>386</v>
      </c>
      <c r="C394" s="58" t="s">
        <v>666</v>
      </c>
      <c r="D394" s="89">
        <v>43802</v>
      </c>
      <c r="E394" s="83">
        <f t="shared" si="26"/>
        <v>2.2438524590163933</v>
      </c>
      <c r="F394" s="16">
        <v>0</v>
      </c>
      <c r="G394" s="16">
        <v>0</v>
      </c>
      <c r="H394" s="16">
        <v>182.64999999999998</v>
      </c>
      <c r="I394" s="83">
        <f t="shared" si="25"/>
        <v>0</v>
      </c>
      <c r="K394" s="15"/>
    </row>
    <row r="395" spans="1:11" x14ac:dyDescent="0.35">
      <c r="A395" s="5">
        <f t="shared" si="22"/>
        <v>377</v>
      </c>
      <c r="B395" t="s">
        <v>387</v>
      </c>
      <c r="C395" s="58" t="s">
        <v>677</v>
      </c>
      <c r="D395" s="89">
        <v>44168</v>
      </c>
      <c r="E395" s="83">
        <f t="shared" si="26"/>
        <v>1.6950819672131148</v>
      </c>
      <c r="F395" s="16">
        <v>0</v>
      </c>
      <c r="G395" s="16">
        <v>0</v>
      </c>
      <c r="H395" s="16">
        <v>-1759.26</v>
      </c>
      <c r="I395" s="83">
        <f t="shared" si="25"/>
        <v>0</v>
      </c>
      <c r="K395" s="15"/>
    </row>
    <row r="396" spans="1:11" x14ac:dyDescent="0.35">
      <c r="A396" s="5">
        <f t="shared" si="22"/>
        <v>378</v>
      </c>
      <c r="B396" t="s">
        <v>388</v>
      </c>
      <c r="C396" s="58" t="s">
        <v>668</v>
      </c>
      <c r="D396" s="89">
        <v>44880</v>
      </c>
      <c r="E396" s="83">
        <f t="shared" si="26"/>
        <v>1.07154129405576</v>
      </c>
      <c r="F396" s="16">
        <v>0</v>
      </c>
      <c r="G396" s="16">
        <v>0</v>
      </c>
      <c r="H396" s="16">
        <v>-35082.550000000003</v>
      </c>
      <c r="I396" s="83">
        <f t="shared" si="25"/>
        <v>0</v>
      </c>
      <c r="K396" s="15"/>
    </row>
    <row r="397" spans="1:11" x14ac:dyDescent="0.35">
      <c r="A397" s="5">
        <f t="shared" si="22"/>
        <v>379</v>
      </c>
      <c r="B397" t="s">
        <v>389</v>
      </c>
      <c r="C397" s="58" t="s">
        <v>685</v>
      </c>
      <c r="D397" s="89">
        <v>44515</v>
      </c>
      <c r="E397" s="83">
        <f t="shared" si="26"/>
        <v>1.3467128027681661</v>
      </c>
      <c r="F397" s="16">
        <v>0</v>
      </c>
      <c r="G397" s="16">
        <v>0</v>
      </c>
      <c r="H397" s="16">
        <v>-1424.1799999999998</v>
      </c>
      <c r="I397" s="83">
        <f t="shared" si="25"/>
        <v>0</v>
      </c>
      <c r="K397" s="15"/>
    </row>
    <row r="398" spans="1:11" x14ac:dyDescent="0.35">
      <c r="A398" s="5">
        <f t="shared" si="22"/>
        <v>380</v>
      </c>
      <c r="B398" t="s">
        <v>390</v>
      </c>
      <c r="C398" s="58" t="s">
        <v>686</v>
      </c>
      <c r="D398" s="89">
        <v>45646</v>
      </c>
      <c r="E398" s="83">
        <f t="shared" si="26"/>
        <v>0.77902490354261666</v>
      </c>
      <c r="F398" s="16">
        <v>304867.02600000001</v>
      </c>
      <c r="G398" s="16">
        <v>298128.07400000002</v>
      </c>
      <c r="H398" s="16">
        <v>170178.60000000003</v>
      </c>
      <c r="I398" s="83">
        <f t="shared" si="25"/>
        <v>1.7518540756593366</v>
      </c>
      <c r="K398" s="15"/>
    </row>
    <row r="399" spans="1:11" x14ac:dyDescent="0.35">
      <c r="A399" s="5">
        <f t="shared" si="22"/>
        <v>381</v>
      </c>
      <c r="B399" t="s">
        <v>391</v>
      </c>
      <c r="C399" s="58" t="s">
        <v>687</v>
      </c>
      <c r="D399" s="89">
        <v>45247</v>
      </c>
      <c r="E399" s="83">
        <f t="shared" si="26"/>
        <v>0.91522935779816517</v>
      </c>
      <c r="F399" s="16">
        <v>23788.975999999999</v>
      </c>
      <c r="G399" s="16">
        <v>957.31799999999987</v>
      </c>
      <c r="H399" s="16">
        <v>1781394.9199999997</v>
      </c>
      <c r="I399" s="83">
        <f t="shared" si="25"/>
        <v>5.3739796226655908E-4</v>
      </c>
      <c r="K399" s="15"/>
    </row>
    <row r="400" spans="1:11" x14ac:dyDescent="0.35">
      <c r="A400" s="5">
        <f t="shared" si="22"/>
        <v>382</v>
      </c>
      <c r="B400" t="s">
        <v>392</v>
      </c>
      <c r="C400" s="58">
        <v>43983</v>
      </c>
      <c r="D400" s="89">
        <v>45646</v>
      </c>
      <c r="E400" s="83">
        <f t="shared" si="26"/>
        <v>0.62116656644618162</v>
      </c>
      <c r="F400" s="16">
        <v>36496.999000000003</v>
      </c>
      <c r="G400" s="16">
        <v>46677.945</v>
      </c>
      <c r="H400" s="16">
        <v>9507.0799999999981</v>
      </c>
      <c r="I400" s="83">
        <f t="shared" si="25"/>
        <v>4.9098087951295257</v>
      </c>
      <c r="K400" s="15"/>
    </row>
    <row r="401" spans="1:11" x14ac:dyDescent="0.35">
      <c r="A401" s="5">
        <f t="shared" si="22"/>
        <v>383</v>
      </c>
      <c r="B401" t="s">
        <v>393</v>
      </c>
      <c r="C401" s="58">
        <v>43983</v>
      </c>
      <c r="D401" s="89">
        <v>45646</v>
      </c>
      <c r="E401" s="83">
        <f t="shared" si="26"/>
        <v>0.62116656644618162</v>
      </c>
      <c r="F401" s="16">
        <v>278071.446</v>
      </c>
      <c r="G401" s="16">
        <v>266151.09100000001</v>
      </c>
      <c r="H401" s="16">
        <v>144486.87</v>
      </c>
      <c r="I401" s="83">
        <f t="shared" si="25"/>
        <v>1.8420434396564893</v>
      </c>
      <c r="K401" s="15"/>
    </row>
    <row r="402" spans="1:11" x14ac:dyDescent="0.35">
      <c r="A402" s="5">
        <f t="shared" si="22"/>
        <v>384</v>
      </c>
      <c r="B402" t="s">
        <v>394</v>
      </c>
      <c r="C402" s="58" t="s">
        <v>688</v>
      </c>
      <c r="D402" s="89">
        <v>45646</v>
      </c>
      <c r="E402" s="83">
        <f t="shared" si="26"/>
        <v>0.79221635883905017</v>
      </c>
      <c r="F402" s="16">
        <v>56313.194999999992</v>
      </c>
      <c r="G402" s="16">
        <v>42318.565000000002</v>
      </c>
      <c r="H402" s="16">
        <v>374166.57999999996</v>
      </c>
      <c r="I402" s="83">
        <f t="shared" si="25"/>
        <v>0.1131008680679071</v>
      </c>
      <c r="K402" s="15"/>
    </row>
    <row r="403" spans="1:11" x14ac:dyDescent="0.35">
      <c r="A403" s="5">
        <f t="shared" si="22"/>
        <v>385</v>
      </c>
      <c r="B403" t="s">
        <v>395</v>
      </c>
      <c r="C403" s="58" t="s">
        <v>661</v>
      </c>
      <c r="D403" s="89">
        <v>45646</v>
      </c>
      <c r="E403" s="83">
        <f t="shared" si="26"/>
        <v>0.78795018512285431</v>
      </c>
      <c r="F403" s="16">
        <v>13.71</v>
      </c>
      <c r="G403" s="16">
        <v>0</v>
      </c>
      <c r="H403" s="16">
        <v>12.37</v>
      </c>
      <c r="I403" s="83">
        <f t="shared" si="25"/>
        <v>0</v>
      </c>
      <c r="K403" s="15"/>
    </row>
    <row r="404" spans="1:11" x14ac:dyDescent="0.35">
      <c r="A404" s="5">
        <f t="shared" si="22"/>
        <v>386</v>
      </c>
      <c r="B404" t="s">
        <v>396</v>
      </c>
      <c r="C404" s="58" t="s">
        <v>661</v>
      </c>
      <c r="D404" s="89">
        <v>45646</v>
      </c>
      <c r="E404" s="83">
        <f t="shared" si="26"/>
        <v>0.78795018512285431</v>
      </c>
      <c r="F404" s="16">
        <v>751861.07200000004</v>
      </c>
      <c r="G404" s="16">
        <v>679767.799</v>
      </c>
      <c r="H404" s="16">
        <v>717421.66000000027</v>
      </c>
      <c r="I404" s="83">
        <f t="shared" si="25"/>
        <v>0.94751502066441617</v>
      </c>
      <c r="K404" s="15"/>
    </row>
    <row r="405" spans="1:11" x14ac:dyDescent="0.35">
      <c r="A405" s="5">
        <f t="shared" ref="A405:A468" si="27">A404+1</f>
        <v>387</v>
      </c>
      <c r="B405" t="s">
        <v>397</v>
      </c>
      <c r="C405" s="58" t="s">
        <v>686</v>
      </c>
      <c r="D405" s="89">
        <v>45646</v>
      </c>
      <c r="E405" s="83">
        <f t="shared" si="26"/>
        <v>0.77902490354261666</v>
      </c>
      <c r="F405" s="16">
        <v>73011.097999999984</v>
      </c>
      <c r="G405" s="16">
        <v>69020.138999999996</v>
      </c>
      <c r="H405" s="16">
        <v>46254.559999999998</v>
      </c>
      <c r="I405" s="83">
        <f t="shared" si="25"/>
        <v>1.4921802088269784</v>
      </c>
      <c r="K405" s="15"/>
    </row>
    <row r="406" spans="1:11" x14ac:dyDescent="0.35">
      <c r="A406" s="5">
        <f t="shared" si="27"/>
        <v>388</v>
      </c>
      <c r="B406" t="s">
        <v>398</v>
      </c>
      <c r="C406" s="58" t="s">
        <v>685</v>
      </c>
      <c r="D406" s="89">
        <v>45646</v>
      </c>
      <c r="E406" s="83">
        <f t="shared" si="26"/>
        <v>0.75543478260869568</v>
      </c>
      <c r="F406" s="16">
        <v>3819781.8710000003</v>
      </c>
      <c r="G406" s="16">
        <v>1366105.2560000001</v>
      </c>
      <c r="H406" s="16">
        <v>13144444.02999999</v>
      </c>
      <c r="I406" s="83">
        <f t="shared" si="25"/>
        <v>0.10393024253305</v>
      </c>
      <c r="K406" s="15"/>
    </row>
    <row r="407" spans="1:11" x14ac:dyDescent="0.35">
      <c r="A407" s="5">
        <f t="shared" si="27"/>
        <v>389</v>
      </c>
      <c r="B407" t="s">
        <v>399</v>
      </c>
      <c r="C407" s="58" t="s">
        <v>685</v>
      </c>
      <c r="D407" s="89">
        <v>45646</v>
      </c>
      <c r="E407" s="83">
        <f t="shared" si="26"/>
        <v>0.75543478260869568</v>
      </c>
      <c r="F407" s="16">
        <v>5204856.182</v>
      </c>
      <c r="G407" s="16">
        <v>495876.4589999998</v>
      </c>
      <c r="H407" s="16">
        <v>10745777.520000029</v>
      </c>
      <c r="I407" s="83">
        <f t="shared" si="25"/>
        <v>4.6146168397500791E-2</v>
      </c>
      <c r="K407" s="15"/>
    </row>
    <row r="408" spans="1:11" x14ac:dyDescent="0.35">
      <c r="A408" s="5">
        <f t="shared" si="27"/>
        <v>390</v>
      </c>
      <c r="B408" t="s">
        <v>400</v>
      </c>
      <c r="C408" s="58" t="s">
        <v>685</v>
      </c>
      <c r="D408" s="89">
        <v>45646</v>
      </c>
      <c r="E408" s="83">
        <f t="shared" si="26"/>
        <v>0.75543478260869568</v>
      </c>
      <c r="F408" s="16">
        <v>143270.595</v>
      </c>
      <c r="G408" s="16">
        <v>109701.85299999999</v>
      </c>
      <c r="H408" s="16">
        <v>49694.299999999668</v>
      </c>
      <c r="I408" s="83">
        <f t="shared" si="25"/>
        <v>2.2075339224015775</v>
      </c>
      <c r="K408" s="15"/>
    </row>
    <row r="409" spans="1:11" x14ac:dyDescent="0.35">
      <c r="A409" s="5">
        <f t="shared" si="27"/>
        <v>391</v>
      </c>
      <c r="B409" t="s">
        <v>401</v>
      </c>
      <c r="C409" s="58">
        <v>44986</v>
      </c>
      <c r="D409" s="89">
        <v>45646</v>
      </c>
      <c r="E409" s="83">
        <f t="shared" si="26"/>
        <v>4.5454545454545456E-2</v>
      </c>
      <c r="F409" s="16">
        <v>29623.440999999999</v>
      </c>
      <c r="G409" s="16">
        <v>27940.968000000004</v>
      </c>
      <c r="H409" s="16">
        <v>157052.70000000001</v>
      </c>
      <c r="I409" s="83">
        <f t="shared" si="25"/>
        <v>0.17790823080405496</v>
      </c>
      <c r="K409" s="15"/>
    </row>
    <row r="410" spans="1:11" x14ac:dyDescent="0.35">
      <c r="A410" s="5">
        <f t="shared" si="27"/>
        <v>392</v>
      </c>
      <c r="B410" t="s">
        <v>402</v>
      </c>
      <c r="C410" s="58">
        <v>44927</v>
      </c>
      <c r="D410" s="89">
        <v>45646</v>
      </c>
      <c r="E410" s="83">
        <f t="shared" si="26"/>
        <v>0.12378303198887343</v>
      </c>
      <c r="F410" s="16">
        <v>28527.51</v>
      </c>
      <c r="G410" s="16">
        <v>26925.424999999999</v>
      </c>
      <c r="H410" s="16">
        <v>68864.280000000013</v>
      </c>
      <c r="I410" s="83">
        <f t="shared" si="25"/>
        <v>0.39099261620102604</v>
      </c>
      <c r="K410" s="15"/>
    </row>
    <row r="411" spans="1:11" x14ac:dyDescent="0.35">
      <c r="A411" s="5">
        <f t="shared" si="27"/>
        <v>393</v>
      </c>
      <c r="B411" t="s">
        <v>403</v>
      </c>
      <c r="C411" s="58">
        <v>45627</v>
      </c>
      <c r="D411" s="89">
        <v>46153</v>
      </c>
      <c r="E411" s="83">
        <f t="shared" si="26"/>
        <v>-1.161596958174905</v>
      </c>
      <c r="F411" s="16">
        <v>0</v>
      </c>
      <c r="G411" s="16">
        <v>0</v>
      </c>
      <c r="H411" s="16">
        <v>1498.3400000000001</v>
      </c>
      <c r="I411" s="83">
        <f t="shared" si="25"/>
        <v>0</v>
      </c>
      <c r="K411" s="15"/>
    </row>
    <row r="412" spans="1:11" x14ac:dyDescent="0.35">
      <c r="A412" s="5">
        <f t="shared" si="27"/>
        <v>394</v>
      </c>
      <c r="B412" t="s">
        <v>404</v>
      </c>
      <c r="C412" s="58">
        <v>45627</v>
      </c>
      <c r="D412" s="89">
        <v>45799</v>
      </c>
      <c r="E412" s="83">
        <f t="shared" si="26"/>
        <v>-3.5523255813953489</v>
      </c>
      <c r="F412" s="16">
        <v>0</v>
      </c>
      <c r="G412" s="16">
        <v>0</v>
      </c>
      <c r="H412" s="16">
        <v>2083179.7</v>
      </c>
      <c r="I412" s="83">
        <f t="shared" si="25"/>
        <v>0</v>
      </c>
      <c r="K412" s="15"/>
    </row>
    <row r="413" spans="1:11" x14ac:dyDescent="0.35">
      <c r="A413" s="5">
        <f t="shared" si="27"/>
        <v>395</v>
      </c>
      <c r="B413" t="s">
        <v>405</v>
      </c>
      <c r="C413" s="58" t="s">
        <v>661</v>
      </c>
      <c r="D413" s="89">
        <v>46706</v>
      </c>
      <c r="E413" s="83">
        <f t="shared" si="26"/>
        <v>0.58074919374844947</v>
      </c>
      <c r="F413" s="16">
        <v>573281.91800000006</v>
      </c>
      <c r="G413" s="16">
        <v>556250.34299999999</v>
      </c>
      <c r="H413" s="16">
        <v>664.83</v>
      </c>
      <c r="I413" s="83">
        <f t="shared" si="25"/>
        <v>836.68056946888669</v>
      </c>
      <c r="K413" s="15"/>
    </row>
    <row r="414" spans="1:11" x14ac:dyDescent="0.35">
      <c r="A414" s="5">
        <f t="shared" si="27"/>
        <v>396</v>
      </c>
      <c r="B414" t="s">
        <v>406</v>
      </c>
      <c r="C414" s="58" t="s">
        <v>682</v>
      </c>
      <c r="D414" s="89">
        <v>46706</v>
      </c>
      <c r="E414" s="83">
        <f t="shared" si="26"/>
        <v>0.55397202428081282</v>
      </c>
      <c r="F414" s="16">
        <v>24817.8</v>
      </c>
      <c r="G414" s="16">
        <v>0</v>
      </c>
      <c r="H414" s="16">
        <v>34949.200000000004</v>
      </c>
      <c r="I414" s="83">
        <f t="shared" si="25"/>
        <v>0</v>
      </c>
      <c r="K414" s="15"/>
    </row>
    <row r="415" spans="1:11" x14ac:dyDescent="0.35">
      <c r="A415" s="5">
        <f t="shared" si="27"/>
        <v>397</v>
      </c>
      <c r="B415" t="s">
        <v>407</v>
      </c>
      <c r="C415" s="58" t="s">
        <v>668</v>
      </c>
      <c r="D415" s="89">
        <v>44166</v>
      </c>
      <c r="E415" s="83">
        <f t="shared" si="26"/>
        <v>1.7160909856781803</v>
      </c>
      <c r="F415" s="16">
        <v>13.698</v>
      </c>
      <c r="G415" s="16">
        <v>18.393999999999998</v>
      </c>
      <c r="H415" s="16">
        <v>-164157.56</v>
      </c>
      <c r="I415" s="83">
        <f t="shared" si="25"/>
        <v>-1.1205088574659613E-4</v>
      </c>
      <c r="K415" s="15"/>
    </row>
    <row r="416" spans="1:11" x14ac:dyDescent="0.35">
      <c r="A416" s="5">
        <f t="shared" si="27"/>
        <v>398</v>
      </c>
      <c r="B416" t="s">
        <v>408</v>
      </c>
      <c r="C416" s="58" t="s">
        <v>668</v>
      </c>
      <c r="D416" s="89">
        <v>44166</v>
      </c>
      <c r="E416" s="83">
        <f t="shared" si="26"/>
        <v>1.7160909856781803</v>
      </c>
      <c r="F416" s="16">
        <v>3.9400000000000004</v>
      </c>
      <c r="G416" s="16">
        <v>0</v>
      </c>
      <c r="H416" s="16">
        <v>-24018.38</v>
      </c>
      <c r="I416" s="83">
        <f t="shared" si="25"/>
        <v>0</v>
      </c>
      <c r="K416" s="15"/>
    </row>
    <row r="417" spans="1:11" x14ac:dyDescent="0.35">
      <c r="A417" s="5">
        <f t="shared" si="27"/>
        <v>399</v>
      </c>
      <c r="B417" t="s">
        <v>409</v>
      </c>
      <c r="C417" s="58" t="s">
        <v>689</v>
      </c>
      <c r="D417" s="89">
        <v>44166</v>
      </c>
      <c r="E417" s="83">
        <f t="shared" ref="E417:E448" si="28">IFERROR((($C$9-C417)/(D417-C417)),"n.m.")</f>
        <v>1.7346585998271391</v>
      </c>
      <c r="F417" s="16">
        <v>0</v>
      </c>
      <c r="G417" s="16">
        <v>0</v>
      </c>
      <c r="H417" s="16">
        <v>-228721.75</v>
      </c>
      <c r="I417" s="83">
        <f t="shared" si="25"/>
        <v>0</v>
      </c>
      <c r="K417" s="15"/>
    </row>
    <row r="418" spans="1:11" x14ac:dyDescent="0.35">
      <c r="A418" s="5">
        <f t="shared" si="27"/>
        <v>400</v>
      </c>
      <c r="B418" t="s">
        <v>410</v>
      </c>
      <c r="C418" s="58">
        <v>45170</v>
      </c>
      <c r="D418" s="89">
        <v>44378</v>
      </c>
      <c r="E418" s="83">
        <f t="shared" si="28"/>
        <v>0.19444444444444445</v>
      </c>
      <c r="F418" s="16">
        <v>13.697999999999999</v>
      </c>
      <c r="G418" s="16">
        <v>18.393999999999998</v>
      </c>
      <c r="H418" s="16">
        <v>-862.79000000000008</v>
      </c>
      <c r="I418" s="83">
        <f t="shared" si="25"/>
        <v>-2.1319208613915317E-2</v>
      </c>
      <c r="K418" s="15"/>
    </row>
    <row r="419" spans="1:11" x14ac:dyDescent="0.35">
      <c r="A419" s="5">
        <f t="shared" si="27"/>
        <v>401</v>
      </c>
      <c r="B419" t="s">
        <v>411</v>
      </c>
      <c r="C419" s="58">
        <v>43983</v>
      </c>
      <c r="D419" s="89">
        <v>44166</v>
      </c>
      <c r="E419" s="83">
        <f t="shared" si="28"/>
        <v>5.6448087431693992</v>
      </c>
      <c r="F419" s="16">
        <v>17.274000000000001</v>
      </c>
      <c r="G419" s="16">
        <v>23.193000000000001</v>
      </c>
      <c r="H419" s="16">
        <v>-1266.8999999999999</v>
      </c>
      <c r="I419" s="83">
        <f t="shared" si="25"/>
        <v>-1.8306890835898652E-2</v>
      </c>
      <c r="K419" s="15"/>
    </row>
    <row r="420" spans="1:11" x14ac:dyDescent="0.35">
      <c r="A420" s="5">
        <f t="shared" si="27"/>
        <v>402</v>
      </c>
      <c r="B420" t="s">
        <v>412</v>
      </c>
      <c r="C420" s="58" t="s">
        <v>690</v>
      </c>
      <c r="D420" s="89">
        <v>44166</v>
      </c>
      <c r="E420" s="83">
        <f t="shared" si="28"/>
        <v>1.9299781181619255</v>
      </c>
      <c r="F420" s="16">
        <v>0</v>
      </c>
      <c r="G420" s="16">
        <v>0</v>
      </c>
      <c r="H420" s="16">
        <v>-1011.48</v>
      </c>
      <c r="I420" s="83">
        <f t="shared" si="25"/>
        <v>0</v>
      </c>
      <c r="K420" s="15"/>
    </row>
    <row r="421" spans="1:11" x14ac:dyDescent="0.35">
      <c r="A421" s="5">
        <f t="shared" si="27"/>
        <v>403</v>
      </c>
      <c r="B421" t="s">
        <v>413</v>
      </c>
      <c r="C421" s="58" t="s">
        <v>663</v>
      </c>
      <c r="D421" s="89">
        <v>45611</v>
      </c>
      <c r="E421" s="83">
        <f t="shared" si="28"/>
        <v>0.71476510067114096</v>
      </c>
      <c r="F421" s="16">
        <v>13346302.089999998</v>
      </c>
      <c r="G421" s="16">
        <v>7865150.1270000003</v>
      </c>
      <c r="H421" s="16">
        <v>4103149.7899999986</v>
      </c>
      <c r="I421" s="83">
        <f t="shared" si="25"/>
        <v>1.9168566904792435</v>
      </c>
      <c r="K421" s="15"/>
    </row>
    <row r="422" spans="1:11" x14ac:dyDescent="0.35">
      <c r="A422" s="5">
        <f t="shared" si="27"/>
        <v>404</v>
      </c>
      <c r="B422" t="s">
        <v>414</v>
      </c>
      <c r="C422" s="58">
        <v>43831</v>
      </c>
      <c r="D422" s="89">
        <v>45611</v>
      </c>
      <c r="E422" s="83">
        <f t="shared" si="28"/>
        <v>0.6657303370786517</v>
      </c>
      <c r="F422" s="16">
        <v>1003144.871</v>
      </c>
      <c r="G422" s="16">
        <v>909651.03300000005</v>
      </c>
      <c r="H422" s="16">
        <v>1264059.3799999997</v>
      </c>
      <c r="I422" s="83">
        <f t="shared" si="25"/>
        <v>0.71962682085393825</v>
      </c>
      <c r="K422" s="15"/>
    </row>
    <row r="423" spans="1:11" x14ac:dyDescent="0.35">
      <c r="A423" s="5">
        <f t="shared" si="27"/>
        <v>405</v>
      </c>
      <c r="B423" t="s">
        <v>415</v>
      </c>
      <c r="C423" s="58" t="s">
        <v>663</v>
      </c>
      <c r="D423" s="89">
        <v>45611</v>
      </c>
      <c r="E423" s="83">
        <f t="shared" si="28"/>
        <v>0.71476510067114096</v>
      </c>
      <c r="F423" s="16">
        <v>4210.5710000000008</v>
      </c>
      <c r="G423" s="16">
        <v>1252.0229999999999</v>
      </c>
      <c r="H423" s="16">
        <v>-51439.54</v>
      </c>
      <c r="I423" s="83">
        <f t="shared" si="25"/>
        <v>-2.4339700549421708E-2</v>
      </c>
      <c r="K423" s="15"/>
    </row>
    <row r="424" spans="1:11" x14ac:dyDescent="0.35">
      <c r="A424" s="5">
        <f t="shared" si="27"/>
        <v>406</v>
      </c>
      <c r="B424" t="s">
        <v>416</v>
      </c>
      <c r="C424" s="58" t="s">
        <v>670</v>
      </c>
      <c r="D424" s="89">
        <v>45611</v>
      </c>
      <c r="E424" s="83">
        <f t="shared" si="28"/>
        <v>0.71046228710462289</v>
      </c>
      <c r="F424" s="16">
        <v>55901.32499999999</v>
      </c>
      <c r="G424" s="16">
        <v>3254.2149999999997</v>
      </c>
      <c r="H424" s="16">
        <v>17123.450000000008</v>
      </c>
      <c r="I424" s="83">
        <f t="shared" si="25"/>
        <v>0.19004435437952039</v>
      </c>
      <c r="K424" s="15"/>
    </row>
    <row r="425" spans="1:11" x14ac:dyDescent="0.35">
      <c r="A425" s="5">
        <f t="shared" si="27"/>
        <v>407</v>
      </c>
      <c r="B425" t="s">
        <v>417</v>
      </c>
      <c r="C425" s="58" t="s">
        <v>663</v>
      </c>
      <c r="D425" s="89">
        <v>45611</v>
      </c>
      <c r="E425" s="83">
        <f t="shared" si="28"/>
        <v>0.71476510067114096</v>
      </c>
      <c r="F425" s="16">
        <v>8201837.4110000003</v>
      </c>
      <c r="G425" s="16">
        <v>4600653.1000000006</v>
      </c>
      <c r="H425" s="16">
        <v>930520.26999999979</v>
      </c>
      <c r="I425" s="83">
        <f t="shared" si="25"/>
        <v>4.9441728980283273</v>
      </c>
      <c r="K425" s="15"/>
    </row>
    <row r="426" spans="1:11" x14ac:dyDescent="0.35">
      <c r="A426" s="5">
        <f t="shared" si="27"/>
        <v>408</v>
      </c>
      <c r="B426" t="s">
        <v>418</v>
      </c>
      <c r="C426" s="58">
        <v>43831</v>
      </c>
      <c r="D426" s="89">
        <v>45611</v>
      </c>
      <c r="E426" s="83">
        <f t="shared" si="28"/>
        <v>0.6657303370786517</v>
      </c>
      <c r="F426" s="16">
        <v>24919.980999999992</v>
      </c>
      <c r="G426" s="16">
        <v>-21870.205999999998</v>
      </c>
      <c r="H426" s="16">
        <v>884870.81000000029</v>
      </c>
      <c r="I426" s="83">
        <f t="shared" si="25"/>
        <v>-2.4715705109540218E-2</v>
      </c>
      <c r="K426" s="15"/>
    </row>
    <row r="427" spans="1:11" x14ac:dyDescent="0.35">
      <c r="A427" s="5">
        <f t="shared" si="27"/>
        <v>409</v>
      </c>
      <c r="B427" t="s">
        <v>419</v>
      </c>
      <c r="C427" s="58" t="s">
        <v>663</v>
      </c>
      <c r="D427" s="89">
        <v>45611</v>
      </c>
      <c r="E427" s="83">
        <f t="shared" si="28"/>
        <v>0.71476510067114096</v>
      </c>
      <c r="F427" s="16">
        <v>2242055.8389999992</v>
      </c>
      <c r="G427" s="16">
        <v>2304798.2559999996</v>
      </c>
      <c r="H427" s="16">
        <v>1829625.3000000014</v>
      </c>
      <c r="I427" s="83">
        <f t="shared" si="25"/>
        <v>1.2597105298008273</v>
      </c>
      <c r="K427" s="15"/>
    </row>
    <row r="428" spans="1:11" x14ac:dyDescent="0.35">
      <c r="A428" s="5">
        <f t="shared" si="27"/>
        <v>410</v>
      </c>
      <c r="B428" t="s">
        <v>420</v>
      </c>
      <c r="C428" s="58" t="s">
        <v>663</v>
      </c>
      <c r="D428" s="89">
        <v>45611</v>
      </c>
      <c r="E428" s="83">
        <f t="shared" si="28"/>
        <v>0.71476510067114096</v>
      </c>
      <c r="F428" s="16">
        <v>0</v>
      </c>
      <c r="G428" s="16">
        <v>0</v>
      </c>
      <c r="H428" s="16">
        <v>-15873.54</v>
      </c>
      <c r="I428" s="83">
        <f t="shared" si="25"/>
        <v>0</v>
      </c>
      <c r="K428" s="15"/>
    </row>
    <row r="429" spans="1:11" x14ac:dyDescent="0.35">
      <c r="A429" s="5">
        <f t="shared" si="27"/>
        <v>411</v>
      </c>
      <c r="B429" t="s">
        <v>421</v>
      </c>
      <c r="C429" s="58">
        <v>44075</v>
      </c>
      <c r="D429" s="89">
        <v>45611</v>
      </c>
      <c r="E429" s="83">
        <f t="shared" si="28"/>
        <v>0.61263020833333337</v>
      </c>
      <c r="F429" s="16">
        <v>280.92</v>
      </c>
      <c r="G429" s="16">
        <v>0</v>
      </c>
      <c r="H429" s="16">
        <v>-5716.17</v>
      </c>
      <c r="I429" s="83">
        <f t="shared" si="25"/>
        <v>0</v>
      </c>
      <c r="K429" s="15"/>
    </row>
    <row r="430" spans="1:11" x14ac:dyDescent="0.35">
      <c r="A430" s="5">
        <f t="shared" si="27"/>
        <v>412</v>
      </c>
      <c r="B430" t="s">
        <v>422</v>
      </c>
      <c r="C430" s="58">
        <v>43831</v>
      </c>
      <c r="D430" s="89">
        <v>45611</v>
      </c>
      <c r="E430" s="83">
        <f t="shared" si="28"/>
        <v>0.6657303370786517</v>
      </c>
      <c r="F430" s="16">
        <v>3912884.9299999997</v>
      </c>
      <c r="G430" s="16">
        <v>4623873.4400000004</v>
      </c>
      <c r="H430" s="16">
        <v>754391.10999999975</v>
      </c>
      <c r="I430" s="83">
        <f t="shared" si="25"/>
        <v>6.1292788034047776</v>
      </c>
      <c r="K430" s="15"/>
    </row>
    <row r="431" spans="1:11" x14ac:dyDescent="0.35">
      <c r="A431" s="5">
        <f t="shared" si="27"/>
        <v>413</v>
      </c>
      <c r="B431" t="s">
        <v>423</v>
      </c>
      <c r="C431" s="58">
        <v>44743</v>
      </c>
      <c r="D431" s="89">
        <v>45611</v>
      </c>
      <c r="E431" s="83">
        <f t="shared" si="28"/>
        <v>0.31451612903225806</v>
      </c>
      <c r="F431" s="16">
        <v>1676657.656</v>
      </c>
      <c r="G431" s="16">
        <v>1722443.6179999998</v>
      </c>
      <c r="H431" s="16">
        <v>392597.85000000009</v>
      </c>
      <c r="I431" s="83">
        <f t="shared" si="25"/>
        <v>4.3872976329340556</v>
      </c>
      <c r="K431" s="15"/>
    </row>
    <row r="432" spans="1:11" x14ac:dyDescent="0.35">
      <c r="A432" s="5">
        <f t="shared" si="27"/>
        <v>414</v>
      </c>
      <c r="B432" t="s">
        <v>424</v>
      </c>
      <c r="C432" s="58" t="s">
        <v>663</v>
      </c>
      <c r="D432" s="89">
        <v>45611</v>
      </c>
      <c r="E432" s="83">
        <f t="shared" si="28"/>
        <v>0.71476510067114096</v>
      </c>
      <c r="F432" s="16">
        <v>363340.21499999997</v>
      </c>
      <c r="G432" s="16">
        <v>589098.30399999989</v>
      </c>
      <c r="H432" s="16">
        <v>38818.619999999995</v>
      </c>
      <c r="I432" s="83">
        <f t="shared" si="25"/>
        <v>15.175663225534549</v>
      </c>
      <c r="K432" s="15"/>
    </row>
    <row r="433" spans="1:11" x14ac:dyDescent="0.35">
      <c r="A433" s="5">
        <f t="shared" si="27"/>
        <v>415</v>
      </c>
      <c r="B433" t="s">
        <v>425</v>
      </c>
      <c r="C433" s="58">
        <v>44501</v>
      </c>
      <c r="D433" s="89">
        <v>45611</v>
      </c>
      <c r="E433" s="83">
        <f t="shared" si="28"/>
        <v>0.46396396396396394</v>
      </c>
      <c r="F433" s="16">
        <v>45293.554000000004</v>
      </c>
      <c r="G433" s="16">
        <v>23793.069</v>
      </c>
      <c r="H433" s="16">
        <v>-19183.12</v>
      </c>
      <c r="I433" s="83">
        <f t="shared" si="25"/>
        <v>-1.2403127854071705</v>
      </c>
      <c r="K433" s="15"/>
    </row>
    <row r="434" spans="1:11" x14ac:dyDescent="0.35">
      <c r="A434" s="5">
        <f t="shared" si="27"/>
        <v>416</v>
      </c>
      <c r="B434" t="s">
        <v>426</v>
      </c>
      <c r="C434" s="58">
        <v>44470</v>
      </c>
      <c r="D434" s="89">
        <v>45611</v>
      </c>
      <c r="E434" s="83">
        <f t="shared" si="28"/>
        <v>0.4785276073619632</v>
      </c>
      <c r="F434" s="16">
        <v>140144.95000000001</v>
      </c>
      <c r="G434" s="16">
        <v>123758.072</v>
      </c>
      <c r="H434" s="16">
        <v>205053.23</v>
      </c>
      <c r="I434" s="83">
        <f t="shared" si="25"/>
        <v>0.60354119757099167</v>
      </c>
      <c r="K434" s="15"/>
    </row>
    <row r="435" spans="1:11" x14ac:dyDescent="0.35">
      <c r="A435" s="5">
        <f t="shared" si="27"/>
        <v>417</v>
      </c>
      <c r="B435" t="s">
        <v>427</v>
      </c>
      <c r="C435" s="58">
        <v>44501</v>
      </c>
      <c r="D435" s="89">
        <v>45611</v>
      </c>
      <c r="E435" s="83">
        <f t="shared" si="28"/>
        <v>0.46396396396396394</v>
      </c>
      <c r="F435" s="16">
        <v>2521463.6329999999</v>
      </c>
      <c r="G435" s="16">
        <v>2504411.9170000004</v>
      </c>
      <c r="H435" s="16">
        <v>3373445.8900000015</v>
      </c>
      <c r="I435" s="83">
        <f t="shared" si="25"/>
        <v>0.74238982887613447</v>
      </c>
      <c r="K435" s="15"/>
    </row>
    <row r="436" spans="1:11" x14ac:dyDescent="0.35">
      <c r="A436" s="5">
        <f t="shared" si="27"/>
        <v>418</v>
      </c>
      <c r="B436" t="s">
        <v>428</v>
      </c>
      <c r="C436" s="58">
        <v>45231</v>
      </c>
      <c r="D436" s="89">
        <v>45611</v>
      </c>
      <c r="E436" s="83">
        <f t="shared" si="28"/>
        <v>-0.56578947368421051</v>
      </c>
      <c r="F436" s="16">
        <v>781726.84700000007</v>
      </c>
      <c r="G436" s="16">
        <v>887799.04899999988</v>
      </c>
      <c r="H436" s="16">
        <v>31207.919999999998</v>
      </c>
      <c r="I436" s="83">
        <f t="shared" si="25"/>
        <v>28.447876340364878</v>
      </c>
      <c r="K436" s="15"/>
    </row>
    <row r="437" spans="1:11" x14ac:dyDescent="0.35">
      <c r="A437" s="5">
        <f t="shared" si="27"/>
        <v>419</v>
      </c>
      <c r="B437" t="s">
        <v>429</v>
      </c>
      <c r="C437" s="58">
        <v>45231</v>
      </c>
      <c r="D437" s="89">
        <v>45810</v>
      </c>
      <c r="E437" s="83">
        <f t="shared" si="28"/>
        <v>-0.37132987910189985</v>
      </c>
      <c r="F437" s="16">
        <v>68154.453999999998</v>
      </c>
      <c r="G437" s="16">
        <v>68099.14499999999</v>
      </c>
      <c r="H437" s="16">
        <v>18380.839999999997</v>
      </c>
      <c r="I437" s="83">
        <f t="shared" si="25"/>
        <v>3.7048984159592271</v>
      </c>
      <c r="K437" s="15"/>
    </row>
    <row r="438" spans="1:11" x14ac:dyDescent="0.35">
      <c r="A438" s="5">
        <f t="shared" si="27"/>
        <v>420</v>
      </c>
      <c r="B438" t="s">
        <v>430</v>
      </c>
      <c r="C438" s="58">
        <v>45231</v>
      </c>
      <c r="D438" s="89">
        <v>45810</v>
      </c>
      <c r="E438" s="83">
        <f t="shared" si="28"/>
        <v>-0.37132987910189985</v>
      </c>
      <c r="F438" s="16">
        <v>167.11</v>
      </c>
      <c r="G438" s="16">
        <v>0</v>
      </c>
      <c r="H438" s="16">
        <v>16895.949999999993</v>
      </c>
      <c r="I438" s="83">
        <f t="shared" si="25"/>
        <v>0</v>
      </c>
      <c r="K438" s="15"/>
    </row>
    <row r="439" spans="1:11" x14ac:dyDescent="0.35">
      <c r="A439" s="5">
        <f t="shared" si="27"/>
        <v>421</v>
      </c>
      <c r="B439" t="s">
        <v>431</v>
      </c>
      <c r="C439" s="58" t="s">
        <v>689</v>
      </c>
      <c r="D439" s="89">
        <v>44166</v>
      </c>
      <c r="E439" s="83">
        <f t="shared" si="28"/>
        <v>1.7346585998271391</v>
      </c>
      <c r="F439" s="16">
        <v>162971.02799999999</v>
      </c>
      <c r="G439" s="16">
        <v>163515.09500000003</v>
      </c>
      <c r="H439" s="16">
        <v>274726.68</v>
      </c>
      <c r="I439" s="83">
        <f t="shared" si="25"/>
        <v>0.5951919012743867</v>
      </c>
      <c r="K439" s="15"/>
    </row>
    <row r="440" spans="1:11" x14ac:dyDescent="0.35">
      <c r="A440" s="5">
        <f t="shared" si="27"/>
        <v>422</v>
      </c>
      <c r="B440" t="s">
        <v>432</v>
      </c>
      <c r="C440" s="58">
        <v>44044</v>
      </c>
      <c r="D440" s="89">
        <v>44166</v>
      </c>
      <c r="E440" s="83">
        <f t="shared" si="28"/>
        <v>7.9672131147540988</v>
      </c>
      <c r="F440" s="16">
        <v>28181.678000000004</v>
      </c>
      <c r="G440" s="16">
        <v>29251.904000000006</v>
      </c>
      <c r="H440" s="16">
        <v>33813.530000000006</v>
      </c>
      <c r="I440" s="83">
        <f t="shared" si="25"/>
        <v>0.86509465293922283</v>
      </c>
      <c r="K440" s="15"/>
    </row>
    <row r="441" spans="1:11" x14ac:dyDescent="0.35">
      <c r="A441" s="5">
        <f t="shared" si="27"/>
        <v>423</v>
      </c>
      <c r="B441" t="s">
        <v>433</v>
      </c>
      <c r="C441" s="58" t="s">
        <v>668</v>
      </c>
      <c r="D441" s="89">
        <v>44166</v>
      </c>
      <c r="E441" s="83">
        <f t="shared" si="28"/>
        <v>1.7160909856781803</v>
      </c>
      <c r="F441" s="16">
        <v>302.71000000000004</v>
      </c>
      <c r="G441" s="16">
        <v>0</v>
      </c>
      <c r="H441" s="16">
        <v>4517.7900000000009</v>
      </c>
      <c r="I441" s="83">
        <f t="shared" si="25"/>
        <v>0</v>
      </c>
      <c r="K441" s="15"/>
    </row>
    <row r="442" spans="1:11" x14ac:dyDescent="0.35">
      <c r="A442" s="5">
        <f t="shared" si="27"/>
        <v>424</v>
      </c>
      <c r="B442" t="s">
        <v>434</v>
      </c>
      <c r="C442" s="58" t="s">
        <v>668</v>
      </c>
      <c r="D442" s="89">
        <v>44166</v>
      </c>
      <c r="E442" s="83">
        <f t="shared" si="28"/>
        <v>1.7160909856781803</v>
      </c>
      <c r="F442" s="16">
        <v>282.88</v>
      </c>
      <c r="G442" s="16">
        <v>0</v>
      </c>
      <c r="H442" s="16">
        <v>3519.42</v>
      </c>
      <c r="I442" s="83">
        <f t="shared" ref="I442:I505" si="29">G442/H442</f>
        <v>0</v>
      </c>
      <c r="K442" s="15"/>
    </row>
    <row r="443" spans="1:11" x14ac:dyDescent="0.35">
      <c r="A443" s="5">
        <f t="shared" si="27"/>
        <v>425</v>
      </c>
      <c r="B443" t="s">
        <v>435</v>
      </c>
      <c r="C443" s="58" t="s">
        <v>668</v>
      </c>
      <c r="D443" s="89">
        <v>44166</v>
      </c>
      <c r="E443" s="83">
        <f t="shared" si="28"/>
        <v>1.7160909856781803</v>
      </c>
      <c r="F443" s="16">
        <v>784.78</v>
      </c>
      <c r="G443" s="16">
        <v>0</v>
      </c>
      <c r="H443" s="16">
        <v>5775.55</v>
      </c>
      <c r="I443" s="83">
        <f t="shared" si="29"/>
        <v>0</v>
      </c>
      <c r="K443" s="15"/>
    </row>
    <row r="444" spans="1:11" x14ac:dyDescent="0.35">
      <c r="A444" s="5">
        <f t="shared" si="27"/>
        <v>426</v>
      </c>
      <c r="B444" t="s">
        <v>436</v>
      </c>
      <c r="C444" s="58" t="s">
        <v>668</v>
      </c>
      <c r="D444" s="89">
        <v>44166</v>
      </c>
      <c r="E444" s="83">
        <f t="shared" si="28"/>
        <v>1.7160909856781803</v>
      </c>
      <c r="F444" s="16">
        <v>223.46</v>
      </c>
      <c r="G444" s="16">
        <v>0</v>
      </c>
      <c r="H444" s="16">
        <v>44743.270000000004</v>
      </c>
      <c r="I444" s="83">
        <f t="shared" si="29"/>
        <v>0</v>
      </c>
      <c r="K444" s="15"/>
    </row>
    <row r="445" spans="1:11" x14ac:dyDescent="0.35">
      <c r="A445" s="5">
        <f t="shared" si="27"/>
        <v>427</v>
      </c>
      <c r="B445" t="s">
        <v>437</v>
      </c>
      <c r="C445" s="58">
        <v>45597</v>
      </c>
      <c r="D445" s="89">
        <v>47696</v>
      </c>
      <c r="E445" s="83">
        <f t="shared" si="28"/>
        <v>-0.27679847546450692</v>
      </c>
      <c r="F445" s="16">
        <v>0</v>
      </c>
      <c r="G445" s="16">
        <v>0</v>
      </c>
      <c r="H445" s="16">
        <v>2844.83</v>
      </c>
      <c r="I445" s="83">
        <f t="shared" si="29"/>
        <v>0</v>
      </c>
      <c r="K445" s="15"/>
    </row>
    <row r="446" spans="1:11" x14ac:dyDescent="0.35">
      <c r="A446" s="5">
        <f t="shared" si="27"/>
        <v>428</v>
      </c>
      <c r="B446" t="s">
        <v>438</v>
      </c>
      <c r="C446" s="58">
        <v>45748</v>
      </c>
      <c r="D446" s="89">
        <v>48073</v>
      </c>
      <c r="E446" s="83">
        <f t="shared" si="28"/>
        <v>-0.31483870967741934</v>
      </c>
      <c r="F446" s="16">
        <v>0</v>
      </c>
      <c r="G446" s="16">
        <v>0</v>
      </c>
      <c r="H446" s="16">
        <v>631.90000000000009</v>
      </c>
      <c r="I446" s="83">
        <f t="shared" si="29"/>
        <v>0</v>
      </c>
      <c r="K446" s="15"/>
    </row>
    <row r="447" spans="1:11" x14ac:dyDescent="0.35">
      <c r="A447" s="5">
        <f t="shared" si="27"/>
        <v>429</v>
      </c>
      <c r="B447" t="s">
        <v>439</v>
      </c>
      <c r="C447" s="58">
        <v>45597</v>
      </c>
      <c r="D447" s="89">
        <v>48073</v>
      </c>
      <c r="E447" s="83">
        <f t="shared" si="28"/>
        <v>-0.23465266558966075</v>
      </c>
      <c r="F447" s="16">
        <v>0</v>
      </c>
      <c r="G447" s="16">
        <v>0</v>
      </c>
      <c r="H447" s="16">
        <v>2470.9199999999996</v>
      </c>
      <c r="I447" s="83">
        <f t="shared" si="29"/>
        <v>0</v>
      </c>
      <c r="K447" s="15"/>
    </row>
    <row r="448" spans="1:11" x14ac:dyDescent="0.35">
      <c r="A448" s="5">
        <f t="shared" si="27"/>
        <v>430</v>
      </c>
      <c r="B448" t="s">
        <v>440</v>
      </c>
      <c r="C448" s="58">
        <v>45597</v>
      </c>
      <c r="D448" s="89">
        <v>47592</v>
      </c>
      <c r="E448" s="83">
        <f t="shared" si="28"/>
        <v>-0.29122807017543861</v>
      </c>
      <c r="F448" s="16">
        <v>0</v>
      </c>
      <c r="G448" s="16">
        <v>0</v>
      </c>
      <c r="H448" s="16">
        <v>2304.1200000000008</v>
      </c>
      <c r="I448" s="83">
        <f t="shared" si="29"/>
        <v>0</v>
      </c>
      <c r="K448" s="15"/>
    </row>
    <row r="449" spans="1:11" x14ac:dyDescent="0.35">
      <c r="A449" s="5">
        <f t="shared" si="27"/>
        <v>431</v>
      </c>
      <c r="B449" t="s">
        <v>441</v>
      </c>
      <c r="C449" s="58">
        <v>45597</v>
      </c>
      <c r="D449" s="89">
        <v>46959</v>
      </c>
      <c r="E449" s="83">
        <f t="shared" ref="E449:E480" si="30">IFERROR((($C$9-C449)/(D449-C449)),"n.m.")</f>
        <v>-0.4265785609397944</v>
      </c>
      <c r="F449" s="16">
        <v>0</v>
      </c>
      <c r="G449" s="16">
        <v>0</v>
      </c>
      <c r="H449" s="16">
        <v>9999.84</v>
      </c>
      <c r="I449" s="83">
        <f t="shared" si="29"/>
        <v>0</v>
      </c>
      <c r="K449" s="15"/>
    </row>
    <row r="450" spans="1:11" x14ac:dyDescent="0.35">
      <c r="A450" s="5">
        <f t="shared" si="27"/>
        <v>432</v>
      </c>
      <c r="B450" t="s">
        <v>442</v>
      </c>
      <c r="C450" s="58">
        <v>45597</v>
      </c>
      <c r="D450" s="89">
        <v>46959</v>
      </c>
      <c r="E450" s="83">
        <f t="shared" si="30"/>
        <v>-0.4265785609397944</v>
      </c>
      <c r="F450" s="16">
        <v>0</v>
      </c>
      <c r="G450" s="16">
        <v>0</v>
      </c>
      <c r="H450" s="16">
        <v>18158.2</v>
      </c>
      <c r="I450" s="83">
        <f t="shared" si="29"/>
        <v>0</v>
      </c>
      <c r="K450" s="15"/>
    </row>
    <row r="451" spans="1:11" x14ac:dyDescent="0.35">
      <c r="A451" s="5">
        <f t="shared" si="27"/>
        <v>433</v>
      </c>
      <c r="B451" t="s">
        <v>443</v>
      </c>
      <c r="C451" s="58">
        <v>45536</v>
      </c>
      <c r="D451" s="89">
        <v>46871</v>
      </c>
      <c r="E451" s="83">
        <f t="shared" si="30"/>
        <v>-0.38951310861423222</v>
      </c>
      <c r="F451" s="16">
        <v>26.39</v>
      </c>
      <c r="G451" s="16">
        <v>0</v>
      </c>
      <c r="H451" s="16">
        <v>16303.289999999999</v>
      </c>
      <c r="I451" s="83">
        <f t="shared" si="29"/>
        <v>0</v>
      </c>
      <c r="K451" s="15"/>
    </row>
    <row r="452" spans="1:11" x14ac:dyDescent="0.35">
      <c r="A452" s="5">
        <f t="shared" si="27"/>
        <v>434</v>
      </c>
      <c r="B452" t="s">
        <v>444</v>
      </c>
      <c r="C452" s="58">
        <v>45536</v>
      </c>
      <c r="D452" s="89">
        <v>46871</v>
      </c>
      <c r="E452" s="83">
        <f t="shared" si="30"/>
        <v>-0.38951310861423222</v>
      </c>
      <c r="F452" s="16">
        <v>6.0399999999999991</v>
      </c>
      <c r="G452" s="16">
        <v>0</v>
      </c>
      <c r="H452" s="16">
        <v>12024.939999999999</v>
      </c>
      <c r="I452" s="83">
        <f t="shared" si="29"/>
        <v>0</v>
      </c>
      <c r="K452" s="15"/>
    </row>
    <row r="453" spans="1:11" x14ac:dyDescent="0.35">
      <c r="A453" s="5">
        <f t="shared" si="27"/>
        <v>435</v>
      </c>
      <c r="B453" t="s">
        <v>445</v>
      </c>
      <c r="C453" s="58" t="s">
        <v>671</v>
      </c>
      <c r="D453" s="89">
        <v>44166</v>
      </c>
      <c r="E453" s="83">
        <f t="shared" si="30"/>
        <v>1.7548845470692718</v>
      </c>
      <c r="F453" s="16">
        <v>0</v>
      </c>
      <c r="G453" s="16">
        <v>0</v>
      </c>
      <c r="H453" s="16">
        <v>-59583.09</v>
      </c>
      <c r="I453" s="83">
        <f t="shared" si="29"/>
        <v>0</v>
      </c>
      <c r="K453" s="15"/>
    </row>
    <row r="454" spans="1:11" x14ac:dyDescent="0.35">
      <c r="A454" s="5">
        <f t="shared" si="27"/>
        <v>436</v>
      </c>
      <c r="B454" t="s">
        <v>446</v>
      </c>
      <c r="C454" s="58" t="s">
        <v>671</v>
      </c>
      <c r="D454" s="89">
        <v>43800</v>
      </c>
      <c r="E454" s="83">
        <f t="shared" si="30"/>
        <v>2.6</v>
      </c>
      <c r="F454" s="16">
        <v>0</v>
      </c>
      <c r="G454" s="16">
        <v>0</v>
      </c>
      <c r="H454" s="16">
        <v>-3774.33</v>
      </c>
      <c r="I454" s="83">
        <f t="shared" si="29"/>
        <v>0</v>
      </c>
      <c r="K454" s="15"/>
    </row>
    <row r="455" spans="1:11" x14ac:dyDescent="0.35">
      <c r="A455" s="5">
        <f t="shared" si="27"/>
        <v>437</v>
      </c>
      <c r="B455" t="s">
        <v>447</v>
      </c>
      <c r="C455" s="58" t="s">
        <v>671</v>
      </c>
      <c r="D455" s="89">
        <v>44139</v>
      </c>
      <c r="E455" s="83">
        <f t="shared" si="30"/>
        <v>1.7979981801637852</v>
      </c>
      <c r="F455" s="16">
        <v>0</v>
      </c>
      <c r="G455" s="16">
        <v>0</v>
      </c>
      <c r="H455" s="16">
        <v>986.93</v>
      </c>
      <c r="I455" s="83">
        <f t="shared" si="29"/>
        <v>0</v>
      </c>
      <c r="K455" s="15"/>
    </row>
    <row r="456" spans="1:11" x14ac:dyDescent="0.35">
      <c r="A456" s="5">
        <f t="shared" si="27"/>
        <v>438</v>
      </c>
      <c r="B456" t="s">
        <v>448</v>
      </c>
      <c r="C456" s="58" t="s">
        <v>672</v>
      </c>
      <c r="D456" s="89">
        <v>43808</v>
      </c>
      <c r="E456" s="83">
        <f t="shared" si="30"/>
        <v>2.8641975308641974</v>
      </c>
      <c r="F456" s="16">
        <v>3148139.0649999999</v>
      </c>
      <c r="G456" s="16">
        <v>-2912326.9109999998</v>
      </c>
      <c r="H456" s="16">
        <v>2846391.1999999993</v>
      </c>
      <c r="I456" s="83">
        <f t="shared" si="29"/>
        <v>-1.0231646693539527</v>
      </c>
      <c r="K456" s="15"/>
    </row>
    <row r="457" spans="1:11" x14ac:dyDescent="0.35">
      <c r="A457" s="5">
        <f t="shared" si="27"/>
        <v>439</v>
      </c>
      <c r="B457" t="s">
        <v>449</v>
      </c>
      <c r="C457" s="58" t="s">
        <v>691</v>
      </c>
      <c r="D457" s="89">
        <v>43808</v>
      </c>
      <c r="E457" s="83">
        <f t="shared" si="30"/>
        <v>3.0579216354344121</v>
      </c>
      <c r="F457" s="16">
        <v>7642</v>
      </c>
      <c r="G457" s="16">
        <v>0</v>
      </c>
      <c r="H457" s="16">
        <v>20560.479999999996</v>
      </c>
      <c r="I457" s="83">
        <f t="shared" si="29"/>
        <v>0</v>
      </c>
      <c r="K457" s="15"/>
    </row>
    <row r="458" spans="1:11" x14ac:dyDescent="0.35">
      <c r="A458" s="5">
        <f t="shared" si="27"/>
        <v>440</v>
      </c>
      <c r="B458" t="s">
        <v>450</v>
      </c>
      <c r="C458" s="58" t="s">
        <v>691</v>
      </c>
      <c r="D458" s="89">
        <v>43808</v>
      </c>
      <c r="E458" s="83">
        <f t="shared" si="30"/>
        <v>3.0579216354344121</v>
      </c>
      <c r="F458" s="16">
        <v>2236849.7740000002</v>
      </c>
      <c r="G458" s="16">
        <v>416420.04500000004</v>
      </c>
      <c r="H458" s="16">
        <v>51934.140000000007</v>
      </c>
      <c r="I458" s="83">
        <f t="shared" si="29"/>
        <v>8.01823318918923</v>
      </c>
      <c r="K458" s="15"/>
    </row>
    <row r="459" spans="1:11" x14ac:dyDescent="0.35">
      <c r="A459" s="5">
        <f t="shared" si="27"/>
        <v>441</v>
      </c>
      <c r="B459" t="s">
        <v>451</v>
      </c>
      <c r="C459" s="58" t="s">
        <v>691</v>
      </c>
      <c r="D459" s="89">
        <v>43808</v>
      </c>
      <c r="E459" s="83">
        <f t="shared" si="30"/>
        <v>3.0579216354344121</v>
      </c>
      <c r="F459" s="16">
        <v>2236849.7739999997</v>
      </c>
      <c r="G459" s="16">
        <v>2450953.676</v>
      </c>
      <c r="H459" s="16">
        <v>52253.089999999989</v>
      </c>
      <c r="I459" s="83">
        <f t="shared" si="29"/>
        <v>46.905430396556461</v>
      </c>
      <c r="K459" s="15"/>
    </row>
    <row r="460" spans="1:11" x14ac:dyDescent="0.35">
      <c r="A460" s="5">
        <f t="shared" si="27"/>
        <v>442</v>
      </c>
      <c r="B460" t="s">
        <v>452</v>
      </c>
      <c r="C460" s="58" t="s">
        <v>664</v>
      </c>
      <c r="D460" s="89">
        <v>43808</v>
      </c>
      <c r="E460" s="83">
        <f t="shared" si="30"/>
        <v>6.4414414414414418</v>
      </c>
      <c r="F460" s="16">
        <v>0</v>
      </c>
      <c r="G460" s="16">
        <v>0</v>
      </c>
      <c r="H460" s="16">
        <v>-2854.7799999999988</v>
      </c>
      <c r="I460" s="83">
        <f t="shared" si="29"/>
        <v>0</v>
      </c>
      <c r="K460" s="15"/>
    </row>
    <row r="461" spans="1:11" x14ac:dyDescent="0.35">
      <c r="A461" s="5">
        <f t="shared" si="27"/>
        <v>443</v>
      </c>
      <c r="B461" t="s">
        <v>453</v>
      </c>
      <c r="C461" s="58" t="s">
        <v>664</v>
      </c>
      <c r="D461" s="89">
        <v>43808</v>
      </c>
      <c r="E461" s="83">
        <f t="shared" si="30"/>
        <v>6.4414414414414418</v>
      </c>
      <c r="F461" s="16">
        <v>0</v>
      </c>
      <c r="G461" s="16">
        <v>0</v>
      </c>
      <c r="H461" s="16">
        <v>90370.000000000073</v>
      </c>
      <c r="I461" s="83">
        <f t="shared" si="29"/>
        <v>0</v>
      </c>
      <c r="K461" s="15"/>
    </row>
    <row r="462" spans="1:11" x14ac:dyDescent="0.35">
      <c r="A462" s="5">
        <f t="shared" si="27"/>
        <v>444</v>
      </c>
      <c r="B462" t="s">
        <v>454</v>
      </c>
      <c r="C462" s="58" t="s">
        <v>692</v>
      </c>
      <c r="D462" s="89">
        <v>43808</v>
      </c>
      <c r="E462" s="83">
        <f t="shared" si="30"/>
        <v>3.603448275862069</v>
      </c>
      <c r="F462" s="16">
        <v>3081.9700000000003</v>
      </c>
      <c r="G462" s="16">
        <v>0</v>
      </c>
      <c r="H462" s="16">
        <v>62391.099999999991</v>
      </c>
      <c r="I462" s="83">
        <f t="shared" si="29"/>
        <v>0</v>
      </c>
      <c r="K462" s="15"/>
    </row>
    <row r="463" spans="1:11" x14ac:dyDescent="0.35">
      <c r="A463" s="5">
        <f t="shared" si="27"/>
        <v>445</v>
      </c>
      <c r="B463" t="s">
        <v>455</v>
      </c>
      <c r="C463" s="58" t="s">
        <v>690</v>
      </c>
      <c r="D463" s="89">
        <v>43808</v>
      </c>
      <c r="E463" s="83">
        <f t="shared" si="30"/>
        <v>3.1726618705035969</v>
      </c>
      <c r="F463" s="16">
        <v>0</v>
      </c>
      <c r="G463" s="16">
        <v>0</v>
      </c>
      <c r="H463" s="16">
        <v>-142.14999999999969</v>
      </c>
      <c r="I463" s="83">
        <f t="shared" si="29"/>
        <v>0</v>
      </c>
      <c r="K463" s="15"/>
    </row>
    <row r="464" spans="1:11" x14ac:dyDescent="0.35">
      <c r="A464" s="5">
        <f t="shared" si="27"/>
        <v>446</v>
      </c>
      <c r="B464" t="s">
        <v>456</v>
      </c>
      <c r="C464" s="58">
        <v>44470</v>
      </c>
      <c r="D464" s="89">
        <v>43781</v>
      </c>
      <c r="E464" s="83">
        <f t="shared" si="30"/>
        <v>-0.79245283018867929</v>
      </c>
      <c r="F464" s="16">
        <v>0</v>
      </c>
      <c r="G464" s="16">
        <v>0</v>
      </c>
      <c r="H464" s="16">
        <v>133231.03999999998</v>
      </c>
      <c r="I464" s="83">
        <f t="shared" si="29"/>
        <v>0</v>
      </c>
      <c r="K464" s="15"/>
    </row>
    <row r="465" spans="1:11" x14ac:dyDescent="0.35">
      <c r="A465" s="5">
        <f t="shared" si="27"/>
        <v>447</v>
      </c>
      <c r="B465" t="s">
        <v>457</v>
      </c>
      <c r="C465" s="58" t="s">
        <v>664</v>
      </c>
      <c r="D465" s="89">
        <v>44869</v>
      </c>
      <c r="E465" s="83">
        <f t="shared" si="30"/>
        <v>1.1145752143413874</v>
      </c>
      <c r="F465" s="16">
        <v>2249478.7740000002</v>
      </c>
      <c r="G465" s="16">
        <v>2450953.676</v>
      </c>
      <c r="H465" s="16">
        <v>118275.17</v>
      </c>
      <c r="I465" s="83">
        <f t="shared" si="29"/>
        <v>20.722470117777046</v>
      </c>
      <c r="K465" s="15"/>
    </row>
    <row r="466" spans="1:11" x14ac:dyDescent="0.35">
      <c r="A466" s="5">
        <f t="shared" si="27"/>
        <v>448</v>
      </c>
      <c r="B466" t="s">
        <v>458</v>
      </c>
      <c r="C466" s="58" t="s">
        <v>664</v>
      </c>
      <c r="D466" s="89">
        <v>44869</v>
      </c>
      <c r="E466" s="83">
        <f t="shared" si="30"/>
        <v>1.1145752143413874</v>
      </c>
      <c r="F466" s="16">
        <v>2236849.7739999997</v>
      </c>
      <c r="G466" s="16">
        <v>2450953.676</v>
      </c>
      <c r="H466" s="16">
        <v>277950.05999999994</v>
      </c>
      <c r="I466" s="83">
        <f t="shared" si="29"/>
        <v>8.8179641911212414</v>
      </c>
      <c r="K466" s="15"/>
    </row>
    <row r="467" spans="1:11" x14ac:dyDescent="0.35">
      <c r="A467" s="5">
        <f t="shared" si="27"/>
        <v>449</v>
      </c>
      <c r="B467" t="s">
        <v>459</v>
      </c>
      <c r="C467" s="58" t="s">
        <v>664</v>
      </c>
      <c r="D467" s="89">
        <v>44869</v>
      </c>
      <c r="E467" s="83">
        <f t="shared" si="30"/>
        <v>1.1145752143413874</v>
      </c>
      <c r="F467" s="16">
        <v>4213.7740000000003</v>
      </c>
      <c r="G467" s="16">
        <v>4123.3029999999999</v>
      </c>
      <c r="H467" s="16">
        <v>443223.76000000007</v>
      </c>
      <c r="I467" s="83">
        <f t="shared" si="29"/>
        <v>9.3029827642814086E-3</v>
      </c>
      <c r="K467" s="15"/>
    </row>
    <row r="468" spans="1:11" x14ac:dyDescent="0.35">
      <c r="A468" s="5">
        <f t="shared" si="27"/>
        <v>450</v>
      </c>
      <c r="B468" t="s">
        <v>460</v>
      </c>
      <c r="C468" s="58" t="s">
        <v>664</v>
      </c>
      <c r="D468" s="89">
        <v>44869</v>
      </c>
      <c r="E468" s="83">
        <f t="shared" si="30"/>
        <v>1.1145752143413874</v>
      </c>
      <c r="F468" s="16">
        <v>25755.678</v>
      </c>
      <c r="G468" s="16">
        <v>3771.9119999999998</v>
      </c>
      <c r="H468" s="16">
        <v>138132.43</v>
      </c>
      <c r="I468" s="83">
        <f t="shared" si="29"/>
        <v>2.7306491314168586E-2</v>
      </c>
      <c r="K468" s="15"/>
    </row>
    <row r="469" spans="1:11" x14ac:dyDescent="0.35">
      <c r="A469" s="5">
        <f t="shared" ref="A469:A532" si="31">A468+1</f>
        <v>451</v>
      </c>
      <c r="B469" t="s">
        <v>461</v>
      </c>
      <c r="C469" s="58">
        <v>43952</v>
      </c>
      <c r="D469" s="89">
        <v>44869</v>
      </c>
      <c r="E469" s="83">
        <f t="shared" si="30"/>
        <v>1.1603053435114503</v>
      </c>
      <c r="F469" s="16">
        <v>0</v>
      </c>
      <c r="G469" s="16">
        <v>0</v>
      </c>
      <c r="H469" s="16">
        <v>1889.17</v>
      </c>
      <c r="I469" s="83">
        <f t="shared" si="29"/>
        <v>0</v>
      </c>
      <c r="K469" s="15"/>
    </row>
    <row r="470" spans="1:11" x14ac:dyDescent="0.35">
      <c r="A470" s="5">
        <f t="shared" si="31"/>
        <v>452</v>
      </c>
      <c r="B470" t="s">
        <v>462</v>
      </c>
      <c r="C470" s="58">
        <v>43952</v>
      </c>
      <c r="D470" s="89">
        <v>44869</v>
      </c>
      <c r="E470" s="83">
        <f t="shared" si="30"/>
        <v>1.1603053435114503</v>
      </c>
      <c r="F470" s="16">
        <v>0</v>
      </c>
      <c r="G470" s="16">
        <v>0</v>
      </c>
      <c r="H470" s="16">
        <v>4952.43</v>
      </c>
      <c r="I470" s="83">
        <f t="shared" si="29"/>
        <v>0</v>
      </c>
      <c r="K470" s="15"/>
    </row>
    <row r="471" spans="1:11" x14ac:dyDescent="0.35">
      <c r="A471" s="5">
        <f t="shared" si="31"/>
        <v>453</v>
      </c>
      <c r="B471" t="s">
        <v>463</v>
      </c>
      <c r="C471" s="58" t="s">
        <v>664</v>
      </c>
      <c r="D471" s="89">
        <v>44869</v>
      </c>
      <c r="E471" s="83">
        <f t="shared" si="30"/>
        <v>1.1145752143413874</v>
      </c>
      <c r="F471" s="16">
        <v>1491233.1819999998</v>
      </c>
      <c r="G471" s="16">
        <v>1633969.1190000002</v>
      </c>
      <c r="H471" s="16">
        <v>2849.6800000000003</v>
      </c>
      <c r="I471" s="83">
        <f t="shared" si="29"/>
        <v>573.38687817579523</v>
      </c>
      <c r="K471" s="15"/>
    </row>
    <row r="472" spans="1:11" x14ac:dyDescent="0.35">
      <c r="A472" s="5">
        <f t="shared" si="31"/>
        <v>454</v>
      </c>
      <c r="B472" t="s">
        <v>464</v>
      </c>
      <c r="C472" s="58" t="s">
        <v>664</v>
      </c>
      <c r="D472" s="89">
        <v>44805</v>
      </c>
      <c r="E472" s="83">
        <f t="shared" si="30"/>
        <v>1.1730926989335522</v>
      </c>
      <c r="F472" s="16">
        <v>507.13099999999997</v>
      </c>
      <c r="G472" s="16">
        <v>496.24299999999994</v>
      </c>
      <c r="H472" s="16">
        <v>498.26</v>
      </c>
      <c r="I472" s="83">
        <f t="shared" si="29"/>
        <v>0.99595191265604288</v>
      </c>
      <c r="K472" s="15"/>
    </row>
    <row r="473" spans="1:11" x14ac:dyDescent="0.35">
      <c r="A473" s="5">
        <f t="shared" si="31"/>
        <v>455</v>
      </c>
      <c r="B473" t="s">
        <v>465</v>
      </c>
      <c r="C473" s="58" t="s">
        <v>662</v>
      </c>
      <c r="D473" s="89">
        <v>44869</v>
      </c>
      <c r="E473" s="83">
        <f t="shared" si="30"/>
        <v>1.1300884955752213</v>
      </c>
      <c r="F473" s="16">
        <v>259.87699999999995</v>
      </c>
      <c r="G473" s="16">
        <v>254.39999999999998</v>
      </c>
      <c r="H473" s="16">
        <v>21694.09</v>
      </c>
      <c r="I473" s="83">
        <f t="shared" si="29"/>
        <v>1.1726696072524819E-2</v>
      </c>
      <c r="K473" s="15"/>
    </row>
    <row r="474" spans="1:11" x14ac:dyDescent="0.35">
      <c r="A474" s="5">
        <f t="shared" si="31"/>
        <v>456</v>
      </c>
      <c r="B474" t="s">
        <v>466</v>
      </c>
      <c r="C474" s="58" t="s">
        <v>678</v>
      </c>
      <c r="D474" s="89">
        <v>44805</v>
      </c>
      <c r="E474" s="83">
        <f t="shared" si="30"/>
        <v>1.1872227151730257</v>
      </c>
      <c r="F474" s="16">
        <v>5700</v>
      </c>
      <c r="G474" s="16">
        <v>0</v>
      </c>
      <c r="H474" s="16">
        <v>-48948.34</v>
      </c>
      <c r="I474" s="83">
        <f t="shared" si="29"/>
        <v>0</v>
      </c>
      <c r="K474" s="15"/>
    </row>
    <row r="475" spans="1:11" x14ac:dyDescent="0.35">
      <c r="A475" s="5">
        <f t="shared" si="31"/>
        <v>457</v>
      </c>
      <c r="B475" t="s">
        <v>467</v>
      </c>
      <c r="C475" s="58">
        <v>44228</v>
      </c>
      <c r="D475" s="89">
        <v>44869</v>
      </c>
      <c r="E475" s="83">
        <f t="shared" si="30"/>
        <v>1.2293291731669267</v>
      </c>
      <c r="F475" s="16">
        <v>0</v>
      </c>
      <c r="G475" s="16">
        <v>0</v>
      </c>
      <c r="H475" s="16">
        <v>81885.489999999991</v>
      </c>
      <c r="I475" s="83">
        <f t="shared" si="29"/>
        <v>0</v>
      </c>
      <c r="K475" s="15"/>
    </row>
    <row r="476" spans="1:11" x14ac:dyDescent="0.35">
      <c r="A476" s="5">
        <f t="shared" si="31"/>
        <v>458</v>
      </c>
      <c r="B476" t="s">
        <v>468</v>
      </c>
      <c r="C476" s="58">
        <v>44287</v>
      </c>
      <c r="D476" s="89">
        <v>44869</v>
      </c>
      <c r="E476" s="83">
        <f t="shared" si="30"/>
        <v>1.2525773195876289</v>
      </c>
      <c r="F476" s="16">
        <v>6.5080000000000009</v>
      </c>
      <c r="G476" s="16">
        <v>6.4169999999999998</v>
      </c>
      <c r="H476" s="16">
        <v>27789.590000000007</v>
      </c>
      <c r="I476" s="83">
        <f t="shared" si="29"/>
        <v>2.3091380621304588E-4</v>
      </c>
      <c r="K476" s="15"/>
    </row>
    <row r="477" spans="1:11" x14ac:dyDescent="0.35">
      <c r="A477" s="5">
        <f t="shared" si="31"/>
        <v>459</v>
      </c>
      <c r="B477" t="s">
        <v>469</v>
      </c>
      <c r="C477" s="58">
        <v>44287</v>
      </c>
      <c r="D477" s="89">
        <v>44869</v>
      </c>
      <c r="E477" s="83">
        <f t="shared" si="30"/>
        <v>1.2525773195876289</v>
      </c>
      <c r="F477" s="16">
        <v>224307.63800000001</v>
      </c>
      <c r="G477" s="16">
        <v>8383.7559999999994</v>
      </c>
      <c r="H477" s="16">
        <v>297649.62000000005</v>
      </c>
      <c r="I477" s="83">
        <f t="shared" si="29"/>
        <v>2.8166526804233778E-2</v>
      </c>
      <c r="K477" s="15"/>
    </row>
    <row r="478" spans="1:11" x14ac:dyDescent="0.35">
      <c r="A478" s="5">
        <f t="shared" si="31"/>
        <v>460</v>
      </c>
      <c r="B478" t="s">
        <v>470</v>
      </c>
      <c r="C478" s="58">
        <v>44013</v>
      </c>
      <c r="D478" s="89">
        <v>44876</v>
      </c>
      <c r="E478" s="83">
        <f t="shared" si="30"/>
        <v>1.1622247972190034</v>
      </c>
      <c r="F478" s="16">
        <v>57069.610000000008</v>
      </c>
      <c r="G478" s="16">
        <v>3002733.3059999999</v>
      </c>
      <c r="H478" s="16">
        <v>1371841.16</v>
      </c>
      <c r="I478" s="83">
        <f t="shared" si="29"/>
        <v>2.1888345338756277</v>
      </c>
      <c r="K478" s="15"/>
    </row>
    <row r="479" spans="1:11" x14ac:dyDescent="0.35">
      <c r="A479" s="5">
        <f t="shared" si="31"/>
        <v>461</v>
      </c>
      <c r="B479" t="s">
        <v>471</v>
      </c>
      <c r="C479" s="58">
        <v>44287</v>
      </c>
      <c r="D479" s="89">
        <v>44876</v>
      </c>
      <c r="E479" s="83">
        <f t="shared" si="30"/>
        <v>1.2376910016977929</v>
      </c>
      <c r="F479" s="16">
        <v>2235</v>
      </c>
      <c r="G479" s="16">
        <v>0</v>
      </c>
      <c r="H479" s="16">
        <v>4651</v>
      </c>
      <c r="I479" s="83">
        <f t="shared" si="29"/>
        <v>0</v>
      </c>
      <c r="K479" s="15"/>
    </row>
    <row r="480" spans="1:11" x14ac:dyDescent="0.35">
      <c r="A480" s="5">
        <f t="shared" si="31"/>
        <v>462</v>
      </c>
      <c r="B480" t="s">
        <v>472</v>
      </c>
      <c r="C480" s="58">
        <v>44013</v>
      </c>
      <c r="D480" s="89">
        <v>44876</v>
      </c>
      <c r="E480" s="83">
        <f t="shared" si="30"/>
        <v>1.1622247972190034</v>
      </c>
      <c r="F480" s="16">
        <v>135565.666</v>
      </c>
      <c r="G480" s="16">
        <v>147741.802</v>
      </c>
      <c r="H480" s="16">
        <v>528263.64</v>
      </c>
      <c r="I480" s="83">
        <f t="shared" si="29"/>
        <v>0.2796743724402459</v>
      </c>
      <c r="K480" s="15"/>
    </row>
    <row r="481" spans="1:11" x14ac:dyDescent="0.35">
      <c r="A481" s="5">
        <f t="shared" si="31"/>
        <v>463</v>
      </c>
      <c r="B481" t="s">
        <v>473</v>
      </c>
      <c r="C481" s="58">
        <v>44256</v>
      </c>
      <c r="D481" s="89">
        <v>44876</v>
      </c>
      <c r="E481" s="83">
        <f t="shared" ref="E481:E512" si="32">IFERROR((($C$9-C481)/(D481-C481)),"n.m.")</f>
        <v>1.2258064516129032</v>
      </c>
      <c r="F481" s="16">
        <v>0</v>
      </c>
      <c r="G481" s="16">
        <v>0</v>
      </c>
      <c r="H481" s="16">
        <v>12981.440000000004</v>
      </c>
      <c r="I481" s="83">
        <f t="shared" si="29"/>
        <v>0</v>
      </c>
      <c r="K481" s="15"/>
    </row>
    <row r="482" spans="1:11" x14ac:dyDescent="0.35">
      <c r="A482" s="5">
        <f t="shared" si="31"/>
        <v>464</v>
      </c>
      <c r="B482" t="s">
        <v>474</v>
      </c>
      <c r="C482" s="58">
        <v>44805</v>
      </c>
      <c r="D482" s="89">
        <v>44876</v>
      </c>
      <c r="E482" s="83">
        <f t="shared" si="32"/>
        <v>2.971830985915493</v>
      </c>
      <c r="F482" s="16">
        <v>0</v>
      </c>
      <c r="G482" s="16">
        <v>0</v>
      </c>
      <c r="H482" s="16">
        <v>236340.40999999997</v>
      </c>
      <c r="I482" s="83">
        <f t="shared" si="29"/>
        <v>0</v>
      </c>
      <c r="K482" s="15"/>
    </row>
    <row r="483" spans="1:11" x14ac:dyDescent="0.35">
      <c r="A483" s="5">
        <f t="shared" si="31"/>
        <v>465</v>
      </c>
      <c r="B483" t="s">
        <v>475</v>
      </c>
      <c r="C483" s="58">
        <v>44378</v>
      </c>
      <c r="D483" s="89">
        <v>45597</v>
      </c>
      <c r="E483" s="83">
        <f t="shared" si="32"/>
        <v>0.52337981952420021</v>
      </c>
      <c r="F483" s="16">
        <v>4529.9960000000001</v>
      </c>
      <c r="G483" s="16">
        <v>1302.1490000000001</v>
      </c>
      <c r="H483" s="16">
        <v>389707.5799999999</v>
      </c>
      <c r="I483" s="83">
        <f t="shared" si="29"/>
        <v>3.3413489160257041E-3</v>
      </c>
      <c r="K483" s="15"/>
    </row>
    <row r="484" spans="1:11" x14ac:dyDescent="0.35">
      <c r="A484" s="5">
        <f t="shared" si="31"/>
        <v>466</v>
      </c>
      <c r="B484" t="s">
        <v>476</v>
      </c>
      <c r="C484" s="58">
        <v>44378</v>
      </c>
      <c r="D484" s="89">
        <v>46692</v>
      </c>
      <c r="E484" s="83">
        <f t="shared" si="32"/>
        <v>0.27571305099394988</v>
      </c>
      <c r="F484" s="16">
        <v>3227.4009999999998</v>
      </c>
      <c r="G484" s="16">
        <v>1349.9660000000001</v>
      </c>
      <c r="H484" s="16">
        <v>237851.9</v>
      </c>
      <c r="I484" s="83">
        <f t="shared" si="29"/>
        <v>5.6756578358213667E-3</v>
      </c>
      <c r="K484" s="15"/>
    </row>
    <row r="485" spans="1:11" x14ac:dyDescent="0.35">
      <c r="A485" s="5">
        <f t="shared" si="31"/>
        <v>467</v>
      </c>
      <c r="B485" t="s">
        <v>477</v>
      </c>
      <c r="C485" s="58">
        <v>44501</v>
      </c>
      <c r="D485" s="89">
        <v>45597</v>
      </c>
      <c r="E485" s="83">
        <f t="shared" si="32"/>
        <v>0.4698905109489051</v>
      </c>
      <c r="F485" s="16">
        <v>550.04600000000005</v>
      </c>
      <c r="G485" s="16">
        <v>146.42000000000002</v>
      </c>
      <c r="H485" s="16">
        <v>27333.52</v>
      </c>
      <c r="I485" s="83">
        <f t="shared" si="29"/>
        <v>5.3567926853182474E-3</v>
      </c>
      <c r="K485" s="15"/>
    </row>
    <row r="486" spans="1:11" x14ac:dyDescent="0.35">
      <c r="A486" s="5">
        <f t="shared" si="31"/>
        <v>468</v>
      </c>
      <c r="B486" t="s">
        <v>478</v>
      </c>
      <c r="C486" s="58">
        <v>45717</v>
      </c>
      <c r="D486" s="89">
        <v>45778</v>
      </c>
      <c r="E486" s="83">
        <f t="shared" si="32"/>
        <v>-11.491803278688524</v>
      </c>
      <c r="F486" s="16">
        <v>0</v>
      </c>
      <c r="G486" s="16">
        <v>0</v>
      </c>
      <c r="H486" s="16">
        <v>40807.470000000008</v>
      </c>
      <c r="I486" s="83">
        <f t="shared" si="29"/>
        <v>0</v>
      </c>
      <c r="K486" s="15"/>
    </row>
    <row r="487" spans="1:11" x14ac:dyDescent="0.35">
      <c r="A487" s="5">
        <f t="shared" si="31"/>
        <v>469</v>
      </c>
      <c r="B487" t="s">
        <v>479</v>
      </c>
      <c r="C487" s="58">
        <v>44470</v>
      </c>
      <c r="D487" s="89">
        <v>45597</v>
      </c>
      <c r="E487" s="83">
        <f t="shared" si="32"/>
        <v>0.48447204968944102</v>
      </c>
      <c r="F487" s="16">
        <v>2833.62</v>
      </c>
      <c r="G487" s="16">
        <v>235.80200000000002</v>
      </c>
      <c r="H487" s="16">
        <v>204398.36000000007</v>
      </c>
      <c r="I487" s="83">
        <f t="shared" si="29"/>
        <v>1.1536393931927827E-3</v>
      </c>
      <c r="K487" s="15"/>
    </row>
    <row r="488" spans="1:11" x14ac:dyDescent="0.35">
      <c r="A488" s="5">
        <f t="shared" si="31"/>
        <v>470</v>
      </c>
      <c r="B488" t="s">
        <v>480</v>
      </c>
      <c r="C488" s="58">
        <v>44470</v>
      </c>
      <c r="D488" s="89">
        <v>45597</v>
      </c>
      <c r="E488" s="83">
        <f t="shared" si="32"/>
        <v>0.48447204968944102</v>
      </c>
      <c r="F488" s="16">
        <v>5483.1329999999998</v>
      </c>
      <c r="G488" s="16">
        <v>3420.6549999999997</v>
      </c>
      <c r="H488" s="16">
        <v>261004.29999999996</v>
      </c>
      <c r="I488" s="83">
        <f t="shared" si="29"/>
        <v>1.3105741936052396E-2</v>
      </c>
      <c r="K488" s="15"/>
    </row>
    <row r="489" spans="1:11" x14ac:dyDescent="0.35">
      <c r="A489" s="5">
        <f t="shared" si="31"/>
        <v>471</v>
      </c>
      <c r="B489" t="s">
        <v>481</v>
      </c>
      <c r="C489" s="58">
        <v>44501</v>
      </c>
      <c r="D489" s="89">
        <v>46289</v>
      </c>
      <c r="E489" s="83">
        <f t="shared" si="32"/>
        <v>0.28803131991051456</v>
      </c>
      <c r="F489" s="16">
        <v>3634.4079999999999</v>
      </c>
      <c r="G489" s="16">
        <v>577.91200000000003</v>
      </c>
      <c r="H489" s="16">
        <v>89531.659999999989</v>
      </c>
      <c r="I489" s="83">
        <f t="shared" si="29"/>
        <v>6.4548339659959405E-3</v>
      </c>
      <c r="K489" s="15"/>
    </row>
    <row r="490" spans="1:11" x14ac:dyDescent="0.35">
      <c r="A490" s="5">
        <f t="shared" si="31"/>
        <v>472</v>
      </c>
      <c r="B490" t="s">
        <v>482</v>
      </c>
      <c r="C490" s="58">
        <v>44378</v>
      </c>
      <c r="D490" s="89">
        <v>46289</v>
      </c>
      <c r="E490" s="83">
        <f t="shared" si="32"/>
        <v>0.33385661957090529</v>
      </c>
      <c r="F490" s="16">
        <v>2592.3269999999998</v>
      </c>
      <c r="G490" s="16">
        <v>512.01400000000001</v>
      </c>
      <c r="H490" s="16">
        <v>50094.84</v>
      </c>
      <c r="I490" s="83">
        <f t="shared" si="29"/>
        <v>1.0220893010138371E-2</v>
      </c>
      <c r="K490" s="15"/>
    </row>
    <row r="491" spans="1:11" x14ac:dyDescent="0.35">
      <c r="A491" s="5">
        <f t="shared" si="31"/>
        <v>473</v>
      </c>
      <c r="B491" t="s">
        <v>483</v>
      </c>
      <c r="C491" s="58">
        <v>45658</v>
      </c>
      <c r="D491" s="89">
        <v>46470</v>
      </c>
      <c r="E491" s="83">
        <f t="shared" si="32"/>
        <v>-0.79064039408866993</v>
      </c>
      <c r="F491" s="16">
        <v>1303.682</v>
      </c>
      <c r="G491" s="16">
        <v>1236.1780000000001</v>
      </c>
      <c r="H491" s="16">
        <v>1176.8600000000001</v>
      </c>
      <c r="I491" s="83">
        <f t="shared" si="29"/>
        <v>1.0504036164029706</v>
      </c>
      <c r="K491" s="15"/>
    </row>
    <row r="492" spans="1:11" x14ac:dyDescent="0.35">
      <c r="A492" s="5">
        <f t="shared" si="31"/>
        <v>474</v>
      </c>
      <c r="B492" t="s">
        <v>484</v>
      </c>
      <c r="C492" s="58">
        <v>45444</v>
      </c>
      <c r="D492" s="89">
        <v>46470</v>
      </c>
      <c r="E492" s="83">
        <f t="shared" si="32"/>
        <v>-0.4171539961013645</v>
      </c>
      <c r="F492" s="16">
        <v>1479.8920000000001</v>
      </c>
      <c r="G492" s="16">
        <v>1236.1780000000001</v>
      </c>
      <c r="H492" s="16">
        <v>8308.6200000000008</v>
      </c>
      <c r="I492" s="83">
        <f t="shared" si="29"/>
        <v>0.1487825896478597</v>
      </c>
      <c r="K492" s="15"/>
    </row>
    <row r="493" spans="1:11" x14ac:dyDescent="0.35">
      <c r="A493" s="5">
        <f t="shared" si="31"/>
        <v>475</v>
      </c>
      <c r="B493" t="s">
        <v>485</v>
      </c>
      <c r="C493" s="58">
        <v>45748</v>
      </c>
      <c r="D493" s="89">
        <v>46470</v>
      </c>
      <c r="E493" s="83">
        <f t="shared" si="32"/>
        <v>-1.0138504155124655</v>
      </c>
      <c r="F493" s="16">
        <v>24798.652000000002</v>
      </c>
      <c r="G493" s="16">
        <v>-1898688.5730000001</v>
      </c>
      <c r="H493" s="16">
        <v>5448.5499999999993</v>
      </c>
      <c r="I493" s="83">
        <f t="shared" si="29"/>
        <v>-348.47593818538883</v>
      </c>
      <c r="K493" s="15"/>
    </row>
    <row r="494" spans="1:11" x14ac:dyDescent="0.35">
      <c r="A494" s="5">
        <f t="shared" si="31"/>
        <v>476</v>
      </c>
      <c r="B494" t="s">
        <v>486</v>
      </c>
      <c r="C494" s="58">
        <v>43862</v>
      </c>
      <c r="D494" s="89">
        <v>44138</v>
      </c>
      <c r="E494" s="83">
        <f t="shared" si="32"/>
        <v>4.1811594202898554</v>
      </c>
      <c r="F494" s="16">
        <v>0</v>
      </c>
      <c r="G494" s="16">
        <v>0</v>
      </c>
      <c r="H494" s="16">
        <v>-8.4400000000000048</v>
      </c>
      <c r="I494" s="83">
        <f t="shared" si="29"/>
        <v>0</v>
      </c>
      <c r="K494" s="15"/>
    </row>
    <row r="495" spans="1:11" x14ac:dyDescent="0.35">
      <c r="A495" s="5">
        <f t="shared" si="31"/>
        <v>477</v>
      </c>
      <c r="B495" t="s">
        <v>487</v>
      </c>
      <c r="C495" s="58" t="s">
        <v>664</v>
      </c>
      <c r="D495" s="89">
        <v>45201</v>
      </c>
      <c r="E495" s="83">
        <f t="shared" si="32"/>
        <v>0.88544891640866874</v>
      </c>
      <c r="F495" s="16">
        <v>132.63200000000001</v>
      </c>
      <c r="G495" s="16">
        <v>177.31300000000002</v>
      </c>
      <c r="H495" s="16">
        <v>29954.989999999998</v>
      </c>
      <c r="I495" s="83">
        <f t="shared" si="29"/>
        <v>5.9193142778548756E-3</v>
      </c>
      <c r="K495" s="15"/>
    </row>
    <row r="496" spans="1:11" x14ac:dyDescent="0.35">
      <c r="A496" s="5">
        <f t="shared" si="31"/>
        <v>478</v>
      </c>
      <c r="B496" t="s">
        <v>488</v>
      </c>
      <c r="C496" s="58" t="s">
        <v>660</v>
      </c>
      <c r="D496" s="89">
        <v>45217</v>
      </c>
      <c r="E496" s="83">
        <f t="shared" si="32"/>
        <v>0.86109191430545962</v>
      </c>
      <c r="F496" s="16">
        <v>1283.8399999999999</v>
      </c>
      <c r="G496" s="16">
        <v>0</v>
      </c>
      <c r="H496" s="16">
        <v>616.36</v>
      </c>
      <c r="I496" s="83">
        <f t="shared" si="29"/>
        <v>0</v>
      </c>
      <c r="K496" s="15"/>
    </row>
    <row r="497" spans="1:11" x14ac:dyDescent="0.35">
      <c r="A497" s="5">
        <f t="shared" si="31"/>
        <v>479</v>
      </c>
      <c r="B497" t="s">
        <v>489</v>
      </c>
      <c r="C497" s="58" t="s">
        <v>658</v>
      </c>
      <c r="D497" s="89">
        <v>45217</v>
      </c>
      <c r="E497" s="83">
        <f t="shared" si="32"/>
        <v>0.87197452229299366</v>
      </c>
      <c r="F497" s="16">
        <v>237.572</v>
      </c>
      <c r="G497" s="16">
        <v>307.54199999999997</v>
      </c>
      <c r="H497" s="16">
        <v>46812.099999999991</v>
      </c>
      <c r="I497" s="83">
        <f t="shared" si="29"/>
        <v>6.5697116771091238E-3</v>
      </c>
      <c r="K497" s="15"/>
    </row>
    <row r="498" spans="1:11" x14ac:dyDescent="0.35">
      <c r="A498" s="5">
        <f t="shared" si="31"/>
        <v>480</v>
      </c>
      <c r="B498" t="s">
        <v>490</v>
      </c>
      <c r="C498" s="58" t="s">
        <v>664</v>
      </c>
      <c r="D498" s="89">
        <v>45217</v>
      </c>
      <c r="E498" s="83">
        <f t="shared" si="32"/>
        <v>0.87676272225628449</v>
      </c>
      <c r="F498" s="16">
        <v>3824.9669999999996</v>
      </c>
      <c r="G498" s="16">
        <v>2175.7710000000002</v>
      </c>
      <c r="H498" s="16">
        <v>2317.25</v>
      </c>
      <c r="I498" s="83">
        <f t="shared" si="29"/>
        <v>0.93894530154277711</v>
      </c>
      <c r="K498" s="15"/>
    </row>
    <row r="499" spans="1:11" x14ac:dyDescent="0.35">
      <c r="A499" s="5">
        <f t="shared" si="31"/>
        <v>481</v>
      </c>
      <c r="B499" t="s">
        <v>491</v>
      </c>
      <c r="C499" s="58" t="s">
        <v>664</v>
      </c>
      <c r="D499" s="89">
        <v>45217</v>
      </c>
      <c r="E499" s="83">
        <f t="shared" si="32"/>
        <v>0.87676272225628449</v>
      </c>
      <c r="F499" s="16">
        <v>2063.2599999999998</v>
      </c>
      <c r="G499" s="16">
        <v>2324.866</v>
      </c>
      <c r="H499" s="16">
        <v>85315.909999999989</v>
      </c>
      <c r="I499" s="83">
        <f t="shared" si="29"/>
        <v>2.7250087351819847E-2</v>
      </c>
      <c r="K499" s="15"/>
    </row>
    <row r="500" spans="1:11" x14ac:dyDescent="0.35">
      <c r="A500" s="5">
        <f t="shared" si="31"/>
        <v>482</v>
      </c>
      <c r="B500" t="s">
        <v>492</v>
      </c>
      <c r="C500" s="58" t="s">
        <v>660</v>
      </c>
      <c r="D500" s="89">
        <v>45217</v>
      </c>
      <c r="E500" s="83">
        <f t="shared" si="32"/>
        <v>0.86109191430545962</v>
      </c>
      <c r="F500" s="16">
        <v>1958.3419999999999</v>
      </c>
      <c r="G500" s="16">
        <v>32.582000000000001</v>
      </c>
      <c r="H500" s="16">
        <v>924.37</v>
      </c>
      <c r="I500" s="83">
        <f t="shared" si="29"/>
        <v>3.5247790386966259E-2</v>
      </c>
      <c r="K500" s="15"/>
    </row>
    <row r="501" spans="1:11" x14ac:dyDescent="0.35">
      <c r="A501" s="5">
        <f t="shared" si="31"/>
        <v>483</v>
      </c>
      <c r="B501" t="s">
        <v>493</v>
      </c>
      <c r="C501" s="58" t="s">
        <v>660</v>
      </c>
      <c r="D501" s="89">
        <v>45217</v>
      </c>
      <c r="E501" s="83">
        <f t="shared" si="32"/>
        <v>0.86109191430545962</v>
      </c>
      <c r="F501" s="16">
        <v>106.02099999999999</v>
      </c>
      <c r="G501" s="16">
        <v>142.35600000000002</v>
      </c>
      <c r="H501" s="16">
        <v>17926.299999999996</v>
      </c>
      <c r="I501" s="83">
        <f t="shared" si="29"/>
        <v>7.9411813927023449E-3</v>
      </c>
      <c r="K501" s="15"/>
    </row>
    <row r="502" spans="1:11" x14ac:dyDescent="0.35">
      <c r="A502" s="5">
        <f t="shared" si="31"/>
        <v>484</v>
      </c>
      <c r="B502" t="s">
        <v>494</v>
      </c>
      <c r="C502" s="58" t="s">
        <v>664</v>
      </c>
      <c r="D502" s="89">
        <v>44803</v>
      </c>
      <c r="E502" s="83">
        <f t="shared" si="32"/>
        <v>1.1750205423171733</v>
      </c>
      <c r="F502" s="16">
        <v>6513.7080000000005</v>
      </c>
      <c r="G502" s="16">
        <v>838817.41800000006</v>
      </c>
      <c r="H502" s="16">
        <v>-4280.8500000000504</v>
      </c>
      <c r="I502" s="83">
        <f t="shared" si="29"/>
        <v>-195.94646343599757</v>
      </c>
      <c r="K502" s="15"/>
    </row>
    <row r="503" spans="1:11" x14ac:dyDescent="0.35">
      <c r="A503" s="5">
        <f t="shared" si="31"/>
        <v>485</v>
      </c>
      <c r="B503" t="s">
        <v>495</v>
      </c>
      <c r="C503" s="58">
        <v>44228</v>
      </c>
      <c r="D503" s="89">
        <v>44883</v>
      </c>
      <c r="E503" s="83">
        <f t="shared" si="32"/>
        <v>1.2030534351145039</v>
      </c>
      <c r="F503" s="16">
        <v>0</v>
      </c>
      <c r="G503" s="16">
        <v>0</v>
      </c>
      <c r="H503" s="16">
        <v>3320.3</v>
      </c>
      <c r="I503" s="83">
        <f t="shared" si="29"/>
        <v>0</v>
      </c>
      <c r="K503" s="15"/>
    </row>
    <row r="504" spans="1:11" x14ac:dyDescent="0.35">
      <c r="A504" s="5">
        <f t="shared" si="31"/>
        <v>486</v>
      </c>
      <c r="B504" t="s">
        <v>496</v>
      </c>
      <c r="C504" s="58">
        <v>44228</v>
      </c>
      <c r="D504" s="89">
        <v>44883</v>
      </c>
      <c r="E504" s="83">
        <f t="shared" si="32"/>
        <v>1.2030534351145039</v>
      </c>
      <c r="F504" s="16">
        <v>0</v>
      </c>
      <c r="G504" s="16">
        <v>0</v>
      </c>
      <c r="H504" s="16">
        <v>3618.7</v>
      </c>
      <c r="I504" s="83">
        <f t="shared" si="29"/>
        <v>0</v>
      </c>
      <c r="K504" s="15"/>
    </row>
    <row r="505" spans="1:11" x14ac:dyDescent="0.35">
      <c r="A505" s="5">
        <f t="shared" si="31"/>
        <v>487</v>
      </c>
      <c r="B505" t="s">
        <v>497</v>
      </c>
      <c r="C505" s="58">
        <v>43862</v>
      </c>
      <c r="D505" s="89">
        <v>45807</v>
      </c>
      <c r="E505" s="83">
        <f t="shared" si="32"/>
        <v>0.5933161953727506</v>
      </c>
      <c r="F505" s="16">
        <v>3892536.4440000001</v>
      </c>
      <c r="G505" s="16">
        <v>5175046.551</v>
      </c>
      <c r="H505" s="16">
        <v>2502905.4600000009</v>
      </c>
      <c r="I505" s="83">
        <f t="shared" si="29"/>
        <v>2.0676156705495372</v>
      </c>
      <c r="K505" s="15"/>
    </row>
    <row r="506" spans="1:11" x14ac:dyDescent="0.35">
      <c r="A506" s="5">
        <f t="shared" si="31"/>
        <v>488</v>
      </c>
      <c r="B506" t="s">
        <v>498</v>
      </c>
      <c r="C506" s="58">
        <v>43891</v>
      </c>
      <c r="D506" s="89">
        <v>45807</v>
      </c>
      <c r="E506" s="83">
        <f t="shared" si="32"/>
        <v>0.58716075156576197</v>
      </c>
      <c r="F506" s="16">
        <v>35354.390999999996</v>
      </c>
      <c r="G506" s="16">
        <v>23725.337999999996</v>
      </c>
      <c r="H506" s="16">
        <v>442679.43999999989</v>
      </c>
      <c r="I506" s="83">
        <f t="shared" ref="I506:I569" si="33">G506/H506</f>
        <v>5.3594849582352416E-2</v>
      </c>
      <c r="K506" s="15"/>
    </row>
    <row r="507" spans="1:11" x14ac:dyDescent="0.35">
      <c r="A507" s="5">
        <f t="shared" si="31"/>
        <v>489</v>
      </c>
      <c r="B507" t="s">
        <v>499</v>
      </c>
      <c r="C507" s="58">
        <v>43862</v>
      </c>
      <c r="D507" s="89">
        <v>45806</v>
      </c>
      <c r="E507" s="83">
        <f t="shared" si="32"/>
        <v>0.59362139917695478</v>
      </c>
      <c r="F507" s="16">
        <v>63053.644999999997</v>
      </c>
      <c r="G507" s="16">
        <v>78994.555000000008</v>
      </c>
      <c r="H507" s="16">
        <v>183978.03999999995</v>
      </c>
      <c r="I507" s="83">
        <f t="shared" si="33"/>
        <v>0.42936947800944086</v>
      </c>
      <c r="K507" s="15"/>
    </row>
    <row r="508" spans="1:11" x14ac:dyDescent="0.35">
      <c r="A508" s="5">
        <f t="shared" si="31"/>
        <v>490</v>
      </c>
      <c r="B508" t="s">
        <v>500</v>
      </c>
      <c r="C508" s="58">
        <v>43862</v>
      </c>
      <c r="D508" s="89">
        <v>45807</v>
      </c>
      <c r="E508" s="83">
        <f t="shared" si="32"/>
        <v>0.5933161953727506</v>
      </c>
      <c r="F508" s="16">
        <v>41971.652999999998</v>
      </c>
      <c r="G508" s="16">
        <v>11317.616</v>
      </c>
      <c r="H508" s="16">
        <v>433463.67999999993</v>
      </c>
      <c r="I508" s="83">
        <f t="shared" si="33"/>
        <v>2.6109721580364016E-2</v>
      </c>
      <c r="K508" s="15"/>
    </row>
    <row r="509" spans="1:11" x14ac:dyDescent="0.35">
      <c r="A509" s="5">
        <f t="shared" si="31"/>
        <v>491</v>
      </c>
      <c r="B509" t="s">
        <v>501</v>
      </c>
      <c r="C509" s="58">
        <v>43862</v>
      </c>
      <c r="D509" s="89">
        <v>45807</v>
      </c>
      <c r="E509" s="83">
        <f t="shared" si="32"/>
        <v>0.5933161953727506</v>
      </c>
      <c r="F509" s="16">
        <v>1353936.4710000001</v>
      </c>
      <c r="G509" s="16">
        <v>-1149161.8049999999</v>
      </c>
      <c r="H509" s="16">
        <v>3708192.5500000003</v>
      </c>
      <c r="I509" s="83">
        <f t="shared" si="33"/>
        <v>-0.30989809442338689</v>
      </c>
      <c r="K509" s="15"/>
    </row>
    <row r="510" spans="1:11" x14ac:dyDescent="0.35">
      <c r="A510" s="5">
        <f t="shared" si="31"/>
        <v>492</v>
      </c>
      <c r="B510" t="s">
        <v>502</v>
      </c>
      <c r="C510" s="58">
        <v>43891</v>
      </c>
      <c r="D510" s="89">
        <v>45940</v>
      </c>
      <c r="E510" s="83">
        <f t="shared" si="32"/>
        <v>0.54904831625183015</v>
      </c>
      <c r="F510" s="16">
        <v>604939.36600000004</v>
      </c>
      <c r="G510" s="16">
        <v>661572.79700000002</v>
      </c>
      <c r="H510" s="16">
        <v>745693.0299999998</v>
      </c>
      <c r="I510" s="83">
        <f t="shared" si="33"/>
        <v>0.88719187438294844</v>
      </c>
      <c r="K510" s="15"/>
    </row>
    <row r="511" spans="1:11" x14ac:dyDescent="0.35">
      <c r="A511" s="5">
        <f t="shared" si="31"/>
        <v>493</v>
      </c>
      <c r="B511" t="s">
        <v>503</v>
      </c>
      <c r="C511" s="58">
        <v>43862</v>
      </c>
      <c r="D511" s="89">
        <v>45807</v>
      </c>
      <c r="E511" s="83">
        <f t="shared" si="32"/>
        <v>0.5933161953727506</v>
      </c>
      <c r="F511" s="16">
        <v>67719.320000000007</v>
      </c>
      <c r="G511" s="16">
        <v>55295.709000000003</v>
      </c>
      <c r="H511" s="16">
        <v>258929.64999999994</v>
      </c>
      <c r="I511" s="83">
        <f t="shared" si="33"/>
        <v>0.21355495208833758</v>
      </c>
      <c r="K511" s="15"/>
    </row>
    <row r="512" spans="1:11" x14ac:dyDescent="0.35">
      <c r="A512" s="5">
        <f t="shared" si="31"/>
        <v>494</v>
      </c>
      <c r="B512" t="s">
        <v>504</v>
      </c>
      <c r="C512" s="58">
        <v>43983</v>
      </c>
      <c r="D512" s="89">
        <v>45807</v>
      </c>
      <c r="E512" s="83">
        <f t="shared" si="32"/>
        <v>0.56633771929824561</v>
      </c>
      <c r="F512" s="16">
        <v>5209.3270000000002</v>
      </c>
      <c r="G512" s="16">
        <v>3629.2540000000004</v>
      </c>
      <c r="H512" s="16">
        <v>9092.0299999999988</v>
      </c>
      <c r="I512" s="83">
        <f t="shared" si="33"/>
        <v>0.39916872249651625</v>
      </c>
      <c r="K512" s="15"/>
    </row>
    <row r="513" spans="1:11" x14ac:dyDescent="0.35">
      <c r="A513" s="5">
        <f t="shared" si="31"/>
        <v>495</v>
      </c>
      <c r="B513" t="s">
        <v>505</v>
      </c>
      <c r="C513" s="58">
        <v>44652</v>
      </c>
      <c r="D513" s="89">
        <v>45940</v>
      </c>
      <c r="E513" s="83">
        <f t="shared" ref="E513:E544" si="34">IFERROR((($C$9-C513)/(D513-C513)),"n.m.")</f>
        <v>0.28260869565217389</v>
      </c>
      <c r="F513" s="16">
        <v>10029.431</v>
      </c>
      <c r="G513" s="16">
        <v>10997.027</v>
      </c>
      <c r="H513" s="16">
        <v>5144.84</v>
      </c>
      <c r="I513" s="83">
        <f t="shared" si="33"/>
        <v>2.1374866856889621</v>
      </c>
      <c r="K513" s="15"/>
    </row>
    <row r="514" spans="1:11" x14ac:dyDescent="0.35">
      <c r="A514" s="5">
        <f t="shared" si="31"/>
        <v>496</v>
      </c>
      <c r="B514" t="s">
        <v>506</v>
      </c>
      <c r="C514" s="58">
        <v>45748</v>
      </c>
      <c r="D514" s="89">
        <v>45402</v>
      </c>
      <c r="E514" s="83">
        <f t="shared" si="34"/>
        <v>2.1156069364161851</v>
      </c>
      <c r="F514" s="16">
        <v>18498.145</v>
      </c>
      <c r="G514" s="16">
        <v>13497.245999999997</v>
      </c>
      <c r="H514" s="16">
        <v>541.80999999999995</v>
      </c>
      <c r="I514" s="83">
        <f t="shared" si="33"/>
        <v>24.911400675513555</v>
      </c>
      <c r="K514" s="15"/>
    </row>
    <row r="515" spans="1:11" x14ac:dyDescent="0.35">
      <c r="A515" s="5">
        <f t="shared" si="31"/>
        <v>497</v>
      </c>
      <c r="B515" t="s">
        <v>507</v>
      </c>
      <c r="C515" s="58">
        <v>43952</v>
      </c>
      <c r="D515" s="89">
        <v>45170</v>
      </c>
      <c r="E515" s="83">
        <f t="shared" si="34"/>
        <v>0.87356321839080464</v>
      </c>
      <c r="F515" s="16">
        <v>3955.7</v>
      </c>
      <c r="G515" s="16">
        <v>0</v>
      </c>
      <c r="H515" s="16">
        <v>24480.48</v>
      </c>
      <c r="I515" s="83">
        <f t="shared" si="33"/>
        <v>0</v>
      </c>
      <c r="K515" s="15"/>
    </row>
    <row r="516" spans="1:11" x14ac:dyDescent="0.35">
      <c r="A516" s="5">
        <f t="shared" si="31"/>
        <v>498</v>
      </c>
      <c r="B516" t="s">
        <v>508</v>
      </c>
      <c r="C516" s="58">
        <v>45536</v>
      </c>
      <c r="D516" s="89">
        <v>45352</v>
      </c>
      <c r="E516" s="83">
        <f t="shared" si="34"/>
        <v>2.8260869565217392</v>
      </c>
      <c r="F516" s="16">
        <v>0</v>
      </c>
      <c r="G516" s="16">
        <v>0</v>
      </c>
      <c r="H516" s="16">
        <v>48.29</v>
      </c>
      <c r="I516" s="83">
        <f t="shared" si="33"/>
        <v>0</v>
      </c>
      <c r="K516" s="15"/>
    </row>
    <row r="517" spans="1:11" x14ac:dyDescent="0.35">
      <c r="A517" s="5">
        <f t="shared" si="31"/>
        <v>499</v>
      </c>
      <c r="B517" t="s">
        <v>509</v>
      </c>
      <c r="C517" s="58">
        <v>44593</v>
      </c>
      <c r="D517" s="89">
        <v>45427</v>
      </c>
      <c r="E517" s="83">
        <f t="shared" si="34"/>
        <v>0.5071942446043165</v>
      </c>
      <c r="F517" s="16">
        <v>0</v>
      </c>
      <c r="G517" s="16">
        <v>0</v>
      </c>
      <c r="H517" s="16">
        <v>14991.490000000071</v>
      </c>
      <c r="I517" s="83">
        <f t="shared" si="33"/>
        <v>0</v>
      </c>
      <c r="K517" s="15"/>
    </row>
    <row r="518" spans="1:11" x14ac:dyDescent="0.35">
      <c r="A518" s="5">
        <f t="shared" si="31"/>
        <v>500</v>
      </c>
      <c r="B518" t="s">
        <v>510</v>
      </c>
      <c r="C518" s="58">
        <v>44652</v>
      </c>
      <c r="D518" s="89">
        <v>45261</v>
      </c>
      <c r="E518" s="83">
        <f t="shared" si="34"/>
        <v>0.5977011494252874</v>
      </c>
      <c r="F518" s="16">
        <v>3589.029</v>
      </c>
      <c r="G518" s="16">
        <v>3583.98</v>
      </c>
      <c r="H518" s="16">
        <v>-156832.82999999999</v>
      </c>
      <c r="I518" s="83">
        <f t="shared" si="33"/>
        <v>-2.2852230620336318E-2</v>
      </c>
      <c r="K518" s="15"/>
    </row>
    <row r="519" spans="1:11" x14ac:dyDescent="0.35">
      <c r="A519" s="5">
        <f t="shared" si="31"/>
        <v>501</v>
      </c>
      <c r="B519" t="s">
        <v>511</v>
      </c>
      <c r="C519" s="58">
        <v>44593</v>
      </c>
      <c r="D519" s="89">
        <v>45261</v>
      </c>
      <c r="E519" s="83">
        <f t="shared" si="34"/>
        <v>0.63323353293413176</v>
      </c>
      <c r="F519" s="16">
        <v>0</v>
      </c>
      <c r="G519" s="16">
        <v>0</v>
      </c>
      <c r="H519" s="16">
        <v>1219.1199999999917</v>
      </c>
      <c r="I519" s="83">
        <f t="shared" si="33"/>
        <v>0</v>
      </c>
      <c r="K519" s="15"/>
    </row>
    <row r="520" spans="1:11" x14ac:dyDescent="0.35">
      <c r="A520" s="5">
        <f t="shared" si="31"/>
        <v>502</v>
      </c>
      <c r="B520" t="s">
        <v>512</v>
      </c>
      <c r="C520" s="58">
        <v>44287</v>
      </c>
      <c r="D520" s="89">
        <v>45931</v>
      </c>
      <c r="E520" s="83">
        <f t="shared" si="34"/>
        <v>0.44343065693430656</v>
      </c>
      <c r="F520" s="16">
        <v>45058.334000000003</v>
      </c>
      <c r="G520" s="16">
        <v>9629.6440000000002</v>
      </c>
      <c r="H520" s="16">
        <v>429034.74999999994</v>
      </c>
      <c r="I520" s="83">
        <f t="shared" si="33"/>
        <v>2.2444904521137277E-2</v>
      </c>
      <c r="K520" s="15"/>
    </row>
    <row r="521" spans="1:11" x14ac:dyDescent="0.35">
      <c r="A521" s="5">
        <f t="shared" si="31"/>
        <v>503</v>
      </c>
      <c r="B521" t="s">
        <v>513</v>
      </c>
      <c r="C521" s="58">
        <v>44348</v>
      </c>
      <c r="D521" s="89">
        <v>45931</v>
      </c>
      <c r="E521" s="83">
        <f t="shared" si="34"/>
        <v>0.42198357548957677</v>
      </c>
      <c r="F521" s="16">
        <v>483429.386</v>
      </c>
      <c r="G521" s="16">
        <v>638291.87399999995</v>
      </c>
      <c r="H521" s="16">
        <v>366039.41</v>
      </c>
      <c r="I521" s="83">
        <f t="shared" si="33"/>
        <v>1.7437791029113505</v>
      </c>
      <c r="K521" s="15"/>
    </row>
    <row r="522" spans="1:11" x14ac:dyDescent="0.35">
      <c r="A522" s="5">
        <f t="shared" si="31"/>
        <v>504</v>
      </c>
      <c r="B522" t="s">
        <v>514</v>
      </c>
      <c r="C522" s="58">
        <v>45566</v>
      </c>
      <c r="D522" s="89">
        <v>46113</v>
      </c>
      <c r="E522" s="83">
        <f t="shared" si="34"/>
        <v>-1.0054844606946984</v>
      </c>
      <c r="F522" s="16">
        <v>3617.47</v>
      </c>
      <c r="G522" s="16">
        <v>4948.4629999999997</v>
      </c>
      <c r="H522" s="16">
        <v>3987.75</v>
      </c>
      <c r="I522" s="83">
        <f t="shared" si="33"/>
        <v>1.2409160554197229</v>
      </c>
      <c r="K522" s="15"/>
    </row>
    <row r="523" spans="1:11" x14ac:dyDescent="0.35">
      <c r="A523" s="5">
        <f t="shared" si="31"/>
        <v>505</v>
      </c>
      <c r="B523" t="s">
        <v>515</v>
      </c>
      <c r="C523" s="58">
        <v>44378</v>
      </c>
      <c r="D523" s="89">
        <v>45931</v>
      </c>
      <c r="E523" s="83">
        <f t="shared" si="34"/>
        <v>0.41081777205408887</v>
      </c>
      <c r="F523" s="16">
        <v>105268.30700000002</v>
      </c>
      <c r="G523" s="16">
        <v>103428.12</v>
      </c>
      <c r="H523" s="16">
        <v>37594.320000000007</v>
      </c>
      <c r="I523" s="83">
        <f t="shared" si="33"/>
        <v>2.7511634736311223</v>
      </c>
      <c r="K523" s="15"/>
    </row>
    <row r="524" spans="1:11" x14ac:dyDescent="0.35">
      <c r="A524" s="5">
        <f t="shared" si="31"/>
        <v>506</v>
      </c>
      <c r="B524" t="s">
        <v>516</v>
      </c>
      <c r="C524" s="58">
        <v>44287</v>
      </c>
      <c r="D524" s="89">
        <v>45931</v>
      </c>
      <c r="E524" s="83">
        <f t="shared" si="34"/>
        <v>0.44343065693430656</v>
      </c>
      <c r="F524" s="16">
        <v>299047.049</v>
      </c>
      <c r="G524" s="16">
        <v>580953.06400000001</v>
      </c>
      <c r="H524" s="16">
        <v>280028.14999999997</v>
      </c>
      <c r="I524" s="83">
        <f t="shared" si="33"/>
        <v>2.0746237976432016</v>
      </c>
      <c r="K524" s="15"/>
    </row>
    <row r="525" spans="1:11" x14ac:dyDescent="0.35">
      <c r="A525" s="5">
        <f t="shared" si="31"/>
        <v>507</v>
      </c>
      <c r="B525" t="s">
        <v>517</v>
      </c>
      <c r="C525" s="58">
        <v>44348</v>
      </c>
      <c r="D525" s="89">
        <v>45931</v>
      </c>
      <c r="E525" s="83">
        <f t="shared" si="34"/>
        <v>0.42198357548957677</v>
      </c>
      <c r="F525" s="16">
        <v>79945.77900000001</v>
      </c>
      <c r="G525" s="16">
        <v>89472.293000000005</v>
      </c>
      <c r="H525" s="16">
        <v>549643.5</v>
      </c>
      <c r="I525" s="83">
        <f t="shared" si="33"/>
        <v>0.16278240896144502</v>
      </c>
      <c r="K525" s="15"/>
    </row>
    <row r="526" spans="1:11" x14ac:dyDescent="0.35">
      <c r="A526" s="5">
        <f t="shared" si="31"/>
        <v>508</v>
      </c>
      <c r="B526" t="s">
        <v>518</v>
      </c>
      <c r="C526" s="58">
        <v>44743</v>
      </c>
      <c r="D526" s="89">
        <v>45931</v>
      </c>
      <c r="E526" s="83">
        <f t="shared" si="34"/>
        <v>0.22979797979797981</v>
      </c>
      <c r="F526" s="16">
        <v>356713.84099999996</v>
      </c>
      <c r="G526" s="16">
        <v>447532.04500000004</v>
      </c>
      <c r="H526" s="16">
        <v>325599.7</v>
      </c>
      <c r="I526" s="83">
        <f t="shared" si="33"/>
        <v>1.3744854341082011</v>
      </c>
      <c r="K526" s="15"/>
    </row>
    <row r="527" spans="1:11" x14ac:dyDescent="0.35">
      <c r="A527" s="5">
        <f t="shared" si="31"/>
        <v>509</v>
      </c>
      <c r="B527" t="s">
        <v>519</v>
      </c>
      <c r="C527" s="58">
        <v>44682</v>
      </c>
      <c r="D527" s="89">
        <v>45807</v>
      </c>
      <c r="E527" s="83">
        <f t="shared" si="34"/>
        <v>0.29688888888888887</v>
      </c>
      <c r="F527" s="16">
        <v>27142.474999999999</v>
      </c>
      <c r="G527" s="16">
        <v>28208.243999999995</v>
      </c>
      <c r="H527" s="16">
        <v>668750.88999999966</v>
      </c>
      <c r="I527" s="83">
        <f t="shared" si="33"/>
        <v>4.2180495640162824E-2</v>
      </c>
      <c r="K527" s="15"/>
    </row>
    <row r="528" spans="1:11" x14ac:dyDescent="0.35">
      <c r="A528" s="5">
        <f t="shared" si="31"/>
        <v>510</v>
      </c>
      <c r="B528" t="s">
        <v>520</v>
      </c>
      <c r="C528" s="58">
        <v>44562</v>
      </c>
      <c r="D528" s="89">
        <v>45901</v>
      </c>
      <c r="E528" s="83">
        <f t="shared" si="34"/>
        <v>0.33905899925317401</v>
      </c>
      <c r="F528" s="16">
        <v>25765.627</v>
      </c>
      <c r="G528" s="16">
        <v>4021.3809999999994</v>
      </c>
      <c r="H528" s="16">
        <v>488875.24999999994</v>
      </c>
      <c r="I528" s="83">
        <f t="shared" si="33"/>
        <v>8.2257815260641642E-3</v>
      </c>
      <c r="K528" s="15"/>
    </row>
    <row r="529" spans="1:11" x14ac:dyDescent="0.35">
      <c r="A529" s="5">
        <f t="shared" si="31"/>
        <v>511</v>
      </c>
      <c r="B529" t="s">
        <v>521</v>
      </c>
      <c r="C529" s="58">
        <v>44713</v>
      </c>
      <c r="D529" s="89">
        <v>45901</v>
      </c>
      <c r="E529" s="83">
        <f t="shared" si="34"/>
        <v>0.25505050505050503</v>
      </c>
      <c r="F529" s="16">
        <v>995.59799999999996</v>
      </c>
      <c r="G529" s="16">
        <v>1.5779999999999998</v>
      </c>
      <c r="H529" s="16">
        <v>19554.95</v>
      </c>
      <c r="I529" s="83">
        <f t="shared" si="33"/>
        <v>8.069568063329232E-5</v>
      </c>
      <c r="K529" s="15"/>
    </row>
    <row r="530" spans="1:11" x14ac:dyDescent="0.35">
      <c r="A530" s="5">
        <f t="shared" si="31"/>
        <v>512</v>
      </c>
      <c r="B530" t="s">
        <v>522</v>
      </c>
      <c r="C530" s="58">
        <v>45261</v>
      </c>
      <c r="D530" s="89">
        <v>46447</v>
      </c>
      <c r="E530" s="83">
        <f t="shared" si="34"/>
        <v>-0.20657672849915684</v>
      </c>
      <c r="F530" s="16">
        <v>24978.874</v>
      </c>
      <c r="G530" s="16">
        <v>31851.508000000002</v>
      </c>
      <c r="H530" s="16">
        <v>43064.689999999988</v>
      </c>
      <c r="I530" s="83">
        <f t="shared" si="33"/>
        <v>0.73962004602842868</v>
      </c>
      <c r="K530" s="15"/>
    </row>
    <row r="531" spans="1:11" x14ac:dyDescent="0.35">
      <c r="A531" s="5">
        <f t="shared" si="31"/>
        <v>513</v>
      </c>
      <c r="B531" t="s">
        <v>523</v>
      </c>
      <c r="C531" s="58">
        <v>45505</v>
      </c>
      <c r="D531" s="89">
        <v>46447</v>
      </c>
      <c r="E531" s="83">
        <f t="shared" si="34"/>
        <v>-0.51910828025477707</v>
      </c>
      <c r="F531" s="16">
        <v>91588.034</v>
      </c>
      <c r="G531" s="16">
        <v>125652.246</v>
      </c>
      <c r="H531" s="16">
        <v>411316.83000000007</v>
      </c>
      <c r="I531" s="83">
        <f t="shared" si="33"/>
        <v>0.30548773314235639</v>
      </c>
      <c r="K531" s="15"/>
    </row>
    <row r="532" spans="1:11" x14ac:dyDescent="0.35">
      <c r="A532" s="5">
        <f t="shared" si="31"/>
        <v>514</v>
      </c>
      <c r="B532" t="s">
        <v>524</v>
      </c>
      <c r="C532" s="58">
        <v>45658</v>
      </c>
      <c r="D532" s="89">
        <v>46526</v>
      </c>
      <c r="E532" s="83">
        <f t="shared" si="34"/>
        <v>-0.73963133640552992</v>
      </c>
      <c r="F532" s="16">
        <v>0</v>
      </c>
      <c r="G532" s="16">
        <v>0</v>
      </c>
      <c r="H532" s="16">
        <v>7134.7900000000009</v>
      </c>
      <c r="I532" s="83">
        <f t="shared" si="33"/>
        <v>0</v>
      </c>
      <c r="K532" s="15"/>
    </row>
    <row r="533" spans="1:11" x14ac:dyDescent="0.35">
      <c r="A533" s="5">
        <f t="shared" ref="A533:A580" si="35">A532+1</f>
        <v>515</v>
      </c>
      <c r="B533" t="s">
        <v>525</v>
      </c>
      <c r="C533" s="58">
        <v>44593</v>
      </c>
      <c r="D533" s="89">
        <v>45809</v>
      </c>
      <c r="E533" s="83">
        <f t="shared" si="34"/>
        <v>0.34786184210526316</v>
      </c>
      <c r="F533" s="16">
        <v>230789.106</v>
      </c>
      <c r="G533" s="16">
        <v>237749.71999999997</v>
      </c>
      <c r="H533" s="16">
        <v>365788.63999999984</v>
      </c>
      <c r="I533" s="83">
        <f t="shared" si="33"/>
        <v>0.64996474466784993</v>
      </c>
      <c r="K533" s="15"/>
    </row>
    <row r="534" spans="1:11" x14ac:dyDescent="0.35">
      <c r="A534" s="5">
        <f t="shared" si="35"/>
        <v>516</v>
      </c>
      <c r="B534" t="s">
        <v>526</v>
      </c>
      <c r="C534" s="58">
        <v>44593</v>
      </c>
      <c r="D534" s="89">
        <v>45809</v>
      </c>
      <c r="E534" s="83">
        <f t="shared" si="34"/>
        <v>0.34786184210526316</v>
      </c>
      <c r="F534" s="16">
        <v>74808.786999999997</v>
      </c>
      <c r="G534" s="16">
        <v>2133532.0790000004</v>
      </c>
      <c r="H534" s="16">
        <v>543634.58000000007</v>
      </c>
      <c r="I534" s="83">
        <f t="shared" si="33"/>
        <v>3.9245702122186561</v>
      </c>
      <c r="K534" s="15"/>
    </row>
    <row r="535" spans="1:11" x14ac:dyDescent="0.35">
      <c r="A535" s="5">
        <f t="shared" si="35"/>
        <v>517</v>
      </c>
      <c r="B535" t="s">
        <v>527</v>
      </c>
      <c r="C535" s="58">
        <v>44652</v>
      </c>
      <c r="D535" s="89">
        <v>45809</v>
      </c>
      <c r="E535" s="83">
        <f t="shared" si="34"/>
        <v>0.3146067415730337</v>
      </c>
      <c r="F535" s="16">
        <v>28597.983</v>
      </c>
      <c r="G535" s="16">
        <v>20632.681000000004</v>
      </c>
      <c r="H535" s="16">
        <v>505400.38</v>
      </c>
      <c r="I535" s="83">
        <f t="shared" si="33"/>
        <v>4.0824427160106216E-2</v>
      </c>
      <c r="K535" s="15"/>
    </row>
    <row r="536" spans="1:11" x14ac:dyDescent="0.35">
      <c r="A536" s="5">
        <f t="shared" si="35"/>
        <v>518</v>
      </c>
      <c r="B536" t="s">
        <v>528</v>
      </c>
      <c r="C536" s="58">
        <v>44652</v>
      </c>
      <c r="D536" s="89">
        <v>45967</v>
      </c>
      <c r="E536" s="83">
        <f t="shared" si="34"/>
        <v>0.2768060836501901</v>
      </c>
      <c r="F536" s="16">
        <v>112967.74199999998</v>
      </c>
      <c r="G536" s="16">
        <v>168111.47699999998</v>
      </c>
      <c r="H536" s="16">
        <v>59397.19999999999</v>
      </c>
      <c r="I536" s="83">
        <f t="shared" si="33"/>
        <v>2.8302929599375055</v>
      </c>
      <c r="K536" s="15"/>
    </row>
    <row r="537" spans="1:11" x14ac:dyDescent="0.35">
      <c r="A537" s="5">
        <f t="shared" si="35"/>
        <v>519</v>
      </c>
      <c r="B537" t="s">
        <v>529</v>
      </c>
      <c r="C537" s="58">
        <v>44774</v>
      </c>
      <c r="D537" s="89">
        <v>46905</v>
      </c>
      <c r="E537" s="83">
        <f t="shared" si="34"/>
        <v>0.11356170811825433</v>
      </c>
      <c r="F537" s="16">
        <v>308.64</v>
      </c>
      <c r="G537" s="16">
        <v>0</v>
      </c>
      <c r="H537" s="16">
        <v>73.760000000000005</v>
      </c>
      <c r="I537" s="83">
        <f t="shared" si="33"/>
        <v>0</v>
      </c>
      <c r="K537" s="15"/>
    </row>
    <row r="538" spans="1:11" x14ac:dyDescent="0.35">
      <c r="A538" s="5">
        <f t="shared" si="35"/>
        <v>520</v>
      </c>
      <c r="B538" t="s">
        <v>530</v>
      </c>
      <c r="C538" s="58">
        <v>45536</v>
      </c>
      <c r="D538" s="89">
        <v>47088</v>
      </c>
      <c r="E538" s="83">
        <f t="shared" si="34"/>
        <v>-0.33505154639175255</v>
      </c>
      <c r="F538" s="16">
        <v>1.54</v>
      </c>
      <c r="G538" s="16">
        <v>0</v>
      </c>
      <c r="H538" s="16">
        <v>50.4</v>
      </c>
      <c r="I538" s="83">
        <f t="shared" si="33"/>
        <v>0</v>
      </c>
      <c r="K538" s="15"/>
    </row>
    <row r="539" spans="1:11" x14ac:dyDescent="0.35">
      <c r="A539" s="5">
        <f t="shared" si="35"/>
        <v>521</v>
      </c>
      <c r="B539" t="s">
        <v>531</v>
      </c>
      <c r="C539" s="58">
        <v>44743</v>
      </c>
      <c r="D539" s="89">
        <v>46905</v>
      </c>
      <c r="E539" s="83">
        <f t="shared" si="34"/>
        <v>0.12627197039777982</v>
      </c>
      <c r="F539" s="16">
        <v>686</v>
      </c>
      <c r="G539" s="16">
        <v>0</v>
      </c>
      <c r="H539" s="16">
        <v>147.86000000000001</v>
      </c>
      <c r="I539" s="83">
        <f t="shared" si="33"/>
        <v>0</v>
      </c>
      <c r="K539" s="15"/>
    </row>
    <row r="540" spans="1:11" x14ac:dyDescent="0.35">
      <c r="A540" s="5">
        <f t="shared" si="35"/>
        <v>522</v>
      </c>
      <c r="B540" t="s">
        <v>532</v>
      </c>
      <c r="C540" s="58">
        <v>44713</v>
      </c>
      <c r="D540" s="89">
        <v>46905</v>
      </c>
      <c r="E540" s="83">
        <f t="shared" si="34"/>
        <v>0.13822992700729927</v>
      </c>
      <c r="F540" s="16">
        <v>913.76400000000001</v>
      </c>
      <c r="G540" s="16">
        <v>15.806000000000001</v>
      </c>
      <c r="H540" s="16">
        <v>1050.58</v>
      </c>
      <c r="I540" s="83">
        <f t="shared" si="33"/>
        <v>1.5045022749338463E-2</v>
      </c>
      <c r="K540" s="15"/>
    </row>
    <row r="541" spans="1:11" x14ac:dyDescent="0.35">
      <c r="A541" s="5">
        <f t="shared" si="35"/>
        <v>523</v>
      </c>
      <c r="B541" t="s">
        <v>533</v>
      </c>
      <c r="C541" s="58">
        <v>44805</v>
      </c>
      <c r="D541" s="89">
        <v>46905</v>
      </c>
      <c r="E541" s="83">
        <f t="shared" si="34"/>
        <v>0.10047619047619048</v>
      </c>
      <c r="F541" s="16">
        <v>63069.489000000001</v>
      </c>
      <c r="G541" s="16">
        <v>101809.859</v>
      </c>
      <c r="H541" s="16">
        <v>98.88</v>
      </c>
      <c r="I541" s="83">
        <f t="shared" si="33"/>
        <v>1029.63045105178</v>
      </c>
      <c r="K541" s="15"/>
    </row>
    <row r="542" spans="1:11" x14ac:dyDescent="0.35">
      <c r="A542" s="5">
        <f t="shared" si="35"/>
        <v>524</v>
      </c>
      <c r="B542" t="s">
        <v>534</v>
      </c>
      <c r="C542" s="58">
        <v>44713</v>
      </c>
      <c r="D542" s="89">
        <v>46905</v>
      </c>
      <c r="E542" s="83">
        <f t="shared" si="34"/>
        <v>0.13822992700729927</v>
      </c>
      <c r="F542" s="16">
        <v>2637.7000000000003</v>
      </c>
      <c r="G542" s="16">
        <v>0</v>
      </c>
      <c r="H542" s="16">
        <v>2649.4300000000003</v>
      </c>
      <c r="I542" s="83">
        <f t="shared" si="33"/>
        <v>0</v>
      </c>
      <c r="K542" s="15"/>
    </row>
    <row r="543" spans="1:11" x14ac:dyDescent="0.35">
      <c r="A543" s="5">
        <f t="shared" si="35"/>
        <v>525</v>
      </c>
      <c r="B543" t="s">
        <v>535</v>
      </c>
      <c r="C543" s="58">
        <v>45778</v>
      </c>
      <c r="D543" s="89">
        <v>46500</v>
      </c>
      <c r="E543" s="83">
        <f t="shared" si="34"/>
        <v>-1.0554016620498614</v>
      </c>
      <c r="F543" s="16">
        <v>0</v>
      </c>
      <c r="G543" s="16">
        <v>0</v>
      </c>
      <c r="H543" s="16">
        <v>956.09999999999991</v>
      </c>
      <c r="I543" s="83">
        <f t="shared" si="33"/>
        <v>0</v>
      </c>
      <c r="K543" s="15"/>
    </row>
    <row r="544" spans="1:11" x14ac:dyDescent="0.35">
      <c r="A544" s="5">
        <f t="shared" si="35"/>
        <v>526</v>
      </c>
      <c r="B544" t="s">
        <v>536</v>
      </c>
      <c r="C544" s="58">
        <v>45778</v>
      </c>
      <c r="D544" s="89">
        <v>46500</v>
      </c>
      <c r="E544" s="83">
        <f t="shared" si="34"/>
        <v>-1.0554016620498614</v>
      </c>
      <c r="F544" s="16">
        <v>0</v>
      </c>
      <c r="G544" s="16">
        <v>0</v>
      </c>
      <c r="H544" s="16">
        <v>87.01</v>
      </c>
      <c r="I544" s="83">
        <f t="shared" si="33"/>
        <v>0</v>
      </c>
      <c r="K544" s="15"/>
    </row>
    <row r="545" spans="1:11" x14ac:dyDescent="0.35">
      <c r="A545" s="5">
        <f t="shared" si="35"/>
        <v>527</v>
      </c>
      <c r="B545" t="s">
        <v>537</v>
      </c>
      <c r="C545" s="58">
        <v>45778</v>
      </c>
      <c r="D545" s="89">
        <v>46500</v>
      </c>
      <c r="E545" s="83">
        <f t="shared" ref="E545:E576" si="36">IFERROR((($C$9-C545)/(D545-C545)),"n.m.")</f>
        <v>-1.0554016620498614</v>
      </c>
      <c r="F545" s="16">
        <v>0</v>
      </c>
      <c r="G545" s="16">
        <v>0</v>
      </c>
      <c r="H545" s="16">
        <v>727.99</v>
      </c>
      <c r="I545" s="83">
        <f t="shared" si="33"/>
        <v>0</v>
      </c>
      <c r="K545" s="15"/>
    </row>
    <row r="546" spans="1:11" x14ac:dyDescent="0.35">
      <c r="A546" s="5">
        <f t="shared" si="35"/>
        <v>528</v>
      </c>
      <c r="B546" t="s">
        <v>538</v>
      </c>
      <c r="C546" s="58">
        <v>44743</v>
      </c>
      <c r="D546" s="89">
        <v>45383</v>
      </c>
      <c r="E546" s="83">
        <f t="shared" si="36"/>
        <v>0.42656250000000001</v>
      </c>
      <c r="F546" s="16">
        <v>0</v>
      </c>
      <c r="G546" s="16">
        <v>0</v>
      </c>
      <c r="H546" s="16">
        <v>-14266.99</v>
      </c>
      <c r="I546" s="83">
        <f t="shared" si="33"/>
        <v>0</v>
      </c>
      <c r="K546" s="15"/>
    </row>
    <row r="547" spans="1:11" x14ac:dyDescent="0.35">
      <c r="A547" s="5">
        <f t="shared" si="35"/>
        <v>529</v>
      </c>
      <c r="B547" t="s">
        <v>539</v>
      </c>
      <c r="C547" s="58">
        <v>44958</v>
      </c>
      <c r="D547" s="89">
        <v>45231</v>
      </c>
      <c r="E547" s="83">
        <f t="shared" si="36"/>
        <v>0.21245421245421245</v>
      </c>
      <c r="F547" s="16">
        <v>0</v>
      </c>
      <c r="G547" s="16">
        <v>0</v>
      </c>
      <c r="H547" s="16">
        <v>6638.52</v>
      </c>
      <c r="I547" s="83">
        <f t="shared" si="33"/>
        <v>0</v>
      </c>
      <c r="K547" s="15"/>
    </row>
    <row r="548" spans="1:11" x14ac:dyDescent="0.35">
      <c r="A548" s="5">
        <f t="shared" si="35"/>
        <v>530</v>
      </c>
      <c r="B548" t="s">
        <v>540</v>
      </c>
      <c r="C548" s="58">
        <v>45292</v>
      </c>
      <c r="D548" s="89">
        <v>45809</v>
      </c>
      <c r="E548" s="83">
        <f t="shared" si="36"/>
        <v>-0.53384912959381048</v>
      </c>
      <c r="F548" s="16">
        <v>0</v>
      </c>
      <c r="G548" s="16">
        <v>0</v>
      </c>
      <c r="H548" s="16">
        <v>613686.01</v>
      </c>
      <c r="I548" s="83">
        <f t="shared" si="33"/>
        <v>0</v>
      </c>
      <c r="K548" s="15"/>
    </row>
    <row r="549" spans="1:11" x14ac:dyDescent="0.35">
      <c r="A549" s="5">
        <f t="shared" si="35"/>
        <v>531</v>
      </c>
      <c r="B549" t="s">
        <v>541</v>
      </c>
      <c r="C549" s="58">
        <v>44866</v>
      </c>
      <c r="D549" s="89">
        <v>45291</v>
      </c>
      <c r="E549" s="83">
        <f t="shared" si="36"/>
        <v>0.35294117647058826</v>
      </c>
      <c r="F549" s="16">
        <v>110289.246</v>
      </c>
      <c r="G549" s="16">
        <v>128121.73900000002</v>
      </c>
      <c r="H549" s="16">
        <v>426043.79999999976</v>
      </c>
      <c r="I549" s="83">
        <f t="shared" si="33"/>
        <v>0.30072433632410583</v>
      </c>
      <c r="K549" s="15"/>
    </row>
    <row r="550" spans="1:11" x14ac:dyDescent="0.35">
      <c r="A550" s="5">
        <f t="shared" si="35"/>
        <v>532</v>
      </c>
      <c r="B550" t="s">
        <v>542</v>
      </c>
      <c r="C550" s="58">
        <v>44927</v>
      </c>
      <c r="D550" s="89">
        <v>45926</v>
      </c>
      <c r="E550" s="83">
        <f t="shared" si="36"/>
        <v>8.9089089089089094E-2</v>
      </c>
      <c r="F550" s="16">
        <v>122712.13500000001</v>
      </c>
      <c r="G550" s="16">
        <v>163350.62700000001</v>
      </c>
      <c r="H550" s="16">
        <v>139994.15</v>
      </c>
      <c r="I550" s="83">
        <f t="shared" si="33"/>
        <v>1.1668389500561274</v>
      </c>
      <c r="K550" s="15"/>
    </row>
    <row r="551" spans="1:11" x14ac:dyDescent="0.35">
      <c r="A551" s="5">
        <f t="shared" si="35"/>
        <v>533</v>
      </c>
      <c r="B551" t="s">
        <v>543</v>
      </c>
      <c r="C551" s="58">
        <v>45017</v>
      </c>
      <c r="D551" s="89">
        <v>45926</v>
      </c>
      <c r="E551" s="83">
        <f t="shared" si="36"/>
        <v>-1.1001100110011001E-3</v>
      </c>
      <c r="F551" s="16">
        <v>8215.41</v>
      </c>
      <c r="G551" s="16">
        <v>9478.0730000000003</v>
      </c>
      <c r="H551" s="16">
        <v>118054.38</v>
      </c>
      <c r="I551" s="83">
        <f t="shared" si="33"/>
        <v>8.0285653103256319E-2</v>
      </c>
      <c r="K551" s="15"/>
    </row>
    <row r="552" spans="1:11" x14ac:dyDescent="0.35">
      <c r="A552" s="5">
        <f t="shared" si="35"/>
        <v>534</v>
      </c>
      <c r="B552" t="s">
        <v>544</v>
      </c>
      <c r="C552" s="58">
        <v>45017</v>
      </c>
      <c r="D552" s="89">
        <v>45926</v>
      </c>
      <c r="E552" s="83">
        <f t="shared" si="36"/>
        <v>-1.1001100110011001E-3</v>
      </c>
      <c r="F552" s="16">
        <v>169304.655</v>
      </c>
      <c r="G552" s="16">
        <v>947352.772</v>
      </c>
      <c r="H552" s="16">
        <v>212128.37999999998</v>
      </c>
      <c r="I552" s="83">
        <f t="shared" si="33"/>
        <v>4.465940728911427</v>
      </c>
      <c r="K552" s="15"/>
    </row>
    <row r="553" spans="1:11" x14ac:dyDescent="0.35">
      <c r="A553" s="5">
        <f t="shared" si="35"/>
        <v>535</v>
      </c>
      <c r="B553" t="s">
        <v>545</v>
      </c>
      <c r="C553" s="58">
        <v>45108</v>
      </c>
      <c r="D553" s="89">
        <v>47058</v>
      </c>
      <c r="E553" s="83">
        <f t="shared" si="36"/>
        <v>-4.7179487179487181E-2</v>
      </c>
      <c r="F553" s="16">
        <v>84.92</v>
      </c>
      <c r="G553" s="16">
        <v>0</v>
      </c>
      <c r="H553" s="16">
        <v>134.17000000000002</v>
      </c>
      <c r="I553" s="83">
        <f t="shared" si="33"/>
        <v>0</v>
      </c>
      <c r="K553" s="15"/>
    </row>
    <row r="554" spans="1:11" x14ac:dyDescent="0.35">
      <c r="A554" s="5">
        <f t="shared" si="35"/>
        <v>536</v>
      </c>
      <c r="B554" t="s">
        <v>546</v>
      </c>
      <c r="C554" s="58">
        <v>45139</v>
      </c>
      <c r="D554" s="89">
        <v>46066</v>
      </c>
      <c r="E554" s="83">
        <f t="shared" si="36"/>
        <v>-0.13268608414239483</v>
      </c>
      <c r="F554" s="16">
        <v>18958.88</v>
      </c>
      <c r="G554" s="16">
        <v>13595.923000000001</v>
      </c>
      <c r="H554" s="16">
        <v>256331.47000000003</v>
      </c>
      <c r="I554" s="83">
        <f t="shared" si="33"/>
        <v>5.3040397263746035E-2</v>
      </c>
      <c r="K554" s="15"/>
    </row>
    <row r="555" spans="1:11" x14ac:dyDescent="0.35">
      <c r="A555" s="5">
        <f t="shared" si="35"/>
        <v>537</v>
      </c>
      <c r="B555" t="s">
        <v>547</v>
      </c>
      <c r="C555" s="58">
        <v>45505</v>
      </c>
      <c r="D555" s="89">
        <v>46569</v>
      </c>
      <c r="E555" s="83">
        <f t="shared" si="36"/>
        <v>-0.45958646616541354</v>
      </c>
      <c r="F555" s="16">
        <v>2833143.9139999999</v>
      </c>
      <c r="G555" s="16">
        <v>5830343.8160000006</v>
      </c>
      <c r="H555" s="16">
        <v>9882140.7599999961</v>
      </c>
      <c r="I555" s="83">
        <f t="shared" si="33"/>
        <v>0.58998793455761334</v>
      </c>
      <c r="K555" s="15"/>
    </row>
    <row r="556" spans="1:11" x14ac:dyDescent="0.35">
      <c r="A556" s="5">
        <f t="shared" si="35"/>
        <v>538</v>
      </c>
      <c r="B556" t="s">
        <v>548</v>
      </c>
      <c r="C556" s="58">
        <v>45597</v>
      </c>
      <c r="D556" s="89">
        <v>47969</v>
      </c>
      <c r="E556" s="83">
        <f t="shared" si="36"/>
        <v>-0.24494097807757167</v>
      </c>
      <c r="F556" s="16">
        <v>0</v>
      </c>
      <c r="G556" s="16">
        <v>0</v>
      </c>
      <c r="H556" s="16">
        <v>42007.81</v>
      </c>
      <c r="I556" s="83">
        <f t="shared" si="33"/>
        <v>0</v>
      </c>
      <c r="K556" s="15"/>
    </row>
    <row r="557" spans="1:11" x14ac:dyDescent="0.35">
      <c r="A557" s="5">
        <f t="shared" si="35"/>
        <v>539</v>
      </c>
      <c r="B557" t="s">
        <v>549</v>
      </c>
      <c r="C557" s="58">
        <v>45597</v>
      </c>
      <c r="D557" s="89">
        <v>47969</v>
      </c>
      <c r="E557" s="83">
        <f t="shared" si="36"/>
        <v>-0.24494097807757167</v>
      </c>
      <c r="F557" s="16">
        <v>0</v>
      </c>
      <c r="G557" s="16">
        <v>0</v>
      </c>
      <c r="H557" s="16">
        <v>6378.5900000000011</v>
      </c>
      <c r="I557" s="83">
        <f t="shared" si="33"/>
        <v>0</v>
      </c>
      <c r="K557" s="15"/>
    </row>
    <row r="558" spans="1:11" x14ac:dyDescent="0.35">
      <c r="A558" s="5">
        <f t="shared" si="35"/>
        <v>540</v>
      </c>
      <c r="B558" t="s">
        <v>550</v>
      </c>
      <c r="C558" s="58">
        <v>45627</v>
      </c>
      <c r="D558" s="89">
        <v>47969</v>
      </c>
      <c r="E558" s="83">
        <f t="shared" si="36"/>
        <v>-0.26088812980358667</v>
      </c>
      <c r="F558" s="16">
        <v>0</v>
      </c>
      <c r="G558" s="16">
        <v>0</v>
      </c>
      <c r="H558" s="16">
        <v>109.28</v>
      </c>
      <c r="I558" s="83">
        <f t="shared" si="33"/>
        <v>0</v>
      </c>
      <c r="K558" s="15"/>
    </row>
    <row r="559" spans="1:11" x14ac:dyDescent="0.35">
      <c r="A559" s="5">
        <f t="shared" si="35"/>
        <v>541</v>
      </c>
      <c r="B559" t="s">
        <v>551</v>
      </c>
      <c r="C559" s="58">
        <v>45717</v>
      </c>
      <c r="D559" s="89">
        <v>47969</v>
      </c>
      <c r="E559" s="83">
        <f t="shared" si="36"/>
        <v>-0.31127886323268206</v>
      </c>
      <c r="F559" s="16">
        <v>0</v>
      </c>
      <c r="G559" s="16">
        <v>0</v>
      </c>
      <c r="H559" s="16">
        <v>0</v>
      </c>
      <c r="I559" s="83" t="e">
        <f t="shared" si="33"/>
        <v>#DIV/0!</v>
      </c>
      <c r="K559" s="15"/>
    </row>
    <row r="560" spans="1:11" x14ac:dyDescent="0.35">
      <c r="A560" s="5">
        <f t="shared" si="35"/>
        <v>542</v>
      </c>
      <c r="B560" t="s">
        <v>552</v>
      </c>
      <c r="C560" s="58">
        <v>45717</v>
      </c>
      <c r="D560" s="89">
        <v>47969</v>
      </c>
      <c r="E560" s="83">
        <f t="shared" si="36"/>
        <v>-0.31127886323268206</v>
      </c>
      <c r="F560" s="16">
        <v>0</v>
      </c>
      <c r="G560" s="16">
        <v>0</v>
      </c>
      <c r="H560" s="16">
        <v>0</v>
      </c>
      <c r="I560" s="83" t="e">
        <f t="shared" si="33"/>
        <v>#DIV/0!</v>
      </c>
      <c r="K560" s="15"/>
    </row>
    <row r="561" spans="1:11" x14ac:dyDescent="0.35">
      <c r="A561" s="5">
        <f t="shared" si="35"/>
        <v>543</v>
      </c>
      <c r="B561" t="s">
        <v>553</v>
      </c>
      <c r="C561" s="58">
        <v>45566</v>
      </c>
      <c r="D561" s="89">
        <v>47969</v>
      </c>
      <c r="E561" s="83">
        <f t="shared" si="36"/>
        <v>-0.22888056595921766</v>
      </c>
      <c r="F561" s="16">
        <v>39.909999999999997</v>
      </c>
      <c r="G561" s="16">
        <v>0</v>
      </c>
      <c r="H561" s="16">
        <v>46954.619999999995</v>
      </c>
      <c r="I561" s="83">
        <f t="shared" si="33"/>
        <v>0</v>
      </c>
      <c r="K561" s="15"/>
    </row>
    <row r="562" spans="1:11" x14ac:dyDescent="0.35">
      <c r="A562" s="5">
        <f t="shared" si="35"/>
        <v>544</v>
      </c>
      <c r="B562" t="s">
        <v>554</v>
      </c>
      <c r="C562" s="58">
        <v>45627</v>
      </c>
      <c r="D562" s="89">
        <v>47969</v>
      </c>
      <c r="E562" s="83">
        <f t="shared" si="36"/>
        <v>-0.26088812980358667</v>
      </c>
      <c r="F562" s="16">
        <v>0</v>
      </c>
      <c r="G562" s="16">
        <v>0</v>
      </c>
      <c r="H562" s="16">
        <v>37985.130000000005</v>
      </c>
      <c r="I562" s="83">
        <f t="shared" si="33"/>
        <v>0</v>
      </c>
      <c r="K562" s="15"/>
    </row>
    <row r="563" spans="1:11" x14ac:dyDescent="0.35">
      <c r="A563" s="5">
        <f t="shared" si="35"/>
        <v>545</v>
      </c>
      <c r="B563" t="s">
        <v>555</v>
      </c>
      <c r="C563" s="58">
        <v>45748</v>
      </c>
      <c r="D563" s="89">
        <v>47423</v>
      </c>
      <c r="E563" s="83">
        <f t="shared" si="36"/>
        <v>-0.43701492537313436</v>
      </c>
      <c r="F563" s="16">
        <v>0</v>
      </c>
      <c r="G563" s="16">
        <v>0</v>
      </c>
      <c r="H563" s="16">
        <v>13496.94</v>
      </c>
      <c r="I563" s="83">
        <f t="shared" si="33"/>
        <v>0</v>
      </c>
      <c r="K563" s="15"/>
    </row>
    <row r="564" spans="1:11" x14ac:dyDescent="0.35">
      <c r="A564" s="5">
        <f t="shared" si="35"/>
        <v>546</v>
      </c>
      <c r="B564" t="s">
        <v>556</v>
      </c>
      <c r="C564" s="58">
        <v>45748</v>
      </c>
      <c r="D564" s="89">
        <v>47423</v>
      </c>
      <c r="E564" s="83">
        <f t="shared" si="36"/>
        <v>-0.43701492537313436</v>
      </c>
      <c r="F564" s="16">
        <v>0</v>
      </c>
      <c r="G564" s="16">
        <v>0</v>
      </c>
      <c r="H564" s="16">
        <v>3490.1199999999994</v>
      </c>
      <c r="I564" s="83">
        <f t="shared" si="33"/>
        <v>0</v>
      </c>
      <c r="K564" s="15"/>
    </row>
    <row r="565" spans="1:11" x14ac:dyDescent="0.35">
      <c r="A565" s="5">
        <f t="shared" si="35"/>
        <v>547</v>
      </c>
      <c r="B565" t="s">
        <v>557</v>
      </c>
      <c r="C565" s="58">
        <v>45627</v>
      </c>
      <c r="D565" s="89">
        <v>47423</v>
      </c>
      <c r="E565" s="83">
        <f t="shared" si="36"/>
        <v>-0.34020044543429845</v>
      </c>
      <c r="F565" s="16">
        <v>0</v>
      </c>
      <c r="G565" s="16">
        <v>0</v>
      </c>
      <c r="H565" s="16">
        <v>58115.98</v>
      </c>
      <c r="I565" s="83">
        <f t="shared" si="33"/>
        <v>0</v>
      </c>
      <c r="K565" s="15"/>
    </row>
    <row r="566" spans="1:11" x14ac:dyDescent="0.35">
      <c r="A566" s="5">
        <f t="shared" si="35"/>
        <v>548</v>
      </c>
      <c r="B566" t="s">
        <v>558</v>
      </c>
      <c r="C566" s="58">
        <v>45689</v>
      </c>
      <c r="D566" s="89">
        <v>47423</v>
      </c>
      <c r="E566" s="83">
        <f t="shared" si="36"/>
        <v>-0.38811995386389853</v>
      </c>
      <c r="F566" s="16">
        <v>0</v>
      </c>
      <c r="G566" s="16">
        <v>0</v>
      </c>
      <c r="H566" s="16">
        <v>913.7299999999999</v>
      </c>
      <c r="I566" s="83">
        <f t="shared" si="33"/>
        <v>0</v>
      </c>
      <c r="K566" s="15"/>
    </row>
    <row r="567" spans="1:11" x14ac:dyDescent="0.35">
      <c r="A567" s="5">
        <f t="shared" si="35"/>
        <v>549</v>
      </c>
      <c r="B567" t="s">
        <v>559</v>
      </c>
      <c r="C567" s="58">
        <v>45778</v>
      </c>
      <c r="D567" s="89">
        <v>47423</v>
      </c>
      <c r="E567" s="83">
        <f t="shared" si="36"/>
        <v>-0.46322188449848023</v>
      </c>
      <c r="F567" s="16">
        <v>0</v>
      </c>
      <c r="G567" s="16">
        <v>0</v>
      </c>
      <c r="H567" s="16">
        <v>1220.3699999999999</v>
      </c>
      <c r="I567" s="83">
        <f t="shared" si="33"/>
        <v>0</v>
      </c>
      <c r="K567" s="15"/>
    </row>
    <row r="568" spans="1:11" x14ac:dyDescent="0.35">
      <c r="A568" s="5">
        <f t="shared" si="35"/>
        <v>550</v>
      </c>
      <c r="B568" t="s">
        <v>560</v>
      </c>
      <c r="C568" s="58">
        <v>44348</v>
      </c>
      <c r="D568" s="91" t="s">
        <v>703</v>
      </c>
      <c r="E568" s="91" t="s">
        <v>703</v>
      </c>
      <c r="F568" s="16">
        <v>2409987.4479999999</v>
      </c>
      <c r="G568" s="16">
        <v>2901965.4800000004</v>
      </c>
      <c r="H568" s="16">
        <v>5539516.0700000022</v>
      </c>
      <c r="I568" s="83">
        <f t="shared" si="33"/>
        <v>0.52386624451113817</v>
      </c>
      <c r="K568" s="15"/>
    </row>
    <row r="569" spans="1:11" x14ac:dyDescent="0.35">
      <c r="A569" s="5">
        <f t="shared" si="35"/>
        <v>551</v>
      </c>
      <c r="B569" t="s">
        <v>561</v>
      </c>
      <c r="C569" s="58">
        <v>44562</v>
      </c>
      <c r="D569" s="91" t="s">
        <v>703</v>
      </c>
      <c r="E569" s="91" t="s">
        <v>703</v>
      </c>
      <c r="F569" s="16">
        <v>782776.81499999994</v>
      </c>
      <c r="G569" s="16">
        <v>702812.94699999993</v>
      </c>
      <c r="H569" s="16">
        <v>82745.200000000012</v>
      </c>
      <c r="I569" s="83">
        <f t="shared" si="33"/>
        <v>8.4937005046818399</v>
      </c>
      <c r="K569" s="15"/>
    </row>
    <row r="570" spans="1:11" x14ac:dyDescent="0.35">
      <c r="A570" s="5">
        <f t="shared" si="35"/>
        <v>552</v>
      </c>
      <c r="B570" t="s">
        <v>562</v>
      </c>
      <c r="C570" s="58">
        <v>45170</v>
      </c>
      <c r="D570" s="89">
        <v>46022</v>
      </c>
      <c r="E570" s="83">
        <f>IFERROR((($C$9-C570)/(D570-C570)),"n.m.")</f>
        <v>-0.18075117370892019</v>
      </c>
      <c r="F570" s="16">
        <v>667.42</v>
      </c>
      <c r="G570" s="16">
        <v>0</v>
      </c>
      <c r="H570" s="16">
        <v>499556.70000000019</v>
      </c>
      <c r="I570" s="83">
        <f t="shared" ref="I570" si="37">G570/H570</f>
        <v>0</v>
      </c>
      <c r="K570" s="15"/>
    </row>
    <row r="571" spans="1:11" x14ac:dyDescent="0.35">
      <c r="A571" s="17">
        <f t="shared" si="35"/>
        <v>553</v>
      </c>
      <c r="B571" s="18" t="s">
        <v>200</v>
      </c>
      <c r="C571" s="85" t="s">
        <v>201</v>
      </c>
      <c r="D571" s="85" t="s">
        <v>201</v>
      </c>
      <c r="E571" s="84" t="s">
        <v>201</v>
      </c>
      <c r="F571" s="19">
        <v>12971591.081999987</v>
      </c>
      <c r="G571" s="19">
        <v>47764800.078000009</v>
      </c>
      <c r="H571" s="19">
        <f t="shared" ref="H571" si="38">SUM(E571:G571)</f>
        <v>60736391.159999996</v>
      </c>
      <c r="I571" s="27" t="s">
        <v>201</v>
      </c>
      <c r="K571" s="15"/>
    </row>
    <row r="572" spans="1:11" x14ac:dyDescent="0.35">
      <c r="A572" s="5">
        <f t="shared" si="35"/>
        <v>554</v>
      </c>
      <c r="B572" s="28" t="s">
        <v>564</v>
      </c>
      <c r="C572" s="28"/>
      <c r="D572" s="29">
        <f>SUM(D250:D571)</f>
        <v>13889992</v>
      </c>
      <c r="E572" s="30">
        <f>SUM(E250:E571)</f>
        <v>246.25413566514823</v>
      </c>
      <c r="F572" s="30">
        <f>SUM(F250:F571)</f>
        <v>104876312.65400003</v>
      </c>
      <c r="G572" s="30">
        <f>SUM(G250:G571)</f>
        <v>124290671.096</v>
      </c>
      <c r="H572" s="30">
        <f>SUM(H250:H571)</f>
        <v>184793170.39200008</v>
      </c>
      <c r="I572" s="31"/>
      <c r="K572" s="15"/>
    </row>
    <row r="573" spans="1:11" x14ac:dyDescent="0.35">
      <c r="A573" s="5">
        <f t="shared" si="35"/>
        <v>555</v>
      </c>
      <c r="B573" s="21" t="s">
        <v>565</v>
      </c>
      <c r="C573" s="21"/>
      <c r="D573" s="22">
        <f>D572+D248+D209</f>
        <v>21634905</v>
      </c>
      <c r="E573" s="22">
        <f>E572+E248+E209</f>
        <v>831.35753518596175</v>
      </c>
      <c r="F573" s="22">
        <f>F572+F248+F209</f>
        <v>199684163.64600006</v>
      </c>
      <c r="G573" s="22">
        <f>G572+G248+G209</f>
        <v>234125791.04799998</v>
      </c>
      <c r="H573" s="22">
        <f>H572+H248+H209</f>
        <v>295707481.26200008</v>
      </c>
      <c r="I573" s="23"/>
      <c r="K573" s="15"/>
    </row>
    <row r="574" spans="1:11" x14ac:dyDescent="0.35">
      <c r="A574" s="5">
        <f t="shared" si="35"/>
        <v>556</v>
      </c>
      <c r="B574" s="21"/>
      <c r="C574" s="21"/>
      <c r="D574" s="22"/>
      <c r="E574" s="22"/>
      <c r="F574" s="22"/>
      <c r="G574" s="22"/>
      <c r="H574" s="22"/>
      <c r="I574" s="32"/>
      <c r="K574" s="15"/>
    </row>
    <row r="575" spans="1:11" x14ac:dyDescent="0.35">
      <c r="A575" s="5">
        <f t="shared" si="35"/>
        <v>557</v>
      </c>
      <c r="B575" t="s">
        <v>566</v>
      </c>
      <c r="C575" t="s">
        <v>567</v>
      </c>
      <c r="D575" s="33" t="s">
        <v>568</v>
      </c>
      <c r="E575" s="33" t="s">
        <v>568</v>
      </c>
      <c r="F575" s="33" t="s">
        <v>568</v>
      </c>
      <c r="G575" s="33" t="s">
        <v>568</v>
      </c>
      <c r="H575" s="16">
        <v>-38341855.519999996</v>
      </c>
      <c r="I575" s="21" t="s">
        <v>568</v>
      </c>
      <c r="K575" s="15"/>
    </row>
    <row r="576" spans="1:11" x14ac:dyDescent="0.35">
      <c r="A576" s="5">
        <f t="shared" si="35"/>
        <v>558</v>
      </c>
      <c r="B576" t="s">
        <v>569</v>
      </c>
      <c r="C576" t="s">
        <v>570</v>
      </c>
      <c r="D576" s="33" t="s">
        <v>568</v>
      </c>
      <c r="E576" s="33" t="s">
        <v>568</v>
      </c>
      <c r="F576" s="33" t="s">
        <v>568</v>
      </c>
      <c r="G576" s="33" t="s">
        <v>568</v>
      </c>
      <c r="H576" s="16">
        <v>-113742832.65000001</v>
      </c>
      <c r="I576" s="21" t="s">
        <v>568</v>
      </c>
      <c r="K576" s="15"/>
    </row>
    <row r="577" spans="1:14" x14ac:dyDescent="0.35">
      <c r="A577" s="5">
        <f t="shared" si="35"/>
        <v>559</v>
      </c>
      <c r="B577" s="1" t="s">
        <v>571</v>
      </c>
      <c r="C577" s="1" t="s">
        <v>563</v>
      </c>
      <c r="D577" s="29" t="s">
        <v>568</v>
      </c>
      <c r="E577" s="29" t="s">
        <v>568</v>
      </c>
      <c r="F577" s="29" t="s">
        <v>568</v>
      </c>
      <c r="G577" s="29" t="s">
        <v>568</v>
      </c>
      <c r="H577" s="34">
        <v>-94767517.889999807</v>
      </c>
      <c r="I577" s="28" t="s">
        <v>568</v>
      </c>
      <c r="K577" s="15"/>
    </row>
    <row r="578" spans="1:14" x14ac:dyDescent="0.35">
      <c r="A578" s="5">
        <f t="shared" si="35"/>
        <v>560</v>
      </c>
      <c r="B578" s="21" t="s">
        <v>572</v>
      </c>
      <c r="D578" s="35"/>
      <c r="E578" s="36">
        <f>SUM(E575:E577)</f>
        <v>0</v>
      </c>
      <c r="F578" s="36">
        <f>SUM(F575:F577)</f>
        <v>0</v>
      </c>
      <c r="G578" s="36">
        <f>SUM(G575:G577)</f>
        <v>0</v>
      </c>
      <c r="H578" s="36">
        <f>SUM(H575:H577)</f>
        <v>-246852206.05999982</v>
      </c>
      <c r="I578" s="35"/>
      <c r="K578" s="15"/>
    </row>
    <row r="579" spans="1:14" x14ac:dyDescent="0.35">
      <c r="A579" s="5">
        <f t="shared" si="35"/>
        <v>561</v>
      </c>
      <c r="D579" s="16"/>
      <c r="E579" s="13"/>
      <c r="F579" s="13"/>
      <c r="G579" s="13"/>
      <c r="H579" s="13"/>
      <c r="I579" s="32"/>
    </row>
    <row r="580" spans="1:14" ht="47.25" customHeight="1" thickBot="1" x14ac:dyDescent="0.4">
      <c r="A580" s="5">
        <f t="shared" si="35"/>
        <v>562</v>
      </c>
      <c r="B580" s="98" t="s">
        <v>711</v>
      </c>
      <c r="C580" s="98"/>
      <c r="D580" s="37">
        <f>D578+D573</f>
        <v>21634905</v>
      </c>
      <c r="E580" s="38">
        <f>E578+E573</f>
        <v>831.35753518596175</v>
      </c>
      <c r="F580" s="38">
        <f>F578+F573</f>
        <v>199684163.64600006</v>
      </c>
      <c r="G580" s="38">
        <f>G578+G573</f>
        <v>234125791.04799998</v>
      </c>
      <c r="H580" s="38">
        <f>H578+H573</f>
        <v>48855275.20200026</v>
      </c>
      <c r="I580" s="39"/>
      <c r="N580" s="40"/>
    </row>
    <row r="581" spans="1:14" ht="15" thickTop="1" x14ac:dyDescent="0.35">
      <c r="A581" s="5"/>
    </row>
    <row r="582" spans="1:14" x14ac:dyDescent="0.35">
      <c r="A582" s="5"/>
    </row>
    <row r="583" spans="1:14" x14ac:dyDescent="0.35">
      <c r="A583" s="5"/>
      <c r="M583" s="41"/>
    </row>
    <row r="584" spans="1:14" ht="31.5" customHeight="1" x14ac:dyDescent="0.35">
      <c r="A584" s="5"/>
    </row>
    <row r="585" spans="1:14" ht="32.25" customHeight="1" x14ac:dyDescent="0.35">
      <c r="A585" s="5"/>
    </row>
    <row r="586" spans="1:14" x14ac:dyDescent="0.35">
      <c r="A586" s="5"/>
      <c r="M586" s="42"/>
    </row>
    <row r="587" spans="1:14" ht="61.5" customHeight="1" x14ac:dyDescent="0.35">
      <c r="A587" s="5"/>
    </row>
    <row r="588" spans="1:14" x14ac:dyDescent="0.35">
      <c r="A588" s="5"/>
    </row>
    <row r="589" spans="1:14" x14ac:dyDescent="0.35">
      <c r="A589" s="5"/>
    </row>
    <row r="590" spans="1:14" x14ac:dyDescent="0.35">
      <c r="A590" s="5"/>
    </row>
    <row r="591" spans="1:14" x14ac:dyDescent="0.35">
      <c r="A591" s="5"/>
    </row>
  </sheetData>
  <mergeCells count="14">
    <mergeCell ref="B580:C580"/>
    <mergeCell ref="A2:I2"/>
    <mergeCell ref="A3:I3"/>
    <mergeCell ref="A4:I4"/>
    <mergeCell ref="A5:I5"/>
    <mergeCell ref="E16:H16"/>
    <mergeCell ref="C11:I11"/>
    <mergeCell ref="C12:I12"/>
    <mergeCell ref="C13:I13"/>
    <mergeCell ref="C14:G14"/>
    <mergeCell ref="C7:G7"/>
    <mergeCell ref="C8:G8"/>
    <mergeCell ref="C9:G9"/>
    <mergeCell ref="C10:G10"/>
  </mergeCells>
  <pageMargins left="0.7" right="0.7" top="0.87541666666666662" bottom="0.75" header="0.3" footer="0.3"/>
  <pageSetup scale="49" fitToHeight="1000" orientation="portrait" horizontalDpi="1200" verticalDpi="1200" r:id="rId1"/>
  <headerFooter>
    <oddHeader>&amp;RCase No. 2023-00159
Staff's First Set of Data Requests
Dated 5/31/2023
Item No. 7
Attachment 1
&amp;P of &amp;N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1B1EC-5D18-4F76-B5A0-FE11652DB404}">
  <sheetPr codeName="Sheet2">
    <pageSetUpPr fitToPage="1"/>
  </sheetPr>
  <dimension ref="A1:M528"/>
  <sheetViews>
    <sheetView showWhiteSpace="0" zoomScale="85" zoomScaleNormal="85" workbookViewId="0">
      <pane ySplit="18" topLeftCell="A19" activePane="bottomLeft" state="frozen"/>
      <selection activeCell="K15" sqref="K15"/>
      <selection pane="bottomLeft" activeCell="M22" sqref="M22"/>
    </sheetView>
  </sheetViews>
  <sheetFormatPr defaultColWidth="9.1796875" defaultRowHeight="14.5" x14ac:dyDescent="0.35"/>
  <cols>
    <col min="1" max="1" width="8.453125" bestFit="1" customWidth="1"/>
    <col min="2" max="2" width="14" customWidth="1"/>
    <col min="3" max="3" width="35.26953125" bestFit="1" customWidth="1"/>
    <col min="4" max="8" width="17.54296875" customWidth="1"/>
    <col min="9" max="9" width="21.54296875" customWidth="1"/>
    <col min="10" max="10" width="12.7265625" customWidth="1"/>
    <col min="13" max="13" width="29.26953125" bestFit="1" customWidth="1"/>
  </cols>
  <sheetData>
    <row r="1" spans="1:9" x14ac:dyDescent="0.35">
      <c r="G1" s="94"/>
      <c r="H1" s="96"/>
      <c r="I1" s="95" t="s">
        <v>576</v>
      </c>
    </row>
    <row r="2" spans="1:9" x14ac:dyDescent="0.35">
      <c r="A2" s="99" t="s">
        <v>1</v>
      </c>
      <c r="B2" s="99"/>
      <c r="C2" s="99"/>
      <c r="D2" s="99"/>
      <c r="E2" s="99"/>
      <c r="F2" s="99"/>
      <c r="G2" s="99"/>
      <c r="H2" s="99"/>
      <c r="I2" s="99"/>
    </row>
    <row r="3" spans="1:9" x14ac:dyDescent="0.35">
      <c r="A3" s="100" t="s">
        <v>996</v>
      </c>
      <c r="B3" s="100"/>
      <c r="C3" s="100"/>
      <c r="D3" s="100"/>
      <c r="E3" s="100"/>
      <c r="F3" s="100"/>
      <c r="G3" s="100"/>
      <c r="H3" s="100"/>
      <c r="I3" s="100"/>
    </row>
    <row r="4" spans="1:9" ht="15" customHeight="1" x14ac:dyDescent="0.35">
      <c r="A4" s="101" t="s">
        <v>577</v>
      </c>
      <c r="B4" s="101"/>
      <c r="C4" s="101"/>
      <c r="D4" s="101"/>
      <c r="E4" s="101"/>
      <c r="F4" s="101"/>
      <c r="G4" s="101"/>
      <c r="H4" s="101"/>
      <c r="I4" s="101"/>
    </row>
    <row r="5" spans="1:9" x14ac:dyDescent="0.35">
      <c r="A5" s="99" t="s">
        <v>578</v>
      </c>
      <c r="B5" s="99"/>
      <c r="C5" s="99"/>
      <c r="D5" s="99"/>
      <c r="E5" s="99"/>
      <c r="F5" s="99"/>
      <c r="G5" s="99"/>
      <c r="H5" s="99"/>
      <c r="I5" s="99"/>
    </row>
    <row r="6" spans="1:9" x14ac:dyDescent="0.35">
      <c r="A6" s="93"/>
      <c r="B6" s="60" t="s">
        <v>573</v>
      </c>
      <c r="C6" s="15"/>
    </row>
    <row r="7" spans="1:9" x14ac:dyDescent="0.35">
      <c r="A7" s="93"/>
      <c r="B7" s="60" t="s">
        <v>693</v>
      </c>
      <c r="C7" s="105" t="s">
        <v>700</v>
      </c>
      <c r="D7" s="105"/>
      <c r="E7" s="105"/>
      <c r="F7" s="105"/>
      <c r="G7" s="105"/>
    </row>
    <row r="8" spans="1:9" x14ac:dyDescent="0.35">
      <c r="A8" s="93"/>
      <c r="B8" s="60" t="s">
        <v>698</v>
      </c>
      <c r="C8" s="104" t="s">
        <v>701</v>
      </c>
      <c r="D8" s="104"/>
      <c r="E8" s="104"/>
      <c r="F8" s="104"/>
      <c r="G8" s="104"/>
    </row>
    <row r="9" spans="1:9" x14ac:dyDescent="0.35">
      <c r="A9" s="93"/>
      <c r="B9" s="60" t="s">
        <v>702</v>
      </c>
      <c r="C9" s="105">
        <v>45016</v>
      </c>
      <c r="D9" s="105"/>
      <c r="E9" s="105"/>
      <c r="F9" s="105"/>
      <c r="G9" s="105"/>
    </row>
    <row r="10" spans="1:9" x14ac:dyDescent="0.35">
      <c r="A10" s="93"/>
      <c r="B10" s="60" t="s">
        <v>703</v>
      </c>
      <c r="C10" s="104" t="s">
        <v>704</v>
      </c>
      <c r="D10" s="104"/>
      <c r="E10" s="104"/>
      <c r="F10" s="104"/>
      <c r="G10" s="104"/>
    </row>
    <row r="11" spans="1:9" ht="30" customHeight="1" x14ac:dyDescent="0.35">
      <c r="A11" s="93"/>
      <c r="B11" s="61" t="s">
        <v>568</v>
      </c>
      <c r="C11" s="103" t="s">
        <v>575</v>
      </c>
      <c r="D11" s="103"/>
      <c r="E11" s="103"/>
      <c r="F11" s="103"/>
      <c r="G11" s="103"/>
      <c r="H11" s="103"/>
      <c r="I11" s="103"/>
    </row>
    <row r="12" spans="1:9" x14ac:dyDescent="0.35">
      <c r="A12" s="93"/>
      <c r="B12" s="61" t="s">
        <v>201</v>
      </c>
      <c r="C12" s="103" t="s">
        <v>705</v>
      </c>
      <c r="D12" s="103"/>
      <c r="E12" s="103"/>
      <c r="F12" s="103"/>
      <c r="G12" s="103"/>
      <c r="H12" s="103"/>
      <c r="I12" s="103"/>
    </row>
    <row r="13" spans="1:9" ht="30" customHeight="1" x14ac:dyDescent="0.35">
      <c r="A13" s="93"/>
      <c r="B13" s="61" t="s">
        <v>706</v>
      </c>
      <c r="C13" s="103" t="s">
        <v>707</v>
      </c>
      <c r="D13" s="103"/>
      <c r="E13" s="103"/>
      <c r="F13" s="103"/>
      <c r="G13" s="103"/>
      <c r="H13" s="103"/>
      <c r="I13" s="103"/>
    </row>
    <row r="14" spans="1:9" x14ac:dyDescent="0.35">
      <c r="A14" s="93"/>
      <c r="B14" s="60" t="s">
        <v>574</v>
      </c>
      <c r="C14" s="104" t="s">
        <v>708</v>
      </c>
      <c r="D14" s="104"/>
      <c r="E14" s="104"/>
      <c r="F14" s="104"/>
      <c r="G14" s="104"/>
    </row>
    <row r="15" spans="1:9" x14ac:dyDescent="0.35">
      <c r="E15" s="43"/>
      <c r="F15" s="87" t="s">
        <v>994</v>
      </c>
      <c r="G15" s="88" t="s">
        <v>995</v>
      </c>
    </row>
    <row r="16" spans="1:9" x14ac:dyDescent="0.35">
      <c r="A16" s="2"/>
      <c r="B16" s="2"/>
      <c r="C16" s="2"/>
      <c r="D16" s="2"/>
      <c r="E16" s="102" t="s">
        <v>579</v>
      </c>
      <c r="F16" s="102"/>
      <c r="G16" s="102"/>
      <c r="H16" s="102"/>
    </row>
    <row r="17" spans="1:13" ht="58" x14ac:dyDescent="0.35">
      <c r="A17" s="3" t="s">
        <v>5</v>
      </c>
      <c r="B17" s="3" t="s">
        <v>6</v>
      </c>
      <c r="C17" s="57" t="s">
        <v>653</v>
      </c>
      <c r="D17" s="4" t="s">
        <v>654</v>
      </c>
      <c r="E17" s="4" t="s">
        <v>712</v>
      </c>
      <c r="F17" s="4" t="s">
        <v>655</v>
      </c>
      <c r="G17" s="4" t="s">
        <v>7</v>
      </c>
      <c r="H17" s="4" t="s">
        <v>656</v>
      </c>
      <c r="I17" s="4" t="s">
        <v>713</v>
      </c>
      <c r="J17" s="68" t="s">
        <v>984</v>
      </c>
    </row>
    <row r="18" spans="1:13" ht="29" x14ac:dyDescent="0.35">
      <c r="A18" s="3" t="s">
        <v>8</v>
      </c>
      <c r="B18" s="3" t="s">
        <v>9</v>
      </c>
      <c r="C18" s="59" t="s">
        <v>693</v>
      </c>
      <c r="D18" s="3" t="s">
        <v>694</v>
      </c>
      <c r="E18" s="4" t="s">
        <v>695</v>
      </c>
      <c r="F18" s="3" t="s">
        <v>696</v>
      </c>
      <c r="G18" s="3" t="s">
        <v>697</v>
      </c>
      <c r="H18" s="3" t="s">
        <v>698</v>
      </c>
      <c r="I18" s="3" t="s">
        <v>699</v>
      </c>
    </row>
    <row r="19" spans="1:13" x14ac:dyDescent="0.35">
      <c r="A19" s="44">
        <v>1</v>
      </c>
      <c r="B19" s="6" t="s">
        <v>10</v>
      </c>
      <c r="C19" s="43"/>
      <c r="D19" s="9"/>
      <c r="E19" s="10"/>
      <c r="F19" s="10"/>
      <c r="G19" s="10"/>
      <c r="H19" s="10"/>
      <c r="I19" s="11"/>
      <c r="M19" s="12"/>
    </row>
    <row r="20" spans="1:13" x14ac:dyDescent="0.35">
      <c r="A20" s="5">
        <f>A19+1</f>
        <v>2</v>
      </c>
      <c r="B20" t="s">
        <v>11</v>
      </c>
      <c r="C20" s="58" t="s">
        <v>20</v>
      </c>
      <c r="D20" s="81" t="s">
        <v>703</v>
      </c>
      <c r="E20" s="82" t="s">
        <v>703</v>
      </c>
      <c r="F20" s="16">
        <v>3932015.1629999997</v>
      </c>
      <c r="G20" s="16">
        <v>5241246.7980000013</v>
      </c>
      <c r="H20" s="16">
        <v>5681516.0799999703</v>
      </c>
      <c r="I20" s="83">
        <f>G20/H20</f>
        <v>0.92250848615041303</v>
      </c>
      <c r="M20" s="15"/>
    </row>
    <row r="21" spans="1:13" x14ac:dyDescent="0.35">
      <c r="A21" s="5">
        <f>A20+1</f>
        <v>3</v>
      </c>
      <c r="B21" t="s">
        <v>12</v>
      </c>
      <c r="C21" s="58" t="s">
        <v>20</v>
      </c>
      <c r="D21" s="81" t="s">
        <v>703</v>
      </c>
      <c r="E21" s="82" t="s">
        <v>703</v>
      </c>
      <c r="F21" s="16">
        <v>111292.83499999999</v>
      </c>
      <c r="G21" s="16">
        <v>234439.64900000003</v>
      </c>
      <c r="H21" s="16">
        <v>440591.43000000087</v>
      </c>
      <c r="I21" s="83">
        <f t="shared" ref="I21:I84" si="0">G21/H21</f>
        <v>0.53210215414312434</v>
      </c>
      <c r="M21" s="15"/>
    </row>
    <row r="22" spans="1:13" x14ac:dyDescent="0.35">
      <c r="A22" s="5">
        <f t="shared" ref="A22:A85" si="1">A21+1</f>
        <v>4</v>
      </c>
      <c r="B22" t="s">
        <v>580</v>
      </c>
      <c r="C22" s="58" t="s">
        <v>20</v>
      </c>
      <c r="D22" s="81" t="s">
        <v>703</v>
      </c>
      <c r="E22" s="82" t="s">
        <v>703</v>
      </c>
      <c r="F22" s="16">
        <v>0</v>
      </c>
      <c r="G22" s="16">
        <v>0</v>
      </c>
      <c r="H22" s="16">
        <v>9.2015284280932974E-12</v>
      </c>
      <c r="I22" s="83">
        <f t="shared" si="0"/>
        <v>0</v>
      </c>
      <c r="M22" s="15"/>
    </row>
    <row r="23" spans="1:13" x14ac:dyDescent="0.35">
      <c r="A23" s="5">
        <f t="shared" si="1"/>
        <v>5</v>
      </c>
      <c r="B23" t="s">
        <v>13</v>
      </c>
      <c r="C23" s="58" t="s">
        <v>20</v>
      </c>
      <c r="D23" s="81" t="s">
        <v>703</v>
      </c>
      <c r="E23" s="82" t="s">
        <v>703</v>
      </c>
      <c r="F23" s="16">
        <v>100404.45600000001</v>
      </c>
      <c r="G23" s="16">
        <v>2106742.5209999997</v>
      </c>
      <c r="H23" s="16">
        <v>1530230.7900000033</v>
      </c>
      <c r="I23" s="83">
        <f t="shared" si="0"/>
        <v>1.3767482230572521</v>
      </c>
      <c r="M23" s="15"/>
    </row>
    <row r="24" spans="1:13" x14ac:dyDescent="0.35">
      <c r="A24" s="5">
        <f t="shared" si="1"/>
        <v>6</v>
      </c>
      <c r="B24" t="s">
        <v>14</v>
      </c>
      <c r="C24" s="58" t="s">
        <v>20</v>
      </c>
      <c r="D24" s="81" t="s">
        <v>703</v>
      </c>
      <c r="E24" s="82" t="s">
        <v>703</v>
      </c>
      <c r="F24" s="16">
        <v>777</v>
      </c>
      <c r="G24" s="16">
        <v>688765.00899999996</v>
      </c>
      <c r="H24" s="16">
        <v>2929871.4499999885</v>
      </c>
      <c r="I24" s="83">
        <f t="shared" si="0"/>
        <v>0.2350836959075466</v>
      </c>
      <c r="M24" s="15"/>
    </row>
    <row r="25" spans="1:13" x14ac:dyDescent="0.35">
      <c r="A25" s="5">
        <f t="shared" si="1"/>
        <v>7</v>
      </c>
      <c r="B25" t="s">
        <v>15</v>
      </c>
      <c r="C25" s="58" t="s">
        <v>20</v>
      </c>
      <c r="D25" s="81" t="s">
        <v>703</v>
      </c>
      <c r="E25" s="82" t="s">
        <v>703</v>
      </c>
      <c r="F25" s="16">
        <v>15491.243999999999</v>
      </c>
      <c r="G25" s="16">
        <v>33901.26</v>
      </c>
      <c r="H25" s="16">
        <v>684.11000000000013</v>
      </c>
      <c r="I25" s="83">
        <f t="shared" si="0"/>
        <v>49.555276198272203</v>
      </c>
      <c r="M25" s="15"/>
    </row>
    <row r="26" spans="1:13" x14ac:dyDescent="0.35">
      <c r="A26" s="5">
        <f t="shared" si="1"/>
        <v>8</v>
      </c>
      <c r="B26" t="s">
        <v>16</v>
      </c>
      <c r="C26" s="58" t="s">
        <v>20</v>
      </c>
      <c r="D26" s="81" t="s">
        <v>703</v>
      </c>
      <c r="E26" s="82" t="s">
        <v>703</v>
      </c>
      <c r="F26" s="16">
        <v>2471521.5290000001</v>
      </c>
      <c r="G26" s="16">
        <v>3631261.554</v>
      </c>
      <c r="H26" s="16">
        <v>4192864.41</v>
      </c>
      <c r="I26" s="83">
        <f t="shared" si="0"/>
        <v>0.86605747262883703</v>
      </c>
      <c r="M26" s="15"/>
    </row>
    <row r="27" spans="1:13" x14ac:dyDescent="0.35">
      <c r="A27" s="5">
        <f t="shared" si="1"/>
        <v>9</v>
      </c>
      <c r="B27" t="s">
        <v>17</v>
      </c>
      <c r="C27" s="58" t="s">
        <v>20</v>
      </c>
      <c r="D27" s="81" t="s">
        <v>703</v>
      </c>
      <c r="E27" s="83" t="s">
        <v>703</v>
      </c>
      <c r="F27" s="16">
        <v>120987.861</v>
      </c>
      <c r="G27" s="16">
        <v>263637.90000000002</v>
      </c>
      <c r="H27" s="16">
        <v>253469.96000000011</v>
      </c>
      <c r="I27" s="83">
        <f t="shared" si="0"/>
        <v>1.0401149706261046</v>
      </c>
      <c r="M27" s="15"/>
    </row>
    <row r="28" spans="1:13" x14ac:dyDescent="0.35">
      <c r="A28" s="5">
        <f t="shared" si="1"/>
        <v>10</v>
      </c>
      <c r="B28" t="s">
        <v>18</v>
      </c>
      <c r="C28" s="58" t="s">
        <v>20</v>
      </c>
      <c r="D28" s="81" t="s">
        <v>703</v>
      </c>
      <c r="E28" s="83" t="s">
        <v>703</v>
      </c>
      <c r="F28" s="16">
        <v>1573386.8930000002</v>
      </c>
      <c r="G28" s="16">
        <v>6197138.5490000006</v>
      </c>
      <c r="H28" s="16">
        <v>7021813.3800000129</v>
      </c>
      <c r="I28" s="83">
        <f t="shared" si="0"/>
        <v>0.8825552907246289</v>
      </c>
      <c r="M28" s="15"/>
    </row>
    <row r="29" spans="1:13" x14ac:dyDescent="0.35">
      <c r="A29" s="5">
        <f t="shared" si="1"/>
        <v>11</v>
      </c>
      <c r="B29" t="s">
        <v>22</v>
      </c>
      <c r="C29" s="58" t="s">
        <v>20</v>
      </c>
      <c r="D29" s="81" t="s">
        <v>703</v>
      </c>
      <c r="E29" s="83" t="s">
        <v>703</v>
      </c>
      <c r="F29" s="16">
        <v>206247.65700000001</v>
      </c>
      <c r="G29" s="16">
        <v>242604.65700000001</v>
      </c>
      <c r="H29" s="16">
        <v>526811.68999999994</v>
      </c>
      <c r="I29" s="83">
        <f t="shared" si="0"/>
        <v>0.46051494605216531</v>
      </c>
      <c r="M29" s="15"/>
    </row>
    <row r="30" spans="1:13" x14ac:dyDescent="0.35">
      <c r="A30" s="5">
        <f t="shared" si="1"/>
        <v>12</v>
      </c>
      <c r="B30" t="s">
        <v>23</v>
      </c>
      <c r="C30" s="58" t="s">
        <v>657</v>
      </c>
      <c r="D30" s="81" t="s">
        <v>703</v>
      </c>
      <c r="E30" s="83" t="s">
        <v>703</v>
      </c>
      <c r="F30" s="16">
        <v>60691.998000000007</v>
      </c>
      <c r="G30" s="16">
        <v>201842.58699999997</v>
      </c>
      <c r="H30" s="16">
        <v>1505510.6499999994</v>
      </c>
      <c r="I30" s="83">
        <f t="shared" si="0"/>
        <v>0.13406918576099083</v>
      </c>
      <c r="M30" s="15"/>
    </row>
    <row r="31" spans="1:13" x14ac:dyDescent="0.35">
      <c r="A31" s="5">
        <f t="shared" si="1"/>
        <v>13</v>
      </c>
      <c r="B31" t="s">
        <v>24</v>
      </c>
      <c r="C31" s="58">
        <v>44713</v>
      </c>
      <c r="D31" s="81">
        <v>44742</v>
      </c>
      <c r="E31" s="83">
        <f t="shared" ref="E31:E67" si="2">IFERROR((($C$9-C31)/(D31-C31)),"n.m.")</f>
        <v>10.448275862068966</v>
      </c>
      <c r="F31" s="16">
        <v>0</v>
      </c>
      <c r="G31" s="16">
        <v>0</v>
      </c>
      <c r="H31" s="16">
        <v>757447.03999999992</v>
      </c>
      <c r="I31" s="83">
        <f t="shared" si="0"/>
        <v>0</v>
      </c>
      <c r="M31" s="15"/>
    </row>
    <row r="32" spans="1:13" x14ac:dyDescent="0.35">
      <c r="A32" s="5">
        <f t="shared" si="1"/>
        <v>14</v>
      </c>
      <c r="B32" t="s">
        <v>581</v>
      </c>
      <c r="C32" s="58" t="s">
        <v>665</v>
      </c>
      <c r="D32" s="81">
        <v>44348</v>
      </c>
      <c r="E32" s="83">
        <f t="shared" si="2"/>
        <v>1.9138166894664843</v>
      </c>
      <c r="F32" s="16">
        <v>0</v>
      </c>
      <c r="G32" s="16">
        <v>0</v>
      </c>
      <c r="H32" s="16">
        <v>-7218.17</v>
      </c>
      <c r="I32" s="83">
        <f t="shared" si="0"/>
        <v>0</v>
      </c>
      <c r="M32" s="15"/>
    </row>
    <row r="33" spans="1:13" x14ac:dyDescent="0.35">
      <c r="A33" s="5">
        <f t="shared" si="1"/>
        <v>15</v>
      </c>
      <c r="B33" t="s">
        <v>25</v>
      </c>
      <c r="C33" s="58" t="s">
        <v>658</v>
      </c>
      <c r="D33" s="81">
        <v>44456</v>
      </c>
      <c r="E33" s="83">
        <f t="shared" si="2"/>
        <v>1.6922126081582201</v>
      </c>
      <c r="F33" s="16">
        <v>0</v>
      </c>
      <c r="G33" s="16">
        <v>-126.85499999999999</v>
      </c>
      <c r="H33" s="16">
        <v>3635.6</v>
      </c>
      <c r="I33" s="83">
        <f t="shared" si="0"/>
        <v>-3.4892452415007151E-2</v>
      </c>
      <c r="M33" s="15"/>
    </row>
    <row r="34" spans="1:13" x14ac:dyDescent="0.35">
      <c r="A34" s="5">
        <f t="shared" si="1"/>
        <v>16</v>
      </c>
      <c r="B34" t="s">
        <v>26</v>
      </c>
      <c r="C34" s="58" t="s">
        <v>658</v>
      </c>
      <c r="D34" s="81">
        <v>44456</v>
      </c>
      <c r="E34" s="83">
        <f t="shared" si="2"/>
        <v>1.6922126081582201</v>
      </c>
      <c r="F34" s="16">
        <v>0</v>
      </c>
      <c r="G34" s="16">
        <v>-9026.0789999999997</v>
      </c>
      <c r="H34" s="16">
        <v>27397.54</v>
      </c>
      <c r="I34" s="83">
        <f t="shared" si="0"/>
        <v>-0.32944851983061252</v>
      </c>
      <c r="M34" s="15"/>
    </row>
    <row r="35" spans="1:13" x14ac:dyDescent="0.35">
      <c r="A35" s="5">
        <f t="shared" si="1"/>
        <v>17</v>
      </c>
      <c r="B35" t="s">
        <v>27</v>
      </c>
      <c r="C35" s="58">
        <v>43952</v>
      </c>
      <c r="D35" s="81">
        <v>44561</v>
      </c>
      <c r="E35" s="83">
        <f t="shared" si="2"/>
        <v>1.7471264367816093</v>
      </c>
      <c r="F35" s="16">
        <v>0</v>
      </c>
      <c r="G35" s="16">
        <v>0</v>
      </c>
      <c r="H35" s="16">
        <v>392.52000000000004</v>
      </c>
      <c r="I35" s="83">
        <f t="shared" si="0"/>
        <v>0</v>
      </c>
      <c r="M35" s="15"/>
    </row>
    <row r="36" spans="1:13" x14ac:dyDescent="0.35">
      <c r="A36" s="5">
        <f t="shared" si="1"/>
        <v>18</v>
      </c>
      <c r="B36" t="s">
        <v>28</v>
      </c>
      <c r="C36" s="58">
        <v>44075</v>
      </c>
      <c r="D36" s="81">
        <v>44561</v>
      </c>
      <c r="E36" s="83">
        <f t="shared" si="2"/>
        <v>1.9362139917695473</v>
      </c>
      <c r="F36" s="16">
        <v>0</v>
      </c>
      <c r="G36" s="16">
        <v>0</v>
      </c>
      <c r="H36" s="16">
        <v>269.04999999999995</v>
      </c>
      <c r="I36" s="83">
        <f t="shared" si="0"/>
        <v>0</v>
      </c>
      <c r="M36" s="15"/>
    </row>
    <row r="37" spans="1:13" x14ac:dyDescent="0.35">
      <c r="A37" s="5">
        <f t="shared" si="1"/>
        <v>19</v>
      </c>
      <c r="B37" t="s">
        <v>29</v>
      </c>
      <c r="C37" s="58">
        <v>44136</v>
      </c>
      <c r="D37" s="81">
        <v>44561</v>
      </c>
      <c r="E37" s="83">
        <f t="shared" si="2"/>
        <v>2.0705882352941178</v>
      </c>
      <c r="F37" s="16">
        <v>0</v>
      </c>
      <c r="G37" s="16">
        <v>0</v>
      </c>
      <c r="H37" s="16">
        <v>77.11999999999999</v>
      </c>
      <c r="I37" s="83">
        <f t="shared" si="0"/>
        <v>0</v>
      </c>
      <c r="M37" s="15"/>
    </row>
    <row r="38" spans="1:13" x14ac:dyDescent="0.35">
      <c r="A38" s="5">
        <f t="shared" si="1"/>
        <v>20</v>
      </c>
      <c r="B38" t="s">
        <v>30</v>
      </c>
      <c r="C38" s="58">
        <v>44136</v>
      </c>
      <c r="D38" s="81">
        <v>44561</v>
      </c>
      <c r="E38" s="83">
        <f t="shared" si="2"/>
        <v>2.0705882352941178</v>
      </c>
      <c r="F38" s="16">
        <v>0</v>
      </c>
      <c r="G38" s="16">
        <v>0</v>
      </c>
      <c r="H38" s="16">
        <v>300.31</v>
      </c>
      <c r="I38" s="83">
        <f t="shared" si="0"/>
        <v>0</v>
      </c>
      <c r="M38" s="15"/>
    </row>
    <row r="39" spans="1:13" x14ac:dyDescent="0.35">
      <c r="A39" s="5">
        <f t="shared" si="1"/>
        <v>21</v>
      </c>
      <c r="B39" t="s">
        <v>31</v>
      </c>
      <c r="C39" s="58">
        <v>44197</v>
      </c>
      <c r="D39" s="81">
        <v>45260</v>
      </c>
      <c r="E39" s="83">
        <f t="shared" si="2"/>
        <v>0.77046095954844784</v>
      </c>
      <c r="F39" s="16">
        <v>0</v>
      </c>
      <c r="G39" s="16">
        <v>0</v>
      </c>
      <c r="H39" s="16">
        <v>191.59000000000003</v>
      </c>
      <c r="I39" s="83">
        <f t="shared" si="0"/>
        <v>0</v>
      </c>
      <c r="M39" s="15"/>
    </row>
    <row r="40" spans="1:13" x14ac:dyDescent="0.35">
      <c r="A40" s="5">
        <f t="shared" si="1"/>
        <v>22</v>
      </c>
      <c r="B40" t="s">
        <v>32</v>
      </c>
      <c r="C40" s="58">
        <v>44166</v>
      </c>
      <c r="D40" s="81">
        <v>45260</v>
      </c>
      <c r="E40" s="83">
        <f t="shared" si="2"/>
        <v>0.77696526508226693</v>
      </c>
      <c r="F40" s="16">
        <v>0</v>
      </c>
      <c r="G40" s="16">
        <v>0</v>
      </c>
      <c r="H40" s="16">
        <v>141.20999999999998</v>
      </c>
      <c r="I40" s="83">
        <f t="shared" si="0"/>
        <v>0</v>
      </c>
      <c r="M40" s="15"/>
    </row>
    <row r="41" spans="1:13" x14ac:dyDescent="0.35">
      <c r="A41" s="5">
        <f t="shared" si="1"/>
        <v>23</v>
      </c>
      <c r="B41" t="s">
        <v>33</v>
      </c>
      <c r="C41" s="58">
        <v>44075</v>
      </c>
      <c r="D41" s="81">
        <v>45260</v>
      </c>
      <c r="E41" s="83">
        <f t="shared" si="2"/>
        <v>0.79409282700421946</v>
      </c>
      <c r="F41" s="16">
        <v>0</v>
      </c>
      <c r="G41" s="16">
        <v>0</v>
      </c>
      <c r="H41" s="16">
        <v>179.45</v>
      </c>
      <c r="I41" s="83">
        <f t="shared" si="0"/>
        <v>0</v>
      </c>
      <c r="M41" s="15"/>
    </row>
    <row r="42" spans="1:13" x14ac:dyDescent="0.35">
      <c r="A42" s="5">
        <f t="shared" si="1"/>
        <v>24</v>
      </c>
      <c r="B42" t="s">
        <v>34</v>
      </c>
      <c r="C42" s="58">
        <v>44348</v>
      </c>
      <c r="D42" s="81">
        <v>45260</v>
      </c>
      <c r="E42" s="83">
        <f t="shared" si="2"/>
        <v>0.73245614035087714</v>
      </c>
      <c r="F42" s="16">
        <v>0</v>
      </c>
      <c r="G42" s="16">
        <v>0</v>
      </c>
      <c r="H42" s="16">
        <v>122.09000000000002</v>
      </c>
      <c r="I42" s="83">
        <f t="shared" si="0"/>
        <v>0</v>
      </c>
      <c r="M42" s="15"/>
    </row>
    <row r="43" spans="1:13" x14ac:dyDescent="0.35">
      <c r="A43" s="5">
        <f t="shared" si="1"/>
        <v>25</v>
      </c>
      <c r="B43" t="s">
        <v>35</v>
      </c>
      <c r="C43" s="58">
        <v>44197</v>
      </c>
      <c r="D43" s="81">
        <v>45260</v>
      </c>
      <c r="E43" s="83">
        <f t="shared" si="2"/>
        <v>0.77046095954844784</v>
      </c>
      <c r="F43" s="16">
        <v>0</v>
      </c>
      <c r="G43" s="16">
        <v>0</v>
      </c>
      <c r="H43" s="16">
        <v>124.93</v>
      </c>
      <c r="I43" s="83">
        <f t="shared" si="0"/>
        <v>0</v>
      </c>
      <c r="M43" s="15"/>
    </row>
    <row r="44" spans="1:13" x14ac:dyDescent="0.35">
      <c r="A44" s="5">
        <f t="shared" si="1"/>
        <v>26</v>
      </c>
      <c r="B44" t="s">
        <v>36</v>
      </c>
      <c r="C44" s="58">
        <v>44075</v>
      </c>
      <c r="D44" s="81">
        <v>45260</v>
      </c>
      <c r="E44" s="83">
        <f t="shared" si="2"/>
        <v>0.79409282700421946</v>
      </c>
      <c r="F44" s="16">
        <v>0</v>
      </c>
      <c r="G44" s="16">
        <v>0</v>
      </c>
      <c r="H44" s="16">
        <v>153.44999999999999</v>
      </c>
      <c r="I44" s="83">
        <f t="shared" si="0"/>
        <v>0</v>
      </c>
      <c r="M44" s="15"/>
    </row>
    <row r="45" spans="1:13" x14ac:dyDescent="0.35">
      <c r="A45" s="5">
        <f t="shared" si="1"/>
        <v>27</v>
      </c>
      <c r="B45" t="s">
        <v>37</v>
      </c>
      <c r="C45" s="58">
        <v>44197</v>
      </c>
      <c r="D45" s="81">
        <v>45260</v>
      </c>
      <c r="E45" s="83">
        <f t="shared" si="2"/>
        <v>0.77046095954844784</v>
      </c>
      <c r="F45" s="16">
        <v>0</v>
      </c>
      <c r="G45" s="16">
        <v>0</v>
      </c>
      <c r="H45" s="16">
        <v>157.27000000000001</v>
      </c>
      <c r="I45" s="83">
        <f t="shared" si="0"/>
        <v>0</v>
      </c>
      <c r="M45" s="15"/>
    </row>
    <row r="46" spans="1:13" x14ac:dyDescent="0.35">
      <c r="A46" s="5">
        <f t="shared" si="1"/>
        <v>28</v>
      </c>
      <c r="B46" t="s">
        <v>38</v>
      </c>
      <c r="C46" s="58">
        <v>44075</v>
      </c>
      <c r="D46" s="81">
        <v>45260</v>
      </c>
      <c r="E46" s="83">
        <f t="shared" si="2"/>
        <v>0.79409282700421946</v>
      </c>
      <c r="F46" s="16">
        <v>0</v>
      </c>
      <c r="G46" s="16">
        <v>0</v>
      </c>
      <c r="H46" s="16">
        <v>268.65999999999997</v>
      </c>
      <c r="I46" s="83">
        <f t="shared" si="0"/>
        <v>0</v>
      </c>
      <c r="M46" s="15"/>
    </row>
    <row r="47" spans="1:13" x14ac:dyDescent="0.35">
      <c r="A47" s="5">
        <f t="shared" si="1"/>
        <v>29</v>
      </c>
      <c r="B47" t="s">
        <v>39</v>
      </c>
      <c r="C47" s="58">
        <v>44197</v>
      </c>
      <c r="D47" s="81">
        <v>45260</v>
      </c>
      <c r="E47" s="83">
        <f t="shared" si="2"/>
        <v>0.77046095954844784</v>
      </c>
      <c r="F47" s="16">
        <v>0</v>
      </c>
      <c r="G47" s="16">
        <v>0</v>
      </c>
      <c r="H47" s="16">
        <v>140.19999999999999</v>
      </c>
      <c r="I47" s="83">
        <f t="shared" si="0"/>
        <v>0</v>
      </c>
      <c r="M47" s="15"/>
    </row>
    <row r="48" spans="1:13" x14ac:dyDescent="0.35">
      <c r="A48" s="5">
        <f t="shared" si="1"/>
        <v>30</v>
      </c>
      <c r="B48" t="s">
        <v>582</v>
      </c>
      <c r="C48" s="58">
        <v>44197</v>
      </c>
      <c r="D48" s="81">
        <v>45260</v>
      </c>
      <c r="E48" s="83">
        <f t="shared" si="2"/>
        <v>0.77046095954844784</v>
      </c>
      <c r="F48" s="16">
        <v>0</v>
      </c>
      <c r="G48" s="16">
        <v>0</v>
      </c>
      <c r="H48" s="16">
        <v>-3292.0500000000006</v>
      </c>
      <c r="I48" s="83">
        <f t="shared" si="0"/>
        <v>0</v>
      </c>
      <c r="M48" s="15"/>
    </row>
    <row r="49" spans="1:13" x14ac:dyDescent="0.35">
      <c r="A49" s="5">
        <f t="shared" si="1"/>
        <v>31</v>
      </c>
      <c r="B49" t="s">
        <v>583</v>
      </c>
      <c r="C49" s="58" t="s">
        <v>658</v>
      </c>
      <c r="D49" s="81">
        <v>46905</v>
      </c>
      <c r="E49" s="83">
        <f t="shared" si="2"/>
        <v>0.42019643953345609</v>
      </c>
      <c r="F49" s="16">
        <v>0</v>
      </c>
      <c r="G49" s="16">
        <v>0</v>
      </c>
      <c r="H49" s="16">
        <v>0.74</v>
      </c>
      <c r="I49" s="83">
        <f t="shared" si="0"/>
        <v>0</v>
      </c>
      <c r="M49" s="15"/>
    </row>
    <row r="50" spans="1:13" x14ac:dyDescent="0.35">
      <c r="A50" s="5">
        <f t="shared" si="1"/>
        <v>32</v>
      </c>
      <c r="B50" t="s">
        <v>40</v>
      </c>
      <c r="C50" s="58" t="s">
        <v>659</v>
      </c>
      <c r="D50" s="81">
        <v>43997</v>
      </c>
      <c r="E50" s="83">
        <f t="shared" si="2"/>
        <v>4.5381944444444446</v>
      </c>
      <c r="F50" s="16">
        <v>0</v>
      </c>
      <c r="G50" s="16">
        <v>0</v>
      </c>
      <c r="H50" s="16">
        <v>1226.8699999999999</v>
      </c>
      <c r="I50" s="83">
        <f t="shared" si="0"/>
        <v>0</v>
      </c>
      <c r="M50" s="15"/>
    </row>
    <row r="51" spans="1:13" x14ac:dyDescent="0.35">
      <c r="A51" s="5">
        <f t="shared" si="1"/>
        <v>33</v>
      </c>
      <c r="B51" t="s">
        <v>41</v>
      </c>
      <c r="C51" s="58" t="s">
        <v>660</v>
      </c>
      <c r="D51" s="81">
        <v>44000</v>
      </c>
      <c r="E51" s="83">
        <f t="shared" si="2"/>
        <v>5.4173913043478263</v>
      </c>
      <c r="F51" s="16">
        <v>0</v>
      </c>
      <c r="G51" s="16">
        <v>0</v>
      </c>
      <c r="H51" s="16">
        <v>423.11</v>
      </c>
      <c r="I51" s="83">
        <f t="shared" si="0"/>
        <v>0</v>
      </c>
      <c r="M51" s="15"/>
    </row>
    <row r="52" spans="1:13" x14ac:dyDescent="0.35">
      <c r="A52" s="5">
        <f t="shared" si="1"/>
        <v>34</v>
      </c>
      <c r="B52" t="s">
        <v>42</v>
      </c>
      <c r="C52" s="58">
        <v>44256</v>
      </c>
      <c r="D52" s="81">
        <v>44440</v>
      </c>
      <c r="E52" s="83">
        <f t="shared" si="2"/>
        <v>4.1304347826086953</v>
      </c>
      <c r="F52" s="16">
        <v>0</v>
      </c>
      <c r="G52" s="16">
        <v>0</v>
      </c>
      <c r="H52" s="16">
        <v>17430.509999999998</v>
      </c>
      <c r="I52" s="83">
        <f t="shared" si="0"/>
        <v>0</v>
      </c>
      <c r="M52" s="15"/>
    </row>
    <row r="53" spans="1:13" x14ac:dyDescent="0.35">
      <c r="A53" s="5">
        <f t="shared" si="1"/>
        <v>35</v>
      </c>
      <c r="B53" t="s">
        <v>584</v>
      </c>
      <c r="C53" s="58">
        <v>44593</v>
      </c>
      <c r="D53" s="81">
        <v>44925</v>
      </c>
      <c r="E53" s="83">
        <f t="shared" si="2"/>
        <v>1.2740963855421688</v>
      </c>
      <c r="F53" s="16">
        <v>0</v>
      </c>
      <c r="G53" s="16">
        <v>0</v>
      </c>
      <c r="H53" s="16">
        <v>7263.24</v>
      </c>
      <c r="I53" s="83">
        <f t="shared" si="0"/>
        <v>0</v>
      </c>
      <c r="M53" s="15"/>
    </row>
    <row r="54" spans="1:13" x14ac:dyDescent="0.35">
      <c r="A54" s="5">
        <f t="shared" si="1"/>
        <v>36</v>
      </c>
      <c r="B54" t="s">
        <v>43</v>
      </c>
      <c r="C54" s="58">
        <v>44044</v>
      </c>
      <c r="D54" s="81">
        <v>44864</v>
      </c>
      <c r="E54" s="83">
        <f t="shared" si="2"/>
        <v>1.1853658536585365</v>
      </c>
      <c r="F54" s="16">
        <v>0</v>
      </c>
      <c r="G54" s="16">
        <v>0</v>
      </c>
      <c r="H54" s="16">
        <v>282654.80000000016</v>
      </c>
      <c r="I54" s="83">
        <f t="shared" si="0"/>
        <v>0</v>
      </c>
      <c r="M54" s="15"/>
    </row>
    <row r="55" spans="1:13" x14ac:dyDescent="0.35">
      <c r="A55" s="5">
        <f t="shared" si="1"/>
        <v>37</v>
      </c>
      <c r="B55" t="s">
        <v>44</v>
      </c>
      <c r="C55" s="58">
        <v>44044</v>
      </c>
      <c r="D55" s="81">
        <v>44864</v>
      </c>
      <c r="E55" s="83">
        <f t="shared" si="2"/>
        <v>1.1853658536585365</v>
      </c>
      <c r="F55" s="16">
        <v>0</v>
      </c>
      <c r="G55" s="16">
        <v>-201.88300000000001</v>
      </c>
      <c r="H55" s="16">
        <v>10425.82</v>
      </c>
      <c r="I55" s="83">
        <f t="shared" si="0"/>
        <v>-1.9363752683242183E-2</v>
      </c>
      <c r="M55" s="15"/>
    </row>
    <row r="56" spans="1:13" x14ac:dyDescent="0.35">
      <c r="A56" s="5">
        <f t="shared" si="1"/>
        <v>38</v>
      </c>
      <c r="B56" t="s">
        <v>45</v>
      </c>
      <c r="C56" s="58">
        <v>44287</v>
      </c>
      <c r="D56" s="81">
        <v>44561</v>
      </c>
      <c r="E56" s="83">
        <f t="shared" si="2"/>
        <v>2.6605839416058394</v>
      </c>
      <c r="F56" s="16">
        <v>0</v>
      </c>
      <c r="G56" s="16">
        <v>0</v>
      </c>
      <c r="H56" s="16">
        <v>495.90000000000003</v>
      </c>
      <c r="I56" s="83">
        <f t="shared" si="0"/>
        <v>0</v>
      </c>
      <c r="M56" s="15"/>
    </row>
    <row r="57" spans="1:13" x14ac:dyDescent="0.35">
      <c r="A57" s="5">
        <f t="shared" si="1"/>
        <v>39</v>
      </c>
      <c r="B57" t="s">
        <v>46</v>
      </c>
      <c r="C57" s="58">
        <v>44409</v>
      </c>
      <c r="D57" s="81">
        <v>46022</v>
      </c>
      <c r="E57" s="83">
        <f t="shared" si="2"/>
        <v>0.37631742095474274</v>
      </c>
      <c r="F57" s="16">
        <v>93</v>
      </c>
      <c r="G57" s="16">
        <v>0</v>
      </c>
      <c r="H57" s="16">
        <v>133.56</v>
      </c>
      <c r="I57" s="83">
        <f t="shared" si="0"/>
        <v>0</v>
      </c>
      <c r="M57" s="15"/>
    </row>
    <row r="58" spans="1:13" x14ac:dyDescent="0.35">
      <c r="A58" s="5">
        <f t="shared" si="1"/>
        <v>40</v>
      </c>
      <c r="B58" t="s">
        <v>48</v>
      </c>
      <c r="C58" s="58">
        <v>45261</v>
      </c>
      <c r="D58" s="81">
        <v>45473</v>
      </c>
      <c r="E58" s="83">
        <f t="shared" si="2"/>
        <v>-1.1556603773584906</v>
      </c>
      <c r="F58" s="16">
        <v>0</v>
      </c>
      <c r="G58" s="16">
        <v>0</v>
      </c>
      <c r="H58" s="16">
        <v>475954.92000000004</v>
      </c>
      <c r="I58" s="83">
        <f t="shared" si="0"/>
        <v>0</v>
      </c>
      <c r="M58" s="15"/>
    </row>
    <row r="59" spans="1:13" x14ac:dyDescent="0.35">
      <c r="A59" s="5">
        <f t="shared" si="1"/>
        <v>41</v>
      </c>
      <c r="B59" t="s">
        <v>49</v>
      </c>
      <c r="C59" s="58">
        <v>45352</v>
      </c>
      <c r="D59" s="81">
        <v>45809</v>
      </c>
      <c r="E59" s="83">
        <f t="shared" si="2"/>
        <v>-0.73522975929978118</v>
      </c>
      <c r="F59" s="16">
        <v>0</v>
      </c>
      <c r="G59" s="16">
        <v>0</v>
      </c>
      <c r="H59" s="16">
        <v>1194334.52</v>
      </c>
      <c r="I59" s="83">
        <f t="shared" si="0"/>
        <v>0</v>
      </c>
      <c r="M59" s="15"/>
    </row>
    <row r="60" spans="1:13" x14ac:dyDescent="0.35">
      <c r="A60" s="5">
        <f t="shared" si="1"/>
        <v>42</v>
      </c>
      <c r="B60" t="s">
        <v>57</v>
      </c>
      <c r="C60" s="58">
        <v>44409</v>
      </c>
      <c r="D60" s="81">
        <v>45626</v>
      </c>
      <c r="E60" s="83">
        <f t="shared" si="2"/>
        <v>0.4987674609695974</v>
      </c>
      <c r="F60" s="16">
        <v>-3632.01</v>
      </c>
      <c r="G60" s="16">
        <v>-3640.07</v>
      </c>
      <c r="H60" s="16">
        <v>118.17</v>
      </c>
      <c r="I60" s="83">
        <f t="shared" si="0"/>
        <v>-30.803672674959806</v>
      </c>
      <c r="M60" s="15"/>
    </row>
    <row r="61" spans="1:13" x14ac:dyDescent="0.35">
      <c r="A61" s="5">
        <f t="shared" si="1"/>
        <v>43</v>
      </c>
      <c r="B61" t="s">
        <v>58</v>
      </c>
      <c r="C61" s="58">
        <v>44348</v>
      </c>
      <c r="D61" s="81">
        <v>45626</v>
      </c>
      <c r="E61" s="83">
        <f t="shared" si="2"/>
        <v>0.52269170579029733</v>
      </c>
      <c r="F61" s="16">
        <v>1061.825</v>
      </c>
      <c r="G61" s="16">
        <v>1099.172</v>
      </c>
      <c r="H61" s="16">
        <v>59.660000000000004</v>
      </c>
      <c r="I61" s="83">
        <f t="shared" si="0"/>
        <v>18.42393563526651</v>
      </c>
      <c r="M61" s="15"/>
    </row>
    <row r="62" spans="1:13" x14ac:dyDescent="0.35">
      <c r="A62" s="5">
        <f t="shared" si="1"/>
        <v>44</v>
      </c>
      <c r="B62" t="s">
        <v>59</v>
      </c>
      <c r="C62" s="58">
        <v>44409</v>
      </c>
      <c r="D62" s="81">
        <v>45626</v>
      </c>
      <c r="E62" s="83">
        <f t="shared" si="2"/>
        <v>0.4987674609695974</v>
      </c>
      <c r="F62" s="16">
        <v>1110.825</v>
      </c>
      <c r="G62" s="16">
        <v>1099.172</v>
      </c>
      <c r="H62" s="16">
        <v>338.09</v>
      </c>
      <c r="I62" s="83">
        <f t="shared" si="0"/>
        <v>3.2511224821793019</v>
      </c>
      <c r="M62" s="15"/>
    </row>
    <row r="63" spans="1:13" x14ac:dyDescent="0.35">
      <c r="A63" s="5">
        <f t="shared" si="1"/>
        <v>45</v>
      </c>
      <c r="B63" t="s">
        <v>60</v>
      </c>
      <c r="C63" s="58">
        <v>44593</v>
      </c>
      <c r="D63" s="81">
        <v>45991</v>
      </c>
      <c r="E63" s="83">
        <f t="shared" si="2"/>
        <v>0.30257510729613735</v>
      </c>
      <c r="F63" s="16">
        <v>60</v>
      </c>
      <c r="G63" s="16">
        <v>0</v>
      </c>
      <c r="H63" s="16">
        <v>86.13</v>
      </c>
      <c r="I63" s="83">
        <f t="shared" si="0"/>
        <v>0</v>
      </c>
      <c r="M63" s="15"/>
    </row>
    <row r="64" spans="1:13" x14ac:dyDescent="0.35">
      <c r="A64" s="5">
        <f t="shared" si="1"/>
        <v>46</v>
      </c>
      <c r="B64" t="s">
        <v>61</v>
      </c>
      <c r="C64" s="58">
        <v>44621</v>
      </c>
      <c r="D64" s="81">
        <v>45991</v>
      </c>
      <c r="E64" s="83">
        <f t="shared" si="2"/>
        <v>0.28832116788321166</v>
      </c>
      <c r="F64" s="16">
        <v>30</v>
      </c>
      <c r="G64" s="16">
        <v>0</v>
      </c>
      <c r="H64" s="16">
        <v>46.300000000000004</v>
      </c>
      <c r="I64" s="83">
        <f t="shared" si="0"/>
        <v>0</v>
      </c>
      <c r="M64" s="15"/>
    </row>
    <row r="65" spans="1:13" x14ac:dyDescent="0.35">
      <c r="A65" s="5">
        <f t="shared" si="1"/>
        <v>47</v>
      </c>
      <c r="B65" t="s">
        <v>62</v>
      </c>
      <c r="C65" s="58">
        <v>44593</v>
      </c>
      <c r="D65" s="81">
        <v>45991</v>
      </c>
      <c r="E65" s="83">
        <f t="shared" si="2"/>
        <v>0.30257510729613735</v>
      </c>
      <c r="F65" s="16">
        <v>36</v>
      </c>
      <c r="G65" s="16">
        <v>0</v>
      </c>
      <c r="H65" s="16">
        <v>49.51</v>
      </c>
      <c r="I65" s="83">
        <f t="shared" si="0"/>
        <v>0</v>
      </c>
      <c r="M65" s="15"/>
    </row>
    <row r="66" spans="1:13" x14ac:dyDescent="0.35">
      <c r="A66" s="5">
        <f t="shared" si="1"/>
        <v>48</v>
      </c>
      <c r="B66" t="s">
        <v>63</v>
      </c>
      <c r="C66" s="58">
        <v>44593</v>
      </c>
      <c r="D66" s="81">
        <v>45991</v>
      </c>
      <c r="E66" s="83">
        <f t="shared" si="2"/>
        <v>0.30257510729613735</v>
      </c>
      <c r="F66" s="16">
        <v>15</v>
      </c>
      <c r="G66" s="16">
        <v>0</v>
      </c>
      <c r="H66" s="16">
        <v>16.580000000000002</v>
      </c>
      <c r="I66" s="83">
        <f t="shared" si="0"/>
        <v>0</v>
      </c>
      <c r="M66" s="15"/>
    </row>
    <row r="67" spans="1:13" x14ac:dyDescent="0.35">
      <c r="A67" s="5">
        <f t="shared" si="1"/>
        <v>49</v>
      </c>
      <c r="B67" t="s">
        <v>64</v>
      </c>
      <c r="C67" s="58">
        <v>44621</v>
      </c>
      <c r="D67" s="81">
        <v>45991</v>
      </c>
      <c r="E67" s="83">
        <f t="shared" si="2"/>
        <v>0.28832116788321166</v>
      </c>
      <c r="F67" s="16">
        <v>30</v>
      </c>
      <c r="G67" s="16">
        <v>0</v>
      </c>
      <c r="H67" s="16">
        <v>46.42</v>
      </c>
      <c r="I67" s="83">
        <f t="shared" si="0"/>
        <v>0</v>
      </c>
      <c r="M67" s="15"/>
    </row>
    <row r="68" spans="1:13" x14ac:dyDescent="0.35">
      <c r="A68" s="5">
        <f t="shared" si="1"/>
        <v>50</v>
      </c>
      <c r="B68" t="s">
        <v>69</v>
      </c>
      <c r="C68" s="58" t="s">
        <v>661</v>
      </c>
      <c r="D68" s="81" t="s">
        <v>703</v>
      </c>
      <c r="E68" s="83" t="s">
        <v>703</v>
      </c>
      <c r="F68" s="16">
        <v>0</v>
      </c>
      <c r="G68" s="16">
        <v>-358537.11</v>
      </c>
      <c r="H68" s="16">
        <v>658829.07999999973</v>
      </c>
      <c r="I68" s="83">
        <f t="shared" si="0"/>
        <v>-0.54420352847812992</v>
      </c>
      <c r="M68" s="15"/>
    </row>
    <row r="69" spans="1:13" x14ac:dyDescent="0.35">
      <c r="A69" s="5">
        <f t="shared" si="1"/>
        <v>51</v>
      </c>
      <c r="B69" t="s">
        <v>70</v>
      </c>
      <c r="C69" s="58">
        <v>45352</v>
      </c>
      <c r="D69" s="81" t="s">
        <v>703</v>
      </c>
      <c r="E69" s="83" t="s">
        <v>703</v>
      </c>
      <c r="F69" s="16">
        <v>0</v>
      </c>
      <c r="G69" s="16">
        <v>0</v>
      </c>
      <c r="H69" s="16">
        <v>13233.490000000005</v>
      </c>
      <c r="I69" s="83">
        <f t="shared" si="0"/>
        <v>0</v>
      </c>
      <c r="M69" s="15"/>
    </row>
    <row r="70" spans="1:13" x14ac:dyDescent="0.35">
      <c r="A70" s="5">
        <f t="shared" si="1"/>
        <v>52</v>
      </c>
      <c r="B70" t="s">
        <v>78</v>
      </c>
      <c r="C70" s="58" t="s">
        <v>20</v>
      </c>
      <c r="D70" s="81" t="s">
        <v>703</v>
      </c>
      <c r="E70" s="83" t="s">
        <v>703</v>
      </c>
      <c r="F70" s="16">
        <v>0</v>
      </c>
      <c r="G70" s="16">
        <v>0</v>
      </c>
      <c r="H70" s="16">
        <v>-346679.58000000304</v>
      </c>
      <c r="I70" s="83">
        <f t="shared" si="0"/>
        <v>0</v>
      </c>
      <c r="M70" s="15"/>
    </row>
    <row r="71" spans="1:13" x14ac:dyDescent="0.35">
      <c r="A71" s="5">
        <f t="shared" si="1"/>
        <v>53</v>
      </c>
      <c r="B71" t="s">
        <v>585</v>
      </c>
      <c r="C71" s="58">
        <v>44743</v>
      </c>
      <c r="D71" s="81">
        <v>44926</v>
      </c>
      <c r="E71" s="83">
        <f t="shared" ref="E71:E99" si="3">IFERROR((($C$9-C71)/(D71-C71)),"n.m.")</f>
        <v>1.4918032786885247</v>
      </c>
      <c r="F71" s="16">
        <v>0</v>
      </c>
      <c r="G71" s="16">
        <v>0</v>
      </c>
      <c r="H71" s="16">
        <v>-32121.480000000003</v>
      </c>
      <c r="I71" s="83">
        <f t="shared" si="0"/>
        <v>0</v>
      </c>
      <c r="M71" s="15"/>
    </row>
    <row r="72" spans="1:13" x14ac:dyDescent="0.35">
      <c r="A72" s="5">
        <f t="shared" si="1"/>
        <v>54</v>
      </c>
      <c r="B72" t="s">
        <v>586</v>
      </c>
      <c r="C72" s="58">
        <v>44958</v>
      </c>
      <c r="D72" s="81">
        <v>45291</v>
      </c>
      <c r="E72" s="83">
        <f t="shared" si="3"/>
        <v>0.17417417417417416</v>
      </c>
      <c r="F72" s="16">
        <v>0</v>
      </c>
      <c r="G72" s="16">
        <v>0</v>
      </c>
      <c r="H72" s="16">
        <v>155088.72999999998</v>
      </c>
      <c r="I72" s="83">
        <f t="shared" si="0"/>
        <v>0</v>
      </c>
      <c r="M72" s="15"/>
    </row>
    <row r="73" spans="1:13" x14ac:dyDescent="0.35">
      <c r="A73" s="5">
        <f t="shared" si="1"/>
        <v>55</v>
      </c>
      <c r="B73" t="s">
        <v>587</v>
      </c>
      <c r="C73" s="58">
        <v>44986</v>
      </c>
      <c r="D73" s="81">
        <v>45291</v>
      </c>
      <c r="E73" s="83">
        <f t="shared" si="3"/>
        <v>9.8360655737704916E-2</v>
      </c>
      <c r="F73" s="16">
        <v>0</v>
      </c>
      <c r="G73" s="16">
        <v>0</v>
      </c>
      <c r="H73" s="16">
        <v>-670843.44999999995</v>
      </c>
      <c r="I73" s="83">
        <f t="shared" si="0"/>
        <v>0</v>
      </c>
      <c r="M73" s="15"/>
    </row>
    <row r="74" spans="1:13" x14ac:dyDescent="0.35">
      <c r="A74" s="5">
        <f t="shared" si="1"/>
        <v>56</v>
      </c>
      <c r="B74" t="s">
        <v>588</v>
      </c>
      <c r="C74" s="58">
        <v>44986</v>
      </c>
      <c r="D74" s="81">
        <v>45291</v>
      </c>
      <c r="E74" s="83">
        <f t="shared" si="3"/>
        <v>9.8360655737704916E-2</v>
      </c>
      <c r="F74" s="16">
        <v>0</v>
      </c>
      <c r="G74" s="16">
        <v>0</v>
      </c>
      <c r="H74" s="16">
        <v>160068.97999999995</v>
      </c>
      <c r="I74" s="83">
        <f t="shared" si="0"/>
        <v>0</v>
      </c>
      <c r="M74" s="15"/>
    </row>
    <row r="75" spans="1:13" x14ac:dyDescent="0.35">
      <c r="A75" s="5">
        <f t="shared" si="1"/>
        <v>57</v>
      </c>
      <c r="B75" t="s">
        <v>589</v>
      </c>
      <c r="C75" s="58">
        <v>45017</v>
      </c>
      <c r="D75" s="81">
        <v>45291</v>
      </c>
      <c r="E75" s="83">
        <f t="shared" si="3"/>
        <v>-3.6496350364963502E-3</v>
      </c>
      <c r="F75" s="16">
        <v>0</v>
      </c>
      <c r="G75" s="16">
        <v>0</v>
      </c>
      <c r="H75" s="16">
        <v>-468418.94999999984</v>
      </c>
      <c r="I75" s="83">
        <f t="shared" si="0"/>
        <v>0</v>
      </c>
      <c r="M75" s="15"/>
    </row>
    <row r="76" spans="1:13" x14ac:dyDescent="0.35">
      <c r="A76" s="5">
        <f t="shared" si="1"/>
        <v>58</v>
      </c>
      <c r="B76" t="s">
        <v>590</v>
      </c>
      <c r="C76" s="58">
        <v>45017</v>
      </c>
      <c r="D76" s="81">
        <v>45291</v>
      </c>
      <c r="E76" s="83">
        <f t="shared" si="3"/>
        <v>-3.6496350364963502E-3</v>
      </c>
      <c r="F76" s="16">
        <v>0</v>
      </c>
      <c r="G76" s="16">
        <v>0</v>
      </c>
      <c r="H76" s="16">
        <v>-118573.4</v>
      </c>
      <c r="I76" s="83">
        <f t="shared" si="0"/>
        <v>0</v>
      </c>
      <c r="M76" s="15"/>
    </row>
    <row r="77" spans="1:13" x14ac:dyDescent="0.35">
      <c r="A77" s="5">
        <f t="shared" si="1"/>
        <v>59</v>
      </c>
      <c r="B77" t="s">
        <v>591</v>
      </c>
      <c r="C77" s="58">
        <v>45108</v>
      </c>
      <c r="D77" s="81">
        <v>45291</v>
      </c>
      <c r="E77" s="83">
        <f t="shared" si="3"/>
        <v>-0.50273224043715847</v>
      </c>
      <c r="F77" s="16">
        <v>0</v>
      </c>
      <c r="G77" s="16">
        <v>0</v>
      </c>
      <c r="H77" s="16">
        <v>43054.44</v>
      </c>
      <c r="I77" s="83">
        <f t="shared" si="0"/>
        <v>0</v>
      </c>
      <c r="M77" s="15"/>
    </row>
    <row r="78" spans="1:13" x14ac:dyDescent="0.35">
      <c r="A78" s="5">
        <f t="shared" si="1"/>
        <v>60</v>
      </c>
      <c r="B78" t="s">
        <v>592</v>
      </c>
      <c r="C78" s="58">
        <v>45108</v>
      </c>
      <c r="D78" s="81">
        <v>45291</v>
      </c>
      <c r="E78" s="83">
        <f t="shared" si="3"/>
        <v>-0.50273224043715847</v>
      </c>
      <c r="F78" s="16">
        <v>0</v>
      </c>
      <c r="G78" s="16">
        <v>0</v>
      </c>
      <c r="H78" s="16">
        <v>75502.989999999991</v>
      </c>
      <c r="I78" s="83">
        <f t="shared" si="0"/>
        <v>0</v>
      </c>
      <c r="M78" s="15"/>
    </row>
    <row r="79" spans="1:13" x14ac:dyDescent="0.35">
      <c r="A79" s="5">
        <f t="shared" si="1"/>
        <v>61</v>
      </c>
      <c r="B79" t="s">
        <v>593</v>
      </c>
      <c r="C79" s="58">
        <v>45108</v>
      </c>
      <c r="D79" s="81">
        <v>45291</v>
      </c>
      <c r="E79" s="83">
        <f t="shared" si="3"/>
        <v>-0.50273224043715847</v>
      </c>
      <c r="F79" s="16">
        <v>0</v>
      </c>
      <c r="G79" s="16">
        <v>0</v>
      </c>
      <c r="H79" s="16">
        <v>79764.270000000135</v>
      </c>
      <c r="I79" s="83">
        <f t="shared" si="0"/>
        <v>0</v>
      </c>
      <c r="M79" s="15"/>
    </row>
    <row r="80" spans="1:13" x14ac:dyDescent="0.35">
      <c r="A80" s="5">
        <f>A79+1</f>
        <v>62</v>
      </c>
      <c r="B80" t="s">
        <v>594</v>
      </c>
      <c r="C80" s="58">
        <v>45139</v>
      </c>
      <c r="D80" s="81">
        <v>45291</v>
      </c>
      <c r="E80" s="83">
        <f t="shared" si="3"/>
        <v>-0.80921052631578949</v>
      </c>
      <c r="F80" s="16">
        <v>0</v>
      </c>
      <c r="G80" s="16">
        <v>0</v>
      </c>
      <c r="H80" s="16">
        <v>89647.779999999955</v>
      </c>
      <c r="I80" s="83">
        <f t="shared" si="0"/>
        <v>0</v>
      </c>
      <c r="M80" s="15"/>
    </row>
    <row r="81" spans="1:13" x14ac:dyDescent="0.35">
      <c r="A81" s="5">
        <f t="shared" si="1"/>
        <v>63</v>
      </c>
      <c r="B81" t="s">
        <v>595</v>
      </c>
      <c r="C81" s="58">
        <v>45292</v>
      </c>
      <c r="D81" s="81">
        <v>45657</v>
      </c>
      <c r="E81" s="83">
        <f t="shared" si="3"/>
        <v>-0.75616438356164384</v>
      </c>
      <c r="F81" s="16">
        <v>0</v>
      </c>
      <c r="G81" s="16">
        <v>0</v>
      </c>
      <c r="H81" s="16">
        <v>80049.880000000019</v>
      </c>
      <c r="I81" s="83">
        <f t="shared" si="0"/>
        <v>0</v>
      </c>
      <c r="M81" s="15"/>
    </row>
    <row r="82" spans="1:13" x14ac:dyDescent="0.35">
      <c r="A82" s="5">
        <f t="shared" si="1"/>
        <v>64</v>
      </c>
      <c r="B82" t="s">
        <v>596</v>
      </c>
      <c r="C82" s="58">
        <v>45292</v>
      </c>
      <c r="D82" s="81">
        <v>45657</v>
      </c>
      <c r="E82" s="83">
        <f t="shared" si="3"/>
        <v>-0.75616438356164384</v>
      </c>
      <c r="F82" s="16">
        <v>0</v>
      </c>
      <c r="G82" s="16">
        <v>0</v>
      </c>
      <c r="H82" s="16">
        <v>252296.38999999998</v>
      </c>
      <c r="I82" s="83">
        <f t="shared" si="0"/>
        <v>0</v>
      </c>
      <c r="M82" s="15"/>
    </row>
    <row r="83" spans="1:13" x14ac:dyDescent="0.35">
      <c r="A83" s="5">
        <f t="shared" si="1"/>
        <v>65</v>
      </c>
      <c r="B83" t="s">
        <v>597</v>
      </c>
      <c r="C83" s="58">
        <v>45323</v>
      </c>
      <c r="D83" s="81">
        <v>45657</v>
      </c>
      <c r="E83" s="83">
        <f t="shared" si="3"/>
        <v>-0.91916167664670656</v>
      </c>
      <c r="F83" s="16">
        <v>0</v>
      </c>
      <c r="G83" s="16">
        <v>0</v>
      </c>
      <c r="H83" s="16">
        <v>149273.70999999996</v>
      </c>
      <c r="I83" s="83">
        <f t="shared" si="0"/>
        <v>0</v>
      </c>
      <c r="M83" s="15"/>
    </row>
    <row r="84" spans="1:13" x14ac:dyDescent="0.35">
      <c r="A84" s="5">
        <f t="shared" si="1"/>
        <v>66</v>
      </c>
      <c r="B84" t="s">
        <v>79</v>
      </c>
      <c r="C84" s="58">
        <v>45383</v>
      </c>
      <c r="D84" s="81">
        <v>45657</v>
      </c>
      <c r="E84" s="83">
        <f t="shared" si="3"/>
        <v>-1.3394160583941606</v>
      </c>
      <c r="F84" s="16">
        <v>0</v>
      </c>
      <c r="G84" s="16">
        <v>0</v>
      </c>
      <c r="H84" s="16">
        <v>1144020.9800000007</v>
      </c>
      <c r="I84" s="83">
        <f t="shared" si="0"/>
        <v>0</v>
      </c>
      <c r="M84" s="15"/>
    </row>
    <row r="85" spans="1:13" x14ac:dyDescent="0.35">
      <c r="A85" s="5">
        <f t="shared" si="1"/>
        <v>67</v>
      </c>
      <c r="B85" t="s">
        <v>80</v>
      </c>
      <c r="C85" s="58">
        <v>45383</v>
      </c>
      <c r="D85" s="81">
        <v>45657</v>
      </c>
      <c r="E85" s="83">
        <f t="shared" si="3"/>
        <v>-1.3394160583941606</v>
      </c>
      <c r="F85" s="16">
        <v>0</v>
      </c>
      <c r="G85" s="16">
        <v>0</v>
      </c>
      <c r="H85" s="16">
        <v>9027.9600000000009</v>
      </c>
      <c r="I85" s="83">
        <f t="shared" ref="I85:I148" si="4">G85/H85</f>
        <v>0</v>
      </c>
      <c r="M85" s="15"/>
    </row>
    <row r="86" spans="1:13" x14ac:dyDescent="0.35">
      <c r="A86" s="5">
        <f t="shared" ref="A86:A149" si="5">A85+1</f>
        <v>68</v>
      </c>
      <c r="B86" t="s">
        <v>81</v>
      </c>
      <c r="C86" s="58">
        <v>45413</v>
      </c>
      <c r="D86" s="81">
        <v>45657</v>
      </c>
      <c r="E86" s="83">
        <f t="shared" si="3"/>
        <v>-1.6270491803278688</v>
      </c>
      <c r="F86" s="16">
        <v>0</v>
      </c>
      <c r="G86" s="16">
        <v>0</v>
      </c>
      <c r="H86" s="16">
        <v>167566.24</v>
      </c>
      <c r="I86" s="83">
        <f t="shared" si="4"/>
        <v>0</v>
      </c>
      <c r="M86" s="15"/>
    </row>
    <row r="87" spans="1:13" x14ac:dyDescent="0.35">
      <c r="A87" s="5">
        <f t="shared" si="5"/>
        <v>69</v>
      </c>
      <c r="B87" t="s">
        <v>82</v>
      </c>
      <c r="C87" s="58">
        <v>45413</v>
      </c>
      <c r="D87" s="81">
        <v>45657</v>
      </c>
      <c r="E87" s="83">
        <f t="shared" si="3"/>
        <v>-1.6270491803278688</v>
      </c>
      <c r="F87" s="16">
        <v>0</v>
      </c>
      <c r="G87" s="16">
        <v>0</v>
      </c>
      <c r="H87" s="16">
        <v>1533122.35</v>
      </c>
      <c r="I87" s="83">
        <f t="shared" si="4"/>
        <v>0</v>
      </c>
      <c r="M87" s="15"/>
    </row>
    <row r="88" spans="1:13" x14ac:dyDescent="0.35">
      <c r="A88" s="5">
        <f t="shared" si="5"/>
        <v>70</v>
      </c>
      <c r="B88" t="s">
        <v>598</v>
      </c>
      <c r="C88" s="58">
        <v>43952</v>
      </c>
      <c r="D88" s="81">
        <v>44166</v>
      </c>
      <c r="E88" s="83">
        <f t="shared" si="3"/>
        <v>4.97196261682243</v>
      </c>
      <c r="F88" s="16">
        <v>0</v>
      </c>
      <c r="G88" s="16">
        <v>-7.6389999999999993</v>
      </c>
      <c r="H88" s="16">
        <v>-32549.720000000008</v>
      </c>
      <c r="I88" s="83">
        <f t="shared" si="4"/>
        <v>2.3468711866031405E-4</v>
      </c>
      <c r="M88" s="15"/>
    </row>
    <row r="89" spans="1:13" x14ac:dyDescent="0.35">
      <c r="A89" s="5">
        <f t="shared" si="5"/>
        <v>71</v>
      </c>
      <c r="B89" t="s">
        <v>599</v>
      </c>
      <c r="C89" s="58" t="s">
        <v>672</v>
      </c>
      <c r="D89" s="81">
        <v>44166</v>
      </c>
      <c r="E89" s="83">
        <f t="shared" si="3"/>
        <v>1.8449304174950298</v>
      </c>
      <c r="F89" s="16">
        <v>0</v>
      </c>
      <c r="G89" s="16">
        <v>0</v>
      </c>
      <c r="H89" s="16">
        <v>829.04</v>
      </c>
      <c r="I89" s="83">
        <f t="shared" si="4"/>
        <v>0</v>
      </c>
      <c r="M89" s="15"/>
    </row>
    <row r="90" spans="1:13" x14ac:dyDescent="0.35">
      <c r="A90" s="5">
        <f t="shared" si="5"/>
        <v>72</v>
      </c>
      <c r="B90" t="s">
        <v>97</v>
      </c>
      <c r="C90" s="81">
        <v>44927</v>
      </c>
      <c r="D90" s="81">
        <v>45473</v>
      </c>
      <c r="E90" s="83">
        <f t="shared" si="3"/>
        <v>0.16300366300366301</v>
      </c>
      <c r="F90" s="16">
        <v>1077</v>
      </c>
      <c r="G90" s="16">
        <v>1468153.9169999999</v>
      </c>
      <c r="H90" s="16">
        <v>2674217.8099999987</v>
      </c>
      <c r="I90" s="83">
        <f t="shared" si="4"/>
        <v>0.54900311841091232</v>
      </c>
      <c r="M90" s="15"/>
    </row>
    <row r="91" spans="1:13" x14ac:dyDescent="0.35">
      <c r="A91" s="5">
        <f t="shared" si="5"/>
        <v>73</v>
      </c>
      <c r="B91" t="s">
        <v>98</v>
      </c>
      <c r="C91" s="58" t="s">
        <v>662</v>
      </c>
      <c r="D91" s="81">
        <v>44202</v>
      </c>
      <c r="E91" s="83">
        <f t="shared" si="3"/>
        <v>2.7580993520518358</v>
      </c>
      <c r="F91" s="16">
        <v>0</v>
      </c>
      <c r="G91" s="16">
        <v>3112853.1579999998</v>
      </c>
      <c r="H91" s="16">
        <v>6857393.3500000015</v>
      </c>
      <c r="I91" s="83">
        <f t="shared" si="4"/>
        <v>0.4539411696428351</v>
      </c>
      <c r="M91" s="15"/>
    </row>
    <row r="92" spans="1:13" x14ac:dyDescent="0.35">
      <c r="A92" s="5">
        <f t="shared" si="5"/>
        <v>74</v>
      </c>
      <c r="B92" t="s">
        <v>99</v>
      </c>
      <c r="C92" s="58" t="s">
        <v>663</v>
      </c>
      <c r="D92" s="81">
        <v>43801</v>
      </c>
      <c r="E92" s="83">
        <f t="shared" si="3"/>
        <v>5.4021739130434785</v>
      </c>
      <c r="F92" s="16">
        <v>0</v>
      </c>
      <c r="G92" s="16">
        <v>-2190.1020000000003</v>
      </c>
      <c r="H92" s="16">
        <v>16694.229999999996</v>
      </c>
      <c r="I92" s="83">
        <f t="shared" si="4"/>
        <v>-0.13118915936823686</v>
      </c>
      <c r="M92" s="15"/>
    </row>
    <row r="93" spans="1:13" x14ac:dyDescent="0.35">
      <c r="A93" s="5">
        <f t="shared" si="5"/>
        <v>75</v>
      </c>
      <c r="B93" t="s">
        <v>100</v>
      </c>
      <c r="C93" s="58" t="s">
        <v>664</v>
      </c>
      <c r="D93" s="81">
        <v>44116</v>
      </c>
      <c r="E93" s="83">
        <f t="shared" si="3"/>
        <v>2.6981132075471699</v>
      </c>
      <c r="F93" s="16">
        <v>-1</v>
      </c>
      <c r="G93" s="16">
        <v>-29852.064999999999</v>
      </c>
      <c r="H93" s="16">
        <v>57256.600000000006</v>
      </c>
      <c r="I93" s="83">
        <f t="shared" si="4"/>
        <v>-0.52137334385904843</v>
      </c>
      <c r="M93" s="15"/>
    </row>
    <row r="94" spans="1:13" x14ac:dyDescent="0.35">
      <c r="A94" s="5">
        <f t="shared" si="5"/>
        <v>76</v>
      </c>
      <c r="B94" t="s">
        <v>101</v>
      </c>
      <c r="C94" s="58" t="s">
        <v>665</v>
      </c>
      <c r="D94" s="81">
        <v>44116</v>
      </c>
      <c r="E94" s="83">
        <f t="shared" si="3"/>
        <v>2.8036072144288577</v>
      </c>
      <c r="F94" s="16">
        <v>51</v>
      </c>
      <c r="G94" s="16">
        <v>157680.06499999997</v>
      </c>
      <c r="H94" s="16">
        <v>119024.53</v>
      </c>
      <c r="I94" s="83">
        <f t="shared" si="4"/>
        <v>1.3247694823915708</v>
      </c>
      <c r="M94" s="15"/>
    </row>
    <row r="95" spans="1:13" x14ac:dyDescent="0.35">
      <c r="A95" s="5">
        <f t="shared" si="5"/>
        <v>77</v>
      </c>
      <c r="B95" t="s">
        <v>103</v>
      </c>
      <c r="C95" s="58" t="s">
        <v>665</v>
      </c>
      <c r="D95" s="81">
        <v>43979</v>
      </c>
      <c r="E95" s="83">
        <f t="shared" si="3"/>
        <v>3.8646408839779007</v>
      </c>
      <c r="F95" s="16">
        <v>0</v>
      </c>
      <c r="G95" s="16">
        <v>0</v>
      </c>
      <c r="H95" s="16">
        <v>-46.819999999999993</v>
      </c>
      <c r="I95" s="83">
        <f t="shared" si="4"/>
        <v>0</v>
      </c>
      <c r="M95" s="15"/>
    </row>
    <row r="96" spans="1:13" x14ac:dyDescent="0.35">
      <c r="A96" s="5">
        <f t="shared" si="5"/>
        <v>78</v>
      </c>
      <c r="B96" t="s">
        <v>600</v>
      </c>
      <c r="C96" s="58">
        <v>43922</v>
      </c>
      <c r="D96" s="81">
        <v>44110</v>
      </c>
      <c r="E96" s="83">
        <f t="shared" si="3"/>
        <v>5.8191489361702127</v>
      </c>
      <c r="F96" s="16">
        <v>0</v>
      </c>
      <c r="G96" s="16">
        <v>0</v>
      </c>
      <c r="H96" s="16">
        <v>-11677.210000000003</v>
      </c>
      <c r="I96" s="83">
        <f t="shared" si="4"/>
        <v>0</v>
      </c>
      <c r="M96" s="15"/>
    </row>
    <row r="97" spans="1:13" x14ac:dyDescent="0.35">
      <c r="A97" s="5">
        <f t="shared" si="5"/>
        <v>79</v>
      </c>
      <c r="B97" t="s">
        <v>601</v>
      </c>
      <c r="C97" s="81">
        <v>42767</v>
      </c>
      <c r="D97" s="81">
        <v>42979</v>
      </c>
      <c r="E97" s="83">
        <f t="shared" si="3"/>
        <v>10.608490566037736</v>
      </c>
      <c r="F97" s="16">
        <v>0</v>
      </c>
      <c r="G97" s="16">
        <v>0</v>
      </c>
      <c r="H97" s="16">
        <v>92.25</v>
      </c>
      <c r="I97" s="83">
        <f t="shared" si="4"/>
        <v>0</v>
      </c>
      <c r="M97" s="15"/>
    </row>
    <row r="98" spans="1:13" x14ac:dyDescent="0.35">
      <c r="A98" s="5">
        <f t="shared" si="5"/>
        <v>80</v>
      </c>
      <c r="B98" t="s">
        <v>104</v>
      </c>
      <c r="C98" s="58">
        <v>44470</v>
      </c>
      <c r="D98" s="81">
        <v>44866</v>
      </c>
      <c r="E98" s="83">
        <f t="shared" si="3"/>
        <v>1.3787878787878789</v>
      </c>
      <c r="F98" s="16">
        <v>0</v>
      </c>
      <c r="G98" s="16">
        <v>0</v>
      </c>
      <c r="H98" s="16">
        <v>379.21999999999997</v>
      </c>
      <c r="I98" s="83">
        <f t="shared" si="4"/>
        <v>0</v>
      </c>
      <c r="M98" s="15"/>
    </row>
    <row r="99" spans="1:13" x14ac:dyDescent="0.35">
      <c r="A99" s="5">
        <f t="shared" si="5"/>
        <v>81</v>
      </c>
      <c r="B99" t="s">
        <v>105</v>
      </c>
      <c r="C99" s="58">
        <v>44470</v>
      </c>
      <c r="D99" s="81">
        <v>44866</v>
      </c>
      <c r="E99" s="83">
        <f t="shared" si="3"/>
        <v>1.3787878787878789</v>
      </c>
      <c r="F99" s="16">
        <v>0</v>
      </c>
      <c r="G99" s="16">
        <v>0</v>
      </c>
      <c r="H99" s="16">
        <v>811114.22000000079</v>
      </c>
      <c r="I99" s="83">
        <f t="shared" si="4"/>
        <v>0</v>
      </c>
      <c r="M99" s="15"/>
    </row>
    <row r="100" spans="1:13" x14ac:dyDescent="0.35">
      <c r="A100" s="5">
        <f t="shared" si="5"/>
        <v>82</v>
      </c>
      <c r="B100" t="s">
        <v>106</v>
      </c>
      <c r="C100" s="58">
        <v>45231</v>
      </c>
      <c r="D100" s="81" t="s">
        <v>703</v>
      </c>
      <c r="E100" s="83" t="s">
        <v>703</v>
      </c>
      <c r="F100" s="16">
        <v>0</v>
      </c>
      <c r="G100" s="16">
        <v>0</v>
      </c>
      <c r="H100" s="16">
        <v>10240.609999999997</v>
      </c>
      <c r="I100" s="83">
        <f t="shared" si="4"/>
        <v>0</v>
      </c>
      <c r="M100" s="15"/>
    </row>
    <row r="101" spans="1:13" x14ac:dyDescent="0.35">
      <c r="A101" s="5">
        <f t="shared" si="5"/>
        <v>83</v>
      </c>
      <c r="B101" t="s">
        <v>107</v>
      </c>
      <c r="C101" s="58" t="s">
        <v>20</v>
      </c>
      <c r="D101" s="81" t="s">
        <v>703</v>
      </c>
      <c r="E101" s="83" t="s">
        <v>703</v>
      </c>
      <c r="F101" s="16">
        <v>406855.49699999997</v>
      </c>
      <c r="G101" s="16">
        <v>892667.69599999988</v>
      </c>
      <c r="H101" s="16">
        <v>359329.61999999988</v>
      </c>
      <c r="I101" s="83">
        <f t="shared" si="4"/>
        <v>2.4842585924310949</v>
      </c>
      <c r="M101" s="15"/>
    </row>
    <row r="102" spans="1:13" x14ac:dyDescent="0.35">
      <c r="A102" s="5">
        <f t="shared" si="5"/>
        <v>84</v>
      </c>
      <c r="B102" t="s">
        <v>108</v>
      </c>
      <c r="C102" s="58" t="s">
        <v>20</v>
      </c>
      <c r="D102" s="81" t="s">
        <v>703</v>
      </c>
      <c r="E102" s="83" t="s">
        <v>703</v>
      </c>
      <c r="F102" s="16">
        <v>459487.74599999998</v>
      </c>
      <c r="G102" s="16">
        <v>964271.60100000002</v>
      </c>
      <c r="H102" s="16">
        <v>1160111.2800000012</v>
      </c>
      <c r="I102" s="83">
        <f t="shared" si="4"/>
        <v>0.83118888474215946</v>
      </c>
      <c r="M102" s="15"/>
    </row>
    <row r="103" spans="1:13" x14ac:dyDescent="0.35">
      <c r="A103" s="5">
        <f t="shared" si="5"/>
        <v>85</v>
      </c>
      <c r="B103" t="s">
        <v>109</v>
      </c>
      <c r="C103" s="58" t="s">
        <v>20</v>
      </c>
      <c r="D103" s="81" t="s">
        <v>703</v>
      </c>
      <c r="E103" s="83" t="s">
        <v>703</v>
      </c>
      <c r="F103" s="16">
        <v>1839490.1150000002</v>
      </c>
      <c r="G103" s="16">
        <v>3970840.2350000003</v>
      </c>
      <c r="H103" s="16">
        <v>4915128.0999999801</v>
      </c>
      <c r="I103" s="83">
        <f t="shared" si="4"/>
        <v>0.80788133171951637</v>
      </c>
      <c r="M103" s="15"/>
    </row>
    <row r="104" spans="1:13" x14ac:dyDescent="0.35">
      <c r="A104" s="5">
        <f t="shared" si="5"/>
        <v>86</v>
      </c>
      <c r="B104" t="s">
        <v>110</v>
      </c>
      <c r="C104" s="58" t="s">
        <v>20</v>
      </c>
      <c r="D104" s="81" t="s">
        <v>703</v>
      </c>
      <c r="E104" s="83" t="s">
        <v>703</v>
      </c>
      <c r="F104" s="16">
        <v>139835.45300000001</v>
      </c>
      <c r="G104" s="16">
        <v>298817.27799999999</v>
      </c>
      <c r="H104" s="16">
        <v>237645.51999999979</v>
      </c>
      <c r="I104" s="83">
        <f t="shared" si="4"/>
        <v>1.2574075791540285</v>
      </c>
      <c r="M104" s="15"/>
    </row>
    <row r="105" spans="1:13" x14ac:dyDescent="0.35">
      <c r="A105" s="5">
        <f t="shared" si="5"/>
        <v>87</v>
      </c>
      <c r="B105" t="s">
        <v>111</v>
      </c>
      <c r="C105" s="58" t="s">
        <v>20</v>
      </c>
      <c r="D105" s="81" t="s">
        <v>703</v>
      </c>
      <c r="E105" s="83" t="s">
        <v>703</v>
      </c>
      <c r="F105" s="16">
        <v>807266.00799999991</v>
      </c>
      <c r="G105" s="16">
        <v>1476921.3670000003</v>
      </c>
      <c r="H105" s="16">
        <v>1480037.9499999995</v>
      </c>
      <c r="I105" s="83">
        <f t="shared" si="4"/>
        <v>0.99789425467097026</v>
      </c>
      <c r="M105" s="15"/>
    </row>
    <row r="106" spans="1:13" x14ac:dyDescent="0.35">
      <c r="A106" s="5">
        <f t="shared" si="5"/>
        <v>88</v>
      </c>
      <c r="B106" t="s">
        <v>112</v>
      </c>
      <c r="C106" s="58" t="s">
        <v>20</v>
      </c>
      <c r="D106" s="81" t="s">
        <v>703</v>
      </c>
      <c r="E106" s="83" t="s">
        <v>703</v>
      </c>
      <c r="F106" s="16">
        <v>-10118.780999999999</v>
      </c>
      <c r="G106" s="16">
        <v>2210254.2260000003</v>
      </c>
      <c r="H106" s="16">
        <v>-45388.569999999992</v>
      </c>
      <c r="I106" s="83">
        <f t="shared" si="4"/>
        <v>-48.696273665374356</v>
      </c>
      <c r="M106" s="15"/>
    </row>
    <row r="107" spans="1:13" x14ac:dyDescent="0.35">
      <c r="A107" s="5">
        <f t="shared" si="5"/>
        <v>89</v>
      </c>
      <c r="B107" t="s">
        <v>113</v>
      </c>
      <c r="C107" s="58" t="s">
        <v>20</v>
      </c>
      <c r="D107" s="81" t="s">
        <v>703</v>
      </c>
      <c r="E107" s="83" t="s">
        <v>703</v>
      </c>
      <c r="F107" s="16">
        <v>317712.53499999997</v>
      </c>
      <c r="G107" s="16">
        <v>689588.44299999997</v>
      </c>
      <c r="H107" s="16">
        <v>1529277.4500000034</v>
      </c>
      <c r="I107" s="83">
        <f t="shared" si="4"/>
        <v>0.45092435188918689</v>
      </c>
      <c r="M107" s="15"/>
    </row>
    <row r="108" spans="1:13" x14ac:dyDescent="0.35">
      <c r="A108" s="5">
        <f t="shared" si="5"/>
        <v>90</v>
      </c>
      <c r="B108" t="s">
        <v>114</v>
      </c>
      <c r="C108" s="58" t="s">
        <v>20</v>
      </c>
      <c r="D108" s="81" t="s">
        <v>703</v>
      </c>
      <c r="E108" s="83" t="s">
        <v>703</v>
      </c>
      <c r="F108" s="16">
        <v>0</v>
      </c>
      <c r="G108" s="16">
        <v>0</v>
      </c>
      <c r="H108" s="16">
        <v>8745.34</v>
      </c>
      <c r="I108" s="83">
        <f t="shared" si="4"/>
        <v>0</v>
      </c>
      <c r="M108" s="15"/>
    </row>
    <row r="109" spans="1:13" x14ac:dyDescent="0.35">
      <c r="A109" s="5">
        <f t="shared" si="5"/>
        <v>91</v>
      </c>
      <c r="B109" t="s">
        <v>115</v>
      </c>
      <c r="C109" s="58" t="s">
        <v>20</v>
      </c>
      <c r="D109" s="81" t="s">
        <v>703</v>
      </c>
      <c r="E109" s="83" t="s">
        <v>703</v>
      </c>
      <c r="F109" s="16">
        <v>521428.56699999992</v>
      </c>
      <c r="G109" s="16">
        <v>1284646.4820000001</v>
      </c>
      <c r="H109" s="16">
        <v>2057754.0400000033</v>
      </c>
      <c r="I109" s="83">
        <f t="shared" si="4"/>
        <v>0.62429544883799526</v>
      </c>
      <c r="M109" s="15"/>
    </row>
    <row r="110" spans="1:13" x14ac:dyDescent="0.35">
      <c r="A110" s="5">
        <f t="shared" si="5"/>
        <v>92</v>
      </c>
      <c r="B110" t="s">
        <v>116</v>
      </c>
      <c r="C110" s="58" t="s">
        <v>20</v>
      </c>
      <c r="D110" s="81" t="s">
        <v>703</v>
      </c>
      <c r="E110" s="83" t="s">
        <v>703</v>
      </c>
      <c r="F110" s="16">
        <v>329383.77399999998</v>
      </c>
      <c r="G110" s="16">
        <v>736018.49800000002</v>
      </c>
      <c r="H110" s="16">
        <v>101166.76</v>
      </c>
      <c r="I110" s="83">
        <f t="shared" si="4"/>
        <v>7.2752996932984715</v>
      </c>
      <c r="M110" s="15"/>
    </row>
    <row r="111" spans="1:13" x14ac:dyDescent="0.35">
      <c r="A111" s="5">
        <f t="shared" si="5"/>
        <v>93</v>
      </c>
      <c r="B111" t="s">
        <v>117</v>
      </c>
      <c r="C111" s="58" t="s">
        <v>20</v>
      </c>
      <c r="D111" s="81" t="s">
        <v>703</v>
      </c>
      <c r="E111" s="83" t="s">
        <v>703</v>
      </c>
      <c r="F111" s="16">
        <v>1067748.865</v>
      </c>
      <c r="G111" s="16">
        <v>3956362.0249999999</v>
      </c>
      <c r="H111" s="16">
        <v>2069757.7100000051</v>
      </c>
      <c r="I111" s="83">
        <f t="shared" si="4"/>
        <v>1.9115097413986637</v>
      </c>
      <c r="M111" s="15"/>
    </row>
    <row r="112" spans="1:13" x14ac:dyDescent="0.35">
      <c r="A112" s="5">
        <f t="shared" si="5"/>
        <v>94</v>
      </c>
      <c r="B112" t="s">
        <v>118</v>
      </c>
      <c r="C112" s="58" t="s">
        <v>20</v>
      </c>
      <c r="D112" s="81" t="s">
        <v>703</v>
      </c>
      <c r="E112" s="83" t="s">
        <v>703</v>
      </c>
      <c r="F112" s="16">
        <v>52885.889000000003</v>
      </c>
      <c r="G112" s="16">
        <v>115606.317</v>
      </c>
      <c r="H112" s="16">
        <v>129671.56999999982</v>
      </c>
      <c r="I112" s="83">
        <f t="shared" si="4"/>
        <v>0.89153171354368699</v>
      </c>
      <c r="M112" s="15"/>
    </row>
    <row r="113" spans="1:13" x14ac:dyDescent="0.35">
      <c r="A113" s="5">
        <f t="shared" si="5"/>
        <v>95</v>
      </c>
      <c r="B113" t="s">
        <v>119</v>
      </c>
      <c r="C113" s="58" t="s">
        <v>20</v>
      </c>
      <c r="D113" s="81" t="s">
        <v>703</v>
      </c>
      <c r="E113" s="83" t="s">
        <v>703</v>
      </c>
      <c r="F113" s="16">
        <v>289595.65599999996</v>
      </c>
      <c r="G113" s="16">
        <v>633298.9219999999</v>
      </c>
      <c r="H113" s="16">
        <v>316610.49000000005</v>
      </c>
      <c r="I113" s="83">
        <f t="shared" si="4"/>
        <v>2.0002461763032544</v>
      </c>
      <c r="M113" s="15"/>
    </row>
    <row r="114" spans="1:13" x14ac:dyDescent="0.35">
      <c r="A114" s="5">
        <f t="shared" si="5"/>
        <v>96</v>
      </c>
      <c r="B114" t="s">
        <v>120</v>
      </c>
      <c r="C114" s="58" t="s">
        <v>20</v>
      </c>
      <c r="D114" s="81" t="s">
        <v>703</v>
      </c>
      <c r="E114" s="83" t="s">
        <v>703</v>
      </c>
      <c r="F114" s="16">
        <v>-717224.98900000006</v>
      </c>
      <c r="G114" s="16">
        <v>1.4E-2</v>
      </c>
      <c r="H114" s="16">
        <v>-10179.319999981672</v>
      </c>
      <c r="I114" s="83">
        <f t="shared" si="4"/>
        <v>-1.3753374488693949E-6</v>
      </c>
      <c r="M114" s="15"/>
    </row>
    <row r="115" spans="1:13" x14ac:dyDescent="0.35">
      <c r="A115" s="5">
        <f t="shared" si="5"/>
        <v>97</v>
      </c>
      <c r="B115" t="s">
        <v>121</v>
      </c>
      <c r="C115" s="58" t="s">
        <v>20</v>
      </c>
      <c r="D115" s="81" t="s">
        <v>703</v>
      </c>
      <c r="E115" s="83" t="s">
        <v>703</v>
      </c>
      <c r="F115" s="16">
        <v>1449595.436</v>
      </c>
      <c r="G115" s="16">
        <v>4133307.7579999999</v>
      </c>
      <c r="H115" s="16">
        <v>4842578.1000000006</v>
      </c>
      <c r="I115" s="83">
        <f t="shared" si="4"/>
        <v>0.85353455796613775</v>
      </c>
      <c r="M115" s="15"/>
    </row>
    <row r="116" spans="1:13" x14ac:dyDescent="0.35">
      <c r="A116" s="5">
        <f t="shared" si="5"/>
        <v>98</v>
      </c>
      <c r="B116" t="s">
        <v>122</v>
      </c>
      <c r="C116" s="58" t="s">
        <v>20</v>
      </c>
      <c r="D116" s="81" t="s">
        <v>703</v>
      </c>
      <c r="E116" s="83" t="s">
        <v>703</v>
      </c>
      <c r="F116" s="16">
        <v>0</v>
      </c>
      <c r="G116" s="16">
        <v>0</v>
      </c>
      <c r="H116" s="16">
        <v>0</v>
      </c>
      <c r="I116" s="83" t="e">
        <f t="shared" si="4"/>
        <v>#DIV/0!</v>
      </c>
      <c r="M116" s="15"/>
    </row>
    <row r="117" spans="1:13" x14ac:dyDescent="0.35">
      <c r="A117" s="5">
        <f t="shared" si="5"/>
        <v>99</v>
      </c>
      <c r="B117" t="s">
        <v>602</v>
      </c>
      <c r="C117" s="58">
        <v>44166</v>
      </c>
      <c r="D117" s="81" t="s">
        <v>703</v>
      </c>
      <c r="E117" s="83" t="s">
        <v>703</v>
      </c>
      <c r="F117" s="16">
        <v>0</v>
      </c>
      <c r="G117" s="16">
        <v>0</v>
      </c>
      <c r="H117" s="16">
        <v>269333.78000000003</v>
      </c>
      <c r="I117" s="83">
        <f t="shared" si="4"/>
        <v>0</v>
      </c>
      <c r="M117" s="15"/>
    </row>
    <row r="118" spans="1:13" x14ac:dyDescent="0.35">
      <c r="A118" s="5">
        <f t="shared" si="5"/>
        <v>100</v>
      </c>
      <c r="B118" t="s">
        <v>123</v>
      </c>
      <c r="C118" s="58">
        <v>44166</v>
      </c>
      <c r="D118" s="81" t="s">
        <v>703</v>
      </c>
      <c r="E118" s="83" t="s">
        <v>703</v>
      </c>
      <c r="F118" s="16">
        <v>0</v>
      </c>
      <c r="G118" s="16">
        <v>0</v>
      </c>
      <c r="H118" s="16">
        <v>-8.4400000000000013</v>
      </c>
      <c r="I118" s="83">
        <f t="shared" si="4"/>
        <v>0</v>
      </c>
      <c r="M118" s="15"/>
    </row>
    <row r="119" spans="1:13" x14ac:dyDescent="0.35">
      <c r="A119" s="5">
        <f t="shared" si="5"/>
        <v>101</v>
      </c>
      <c r="B119" t="s">
        <v>124</v>
      </c>
      <c r="C119" s="58">
        <v>44166</v>
      </c>
      <c r="D119" s="81" t="s">
        <v>703</v>
      </c>
      <c r="E119" s="83" t="s">
        <v>703</v>
      </c>
      <c r="F119" s="16">
        <v>0</v>
      </c>
      <c r="G119" s="16">
        <v>0</v>
      </c>
      <c r="H119" s="16">
        <v>8409.7699999999986</v>
      </c>
      <c r="I119" s="83">
        <f t="shared" si="4"/>
        <v>0</v>
      </c>
      <c r="M119" s="15"/>
    </row>
    <row r="120" spans="1:13" x14ac:dyDescent="0.35">
      <c r="A120" s="5">
        <f t="shared" si="5"/>
        <v>102</v>
      </c>
      <c r="B120" t="s">
        <v>125</v>
      </c>
      <c r="C120" s="58">
        <v>44136</v>
      </c>
      <c r="D120" s="81" t="s">
        <v>703</v>
      </c>
      <c r="E120" s="83" t="s">
        <v>703</v>
      </c>
      <c r="F120" s="16">
        <v>0</v>
      </c>
      <c r="G120" s="16">
        <v>0</v>
      </c>
      <c r="H120" s="16">
        <v>619506.28</v>
      </c>
      <c r="I120" s="83">
        <f t="shared" si="4"/>
        <v>0</v>
      </c>
      <c r="M120" s="15"/>
    </row>
    <row r="121" spans="1:13" x14ac:dyDescent="0.35">
      <c r="A121" s="5">
        <f t="shared" si="5"/>
        <v>103</v>
      </c>
      <c r="B121" t="s">
        <v>126</v>
      </c>
      <c r="C121" s="58">
        <v>45139</v>
      </c>
      <c r="D121" s="81">
        <v>45291</v>
      </c>
      <c r="E121" s="83">
        <f>IFERROR((($C$9-C121)/(D121-C121)),"n.m.")</f>
        <v>-0.80921052631578949</v>
      </c>
      <c r="F121" s="16">
        <v>0</v>
      </c>
      <c r="G121" s="16">
        <v>0</v>
      </c>
      <c r="H121" s="16">
        <v>60737.980000000018</v>
      </c>
      <c r="I121" s="83">
        <f t="shared" si="4"/>
        <v>0</v>
      </c>
      <c r="M121" s="15"/>
    </row>
    <row r="122" spans="1:13" x14ac:dyDescent="0.35">
      <c r="A122" s="5">
        <f t="shared" si="5"/>
        <v>104</v>
      </c>
      <c r="B122" t="s">
        <v>127</v>
      </c>
      <c r="C122" s="58">
        <v>45200</v>
      </c>
      <c r="D122" s="81">
        <v>46935</v>
      </c>
      <c r="E122" s="83">
        <f>IFERROR((($C$9-C122)/(D122-C122)),"n.m.")</f>
        <v>-0.10605187319884726</v>
      </c>
      <c r="F122" s="16">
        <v>0</v>
      </c>
      <c r="G122" s="16">
        <v>0</v>
      </c>
      <c r="H122" s="16">
        <v>5504.85</v>
      </c>
      <c r="I122" s="83">
        <f t="shared" si="4"/>
        <v>0</v>
      </c>
      <c r="M122" s="15"/>
    </row>
    <row r="123" spans="1:13" x14ac:dyDescent="0.35">
      <c r="A123" s="5">
        <f t="shared" si="5"/>
        <v>105</v>
      </c>
      <c r="B123" t="s">
        <v>128</v>
      </c>
      <c r="C123" s="58">
        <v>45078</v>
      </c>
      <c r="D123" s="81">
        <v>46112</v>
      </c>
      <c r="E123" s="83">
        <f>IFERROR((($C$9-C123)/(D123-C123)),"n.m.")</f>
        <v>-5.9961315280464215E-2</v>
      </c>
      <c r="F123" s="16">
        <v>0</v>
      </c>
      <c r="G123" s="16">
        <v>0</v>
      </c>
      <c r="H123" s="16">
        <v>1716845.5700000019</v>
      </c>
      <c r="I123" s="83">
        <f t="shared" si="4"/>
        <v>0</v>
      </c>
      <c r="M123" s="15"/>
    </row>
    <row r="124" spans="1:13" x14ac:dyDescent="0.35">
      <c r="A124" s="5">
        <f t="shared" si="5"/>
        <v>106</v>
      </c>
      <c r="B124" t="s">
        <v>129</v>
      </c>
      <c r="C124" s="58">
        <v>43831</v>
      </c>
      <c r="D124" s="81">
        <v>47848</v>
      </c>
      <c r="E124" s="83">
        <f>IFERROR((($C$9-C124)/(D124-C124)),"n.m.")</f>
        <v>0.29499626587005229</v>
      </c>
      <c r="F124" s="16">
        <v>0</v>
      </c>
      <c r="G124" s="16">
        <v>0</v>
      </c>
      <c r="H124" s="16">
        <v>513160.34000000014</v>
      </c>
      <c r="I124" s="83">
        <f t="shared" si="4"/>
        <v>0</v>
      </c>
      <c r="M124" s="15"/>
    </row>
    <row r="125" spans="1:13" x14ac:dyDescent="0.35">
      <c r="A125" s="5">
        <f t="shared" si="5"/>
        <v>107</v>
      </c>
      <c r="B125" t="s">
        <v>130</v>
      </c>
      <c r="C125" s="58" t="s">
        <v>20</v>
      </c>
      <c r="D125" s="81" t="s">
        <v>703</v>
      </c>
      <c r="E125" s="83" t="s">
        <v>703</v>
      </c>
      <c r="F125" s="16">
        <v>0</v>
      </c>
      <c r="G125" s="16">
        <v>448587.87</v>
      </c>
      <c r="H125" s="16">
        <v>928346.60000000079</v>
      </c>
      <c r="I125" s="83">
        <f t="shared" si="4"/>
        <v>0.48321162591644068</v>
      </c>
      <c r="M125" s="15"/>
    </row>
    <row r="126" spans="1:13" x14ac:dyDescent="0.35">
      <c r="A126" s="5">
        <f t="shared" si="5"/>
        <v>108</v>
      </c>
      <c r="B126" t="s">
        <v>131</v>
      </c>
      <c r="C126" s="58">
        <v>45139</v>
      </c>
      <c r="D126" s="81">
        <v>45291</v>
      </c>
      <c r="E126" s="83">
        <f>IFERROR((($C$9-C126)/(D126-C126)),"n.m.")</f>
        <v>-0.80921052631578949</v>
      </c>
      <c r="F126" s="16">
        <v>0</v>
      </c>
      <c r="G126" s="16">
        <v>0</v>
      </c>
      <c r="H126" s="16">
        <v>147982.34000000011</v>
      </c>
      <c r="I126" s="83">
        <f t="shared" si="4"/>
        <v>0</v>
      </c>
      <c r="M126" s="15"/>
    </row>
    <row r="127" spans="1:13" x14ac:dyDescent="0.35">
      <c r="A127" s="5">
        <f t="shared" si="5"/>
        <v>109</v>
      </c>
      <c r="B127" t="s">
        <v>132</v>
      </c>
      <c r="C127" s="58">
        <v>44501</v>
      </c>
      <c r="D127" s="81" t="s">
        <v>703</v>
      </c>
      <c r="E127" s="83" t="s">
        <v>703</v>
      </c>
      <c r="F127" s="16">
        <v>0</v>
      </c>
      <c r="G127" s="16">
        <v>372644.14500000002</v>
      </c>
      <c r="H127" s="16">
        <v>453062.03000000102</v>
      </c>
      <c r="I127" s="83">
        <f t="shared" si="4"/>
        <v>0.82250138021939112</v>
      </c>
      <c r="M127" s="15"/>
    </row>
    <row r="128" spans="1:13" x14ac:dyDescent="0.35">
      <c r="A128" s="5">
        <f t="shared" si="5"/>
        <v>110</v>
      </c>
      <c r="B128" t="s">
        <v>133</v>
      </c>
      <c r="C128" s="58" t="s">
        <v>666</v>
      </c>
      <c r="D128" s="81">
        <v>44561</v>
      </c>
      <c r="E128" s="83">
        <f>IFERROR((($C$9-C128)/(D128-C128)),"n.m.")</f>
        <v>1.2622478386167146</v>
      </c>
      <c r="F128" s="16">
        <v>0</v>
      </c>
      <c r="G128" s="16">
        <v>152321.63500000001</v>
      </c>
      <c r="H128" s="16">
        <v>359665.68000000069</v>
      </c>
      <c r="I128" s="83">
        <f t="shared" si="4"/>
        <v>0.42350895142399941</v>
      </c>
      <c r="M128" s="15"/>
    </row>
    <row r="129" spans="1:13" x14ac:dyDescent="0.35">
      <c r="A129" s="5">
        <f t="shared" si="5"/>
        <v>111</v>
      </c>
      <c r="B129" t="s">
        <v>603</v>
      </c>
      <c r="C129" s="58">
        <v>44531</v>
      </c>
      <c r="D129" s="81">
        <v>44742</v>
      </c>
      <c r="E129" s="83">
        <f>IFERROR((($C$9-C129)/(D129-C129)),"n.m.")</f>
        <v>2.2985781990521326</v>
      </c>
      <c r="F129" s="16">
        <v>0</v>
      </c>
      <c r="G129" s="16">
        <v>372644.14500000002</v>
      </c>
      <c r="H129" s="16">
        <v>146631.17000000007</v>
      </c>
      <c r="I129" s="83">
        <f t="shared" si="4"/>
        <v>2.5413706035353862</v>
      </c>
      <c r="M129" s="15"/>
    </row>
    <row r="130" spans="1:13" x14ac:dyDescent="0.35">
      <c r="A130" s="5">
        <f t="shared" si="5"/>
        <v>112</v>
      </c>
      <c r="B130" t="s">
        <v>134</v>
      </c>
      <c r="C130" s="58">
        <v>45017</v>
      </c>
      <c r="D130" s="81">
        <v>46022</v>
      </c>
      <c r="E130" s="83">
        <f>IFERROR((($C$9-C130)/(D130-C130)),"n.m.")</f>
        <v>-9.9502487562189048E-4</v>
      </c>
      <c r="F130" s="16">
        <v>114281.12199999999</v>
      </c>
      <c r="G130" s="16">
        <v>257032.02400000003</v>
      </c>
      <c r="H130" s="16">
        <v>154626.13</v>
      </c>
      <c r="I130" s="83">
        <f t="shared" si="4"/>
        <v>1.6622806507541774</v>
      </c>
      <c r="M130" s="15"/>
    </row>
    <row r="131" spans="1:13" x14ac:dyDescent="0.35">
      <c r="A131" s="5">
        <f t="shared" si="5"/>
        <v>113</v>
      </c>
      <c r="B131" t="s">
        <v>135</v>
      </c>
      <c r="C131" s="58">
        <v>44743</v>
      </c>
      <c r="D131" s="81">
        <v>44926</v>
      </c>
      <c r="E131" s="83">
        <f>IFERROR((($C$9-C131)/(D131-C131)),"n.m.")</f>
        <v>1.4918032786885247</v>
      </c>
      <c r="F131" s="16">
        <v>623141.58100000001</v>
      </c>
      <c r="G131" s="16">
        <v>-49737.682000000001</v>
      </c>
      <c r="H131" s="16">
        <v>17058.359999999993</v>
      </c>
      <c r="I131" s="83">
        <f t="shared" si="4"/>
        <v>-2.9157364482869408</v>
      </c>
      <c r="M131" s="15"/>
    </row>
    <row r="132" spans="1:13" x14ac:dyDescent="0.35">
      <c r="A132" s="5">
        <f t="shared" si="5"/>
        <v>114</v>
      </c>
      <c r="B132" t="s">
        <v>136</v>
      </c>
      <c r="C132" s="58">
        <v>44927</v>
      </c>
      <c r="D132" s="81">
        <v>44926</v>
      </c>
      <c r="E132" s="83">
        <f>IFERROR((($C$9-C132)/(D132-C132)),"n.m.")</f>
        <v>-89</v>
      </c>
      <c r="F132" s="16">
        <v>0</v>
      </c>
      <c r="G132" s="16">
        <v>0</v>
      </c>
      <c r="H132" s="16">
        <v>-1088.77</v>
      </c>
      <c r="I132" s="83">
        <f t="shared" si="4"/>
        <v>0</v>
      </c>
      <c r="M132" s="15"/>
    </row>
    <row r="133" spans="1:13" x14ac:dyDescent="0.35">
      <c r="A133" s="5">
        <f t="shared" si="5"/>
        <v>115</v>
      </c>
      <c r="B133" t="s">
        <v>139</v>
      </c>
      <c r="C133" s="58" t="s">
        <v>667</v>
      </c>
      <c r="D133" s="81" t="s">
        <v>703</v>
      </c>
      <c r="E133" s="83" t="s">
        <v>703</v>
      </c>
      <c r="F133" s="16">
        <v>1540841.9029999999</v>
      </c>
      <c r="G133" s="16">
        <v>3430698.4479999994</v>
      </c>
      <c r="H133" s="16">
        <v>1599747.7799999984</v>
      </c>
      <c r="I133" s="83">
        <f t="shared" si="4"/>
        <v>2.1445245874946628</v>
      </c>
      <c r="M133" s="15"/>
    </row>
    <row r="134" spans="1:13" x14ac:dyDescent="0.35">
      <c r="A134" s="5">
        <f t="shared" si="5"/>
        <v>116</v>
      </c>
      <c r="B134" t="s">
        <v>140</v>
      </c>
      <c r="C134" s="58" t="s">
        <v>663</v>
      </c>
      <c r="D134" s="81" t="s">
        <v>703</v>
      </c>
      <c r="E134" s="83" t="s">
        <v>703</v>
      </c>
      <c r="F134" s="16">
        <v>10202.065000000001</v>
      </c>
      <c r="G134" s="16">
        <v>22364.013000000003</v>
      </c>
      <c r="H134" s="16">
        <v>179748.13</v>
      </c>
      <c r="I134" s="83">
        <f t="shared" si="4"/>
        <v>0.12441861286679312</v>
      </c>
      <c r="M134" s="15"/>
    </row>
    <row r="135" spans="1:13" x14ac:dyDescent="0.35">
      <c r="A135" s="5">
        <f t="shared" si="5"/>
        <v>117</v>
      </c>
      <c r="B135" t="s">
        <v>604</v>
      </c>
      <c r="C135" s="58">
        <v>43770</v>
      </c>
      <c r="D135" s="81">
        <v>44044</v>
      </c>
      <c r="E135" s="83">
        <f t="shared" ref="E135:E166" si="6">IFERROR((($C$9-C135)/(D135-C135)),"n.m.")</f>
        <v>4.5474452554744529</v>
      </c>
      <c r="F135" s="16">
        <v>0</v>
      </c>
      <c r="G135" s="16">
        <v>0</v>
      </c>
      <c r="H135" s="16">
        <v>11640.919999999998</v>
      </c>
      <c r="I135" s="83">
        <f t="shared" si="4"/>
        <v>0</v>
      </c>
      <c r="M135" s="15"/>
    </row>
    <row r="136" spans="1:13" x14ac:dyDescent="0.35">
      <c r="A136" s="5">
        <f t="shared" si="5"/>
        <v>118</v>
      </c>
      <c r="B136" t="s">
        <v>141</v>
      </c>
      <c r="C136" s="58" t="s">
        <v>661</v>
      </c>
      <c r="D136" s="81">
        <v>45646</v>
      </c>
      <c r="E136" s="83">
        <f t="shared" si="6"/>
        <v>0.78795018512285431</v>
      </c>
      <c r="F136" s="16">
        <v>90872.589000000007</v>
      </c>
      <c r="G136" s="16">
        <v>90485.868000000002</v>
      </c>
      <c r="H136" s="16">
        <v>80801.749999999985</v>
      </c>
      <c r="I136" s="83">
        <f t="shared" si="4"/>
        <v>1.1198503497758405</v>
      </c>
      <c r="M136" s="15"/>
    </row>
    <row r="137" spans="1:13" x14ac:dyDescent="0.35">
      <c r="A137" s="5">
        <f t="shared" si="5"/>
        <v>119</v>
      </c>
      <c r="B137" t="s">
        <v>142</v>
      </c>
      <c r="C137" s="58" t="s">
        <v>668</v>
      </c>
      <c r="D137" s="81">
        <v>44166</v>
      </c>
      <c r="E137" s="83">
        <f t="shared" si="6"/>
        <v>1.7160909856781803</v>
      </c>
      <c r="F137" s="16">
        <v>0</v>
      </c>
      <c r="G137" s="16">
        <v>0</v>
      </c>
      <c r="H137" s="16">
        <v>3930.79</v>
      </c>
      <c r="I137" s="83">
        <f t="shared" si="4"/>
        <v>0</v>
      </c>
      <c r="M137" s="15"/>
    </row>
    <row r="138" spans="1:13" x14ac:dyDescent="0.35">
      <c r="A138" s="5">
        <f t="shared" si="5"/>
        <v>120</v>
      </c>
      <c r="B138" t="s">
        <v>143</v>
      </c>
      <c r="C138" s="58" t="s">
        <v>668</v>
      </c>
      <c r="D138" s="81">
        <v>44166</v>
      </c>
      <c r="E138" s="83">
        <f t="shared" si="6"/>
        <v>1.7160909856781803</v>
      </c>
      <c r="F138" s="16">
        <v>0</v>
      </c>
      <c r="G138" s="16">
        <v>0</v>
      </c>
      <c r="H138" s="16">
        <v>1368.9399999999998</v>
      </c>
      <c r="I138" s="83">
        <f t="shared" si="4"/>
        <v>0</v>
      </c>
      <c r="M138" s="15"/>
    </row>
    <row r="139" spans="1:13" x14ac:dyDescent="0.35">
      <c r="A139" s="5">
        <f t="shared" si="5"/>
        <v>121</v>
      </c>
      <c r="B139" t="s">
        <v>144</v>
      </c>
      <c r="C139" s="58" t="s">
        <v>669</v>
      </c>
      <c r="D139" s="81">
        <v>44166</v>
      </c>
      <c r="E139" s="83">
        <f t="shared" si="6"/>
        <v>1.8717948717948718</v>
      </c>
      <c r="F139" s="16">
        <v>0</v>
      </c>
      <c r="G139" s="16">
        <v>-126.85499999999999</v>
      </c>
      <c r="H139" s="16">
        <v>1097.68</v>
      </c>
      <c r="I139" s="83">
        <f t="shared" si="4"/>
        <v>-0.11556646745864002</v>
      </c>
      <c r="M139" s="15"/>
    </row>
    <row r="140" spans="1:13" x14ac:dyDescent="0.35">
      <c r="A140" s="5">
        <f t="shared" si="5"/>
        <v>122</v>
      </c>
      <c r="B140" t="s">
        <v>145</v>
      </c>
      <c r="C140" s="58" t="s">
        <v>663</v>
      </c>
      <c r="D140" s="81">
        <v>45611</v>
      </c>
      <c r="E140" s="83">
        <f t="shared" si="6"/>
        <v>0.71476510067114096</v>
      </c>
      <c r="F140" s="16">
        <v>1050888.199</v>
      </c>
      <c r="G140" s="16">
        <v>-121130.632</v>
      </c>
      <c r="H140" s="16">
        <v>488495.39999999991</v>
      </c>
      <c r="I140" s="83">
        <f t="shared" si="4"/>
        <v>-0.24796678126344696</v>
      </c>
      <c r="M140" s="15"/>
    </row>
    <row r="141" spans="1:13" x14ac:dyDescent="0.35">
      <c r="A141" s="5">
        <f t="shared" si="5"/>
        <v>123</v>
      </c>
      <c r="B141" t="s">
        <v>146</v>
      </c>
      <c r="C141" s="58" t="s">
        <v>663</v>
      </c>
      <c r="D141" s="81">
        <v>45611</v>
      </c>
      <c r="E141" s="83">
        <f t="shared" si="6"/>
        <v>0.71476510067114096</v>
      </c>
      <c r="F141" s="16">
        <v>615270.79600000009</v>
      </c>
      <c r="G141" s="16">
        <v>606118.11600000004</v>
      </c>
      <c r="H141" s="16">
        <v>1250797.69</v>
      </c>
      <c r="I141" s="83">
        <f t="shared" si="4"/>
        <v>0.48458525375114825</v>
      </c>
      <c r="M141" s="15"/>
    </row>
    <row r="142" spans="1:13" x14ac:dyDescent="0.35">
      <c r="A142" s="5">
        <f t="shared" si="5"/>
        <v>124</v>
      </c>
      <c r="B142" t="s">
        <v>147</v>
      </c>
      <c r="C142" s="58" t="s">
        <v>670</v>
      </c>
      <c r="D142" s="81">
        <v>45611</v>
      </c>
      <c r="E142" s="83">
        <f t="shared" si="6"/>
        <v>0.71046228710462289</v>
      </c>
      <c r="F142" s="16">
        <v>283357.68499999994</v>
      </c>
      <c r="G142" s="16">
        <v>277887.777</v>
      </c>
      <c r="H142" s="16">
        <v>417036.44</v>
      </c>
      <c r="I142" s="83">
        <f t="shared" si="4"/>
        <v>0.66633931797422785</v>
      </c>
      <c r="M142" s="15"/>
    </row>
    <row r="143" spans="1:13" x14ac:dyDescent="0.35">
      <c r="A143" s="5">
        <f t="shared" si="5"/>
        <v>125</v>
      </c>
      <c r="B143" t="s">
        <v>148</v>
      </c>
      <c r="C143" s="58">
        <v>43831</v>
      </c>
      <c r="D143" s="81">
        <v>45611</v>
      </c>
      <c r="E143" s="83">
        <f t="shared" si="6"/>
        <v>0.6657303370786517</v>
      </c>
      <c r="F143" s="16">
        <v>1982.4270000000001</v>
      </c>
      <c r="G143" s="16">
        <v>1954.4649999999999</v>
      </c>
      <c r="H143" s="16">
        <v>3063.1800000000003</v>
      </c>
      <c r="I143" s="83">
        <f t="shared" si="4"/>
        <v>0.63805097970083369</v>
      </c>
      <c r="M143" s="15"/>
    </row>
    <row r="144" spans="1:13" x14ac:dyDescent="0.35">
      <c r="A144" s="5">
        <f t="shared" si="5"/>
        <v>126</v>
      </c>
      <c r="B144" t="s">
        <v>149</v>
      </c>
      <c r="C144" s="58">
        <v>44470</v>
      </c>
      <c r="D144" s="81">
        <v>45611</v>
      </c>
      <c r="E144" s="83">
        <f t="shared" si="6"/>
        <v>0.4785276073619632</v>
      </c>
      <c r="F144" s="16">
        <v>403347.549</v>
      </c>
      <c r="G144" s="16">
        <v>367049.78399999999</v>
      </c>
      <c r="H144" s="16">
        <v>1243586.1899999997</v>
      </c>
      <c r="I144" s="83">
        <f t="shared" si="4"/>
        <v>0.29515427796765747</v>
      </c>
      <c r="M144" s="15"/>
    </row>
    <row r="145" spans="1:13" x14ac:dyDescent="0.35">
      <c r="A145" s="5">
        <f t="shared" si="5"/>
        <v>127</v>
      </c>
      <c r="B145" t="s">
        <v>150</v>
      </c>
      <c r="C145" s="58" t="s">
        <v>671</v>
      </c>
      <c r="D145" s="81">
        <v>45427</v>
      </c>
      <c r="E145" s="83">
        <f t="shared" si="6"/>
        <v>0.82781734394637618</v>
      </c>
      <c r="F145" s="16">
        <v>0</v>
      </c>
      <c r="G145" s="16">
        <v>0</v>
      </c>
      <c r="H145" s="16">
        <v>24455.049999999996</v>
      </c>
      <c r="I145" s="83">
        <f t="shared" si="4"/>
        <v>0</v>
      </c>
      <c r="M145" s="15"/>
    </row>
    <row r="146" spans="1:13" x14ac:dyDescent="0.35">
      <c r="A146" s="5">
        <f t="shared" si="5"/>
        <v>128</v>
      </c>
      <c r="B146" t="s">
        <v>151</v>
      </c>
      <c r="C146" s="58">
        <v>44378</v>
      </c>
      <c r="D146" s="81">
        <v>45427</v>
      </c>
      <c r="E146" s="83">
        <f t="shared" si="6"/>
        <v>0.60819828408007626</v>
      </c>
      <c r="F146" s="16">
        <v>14533</v>
      </c>
      <c r="G146" s="16">
        <v>0</v>
      </c>
      <c r="H146" s="16">
        <v>7389.23</v>
      </c>
      <c r="I146" s="83">
        <f t="shared" si="4"/>
        <v>0</v>
      </c>
      <c r="M146" s="15"/>
    </row>
    <row r="147" spans="1:13" x14ac:dyDescent="0.35">
      <c r="A147" s="5">
        <f t="shared" si="5"/>
        <v>129</v>
      </c>
      <c r="B147" t="s">
        <v>152</v>
      </c>
      <c r="C147" s="58" t="s">
        <v>668</v>
      </c>
      <c r="D147" s="81">
        <v>44166</v>
      </c>
      <c r="E147" s="83">
        <f t="shared" si="6"/>
        <v>1.7160909856781803</v>
      </c>
      <c r="F147" s="16">
        <v>0</v>
      </c>
      <c r="G147" s="16">
        <v>0</v>
      </c>
      <c r="H147" s="16">
        <v>-40720.49</v>
      </c>
      <c r="I147" s="83">
        <f t="shared" si="4"/>
        <v>0</v>
      </c>
      <c r="M147" s="15"/>
    </row>
    <row r="148" spans="1:13" x14ac:dyDescent="0.35">
      <c r="A148" s="5">
        <f t="shared" si="5"/>
        <v>130</v>
      </c>
      <c r="B148" t="s">
        <v>153</v>
      </c>
      <c r="C148" s="81">
        <v>44835</v>
      </c>
      <c r="D148" s="81">
        <v>46959</v>
      </c>
      <c r="E148" s="83">
        <f t="shared" si="6"/>
        <v>8.5216572504708099E-2</v>
      </c>
      <c r="F148" s="16">
        <v>0</v>
      </c>
      <c r="G148" s="16">
        <v>0</v>
      </c>
      <c r="H148" s="16">
        <v>911.4899999999999</v>
      </c>
      <c r="I148" s="83">
        <f t="shared" si="4"/>
        <v>0</v>
      </c>
      <c r="M148" s="15"/>
    </row>
    <row r="149" spans="1:13" x14ac:dyDescent="0.35">
      <c r="A149" s="5">
        <f t="shared" si="5"/>
        <v>131</v>
      </c>
      <c r="B149" t="s">
        <v>605</v>
      </c>
      <c r="C149" s="58" t="s">
        <v>685</v>
      </c>
      <c r="D149" s="81">
        <v>43922</v>
      </c>
      <c r="E149" s="83">
        <f t="shared" si="6"/>
        <v>2.284037558685446</v>
      </c>
      <c r="F149" s="16">
        <v>0</v>
      </c>
      <c r="G149" s="16">
        <v>0</v>
      </c>
      <c r="H149" s="16">
        <v>-3751.6899999999973</v>
      </c>
      <c r="I149" s="83">
        <f t="shared" ref="I149:I190" si="7">G149/H149</f>
        <v>0</v>
      </c>
      <c r="M149" s="15"/>
    </row>
    <row r="150" spans="1:13" x14ac:dyDescent="0.35">
      <c r="A150" s="5">
        <f t="shared" ref="A150:A213" si="8">A149+1</f>
        <v>132</v>
      </c>
      <c r="B150" t="s">
        <v>154</v>
      </c>
      <c r="C150" s="58" t="s">
        <v>672</v>
      </c>
      <c r="D150" s="81">
        <v>43808</v>
      </c>
      <c r="E150" s="83">
        <f t="shared" si="6"/>
        <v>2.8641975308641974</v>
      </c>
      <c r="F150" s="16">
        <v>1196747.9310000001</v>
      </c>
      <c r="G150" s="16">
        <v>-307262.77499999991</v>
      </c>
      <c r="H150" s="16">
        <v>444731.60000000021</v>
      </c>
      <c r="I150" s="83">
        <f t="shared" si="7"/>
        <v>-0.69089485658316108</v>
      </c>
      <c r="M150" s="15"/>
    </row>
    <row r="151" spans="1:13" x14ac:dyDescent="0.35">
      <c r="A151" s="5">
        <f t="shared" si="8"/>
        <v>133</v>
      </c>
      <c r="B151" t="s">
        <v>155</v>
      </c>
      <c r="C151" s="58" t="s">
        <v>672</v>
      </c>
      <c r="D151" s="81">
        <v>43808</v>
      </c>
      <c r="E151" s="83">
        <f t="shared" si="6"/>
        <v>2.8641975308641974</v>
      </c>
      <c r="F151" s="16">
        <v>0</v>
      </c>
      <c r="G151" s="16">
        <v>0</v>
      </c>
      <c r="H151" s="16">
        <v>6817.96</v>
      </c>
      <c r="I151" s="83">
        <f t="shared" si="7"/>
        <v>0</v>
      </c>
      <c r="M151" s="15"/>
    </row>
    <row r="152" spans="1:13" x14ac:dyDescent="0.35">
      <c r="A152" s="5">
        <f t="shared" si="8"/>
        <v>134</v>
      </c>
      <c r="B152" t="s">
        <v>156</v>
      </c>
      <c r="C152" s="58">
        <v>44317</v>
      </c>
      <c r="D152" s="81">
        <v>44883</v>
      </c>
      <c r="E152" s="83">
        <f t="shared" si="6"/>
        <v>1.2349823321554769</v>
      </c>
      <c r="F152" s="16">
        <v>0</v>
      </c>
      <c r="G152" s="16">
        <v>0</v>
      </c>
      <c r="H152" s="16">
        <v>257071.64000000016</v>
      </c>
      <c r="I152" s="83">
        <f t="shared" si="7"/>
        <v>0</v>
      </c>
      <c r="M152" s="15"/>
    </row>
    <row r="153" spans="1:13" x14ac:dyDescent="0.35">
      <c r="A153" s="5">
        <f t="shared" si="8"/>
        <v>135</v>
      </c>
      <c r="B153" t="s">
        <v>157</v>
      </c>
      <c r="C153" s="58" t="s">
        <v>664</v>
      </c>
      <c r="D153" s="81">
        <v>44869</v>
      </c>
      <c r="E153" s="83">
        <f t="shared" si="6"/>
        <v>1.1145752143413874</v>
      </c>
      <c r="F153" s="16">
        <v>-6879.1020000000008</v>
      </c>
      <c r="G153" s="16">
        <v>-70093.570000000007</v>
      </c>
      <c r="H153" s="16">
        <v>11883.2</v>
      </c>
      <c r="I153" s="83">
        <f t="shared" si="7"/>
        <v>-5.8985433216641985</v>
      </c>
      <c r="M153" s="15"/>
    </row>
    <row r="154" spans="1:13" x14ac:dyDescent="0.35">
      <c r="A154" s="5">
        <f t="shared" si="8"/>
        <v>136</v>
      </c>
      <c r="B154" t="s">
        <v>158</v>
      </c>
      <c r="C154" s="58">
        <v>44075</v>
      </c>
      <c r="D154" s="81">
        <v>44876</v>
      </c>
      <c r="E154" s="83">
        <f t="shared" si="6"/>
        <v>1.1747815230961298</v>
      </c>
      <c r="F154" s="16">
        <v>0</v>
      </c>
      <c r="G154" s="16">
        <v>0</v>
      </c>
      <c r="H154" s="16">
        <v>5238.8599999999997</v>
      </c>
      <c r="I154" s="83">
        <f t="shared" si="7"/>
        <v>0</v>
      </c>
      <c r="M154" s="15"/>
    </row>
    <row r="155" spans="1:13" x14ac:dyDescent="0.35">
      <c r="A155" s="5">
        <f t="shared" si="8"/>
        <v>137</v>
      </c>
      <c r="B155" t="s">
        <v>159</v>
      </c>
      <c r="C155" s="58">
        <v>44013</v>
      </c>
      <c r="D155" s="81">
        <v>44876</v>
      </c>
      <c r="E155" s="83">
        <f t="shared" si="6"/>
        <v>1.1622247972190034</v>
      </c>
      <c r="F155" s="16">
        <v>370084.05000000005</v>
      </c>
      <c r="G155" s="16">
        <v>-193107.158</v>
      </c>
      <c r="H155" s="16">
        <v>509530.33999999979</v>
      </c>
      <c r="I155" s="83">
        <f t="shared" si="7"/>
        <v>-0.37899049936849705</v>
      </c>
      <c r="M155" s="15"/>
    </row>
    <row r="156" spans="1:13" x14ac:dyDescent="0.35">
      <c r="A156" s="5">
        <f t="shared" si="8"/>
        <v>138</v>
      </c>
      <c r="B156" t="s">
        <v>606</v>
      </c>
      <c r="C156" s="58">
        <v>44044</v>
      </c>
      <c r="D156" s="81">
        <v>44876</v>
      </c>
      <c r="E156" s="83">
        <f t="shared" si="6"/>
        <v>1.1682692307692308</v>
      </c>
      <c r="F156" s="16">
        <v>0</v>
      </c>
      <c r="G156" s="16">
        <v>0</v>
      </c>
      <c r="H156" s="16">
        <v>9243.69</v>
      </c>
      <c r="I156" s="83">
        <f t="shared" si="7"/>
        <v>0</v>
      </c>
      <c r="M156" s="15"/>
    </row>
    <row r="157" spans="1:13" x14ac:dyDescent="0.35">
      <c r="A157" s="5">
        <f t="shared" si="8"/>
        <v>139</v>
      </c>
      <c r="B157" t="s">
        <v>160</v>
      </c>
      <c r="C157" s="58">
        <v>44409</v>
      </c>
      <c r="D157" s="81">
        <v>44876</v>
      </c>
      <c r="E157" s="83">
        <f t="shared" si="6"/>
        <v>1.2997858672376874</v>
      </c>
      <c r="F157" s="16">
        <v>0</v>
      </c>
      <c r="G157" s="16">
        <v>0</v>
      </c>
      <c r="H157" s="16">
        <v>26697.010000000002</v>
      </c>
      <c r="I157" s="83">
        <f t="shared" si="7"/>
        <v>0</v>
      </c>
      <c r="M157" s="15"/>
    </row>
    <row r="158" spans="1:13" x14ac:dyDescent="0.35">
      <c r="A158" s="5">
        <f t="shared" si="8"/>
        <v>140</v>
      </c>
      <c r="B158" t="s">
        <v>161</v>
      </c>
      <c r="C158" s="58">
        <v>44531</v>
      </c>
      <c r="D158" s="81">
        <v>45597</v>
      </c>
      <c r="E158" s="83">
        <f t="shared" si="6"/>
        <v>0.45497185741088181</v>
      </c>
      <c r="F158" s="16">
        <v>-129157.14599999999</v>
      </c>
      <c r="G158" s="16">
        <v>-127481.53900000002</v>
      </c>
      <c r="H158" s="16">
        <v>24160.370000000003</v>
      </c>
      <c r="I158" s="83">
        <f t="shared" si="7"/>
        <v>-5.2764729596442441</v>
      </c>
      <c r="M158" s="15"/>
    </row>
    <row r="159" spans="1:13" x14ac:dyDescent="0.35">
      <c r="A159" s="5">
        <f t="shared" si="8"/>
        <v>141</v>
      </c>
      <c r="B159" t="s">
        <v>162</v>
      </c>
      <c r="C159" s="58">
        <v>45017</v>
      </c>
      <c r="D159" s="81">
        <v>46692</v>
      </c>
      <c r="E159" s="83">
        <f t="shared" si="6"/>
        <v>-5.9701492537313433E-4</v>
      </c>
      <c r="F159" s="16">
        <v>-141566.37700000001</v>
      </c>
      <c r="G159" s="16">
        <v>-137422.41</v>
      </c>
      <c r="H159" s="16">
        <v>65639.110000000015</v>
      </c>
      <c r="I159" s="83">
        <f t="shared" si="7"/>
        <v>-2.0936056262798197</v>
      </c>
      <c r="M159" s="15"/>
    </row>
    <row r="160" spans="1:13" x14ac:dyDescent="0.35">
      <c r="A160" s="5">
        <f t="shared" si="8"/>
        <v>142</v>
      </c>
      <c r="B160" t="s">
        <v>163</v>
      </c>
      <c r="C160" s="58">
        <v>44470</v>
      </c>
      <c r="D160" s="81">
        <v>46289</v>
      </c>
      <c r="E160" s="83">
        <f t="shared" si="6"/>
        <v>0.30016492578339748</v>
      </c>
      <c r="F160" s="16">
        <v>-55314.15</v>
      </c>
      <c r="G160" s="16">
        <v>-54968.966</v>
      </c>
      <c r="H160" s="16">
        <v>62313.24</v>
      </c>
      <c r="I160" s="83">
        <f t="shared" si="7"/>
        <v>-0.88213942975842696</v>
      </c>
      <c r="M160" s="15"/>
    </row>
    <row r="161" spans="1:13" x14ac:dyDescent="0.35">
      <c r="A161" s="5">
        <f t="shared" si="8"/>
        <v>143</v>
      </c>
      <c r="B161" t="s">
        <v>164</v>
      </c>
      <c r="C161" s="58">
        <v>44593</v>
      </c>
      <c r="D161" s="81">
        <v>46289</v>
      </c>
      <c r="E161" s="83">
        <f t="shared" si="6"/>
        <v>0.24941037735849056</v>
      </c>
      <c r="F161" s="16">
        <v>-106031.12700000001</v>
      </c>
      <c r="G161" s="16">
        <v>-102401.264</v>
      </c>
      <c r="H161" s="16">
        <v>37326.999999999993</v>
      </c>
      <c r="I161" s="83">
        <f t="shared" si="7"/>
        <v>-2.7433563908162997</v>
      </c>
      <c r="M161" s="15"/>
    </row>
    <row r="162" spans="1:13" x14ac:dyDescent="0.35">
      <c r="A162" s="5">
        <f t="shared" si="8"/>
        <v>144</v>
      </c>
      <c r="B162" t="s">
        <v>167</v>
      </c>
      <c r="C162" s="58" t="s">
        <v>659</v>
      </c>
      <c r="D162" s="81">
        <v>45201</v>
      </c>
      <c r="E162" s="83">
        <f t="shared" si="6"/>
        <v>0.87600536193029488</v>
      </c>
      <c r="F162" s="16">
        <v>296888.07299999997</v>
      </c>
      <c r="G162" s="16">
        <v>-525234.35599999991</v>
      </c>
      <c r="H162" s="16">
        <v>83464.830000000089</v>
      </c>
      <c r="I162" s="83">
        <f t="shared" si="7"/>
        <v>-6.2928823553585307</v>
      </c>
      <c r="M162" s="15"/>
    </row>
    <row r="163" spans="1:13" x14ac:dyDescent="0.35">
      <c r="A163" s="5">
        <f t="shared" si="8"/>
        <v>145</v>
      </c>
      <c r="B163" t="s">
        <v>168</v>
      </c>
      <c r="C163" s="58" t="s">
        <v>664</v>
      </c>
      <c r="D163" s="81">
        <v>45217</v>
      </c>
      <c r="E163" s="83">
        <f t="shared" si="6"/>
        <v>0.87676272225628449</v>
      </c>
      <c r="F163" s="16">
        <v>533.48199999999997</v>
      </c>
      <c r="G163" s="16">
        <v>-70630.535000000003</v>
      </c>
      <c r="H163" s="16">
        <v>76500.230000000025</v>
      </c>
      <c r="I163" s="83">
        <f t="shared" si="7"/>
        <v>-0.92327219146922801</v>
      </c>
      <c r="M163" s="15"/>
    </row>
    <row r="164" spans="1:13" x14ac:dyDescent="0.35">
      <c r="A164" s="5">
        <f t="shared" si="8"/>
        <v>146</v>
      </c>
      <c r="B164" t="s">
        <v>169</v>
      </c>
      <c r="C164" s="58" t="s">
        <v>664</v>
      </c>
      <c r="D164" s="81">
        <v>45217</v>
      </c>
      <c r="E164" s="83">
        <f t="shared" si="6"/>
        <v>0.87676272225628449</v>
      </c>
      <c r="F164" s="16">
        <v>6747.2730000000001</v>
      </c>
      <c r="G164" s="16">
        <v>-119070.45700000001</v>
      </c>
      <c r="H164" s="16">
        <v>118846.18000000001</v>
      </c>
      <c r="I164" s="83">
        <f t="shared" si="7"/>
        <v>-1.001887119973061</v>
      </c>
      <c r="M164" s="15"/>
    </row>
    <row r="165" spans="1:13" x14ac:dyDescent="0.35">
      <c r="A165" s="5">
        <f t="shared" si="8"/>
        <v>147</v>
      </c>
      <c r="B165" t="s">
        <v>170</v>
      </c>
      <c r="C165" s="58">
        <v>44075</v>
      </c>
      <c r="D165" s="81">
        <v>45217</v>
      </c>
      <c r="E165" s="83">
        <f t="shared" si="6"/>
        <v>0.82399299474605958</v>
      </c>
      <c r="F165" s="16">
        <v>5766</v>
      </c>
      <c r="G165" s="16">
        <v>-100022.31900000005</v>
      </c>
      <c r="H165" s="16">
        <v>8224.4699999999993</v>
      </c>
      <c r="I165" s="83">
        <f t="shared" si="7"/>
        <v>-12.161551929790011</v>
      </c>
      <c r="M165" s="15"/>
    </row>
    <row r="166" spans="1:13" x14ac:dyDescent="0.35">
      <c r="A166" s="5">
        <f t="shared" si="8"/>
        <v>148</v>
      </c>
      <c r="B166" t="s">
        <v>171</v>
      </c>
      <c r="C166" s="58">
        <v>44287</v>
      </c>
      <c r="D166" s="81">
        <v>45217</v>
      </c>
      <c r="E166" s="83">
        <f t="shared" si="6"/>
        <v>0.78387096774193543</v>
      </c>
      <c r="F166" s="16">
        <v>-858396.45099999988</v>
      </c>
      <c r="G166" s="16">
        <v>2522458.9880000004</v>
      </c>
      <c r="H166" s="16">
        <v>1499256.0000000002</v>
      </c>
      <c r="I166" s="83">
        <f t="shared" si="7"/>
        <v>1.682473832354181</v>
      </c>
      <c r="M166" s="15"/>
    </row>
    <row r="167" spans="1:13" x14ac:dyDescent="0.35">
      <c r="A167" s="5">
        <f t="shared" si="8"/>
        <v>149</v>
      </c>
      <c r="B167" t="s">
        <v>172</v>
      </c>
      <c r="C167" s="58">
        <v>43983</v>
      </c>
      <c r="D167" s="81">
        <v>45799</v>
      </c>
      <c r="E167" s="83">
        <f t="shared" ref="E167:E186" si="9">IFERROR((($C$9-C167)/(D167-C167)),"n.m.")</f>
        <v>0.56883259911894268</v>
      </c>
      <c r="F167" s="92">
        <v>1061243.6449999998</v>
      </c>
      <c r="G167" s="92">
        <v>-361758.1700000001</v>
      </c>
      <c r="H167" s="16">
        <v>837291.20000000019</v>
      </c>
      <c r="I167" s="83">
        <f t="shared" si="7"/>
        <v>-0.43205777153754871</v>
      </c>
      <c r="M167" s="15"/>
    </row>
    <row r="168" spans="1:13" x14ac:dyDescent="0.35">
      <c r="A168" s="5">
        <f t="shared" si="8"/>
        <v>150</v>
      </c>
      <c r="B168" t="s">
        <v>607</v>
      </c>
      <c r="C168" s="58">
        <v>44317</v>
      </c>
      <c r="D168" s="81">
        <v>45618</v>
      </c>
      <c r="E168" s="83">
        <f t="shared" si="9"/>
        <v>0.5372790161414297</v>
      </c>
      <c r="F168" s="92">
        <v>17203.325000000001</v>
      </c>
      <c r="G168" s="92">
        <v>996.32199999999989</v>
      </c>
      <c r="H168" s="16">
        <v>6449.06</v>
      </c>
      <c r="I168" s="83">
        <f t="shared" si="7"/>
        <v>0.15449104210536108</v>
      </c>
      <c r="M168" s="15"/>
    </row>
    <row r="169" spans="1:13" x14ac:dyDescent="0.35">
      <c r="A169" s="5">
        <f t="shared" si="8"/>
        <v>151</v>
      </c>
      <c r="B169" t="s">
        <v>173</v>
      </c>
      <c r="C169" s="58">
        <v>44044</v>
      </c>
      <c r="D169" s="81">
        <v>45618</v>
      </c>
      <c r="E169" s="83">
        <f t="shared" si="9"/>
        <v>0.61753494282083865</v>
      </c>
      <c r="F169" s="92">
        <v>98419.015000000014</v>
      </c>
      <c r="G169" s="92">
        <v>24180.947999999997</v>
      </c>
      <c r="H169" s="16">
        <v>245010.79999999996</v>
      </c>
      <c r="I169" s="83">
        <f t="shared" si="7"/>
        <v>9.8693396372731321E-2</v>
      </c>
      <c r="M169" s="15"/>
    </row>
    <row r="170" spans="1:13" x14ac:dyDescent="0.35">
      <c r="A170" s="5">
        <f t="shared" si="8"/>
        <v>152</v>
      </c>
      <c r="B170" t="s">
        <v>174</v>
      </c>
      <c r="C170" s="58">
        <v>44166</v>
      </c>
      <c r="D170" s="81">
        <v>45170</v>
      </c>
      <c r="E170" s="83">
        <f t="shared" si="9"/>
        <v>0.84661354581673309</v>
      </c>
      <c r="F170" s="92">
        <v>0</v>
      </c>
      <c r="G170" s="92">
        <v>-2610.5440000000003</v>
      </c>
      <c r="H170" s="16">
        <v>692.25</v>
      </c>
      <c r="I170" s="83">
        <f t="shared" si="7"/>
        <v>-3.7711000361141211</v>
      </c>
      <c r="M170" s="15"/>
    </row>
    <row r="171" spans="1:13" x14ac:dyDescent="0.35">
      <c r="A171" s="5">
        <f t="shared" si="8"/>
        <v>153</v>
      </c>
      <c r="B171" t="s">
        <v>175</v>
      </c>
      <c r="C171" s="58">
        <v>43952</v>
      </c>
      <c r="D171" s="81">
        <v>45170</v>
      </c>
      <c r="E171" s="83">
        <f t="shared" si="9"/>
        <v>0.87356321839080464</v>
      </c>
      <c r="F171" s="92">
        <v>-6855.9959999999992</v>
      </c>
      <c r="G171" s="92">
        <v>-33252.508000000002</v>
      </c>
      <c r="H171" s="16">
        <v>1575.02</v>
      </c>
      <c r="I171" s="83">
        <f t="shared" si="7"/>
        <v>-21.112435397645747</v>
      </c>
      <c r="M171" s="15"/>
    </row>
    <row r="172" spans="1:13" x14ac:dyDescent="0.35">
      <c r="A172" s="5">
        <f t="shared" si="8"/>
        <v>154</v>
      </c>
      <c r="B172" t="s">
        <v>176</v>
      </c>
      <c r="C172" s="58">
        <v>44958</v>
      </c>
      <c r="D172" s="81">
        <v>45931</v>
      </c>
      <c r="E172" s="83">
        <f t="shared" si="9"/>
        <v>5.9609455292908529E-2</v>
      </c>
      <c r="F172" s="92">
        <v>-106626.87</v>
      </c>
      <c r="G172" s="92">
        <v>-130652.584</v>
      </c>
      <c r="H172" s="16">
        <v>19978.900000000001</v>
      </c>
      <c r="I172" s="83">
        <f t="shared" si="7"/>
        <v>-6.5395284024646001</v>
      </c>
      <c r="M172" s="15"/>
    </row>
    <row r="173" spans="1:13" x14ac:dyDescent="0.35">
      <c r="A173" s="5">
        <f t="shared" si="8"/>
        <v>155</v>
      </c>
      <c r="B173" t="s">
        <v>177</v>
      </c>
      <c r="C173" s="58">
        <v>44287</v>
      </c>
      <c r="D173" s="81">
        <v>45931</v>
      </c>
      <c r="E173" s="83">
        <f t="shared" si="9"/>
        <v>0.44343065693430656</v>
      </c>
      <c r="F173" s="92">
        <v>2141</v>
      </c>
      <c r="G173" s="92">
        <v>0</v>
      </c>
      <c r="H173" s="16">
        <v>10041.470000000001</v>
      </c>
      <c r="I173" s="83">
        <f t="shared" si="7"/>
        <v>0</v>
      </c>
      <c r="M173" s="15"/>
    </row>
    <row r="174" spans="1:13" x14ac:dyDescent="0.35">
      <c r="A174" s="5">
        <f t="shared" si="8"/>
        <v>156</v>
      </c>
      <c r="B174" t="s">
        <v>178</v>
      </c>
      <c r="C174" s="58">
        <v>44743</v>
      </c>
      <c r="D174" s="81">
        <v>45901</v>
      </c>
      <c r="E174" s="83">
        <f t="shared" si="9"/>
        <v>0.23575129533678757</v>
      </c>
      <c r="F174" s="92">
        <v>251</v>
      </c>
      <c r="G174" s="92">
        <v>-10399.428</v>
      </c>
      <c r="H174" s="16">
        <v>9629.9500000000007</v>
      </c>
      <c r="I174" s="83">
        <f t="shared" si="7"/>
        <v>-1.079904672402245</v>
      </c>
      <c r="M174" s="15"/>
    </row>
    <row r="175" spans="1:13" x14ac:dyDescent="0.35">
      <c r="A175" s="5">
        <f t="shared" si="8"/>
        <v>157</v>
      </c>
      <c r="B175" t="s">
        <v>179</v>
      </c>
      <c r="C175" s="58">
        <v>44986</v>
      </c>
      <c r="D175" s="81">
        <v>45901</v>
      </c>
      <c r="E175" s="83">
        <f t="shared" si="9"/>
        <v>3.2786885245901641E-2</v>
      </c>
      <c r="F175" s="92">
        <v>654</v>
      </c>
      <c r="G175" s="92">
        <v>-17421.074999999997</v>
      </c>
      <c r="H175" s="16">
        <v>9551.0999999999985</v>
      </c>
      <c r="I175" s="83">
        <f t="shared" si="7"/>
        <v>-1.8239862424223388</v>
      </c>
      <c r="M175" s="15"/>
    </row>
    <row r="176" spans="1:13" x14ac:dyDescent="0.35">
      <c r="A176" s="5">
        <f t="shared" si="8"/>
        <v>158</v>
      </c>
      <c r="B176" t="s">
        <v>180</v>
      </c>
      <c r="C176" s="58">
        <v>44682</v>
      </c>
      <c r="D176" s="81">
        <v>45809</v>
      </c>
      <c r="E176" s="83">
        <f t="shared" si="9"/>
        <v>0.29636202307009762</v>
      </c>
      <c r="F176" s="92">
        <v>-55888.972999999998</v>
      </c>
      <c r="G176" s="92">
        <v>-57974.411999999989</v>
      </c>
      <c r="H176" s="16">
        <v>4165.3499999999995</v>
      </c>
      <c r="I176" s="83">
        <f t="shared" si="7"/>
        <v>-13.918257049227556</v>
      </c>
      <c r="M176" s="15"/>
    </row>
    <row r="177" spans="1:13" x14ac:dyDescent="0.35">
      <c r="A177" s="5">
        <f t="shared" si="8"/>
        <v>159</v>
      </c>
      <c r="B177" t="s">
        <v>181</v>
      </c>
      <c r="C177" s="58">
        <v>44593</v>
      </c>
      <c r="D177" s="81">
        <v>45967</v>
      </c>
      <c r="E177" s="83">
        <f t="shared" si="9"/>
        <v>0.30786026200873362</v>
      </c>
      <c r="F177" s="92">
        <v>4860.6189999999997</v>
      </c>
      <c r="G177" s="92">
        <v>1008.193</v>
      </c>
      <c r="H177" s="16">
        <v>42444.58</v>
      </c>
      <c r="I177" s="83">
        <f t="shared" si="7"/>
        <v>2.3753162359010267E-2</v>
      </c>
      <c r="M177" s="15"/>
    </row>
    <row r="178" spans="1:13" x14ac:dyDescent="0.35">
      <c r="A178" s="5">
        <f t="shared" si="8"/>
        <v>160</v>
      </c>
      <c r="B178" t="s">
        <v>182</v>
      </c>
      <c r="C178" s="58">
        <v>44652</v>
      </c>
      <c r="D178" s="81">
        <v>46905</v>
      </c>
      <c r="E178" s="83">
        <f t="shared" si="9"/>
        <v>0.1615623612960497</v>
      </c>
      <c r="F178" s="92">
        <v>360</v>
      </c>
      <c r="G178" s="92">
        <v>0</v>
      </c>
      <c r="H178" s="16">
        <v>1272.45</v>
      </c>
      <c r="I178" s="83">
        <f t="shared" si="7"/>
        <v>0</v>
      </c>
      <c r="M178" s="15"/>
    </row>
    <row r="179" spans="1:13" x14ac:dyDescent="0.35">
      <c r="A179" s="5">
        <f t="shared" si="8"/>
        <v>161</v>
      </c>
      <c r="B179" t="s">
        <v>183</v>
      </c>
      <c r="C179" s="58">
        <v>44652</v>
      </c>
      <c r="D179" s="81">
        <v>46905</v>
      </c>
      <c r="E179" s="83">
        <f t="shared" si="9"/>
        <v>0.1615623612960497</v>
      </c>
      <c r="F179" s="92">
        <v>1094</v>
      </c>
      <c r="G179" s="92">
        <v>0</v>
      </c>
      <c r="H179" s="16">
        <v>1944.1200000000003</v>
      </c>
      <c r="I179" s="83">
        <f t="shared" si="7"/>
        <v>0</v>
      </c>
      <c r="M179" s="15"/>
    </row>
    <row r="180" spans="1:13" x14ac:dyDescent="0.35">
      <c r="A180" s="5">
        <f t="shared" si="8"/>
        <v>162</v>
      </c>
      <c r="B180" t="s">
        <v>184</v>
      </c>
      <c r="C180" s="58">
        <v>45108</v>
      </c>
      <c r="D180" s="81">
        <v>45819</v>
      </c>
      <c r="E180" s="83">
        <f t="shared" si="9"/>
        <v>-0.12939521800281295</v>
      </c>
      <c r="F180" s="92">
        <v>17773.86</v>
      </c>
      <c r="G180" s="92">
        <v>14896.04</v>
      </c>
      <c r="H180" s="16">
        <v>150908.87</v>
      </c>
      <c r="I180" s="83">
        <f t="shared" si="7"/>
        <v>9.8708843290656156E-2</v>
      </c>
      <c r="M180" s="15"/>
    </row>
    <row r="181" spans="1:13" x14ac:dyDescent="0.35">
      <c r="A181" s="5">
        <f t="shared" si="8"/>
        <v>163</v>
      </c>
      <c r="B181" t="s">
        <v>189</v>
      </c>
      <c r="C181" s="58">
        <v>44835</v>
      </c>
      <c r="D181" s="81">
        <v>45646</v>
      </c>
      <c r="E181" s="83">
        <f t="shared" si="9"/>
        <v>0.22318125770653513</v>
      </c>
      <c r="F181" s="92">
        <v>15138</v>
      </c>
      <c r="G181" s="92">
        <v>-216943.14600000001</v>
      </c>
      <c r="H181" s="16">
        <v>1778398.6899999997</v>
      </c>
      <c r="I181" s="83">
        <f t="shared" si="7"/>
        <v>-0.12198791374503321</v>
      </c>
      <c r="M181" s="15"/>
    </row>
    <row r="182" spans="1:13" x14ac:dyDescent="0.35">
      <c r="A182" s="5">
        <f t="shared" si="8"/>
        <v>164</v>
      </c>
      <c r="B182" t="s">
        <v>190</v>
      </c>
      <c r="C182" s="58">
        <v>44743</v>
      </c>
      <c r="D182" s="81">
        <v>45282</v>
      </c>
      <c r="E182" s="83">
        <f t="shared" si="9"/>
        <v>0.50649350649350644</v>
      </c>
      <c r="F182" s="92">
        <v>0</v>
      </c>
      <c r="G182" s="92">
        <v>-192746.454</v>
      </c>
      <c r="H182" s="16">
        <v>3020741.8600000036</v>
      </c>
      <c r="I182" s="83">
        <f t="shared" si="7"/>
        <v>-6.3807654852043455E-2</v>
      </c>
      <c r="M182" s="15"/>
    </row>
    <row r="183" spans="1:13" x14ac:dyDescent="0.35">
      <c r="A183" s="5">
        <f t="shared" si="8"/>
        <v>165</v>
      </c>
      <c r="B183" t="s">
        <v>191</v>
      </c>
      <c r="C183" s="58">
        <v>44621</v>
      </c>
      <c r="D183" s="81">
        <v>43617</v>
      </c>
      <c r="E183" s="83">
        <f t="shared" si="9"/>
        <v>-0.39342629482071712</v>
      </c>
      <c r="F183" s="92">
        <v>0</v>
      </c>
      <c r="G183" s="92">
        <v>320496.45899999997</v>
      </c>
      <c r="H183" s="16">
        <v>198542.95000000007</v>
      </c>
      <c r="I183" s="83">
        <f t="shared" si="7"/>
        <v>1.6142424548441527</v>
      </c>
      <c r="M183" s="15"/>
    </row>
    <row r="184" spans="1:13" x14ac:dyDescent="0.35">
      <c r="A184" s="5">
        <f t="shared" si="8"/>
        <v>166</v>
      </c>
      <c r="B184" t="s">
        <v>192</v>
      </c>
      <c r="C184" s="58">
        <v>44593</v>
      </c>
      <c r="D184" s="81">
        <v>44805</v>
      </c>
      <c r="E184" s="83">
        <f t="shared" si="9"/>
        <v>1.9952830188679245</v>
      </c>
      <c r="F184" s="92">
        <v>0</v>
      </c>
      <c r="G184" s="92">
        <v>0</v>
      </c>
      <c r="H184" s="16">
        <v>90623.770000000019</v>
      </c>
      <c r="I184" s="83">
        <f t="shared" si="7"/>
        <v>0</v>
      </c>
      <c r="M184" s="15"/>
    </row>
    <row r="185" spans="1:13" x14ac:dyDescent="0.35">
      <c r="A185" s="5">
        <f t="shared" si="8"/>
        <v>167</v>
      </c>
      <c r="B185" t="s">
        <v>193</v>
      </c>
      <c r="C185" s="58">
        <v>44621</v>
      </c>
      <c r="D185" s="81">
        <v>44876</v>
      </c>
      <c r="E185" s="83">
        <f t="shared" si="9"/>
        <v>1.5490196078431373</v>
      </c>
      <c r="F185" s="92">
        <v>0</v>
      </c>
      <c r="G185" s="92">
        <v>5787.6860000000015</v>
      </c>
      <c r="H185" s="16">
        <v>70029.799999999988</v>
      </c>
      <c r="I185" s="83">
        <f t="shared" si="7"/>
        <v>8.2646044969427332E-2</v>
      </c>
      <c r="M185" s="15"/>
    </row>
    <row r="186" spans="1:13" x14ac:dyDescent="0.35">
      <c r="A186" s="5">
        <f t="shared" si="8"/>
        <v>168</v>
      </c>
      <c r="B186" t="s">
        <v>194</v>
      </c>
      <c r="C186" s="58">
        <v>45383</v>
      </c>
      <c r="D186" s="81">
        <v>45940</v>
      </c>
      <c r="E186" s="83">
        <f t="shared" si="9"/>
        <v>-0.65888689407540391</v>
      </c>
      <c r="F186" s="92">
        <v>0</v>
      </c>
      <c r="G186" s="92">
        <v>0</v>
      </c>
      <c r="H186" s="16">
        <v>446372.31000000017</v>
      </c>
      <c r="I186" s="83">
        <f t="shared" si="7"/>
        <v>0</v>
      </c>
      <c r="M186" s="15"/>
    </row>
    <row r="187" spans="1:13" x14ac:dyDescent="0.35">
      <c r="A187" s="5">
        <f t="shared" si="8"/>
        <v>169</v>
      </c>
      <c r="B187" t="s">
        <v>195</v>
      </c>
      <c r="C187" s="58">
        <v>44197</v>
      </c>
      <c r="D187" s="81" t="s">
        <v>703</v>
      </c>
      <c r="E187" s="83" t="s">
        <v>703</v>
      </c>
      <c r="F187" s="92">
        <v>2.246</v>
      </c>
      <c r="G187" s="92">
        <v>5.0819999999999999</v>
      </c>
      <c r="H187" s="16">
        <v>-24711.150000000012</v>
      </c>
      <c r="I187" s="83">
        <f t="shared" si="7"/>
        <v>-2.056561511706253E-4</v>
      </c>
      <c r="M187" s="15"/>
    </row>
    <row r="188" spans="1:13" x14ac:dyDescent="0.35">
      <c r="A188" s="5">
        <f t="shared" si="8"/>
        <v>170</v>
      </c>
      <c r="B188" t="s">
        <v>196</v>
      </c>
      <c r="C188" s="58">
        <v>44986</v>
      </c>
      <c r="D188" s="81" t="s">
        <v>703</v>
      </c>
      <c r="E188" s="83" t="s">
        <v>703</v>
      </c>
      <c r="F188" s="92">
        <v>2639598.1950000003</v>
      </c>
      <c r="G188" s="92">
        <v>4697274.0520000001</v>
      </c>
      <c r="H188" s="16">
        <v>3860779.3100000005</v>
      </c>
      <c r="I188" s="83">
        <f t="shared" si="7"/>
        <v>1.2166647391197296</v>
      </c>
      <c r="M188" s="15"/>
    </row>
    <row r="189" spans="1:13" x14ac:dyDescent="0.35">
      <c r="A189" s="5">
        <f t="shared" si="8"/>
        <v>171</v>
      </c>
      <c r="B189" t="s">
        <v>197</v>
      </c>
      <c r="C189" s="58">
        <v>45292</v>
      </c>
      <c r="D189" s="81" t="s">
        <v>703</v>
      </c>
      <c r="E189" s="83" t="s">
        <v>703</v>
      </c>
      <c r="F189" s="92">
        <v>0</v>
      </c>
      <c r="G189" s="92">
        <v>2198758.6040000003</v>
      </c>
      <c r="H189" s="16">
        <v>1114048.9799999993</v>
      </c>
      <c r="I189" s="83">
        <f t="shared" si="7"/>
        <v>1.9736642135788336</v>
      </c>
      <c r="M189" s="15"/>
    </row>
    <row r="190" spans="1:13" x14ac:dyDescent="0.35">
      <c r="A190" s="5">
        <f t="shared" si="8"/>
        <v>172</v>
      </c>
      <c r="B190" t="s">
        <v>199</v>
      </c>
      <c r="C190" s="58">
        <v>45323</v>
      </c>
      <c r="D190" s="81">
        <v>46022</v>
      </c>
      <c r="E190" s="83">
        <f>IFERROR((($C$9-C190)/(D190-C190)),"n.m.")</f>
        <v>-0.43919885550786836</v>
      </c>
      <c r="F190" s="92">
        <v>0</v>
      </c>
      <c r="G190" s="92">
        <v>0</v>
      </c>
      <c r="H190" s="16">
        <v>34656.250000000007</v>
      </c>
      <c r="I190" s="83">
        <f t="shared" si="7"/>
        <v>0</v>
      </c>
      <c r="M190" s="15"/>
    </row>
    <row r="191" spans="1:13" x14ac:dyDescent="0.35">
      <c r="A191" s="17">
        <f t="shared" si="8"/>
        <v>173</v>
      </c>
      <c r="B191" s="18" t="s">
        <v>200</v>
      </c>
      <c r="C191" s="85" t="s">
        <v>201</v>
      </c>
      <c r="D191" s="85" t="s">
        <v>201</v>
      </c>
      <c r="E191" s="84" t="s">
        <v>201</v>
      </c>
      <c r="F191" s="19">
        <v>418092.464000009</v>
      </c>
      <c r="G191" s="19">
        <v>25849947.448999964</v>
      </c>
      <c r="H191" s="19">
        <f t="shared" ref="H191" si="10">SUM(E191:G191)</f>
        <v>26268039.912999973</v>
      </c>
      <c r="I191" s="14" t="s">
        <v>201</v>
      </c>
      <c r="M191" s="15"/>
    </row>
    <row r="192" spans="1:13" ht="17.25" customHeight="1" x14ac:dyDescent="0.35">
      <c r="A192" s="5">
        <f t="shared" si="8"/>
        <v>174</v>
      </c>
      <c r="B192" s="21" t="s">
        <v>202</v>
      </c>
      <c r="C192" s="58"/>
      <c r="D192" s="36">
        <f>SUM(D20:D191)</f>
        <v>5833761</v>
      </c>
      <c r="E192" s="36">
        <f>SUM(E20:E191)</f>
        <v>48.409365249988639</v>
      </c>
      <c r="F192" s="36">
        <f>SUM(F20:F191)</f>
        <v>24982290.949000001</v>
      </c>
      <c r="G192" s="36">
        <f>SUM(G20:G191)</f>
        <v>83574634.300999969</v>
      </c>
      <c r="H192" s="36">
        <f>SUM(H20:H191)</f>
        <v>111598876.853</v>
      </c>
      <c r="I192" s="23"/>
      <c r="M192" s="15"/>
    </row>
    <row r="193" spans="1:13" ht="17.25" customHeight="1" x14ac:dyDescent="0.35">
      <c r="A193" s="5">
        <f t="shared" si="8"/>
        <v>175</v>
      </c>
      <c r="B193" s="21" t="s">
        <v>203</v>
      </c>
      <c r="C193" s="58"/>
      <c r="D193" s="45"/>
      <c r="E193" s="45"/>
      <c r="F193" s="45"/>
      <c r="G193" s="45"/>
      <c r="H193" s="45"/>
      <c r="I193" s="46"/>
      <c r="M193" s="15"/>
    </row>
    <row r="194" spans="1:13" x14ac:dyDescent="0.35">
      <c r="A194" s="5">
        <f t="shared" si="8"/>
        <v>176</v>
      </c>
      <c r="B194" t="s">
        <v>204</v>
      </c>
      <c r="C194" s="58" t="s">
        <v>20</v>
      </c>
      <c r="D194" s="72" t="str">
        <f>VLOOKUP(B194,'Gen Lookups'!A:K,3,FALSE)</f>
        <v>(blank)</v>
      </c>
      <c r="E194" s="76" t="str">
        <f t="shared" ref="E194:E228" si="11">IFERROR(($C$9-C194)/(D194-C194),"n.m.")</f>
        <v>n.m.</v>
      </c>
      <c r="F194" s="74">
        <f>SUMIF('Gen Lookups'!K:K,J194,'Gen Lookups'!E:E)</f>
        <v>53733.945000000007</v>
      </c>
      <c r="G194" s="74">
        <f>SUMIF('Gen Lookups'!K:K,J194,'Gen Lookups'!E:E)</f>
        <v>53733.945000000007</v>
      </c>
      <c r="H194" s="40">
        <v>593628.23000000091</v>
      </c>
      <c r="I194" s="80">
        <f>G194/H194</f>
        <v>9.0517839759743104E-2</v>
      </c>
      <c r="J194" t="str">
        <f>CONCATENATE("117-",B194)</f>
        <v>117-000005237</v>
      </c>
      <c r="L194" t="s">
        <v>988</v>
      </c>
      <c r="M194" s="15"/>
    </row>
    <row r="195" spans="1:13" x14ac:dyDescent="0.35">
      <c r="A195" s="5">
        <f t="shared" si="8"/>
        <v>177</v>
      </c>
      <c r="B195" t="s">
        <v>205</v>
      </c>
      <c r="C195" s="58" t="s">
        <v>672</v>
      </c>
      <c r="D195" s="72" t="str">
        <f>VLOOKUP(B195,'Gen Lookups'!A:K,3,FALSE)</f>
        <v>(blank)</v>
      </c>
      <c r="E195" s="76" t="str">
        <f t="shared" si="11"/>
        <v>n.m.</v>
      </c>
      <c r="F195" s="74">
        <f>SUMIF('Gen Lookups'!K:K,J195,'Gen Lookups'!E:E)</f>
        <v>0</v>
      </c>
      <c r="G195" s="74">
        <f>SUMIF('Gen Lookups'!K:K,J195,'Gen Lookups'!E:E)</f>
        <v>0</v>
      </c>
      <c r="H195" s="40">
        <v>5907.45</v>
      </c>
      <c r="I195" s="80">
        <f t="shared" ref="I195:I227" si="12">G195/H195</f>
        <v>0</v>
      </c>
      <c r="J195" t="str">
        <f t="shared" ref="J195:J228" si="13">CONCATENATE("117-",B195)</f>
        <v>117-000025231</v>
      </c>
      <c r="L195" s="15" t="s">
        <v>991</v>
      </c>
      <c r="M195" s="15"/>
    </row>
    <row r="196" spans="1:13" x14ac:dyDescent="0.35">
      <c r="A196" s="5">
        <f t="shared" si="8"/>
        <v>178</v>
      </c>
      <c r="B196" t="s">
        <v>206</v>
      </c>
      <c r="C196" s="58" t="s">
        <v>20</v>
      </c>
      <c r="D196" s="72" t="str">
        <f>VLOOKUP(B196,'Gen Lookups'!A:K,3,FALSE)</f>
        <v>(blank)</v>
      </c>
      <c r="E196" s="76" t="str">
        <f t="shared" si="11"/>
        <v>n.m.</v>
      </c>
      <c r="F196" s="74">
        <f>SUMIF('Gen Lookups'!K:K,J196,'Gen Lookups'!E:E)</f>
        <v>27286.031000000003</v>
      </c>
      <c r="G196" s="74">
        <f>SUMIF('Gen Lookups'!K:K,J196,'Gen Lookups'!E:E)</f>
        <v>27286.031000000003</v>
      </c>
      <c r="H196" s="40">
        <v>12265.830000000002</v>
      </c>
      <c r="I196" s="80">
        <f t="shared" si="12"/>
        <v>2.2245564303434824</v>
      </c>
      <c r="J196" t="str">
        <f t="shared" si="13"/>
        <v>117-BSPPB0002</v>
      </c>
      <c r="M196" s="15"/>
    </row>
    <row r="197" spans="1:13" x14ac:dyDescent="0.35">
      <c r="A197" s="5">
        <f t="shared" si="8"/>
        <v>179</v>
      </c>
      <c r="B197" t="s">
        <v>207</v>
      </c>
      <c r="C197" s="58" t="s">
        <v>20</v>
      </c>
      <c r="D197" s="72" t="str">
        <f>VLOOKUP(B197,'Gen Lookups'!A:K,3,FALSE)</f>
        <v>(blank)</v>
      </c>
      <c r="E197" s="76" t="str">
        <f t="shared" si="11"/>
        <v>n.m.</v>
      </c>
      <c r="F197" s="74">
        <f>SUMIF('Gen Lookups'!K:K,J197,'Gen Lookups'!E:E)</f>
        <v>0</v>
      </c>
      <c r="G197" s="74">
        <f>SUMIF('Gen Lookups'!K:K,J197,'Gen Lookups'!E:E)</f>
        <v>0</v>
      </c>
      <c r="H197" s="40">
        <v>24036.03</v>
      </c>
      <c r="I197" s="80">
        <f t="shared" si="12"/>
        <v>0</v>
      </c>
      <c r="J197" t="str">
        <f t="shared" si="13"/>
        <v>117-BSPPB0007</v>
      </c>
      <c r="M197" s="15"/>
    </row>
    <row r="198" spans="1:13" x14ac:dyDescent="0.35">
      <c r="A198" s="5">
        <f t="shared" si="8"/>
        <v>180</v>
      </c>
      <c r="B198" t="s">
        <v>208</v>
      </c>
      <c r="C198" s="58" t="s">
        <v>20</v>
      </c>
      <c r="D198" s="72" t="str">
        <f>VLOOKUP(B198,'Gen Lookups'!A:K,3,FALSE)</f>
        <v>(blank)</v>
      </c>
      <c r="E198" s="76" t="str">
        <f t="shared" si="11"/>
        <v>n.m.</v>
      </c>
      <c r="F198" s="74">
        <f>SUMIF('Gen Lookups'!K:K,J198,'Gen Lookups'!E:E)</f>
        <v>276067.299</v>
      </c>
      <c r="G198" s="74">
        <f>SUMIF('Gen Lookups'!K:K,J198,'Gen Lookups'!E:E)</f>
        <v>276067.299</v>
      </c>
      <c r="H198" s="40">
        <v>69184.390000000014</v>
      </c>
      <c r="I198" s="80">
        <f t="shared" si="12"/>
        <v>3.9903119619902689</v>
      </c>
      <c r="J198" t="str">
        <f t="shared" si="13"/>
        <v>117-BSPPB0008</v>
      </c>
      <c r="M198" s="15"/>
    </row>
    <row r="199" spans="1:13" x14ac:dyDescent="0.35">
      <c r="A199" s="5">
        <f t="shared" si="8"/>
        <v>181</v>
      </c>
      <c r="B199" t="s">
        <v>608</v>
      </c>
      <c r="C199" s="58">
        <v>43891</v>
      </c>
      <c r="D199" s="72" t="str">
        <f>VLOOKUP(B199,'Gen Lookups'!A:K,3,FALSE)</f>
        <v>(blank)</v>
      </c>
      <c r="E199" s="76" t="str">
        <f t="shared" si="11"/>
        <v>n.m.</v>
      </c>
      <c r="F199" s="74">
        <f>SUMIF('Gen Lookups'!K:K,J199,'Gen Lookups'!E:E)</f>
        <v>0</v>
      </c>
      <c r="G199" s="74">
        <f>SUMIF('Gen Lookups'!K:K,J199,'Gen Lookups'!E:E)</f>
        <v>0</v>
      </c>
      <c r="H199" s="40">
        <v>-261710.84</v>
      </c>
      <c r="I199" s="80">
        <f t="shared" si="12"/>
        <v>0</v>
      </c>
      <c r="J199" t="str">
        <f t="shared" si="13"/>
        <v>117-BSPPB0009</v>
      </c>
      <c r="M199" s="15"/>
    </row>
    <row r="200" spans="1:13" x14ac:dyDescent="0.35">
      <c r="A200" s="5">
        <f t="shared" si="8"/>
        <v>182</v>
      </c>
      <c r="B200" t="s">
        <v>210</v>
      </c>
      <c r="C200" s="58" t="s">
        <v>20</v>
      </c>
      <c r="D200" s="72">
        <f>VLOOKUP(B200,'Gen Lookups'!A:K,3,FALSE)</f>
        <v>43465</v>
      </c>
      <c r="E200" s="76" t="str">
        <f t="shared" si="11"/>
        <v>n.m.</v>
      </c>
      <c r="F200" s="74">
        <f>SUMIF('Gen Lookups'!K:K,J200,'Gen Lookups'!E:E)</f>
        <v>28637.422000000006</v>
      </c>
      <c r="G200" s="74">
        <f>SUMIF('Gen Lookups'!K:K,J200,'Gen Lookups'!E:E)</f>
        <v>28637.422000000006</v>
      </c>
      <c r="H200" s="40">
        <v>-1302602.4100000001</v>
      </c>
      <c r="I200" s="80">
        <f t="shared" si="12"/>
        <v>-2.1984775845762486E-2</v>
      </c>
      <c r="J200" t="str">
        <f t="shared" si="13"/>
        <v>117-BSPPB0013</v>
      </c>
      <c r="M200" s="15"/>
    </row>
    <row r="201" spans="1:13" x14ac:dyDescent="0.35">
      <c r="A201" s="5">
        <f t="shared" si="8"/>
        <v>183</v>
      </c>
      <c r="B201" t="s">
        <v>609</v>
      </c>
      <c r="C201" s="58" t="s">
        <v>20</v>
      </c>
      <c r="D201" s="72" t="str">
        <f>VLOOKUP(B201,'Gen Lookups'!A:K,3,FALSE)</f>
        <v>(blank)</v>
      </c>
      <c r="E201" s="76" t="str">
        <f t="shared" si="11"/>
        <v>n.m.</v>
      </c>
      <c r="F201" s="74">
        <f>SUMIF('Gen Lookups'!K:K,J201,'Gen Lookups'!E:E)</f>
        <v>0</v>
      </c>
      <c r="G201" s="74">
        <f>SUMIF('Gen Lookups'!K:K,J201,'Gen Lookups'!E:E)</f>
        <v>0</v>
      </c>
      <c r="H201" s="40">
        <v>-24776.63</v>
      </c>
      <c r="I201" s="80">
        <f t="shared" si="12"/>
        <v>0</v>
      </c>
      <c r="J201" t="str">
        <f t="shared" si="13"/>
        <v>117-BSPPB0016</v>
      </c>
      <c r="M201" s="15"/>
    </row>
    <row r="202" spans="1:13" x14ac:dyDescent="0.35">
      <c r="A202" s="5">
        <f t="shared" si="8"/>
        <v>184</v>
      </c>
      <c r="B202" t="s">
        <v>212</v>
      </c>
      <c r="C202" s="58" t="s">
        <v>20</v>
      </c>
      <c r="D202" s="72" t="str">
        <f>VLOOKUP(B202,'Gen Lookups'!A:K,3,FALSE)</f>
        <v>(blank)</v>
      </c>
      <c r="E202" s="76" t="str">
        <f t="shared" si="11"/>
        <v>n.m.</v>
      </c>
      <c r="F202" s="74">
        <f>SUMIF('Gen Lookups'!K:K,J202,'Gen Lookups'!E:E)</f>
        <v>423526.05500000005</v>
      </c>
      <c r="G202" s="74">
        <f>SUMIF('Gen Lookups'!K:K,J202,'Gen Lookups'!E:E)</f>
        <v>423526.05500000005</v>
      </c>
      <c r="H202" s="40">
        <v>40287.569999999992</v>
      </c>
      <c r="I202" s="80">
        <f t="shared" si="12"/>
        <v>10.512573853424273</v>
      </c>
      <c r="J202" t="str">
        <f t="shared" si="13"/>
        <v>117-BSPPBOUT1</v>
      </c>
      <c r="M202" s="15"/>
    </row>
    <row r="203" spans="1:13" x14ac:dyDescent="0.35">
      <c r="A203" s="5">
        <f t="shared" si="8"/>
        <v>185</v>
      </c>
      <c r="B203" t="s">
        <v>610</v>
      </c>
      <c r="C203" s="58" t="s">
        <v>714</v>
      </c>
      <c r="D203" s="72">
        <f>VLOOKUP(B203,'Gen Lookups'!A:K,3,FALSE)</f>
        <v>44742</v>
      </c>
      <c r="E203" s="76">
        <f t="shared" si="11"/>
        <v>1.2049364248317127</v>
      </c>
      <c r="F203" s="74">
        <f>SUMIF('Gen Lookups'!K:K,J203,'Gen Lookups'!E:E)</f>
        <v>0</v>
      </c>
      <c r="G203" s="74">
        <f>SUMIF('Gen Lookups'!K:K,J203,'Gen Lookups'!E:E)</f>
        <v>0</v>
      </c>
      <c r="H203" s="40">
        <v>370710.46</v>
      </c>
      <c r="I203" s="80">
        <f t="shared" si="12"/>
        <v>0</v>
      </c>
      <c r="J203" t="str">
        <f t="shared" si="13"/>
        <v>117-BSPPBS339</v>
      </c>
      <c r="M203" s="15"/>
    </row>
    <row r="204" spans="1:13" x14ac:dyDescent="0.35">
      <c r="A204" s="5">
        <f t="shared" si="8"/>
        <v>186</v>
      </c>
      <c r="B204" t="s">
        <v>611</v>
      </c>
      <c r="C204" s="58" t="s">
        <v>714</v>
      </c>
      <c r="D204" s="72">
        <f>VLOOKUP(B204,'Gen Lookups'!A:K,3,FALSE)</f>
        <v>44742</v>
      </c>
      <c r="E204" s="76">
        <f t="shared" si="11"/>
        <v>1.2049364248317127</v>
      </c>
      <c r="F204" s="74">
        <f>SUMIF('Gen Lookups'!K:K,J204,'Gen Lookups'!E:E)</f>
        <v>0</v>
      </c>
      <c r="G204" s="74">
        <f>SUMIF('Gen Lookups'!K:K,J204,'Gen Lookups'!E:E)</f>
        <v>0</v>
      </c>
      <c r="H204" s="40">
        <v>376901.55</v>
      </c>
      <c r="I204" s="80">
        <f t="shared" si="12"/>
        <v>0</v>
      </c>
      <c r="J204" t="str">
        <f t="shared" si="13"/>
        <v>117-BSPPBS340</v>
      </c>
      <c r="M204" s="15"/>
    </row>
    <row r="205" spans="1:13" x14ac:dyDescent="0.35">
      <c r="A205" s="5">
        <f t="shared" si="8"/>
        <v>187</v>
      </c>
      <c r="B205" t="s">
        <v>214</v>
      </c>
      <c r="C205" s="58">
        <v>45139</v>
      </c>
      <c r="D205" s="72">
        <f>VLOOKUP(B205,'Gen Lookups'!A:K,3,FALSE)</f>
        <v>45657</v>
      </c>
      <c r="E205" s="76">
        <f t="shared" si="11"/>
        <v>-0.23745173745173745</v>
      </c>
      <c r="F205" s="74">
        <f>SUMIF('Gen Lookups'!K:K,J205,'Gen Lookups'!E:E)</f>
        <v>1530189.5039999997</v>
      </c>
      <c r="G205" s="74">
        <f>SUMIF('Gen Lookups'!K:K,J205,'Gen Lookups'!E:E)</f>
        <v>1530189.5039999997</v>
      </c>
      <c r="H205" s="40">
        <v>1030440.02</v>
      </c>
      <c r="I205" s="80">
        <f t="shared" si="12"/>
        <v>1.484986485676284</v>
      </c>
      <c r="J205" t="str">
        <f t="shared" si="13"/>
        <v>117-BSPPBS368</v>
      </c>
      <c r="M205" s="15"/>
    </row>
    <row r="206" spans="1:13" x14ac:dyDescent="0.35">
      <c r="A206" s="5">
        <f t="shared" si="8"/>
        <v>188</v>
      </c>
      <c r="B206" t="s">
        <v>216</v>
      </c>
      <c r="C206" s="58">
        <v>43831</v>
      </c>
      <c r="D206" s="72">
        <f>VLOOKUP(B206,'Gen Lookups'!A:K,3,FALSE)</f>
        <v>47848</v>
      </c>
      <c r="E206" s="76">
        <f t="shared" si="11"/>
        <v>0.29499626587005229</v>
      </c>
      <c r="F206" s="74">
        <f>SUMIF('Gen Lookups'!K:K,J206,'Gen Lookups'!E:E)</f>
        <v>0</v>
      </c>
      <c r="G206" s="74">
        <f>SUMIF('Gen Lookups'!K:K,J206,'Gen Lookups'!E:E)</f>
        <v>0</v>
      </c>
      <c r="H206" s="40">
        <v>146093.49999999983</v>
      </c>
      <c r="I206" s="80">
        <f t="shared" si="12"/>
        <v>0</v>
      </c>
      <c r="J206" t="str">
        <f t="shared" si="13"/>
        <v>117-IT117CCIC</v>
      </c>
      <c r="M206" s="15"/>
    </row>
    <row r="207" spans="1:13" x14ac:dyDescent="0.35">
      <c r="A207" s="5">
        <f t="shared" si="8"/>
        <v>189</v>
      </c>
      <c r="B207" t="s">
        <v>217</v>
      </c>
      <c r="C207" s="58" t="s">
        <v>20</v>
      </c>
      <c r="D207" s="72">
        <f>VLOOKUP(B207,'Gen Lookups'!A:K,3,FALSE)</f>
        <v>44926</v>
      </c>
      <c r="E207" s="76" t="str">
        <f t="shared" si="11"/>
        <v>n.m.</v>
      </c>
      <c r="F207" s="74">
        <f>SUMIF('Gen Lookups'!K:K,J207,'Gen Lookups'!E:E)</f>
        <v>0</v>
      </c>
      <c r="G207" s="74">
        <f>SUMIF('Gen Lookups'!K:K,J207,'Gen Lookups'!E:E)</f>
        <v>0</v>
      </c>
      <c r="H207" s="40">
        <v>38173.030000000006</v>
      </c>
      <c r="I207" s="80">
        <f t="shared" si="12"/>
        <v>0</v>
      </c>
      <c r="J207" t="str">
        <f t="shared" si="13"/>
        <v>117-ITCB11700</v>
      </c>
      <c r="M207" s="15"/>
    </row>
    <row r="208" spans="1:13" x14ac:dyDescent="0.35">
      <c r="A208" s="5">
        <f t="shared" si="8"/>
        <v>190</v>
      </c>
      <c r="B208" t="s">
        <v>218</v>
      </c>
      <c r="C208" s="58">
        <v>44805</v>
      </c>
      <c r="D208" s="72">
        <f>VLOOKUP(B208,'Gen Lookups'!A:K,3,FALSE)</f>
        <v>44926</v>
      </c>
      <c r="E208" s="76">
        <f t="shared" si="11"/>
        <v>1.7438016528925619</v>
      </c>
      <c r="F208" s="74">
        <f>SUMIF('Gen Lookups'!K:K,J208,'Gen Lookups'!E:E)</f>
        <v>0</v>
      </c>
      <c r="G208" s="74">
        <f>SUMIF('Gen Lookups'!K:K,J208,'Gen Lookups'!E:E)</f>
        <v>0</v>
      </c>
      <c r="H208" s="40">
        <v>11977.199999999999</v>
      </c>
      <c r="I208" s="80">
        <f t="shared" si="12"/>
        <v>0</v>
      </c>
      <c r="J208" t="str">
        <f t="shared" si="13"/>
        <v>117-ITCBLBRTY</v>
      </c>
      <c r="M208" s="15"/>
    </row>
    <row r="209" spans="1:13" x14ac:dyDescent="0.35">
      <c r="A209" s="5">
        <f t="shared" si="8"/>
        <v>191</v>
      </c>
      <c r="B209" t="s">
        <v>219</v>
      </c>
      <c r="C209" s="58">
        <v>45047</v>
      </c>
      <c r="D209" s="72">
        <f>VLOOKUP(B209,'Gen Lookups'!A:K,3,FALSE)</f>
        <v>46022</v>
      </c>
      <c r="E209" s="76">
        <f t="shared" si="11"/>
        <v>-3.1794871794871796E-2</v>
      </c>
      <c r="F209" s="74">
        <f>SUMIF('Gen Lookups'!K:K,J209,'Gen Lookups'!E:E)</f>
        <v>11266.991</v>
      </c>
      <c r="G209" s="74">
        <f>SUMIF('Gen Lookups'!K:K,J209,'Gen Lookups'!E:E)</f>
        <v>11266.991</v>
      </c>
      <c r="H209" s="40">
        <v>1531.77</v>
      </c>
      <c r="I209" s="80">
        <f t="shared" si="12"/>
        <v>7.3555370584356661</v>
      </c>
      <c r="J209" t="str">
        <f t="shared" si="13"/>
        <v>117-ITPCLC117</v>
      </c>
      <c r="M209" s="15"/>
    </row>
    <row r="210" spans="1:13" x14ac:dyDescent="0.35">
      <c r="A210" s="5">
        <f t="shared" si="8"/>
        <v>192</v>
      </c>
      <c r="B210" t="s">
        <v>220</v>
      </c>
      <c r="C210" s="58">
        <v>45017</v>
      </c>
      <c r="D210" s="72">
        <f>VLOOKUP(B210,'Gen Lookups'!A:K,3,FALSE)</f>
        <v>45257</v>
      </c>
      <c r="E210" s="76">
        <f t="shared" si="11"/>
        <v>-4.1666666666666666E-3</v>
      </c>
      <c r="F210" s="74">
        <f>SUMIF('Gen Lookups'!K:K,J210,'Gen Lookups'!E:E)</f>
        <v>176022.41700000002</v>
      </c>
      <c r="G210" s="74">
        <f>SUMIF('Gen Lookups'!K:K,J210,'Gen Lookups'!E:E)</f>
        <v>176022.41700000002</v>
      </c>
      <c r="H210" s="40">
        <v>1338067.7499999998</v>
      </c>
      <c r="I210" s="80">
        <f t="shared" si="12"/>
        <v>0.13154970441519126</v>
      </c>
      <c r="J210" t="str">
        <f t="shared" si="13"/>
        <v>117-ML1E25C02</v>
      </c>
      <c r="M210" s="15"/>
    </row>
    <row r="211" spans="1:13" x14ac:dyDescent="0.35">
      <c r="A211" s="5">
        <f t="shared" si="8"/>
        <v>193</v>
      </c>
      <c r="B211" t="s">
        <v>221</v>
      </c>
      <c r="C211" s="58">
        <v>44986</v>
      </c>
      <c r="D211" s="72">
        <f>VLOOKUP(B211,'Gen Lookups'!A:K,3,FALSE)</f>
        <v>46387</v>
      </c>
      <c r="E211" s="76">
        <f t="shared" si="11"/>
        <v>2.1413276231263382E-2</v>
      </c>
      <c r="F211" s="74">
        <f>SUMIF('Gen Lookups'!K:K,J211,'Gen Lookups'!E:E)</f>
        <v>1096610.0330000005</v>
      </c>
      <c r="G211" s="74">
        <f>SUMIF('Gen Lookups'!K:K,J211,'Gen Lookups'!E:E)</f>
        <v>1096610.0330000005</v>
      </c>
      <c r="H211" s="40">
        <v>185122.93</v>
      </c>
      <c r="I211" s="80">
        <f t="shared" si="12"/>
        <v>5.923685590974606</v>
      </c>
      <c r="J211" t="str">
        <f t="shared" si="13"/>
        <v>117-MLKP26265</v>
      </c>
      <c r="M211" s="15"/>
    </row>
    <row r="212" spans="1:13" x14ac:dyDescent="0.35">
      <c r="A212" s="5">
        <f t="shared" si="8"/>
        <v>194</v>
      </c>
      <c r="B212" t="s">
        <v>223</v>
      </c>
      <c r="C212" s="58">
        <v>45261</v>
      </c>
      <c r="D212" s="72">
        <f>VLOOKUP(B212,'Gen Lookups'!A:K,3,FALSE)</f>
        <v>45443</v>
      </c>
      <c r="E212" s="76">
        <f t="shared" si="11"/>
        <v>-1.3461538461538463</v>
      </c>
      <c r="F212" s="74">
        <f>SUMIF('Gen Lookups'!K:K,J212,'Gen Lookups'!E:E)</f>
        <v>43997.026999999995</v>
      </c>
      <c r="G212" s="74">
        <f>SUMIF('Gen Lookups'!K:K,J212,'Gen Lookups'!E:E)</f>
        <v>43997.026999999995</v>
      </c>
      <c r="H212" s="40">
        <v>88526.56</v>
      </c>
      <c r="I212" s="80">
        <f t="shared" si="12"/>
        <v>0.49699239414702207</v>
      </c>
      <c r="J212" t="str">
        <f t="shared" si="13"/>
        <v>117-MLL1CGRPL</v>
      </c>
      <c r="M212" s="15"/>
    </row>
    <row r="213" spans="1:13" x14ac:dyDescent="0.35">
      <c r="A213" s="5">
        <f t="shared" si="8"/>
        <v>195</v>
      </c>
      <c r="B213" t="s">
        <v>224</v>
      </c>
      <c r="C213" s="58">
        <v>45261</v>
      </c>
      <c r="D213" s="72">
        <f>VLOOKUP(B213,'Gen Lookups'!A:K,3,FALSE)</f>
        <v>45443</v>
      </c>
      <c r="E213" s="76">
        <f t="shared" si="11"/>
        <v>-1.3461538461538463</v>
      </c>
      <c r="F213" s="74">
        <f>SUMIF('Gen Lookups'!K:K,J213,'Gen Lookups'!E:E)</f>
        <v>133452.94500000001</v>
      </c>
      <c r="G213" s="74">
        <f>SUMIF('Gen Lookups'!K:K,J213,'Gen Lookups'!E:E)</f>
        <v>133452.94500000001</v>
      </c>
      <c r="H213" s="40">
        <v>99308.04</v>
      </c>
      <c r="I213" s="80">
        <f t="shared" si="12"/>
        <v>1.343828203637893</v>
      </c>
      <c r="J213" t="str">
        <f t="shared" si="13"/>
        <v>117-MLL2CGRPL</v>
      </c>
      <c r="M213" s="15"/>
    </row>
    <row r="214" spans="1:13" x14ac:dyDescent="0.35">
      <c r="A214" s="5">
        <f t="shared" ref="A214:A277" si="14">A213+1</f>
        <v>196</v>
      </c>
      <c r="B214" t="s">
        <v>225</v>
      </c>
      <c r="C214" s="58">
        <v>45047</v>
      </c>
      <c r="D214" s="72">
        <f>VLOOKUP(B214,'Gen Lookups'!A:K,3,FALSE)</f>
        <v>45260</v>
      </c>
      <c r="E214" s="76">
        <f t="shared" si="11"/>
        <v>-0.14553990610328638</v>
      </c>
      <c r="F214" s="74">
        <f>SUMIF('Gen Lookups'!K:K,J214,'Gen Lookups'!E:E)</f>
        <v>298295.19900000008</v>
      </c>
      <c r="G214" s="74">
        <f>SUMIF('Gen Lookups'!K:K,J214,'Gen Lookups'!E:E)</f>
        <v>298295.19900000008</v>
      </c>
      <c r="H214" s="40">
        <v>589446.77000000083</v>
      </c>
      <c r="I214" s="80">
        <f t="shared" si="12"/>
        <v>0.50605960399104344</v>
      </c>
      <c r="J214" t="str">
        <f t="shared" si="13"/>
        <v>117-MLLEC1VHL</v>
      </c>
      <c r="M214" s="15"/>
    </row>
    <row r="215" spans="1:13" x14ac:dyDescent="0.35">
      <c r="A215" s="5">
        <f t="shared" si="14"/>
        <v>197</v>
      </c>
      <c r="B215" t="s">
        <v>612</v>
      </c>
      <c r="C215" s="58">
        <v>44805</v>
      </c>
      <c r="D215" s="72">
        <f>VLOOKUP(B215,'Gen Lookups'!A:K,3,FALSE)</f>
        <v>44926</v>
      </c>
      <c r="E215" s="76">
        <f t="shared" si="11"/>
        <v>1.7438016528925619</v>
      </c>
      <c r="F215" s="74">
        <f>SUMIF('Gen Lookups'!K:K,J215,'Gen Lookups'!E:E)</f>
        <v>0</v>
      </c>
      <c r="G215" s="74">
        <f>SUMIF('Gen Lookups'!K:K,J215,'Gen Lookups'!E:E)</f>
        <v>0</v>
      </c>
      <c r="H215" s="40">
        <v>-683.25</v>
      </c>
      <c r="I215" s="80">
        <f t="shared" si="12"/>
        <v>0</v>
      </c>
      <c r="J215" t="str">
        <f t="shared" si="13"/>
        <v>117-MLLEP2LBI</v>
      </c>
      <c r="M215" s="15"/>
    </row>
    <row r="216" spans="1:13" x14ac:dyDescent="0.35">
      <c r="A216" s="5">
        <f t="shared" si="14"/>
        <v>198</v>
      </c>
      <c r="B216" t="s">
        <v>230</v>
      </c>
      <c r="C216" s="58">
        <v>45261</v>
      </c>
      <c r="D216" s="72">
        <f>VLOOKUP(B216,'Gen Lookups'!A:K,3,FALSE)</f>
        <v>45291</v>
      </c>
      <c r="E216" s="76">
        <f t="shared" si="11"/>
        <v>-8.1666666666666661</v>
      </c>
      <c r="F216" s="74">
        <f>SUMIF('Gen Lookups'!K:K,J216,'Gen Lookups'!E:E)</f>
        <v>257240.84000000008</v>
      </c>
      <c r="G216" s="74">
        <f>SUMIF('Gen Lookups'!K:K,J216,'Gen Lookups'!E:E)</f>
        <v>257240.84000000008</v>
      </c>
      <c r="H216" s="40">
        <v>38130.269999999997</v>
      </c>
      <c r="I216" s="80">
        <f t="shared" si="12"/>
        <v>6.7463681741566504</v>
      </c>
      <c r="J216" t="str">
        <f t="shared" si="13"/>
        <v>117-MLLHAULRD</v>
      </c>
      <c r="M216" s="15"/>
    </row>
    <row r="217" spans="1:13" x14ac:dyDescent="0.35">
      <c r="A217" s="5">
        <f t="shared" si="14"/>
        <v>199</v>
      </c>
      <c r="B217" t="s">
        <v>231</v>
      </c>
      <c r="C217" s="58">
        <v>44805</v>
      </c>
      <c r="D217" s="72">
        <f>VLOOKUP(B217,'Gen Lookups'!A:K,3,FALSE)</f>
        <v>45657</v>
      </c>
      <c r="E217" s="76">
        <f t="shared" si="11"/>
        <v>0.24765258215962441</v>
      </c>
      <c r="F217" s="74">
        <f>SUMIF('Gen Lookups'!K:K,J217,'Gen Lookups'!E:E)</f>
        <v>6526563.8229999989</v>
      </c>
      <c r="G217" s="74">
        <f>SUMIF('Gen Lookups'!K:K,J217,'Gen Lookups'!E:E)</f>
        <v>6526563.8229999989</v>
      </c>
      <c r="H217" s="40">
        <v>5316591.9899999946</v>
      </c>
      <c r="I217" s="80">
        <f t="shared" si="12"/>
        <v>1.227584105621768</v>
      </c>
      <c r="J217" t="str">
        <f t="shared" si="13"/>
        <v>117-MLLPC0ELG</v>
      </c>
      <c r="M217" s="15"/>
    </row>
    <row r="218" spans="1:13" x14ac:dyDescent="0.35">
      <c r="A218" s="5">
        <f t="shared" si="14"/>
        <v>200</v>
      </c>
      <c r="B218" t="s">
        <v>232</v>
      </c>
      <c r="C218" s="58">
        <v>44805</v>
      </c>
      <c r="D218" s="72">
        <f>VLOOKUP(B218,'Gen Lookups'!A:K,3,FALSE)</f>
        <v>45291</v>
      </c>
      <c r="E218" s="76">
        <f t="shared" si="11"/>
        <v>0.43415637860082307</v>
      </c>
      <c r="F218" s="74">
        <f>SUMIF('Gen Lookups'!K:K,J218,'Gen Lookups'!E:E)</f>
        <v>-33291.033000000003</v>
      </c>
      <c r="G218" s="74">
        <f>SUMIF('Gen Lookups'!K:K,J218,'Gen Lookups'!E:E)</f>
        <v>-33291.033000000003</v>
      </c>
      <c r="H218" s="40">
        <v>86736.60000000002</v>
      </c>
      <c r="I218" s="80">
        <f t="shared" si="12"/>
        <v>-0.38381759257337728</v>
      </c>
      <c r="J218" t="str">
        <f t="shared" si="13"/>
        <v>117-MLLPC0LIM</v>
      </c>
      <c r="M218" s="15"/>
    </row>
    <row r="219" spans="1:13" x14ac:dyDescent="0.35">
      <c r="A219" s="5">
        <f t="shared" si="14"/>
        <v>201</v>
      </c>
      <c r="B219" t="s">
        <v>613</v>
      </c>
      <c r="C219" s="58">
        <v>44805</v>
      </c>
      <c r="D219" s="72">
        <f>VLOOKUP(B219,'Gen Lookups'!A:K,3,FALSE)</f>
        <v>44926</v>
      </c>
      <c r="E219" s="76">
        <f t="shared" si="11"/>
        <v>1.7438016528925619</v>
      </c>
      <c r="F219" s="74">
        <f>SUMIF('Gen Lookups'!K:K,J219,'Gen Lookups'!E:E)</f>
        <v>-174.94200000000001</v>
      </c>
      <c r="G219" s="74">
        <f>SUMIF('Gen Lookups'!K:K,J219,'Gen Lookups'!E:E)</f>
        <v>-174.94200000000001</v>
      </c>
      <c r="H219" s="40">
        <v>7597.2899999999991</v>
      </c>
      <c r="I219" s="80">
        <f t="shared" si="12"/>
        <v>-2.3026895116548141E-2</v>
      </c>
      <c r="J219" t="str">
        <f t="shared" si="13"/>
        <v>117-MLLPC2CTC</v>
      </c>
      <c r="M219" s="15"/>
    </row>
    <row r="220" spans="1:13" x14ac:dyDescent="0.35">
      <c r="A220" s="5">
        <f t="shared" si="14"/>
        <v>202</v>
      </c>
      <c r="B220" t="s">
        <v>233</v>
      </c>
      <c r="C220" s="58">
        <v>44805</v>
      </c>
      <c r="D220" s="72">
        <f>VLOOKUP(B220,'Gen Lookups'!A:K,3,FALSE)</f>
        <v>44926</v>
      </c>
      <c r="E220" s="76">
        <f t="shared" si="11"/>
        <v>1.7438016528925619</v>
      </c>
      <c r="F220" s="74">
        <f>SUMIF('Gen Lookups'!K:K,J220,'Gen Lookups'!E:E)</f>
        <v>-50470.045000000013</v>
      </c>
      <c r="G220" s="74">
        <f>SUMIF('Gen Lookups'!K:K,J220,'Gen Lookups'!E:E)</f>
        <v>-50470.045000000013</v>
      </c>
      <c r="H220" s="40">
        <v>46506.430000000015</v>
      </c>
      <c r="I220" s="80">
        <f t="shared" si="12"/>
        <v>-1.0852272470709963</v>
      </c>
      <c r="J220" t="str">
        <f t="shared" si="13"/>
        <v>117-MLLPC2ESP</v>
      </c>
      <c r="M220" s="15"/>
    </row>
    <row r="221" spans="1:13" x14ac:dyDescent="0.35">
      <c r="A221" s="5">
        <f t="shared" si="14"/>
        <v>203</v>
      </c>
      <c r="B221" t="s">
        <v>234</v>
      </c>
      <c r="C221" s="58">
        <v>45323</v>
      </c>
      <c r="D221" s="72">
        <f>VLOOKUP(B221,'Gen Lookups'!A:K,3,FALSE)</f>
        <v>45453</v>
      </c>
      <c r="E221" s="76">
        <f t="shared" si="11"/>
        <v>-2.3615384615384616</v>
      </c>
      <c r="F221" s="74">
        <f>SUMIF('Gen Lookups'!K:K,J221,'Gen Lookups'!E:E)</f>
        <v>682955.45299999998</v>
      </c>
      <c r="G221" s="74">
        <f>SUMIF('Gen Lookups'!K:K,J221,'Gen Lookups'!E:E)</f>
        <v>682955.45299999998</v>
      </c>
      <c r="H221" s="40">
        <v>960485.57999999984</v>
      </c>
      <c r="I221" s="80">
        <f t="shared" si="12"/>
        <v>0.71105227108146707</v>
      </c>
      <c r="J221" t="str">
        <f t="shared" si="13"/>
        <v>117-MLLPCT1BP</v>
      </c>
      <c r="M221" s="15"/>
    </row>
    <row r="222" spans="1:13" x14ac:dyDescent="0.35">
      <c r="A222" s="5">
        <f t="shared" si="14"/>
        <v>204</v>
      </c>
      <c r="B222" t="s">
        <v>235</v>
      </c>
      <c r="C222" s="58">
        <v>45261</v>
      </c>
      <c r="D222" s="72">
        <f>VLOOKUP(B222,'Gen Lookups'!A:K,3,FALSE)</f>
        <v>45991</v>
      </c>
      <c r="E222" s="76">
        <f t="shared" si="11"/>
        <v>-0.33561643835616439</v>
      </c>
      <c r="F222" s="74">
        <f>SUMIF('Gen Lookups'!K:K,J222,'Gen Lookups'!E:E)</f>
        <v>299894.26199999999</v>
      </c>
      <c r="G222" s="74">
        <f>SUMIF('Gen Lookups'!K:K,J222,'Gen Lookups'!E:E)</f>
        <v>299894.26199999999</v>
      </c>
      <c r="H222" s="40">
        <v>-166914.04999999993</v>
      </c>
      <c r="I222" s="80">
        <f t="shared" si="12"/>
        <v>-1.7966987320719863</v>
      </c>
      <c r="J222" t="str">
        <f t="shared" si="13"/>
        <v>117-MLLPCT1PC</v>
      </c>
      <c r="M222" s="15"/>
    </row>
    <row r="223" spans="1:13" x14ac:dyDescent="0.35">
      <c r="A223" s="5">
        <f t="shared" si="14"/>
        <v>205</v>
      </c>
      <c r="B223" t="s">
        <v>236</v>
      </c>
      <c r="C223" s="58">
        <v>44805</v>
      </c>
      <c r="D223" s="72" t="str">
        <f>VLOOKUP(B223,'Gen Lookups'!A:K,3,FALSE)</f>
        <v>(blank)</v>
      </c>
      <c r="E223" s="76" t="str">
        <f t="shared" si="11"/>
        <v>n.m.</v>
      </c>
      <c r="F223" s="74">
        <f>SUMIF('Gen Lookups'!K:K,J223,'Gen Lookups'!E:E)</f>
        <v>2030564.0389999987</v>
      </c>
      <c r="G223" s="74">
        <f>SUMIF('Gen Lookups'!K:K,J223,'Gen Lookups'!E:E)</f>
        <v>2030564.0389999987</v>
      </c>
      <c r="H223" s="40">
        <v>2910154.0899999989</v>
      </c>
      <c r="I223" s="80">
        <f t="shared" si="12"/>
        <v>0.69775138229879763</v>
      </c>
      <c r="J223" t="str">
        <f t="shared" si="13"/>
        <v>117-MLLPPBSHD</v>
      </c>
      <c r="M223" s="15"/>
    </row>
    <row r="224" spans="1:13" x14ac:dyDescent="0.35">
      <c r="A224" s="5">
        <f t="shared" si="14"/>
        <v>206</v>
      </c>
      <c r="B224" t="s">
        <v>237</v>
      </c>
      <c r="C224" s="58">
        <v>44805</v>
      </c>
      <c r="D224" s="72">
        <f>VLOOKUP(B224,'Gen Lookups'!A:K,3,FALSE)</f>
        <v>45291</v>
      </c>
      <c r="E224" s="76">
        <f t="shared" si="11"/>
        <v>0.43415637860082307</v>
      </c>
      <c r="F224" s="74">
        <f>SUMIF('Gen Lookups'!K:K,J224,'Gen Lookups'!E:E)</f>
        <v>463303.05799999996</v>
      </c>
      <c r="G224" s="74">
        <f>SUMIF('Gen Lookups'!K:K,J224,'Gen Lookups'!E:E)</f>
        <v>463303.05799999996</v>
      </c>
      <c r="H224" s="40">
        <v>550116.59000000008</v>
      </c>
      <c r="I224" s="80">
        <f t="shared" si="12"/>
        <v>0.84219066725473579</v>
      </c>
      <c r="J224" t="str">
        <f t="shared" si="13"/>
        <v>117-MLLSC1AHB</v>
      </c>
      <c r="M224" s="15"/>
    </row>
    <row r="225" spans="1:13" x14ac:dyDescent="0.35">
      <c r="A225" s="5">
        <f t="shared" si="14"/>
        <v>207</v>
      </c>
      <c r="B225" t="s">
        <v>614</v>
      </c>
      <c r="C225" s="58">
        <v>44805</v>
      </c>
      <c r="D225" s="72">
        <f>VLOOKUP(B225,'Gen Lookups'!A:K,3,FALSE)</f>
        <v>44926</v>
      </c>
      <c r="E225" s="76">
        <f t="shared" si="11"/>
        <v>1.7438016528925619</v>
      </c>
      <c r="F225" s="74">
        <f>SUMIF('Gen Lookups'!K:K,J225,'Gen Lookups'!E:E)</f>
        <v>524.83000000000004</v>
      </c>
      <c r="G225" s="74">
        <f>SUMIF('Gen Lookups'!K:K,J225,'Gen Lookups'!E:E)</f>
        <v>524.83000000000004</v>
      </c>
      <c r="H225" s="40">
        <v>1500.4099999999999</v>
      </c>
      <c r="I225" s="80">
        <f t="shared" si="12"/>
        <v>0.34979105711105635</v>
      </c>
      <c r="J225" t="str">
        <f t="shared" si="13"/>
        <v>117-MLLSC2AHB</v>
      </c>
      <c r="M225" s="15"/>
    </row>
    <row r="226" spans="1:13" x14ac:dyDescent="0.35">
      <c r="A226" s="5">
        <f t="shared" si="14"/>
        <v>208</v>
      </c>
      <c r="B226" t="s">
        <v>615</v>
      </c>
      <c r="C226" s="58">
        <v>44805</v>
      </c>
      <c r="D226" s="72">
        <f>VLOOKUP(B226,'Gen Lookups'!A:K,3,FALSE)</f>
        <v>44926</v>
      </c>
      <c r="E226" s="76">
        <f t="shared" si="11"/>
        <v>1.7438016528925619</v>
      </c>
      <c r="F226" s="74">
        <f>SUMIF('Gen Lookups'!K:K,J226,'Gen Lookups'!E:E)</f>
        <v>349.88499999999999</v>
      </c>
      <c r="G226" s="74">
        <f>SUMIF('Gen Lookups'!K:K,J226,'Gen Lookups'!E:E)</f>
        <v>349.88499999999999</v>
      </c>
      <c r="H226" s="40">
        <v>50.72</v>
      </c>
      <c r="I226" s="80">
        <f t="shared" si="12"/>
        <v>6.8983635646687693</v>
      </c>
      <c r="J226" t="str">
        <f t="shared" si="13"/>
        <v>117-MLLVC2CL4</v>
      </c>
      <c r="M226" s="15"/>
    </row>
    <row r="227" spans="1:13" x14ac:dyDescent="0.35">
      <c r="A227" s="5">
        <f t="shared" si="14"/>
        <v>209</v>
      </c>
      <c r="B227" t="s">
        <v>239</v>
      </c>
      <c r="C227" s="58">
        <v>45352</v>
      </c>
      <c r="D227" s="72">
        <f>VLOOKUP(B227,'Gen Lookups'!A:K,3,FALSE)</f>
        <v>46022</v>
      </c>
      <c r="E227" s="76">
        <f t="shared" si="11"/>
        <v>-0.5014925373134328</v>
      </c>
      <c r="F227" s="74">
        <f>SUMIF('Gen Lookups'!K:K,J227,'Gen Lookups'!E:E)</f>
        <v>0</v>
      </c>
      <c r="G227" s="74">
        <f>SUMIF('Gen Lookups'!K:K,J227,'Gen Lookups'!E:E)</f>
        <v>0</v>
      </c>
      <c r="H227" s="40">
        <v>18884.800000000003</v>
      </c>
      <c r="I227" s="80">
        <f t="shared" si="12"/>
        <v>0</v>
      </c>
      <c r="J227" t="str">
        <f t="shared" si="13"/>
        <v>117-XHWCAP117</v>
      </c>
      <c r="M227" s="15"/>
    </row>
    <row r="228" spans="1:13" x14ac:dyDescent="0.35">
      <c r="A228" s="17">
        <f t="shared" si="14"/>
        <v>210</v>
      </c>
      <c r="B228" s="18" t="s">
        <v>201</v>
      </c>
      <c r="C228" s="58" t="s">
        <v>200</v>
      </c>
      <c r="D228" s="75" t="s">
        <v>201</v>
      </c>
      <c r="E228" s="79" t="str">
        <f t="shared" si="11"/>
        <v>n.m.</v>
      </c>
      <c r="F228" s="47">
        <f>SUMIF('Gen Lookups'!K:K,J228,'Gen Lookups'!E:E)</f>
        <v>464919.20100000047</v>
      </c>
      <c r="G228" s="47">
        <f>SUMIF('Gen Lookups'!K:K,J228,'Gen Lookups'!E:E)</f>
        <v>464919.20100000047</v>
      </c>
      <c r="H228" s="47"/>
      <c r="I228" s="27" t="s">
        <v>574</v>
      </c>
      <c r="J228" t="str">
        <f t="shared" si="13"/>
        <v>117-Other</v>
      </c>
      <c r="M228" s="15"/>
    </row>
    <row r="229" spans="1:13" s="21" customFormat="1" x14ac:dyDescent="0.35">
      <c r="A229" s="5">
        <f t="shared" si="14"/>
        <v>211</v>
      </c>
      <c r="B229" s="21" t="s">
        <v>240</v>
      </c>
      <c r="C229" s="58"/>
      <c r="D229" s="36">
        <f>SUM(D194:D228)</f>
        <v>1133744</v>
      </c>
      <c r="E229" s="36">
        <f>SUM(E194:E228)</f>
        <v>-0.17151732971759615</v>
      </c>
      <c r="F229" s="36">
        <f>SUM(F194:F228)</f>
        <v>14741464.239</v>
      </c>
      <c r="G229" s="36">
        <f>SUM(G194:G228)</f>
        <v>14741464.239</v>
      </c>
      <c r="H229" s="36">
        <f>SUM(H194:H228)</f>
        <v>13201676.669999996</v>
      </c>
      <c r="I229" s="23"/>
      <c r="M229" s="15"/>
    </row>
    <row r="230" spans="1:13" s="21" customFormat="1" x14ac:dyDescent="0.35">
      <c r="A230" s="5">
        <f t="shared" si="14"/>
        <v>212</v>
      </c>
      <c r="B230" s="21" t="s">
        <v>241</v>
      </c>
      <c r="C230" s="58"/>
      <c r="D230" s="45"/>
      <c r="E230" s="48"/>
      <c r="F230" s="48"/>
      <c r="G230" s="48"/>
      <c r="H230" s="48"/>
      <c r="I230" s="25"/>
      <c r="M230" s="15"/>
    </row>
    <row r="231" spans="1:13" x14ac:dyDescent="0.35">
      <c r="A231" s="5">
        <f t="shared" si="14"/>
        <v>213</v>
      </c>
      <c r="B231" t="s">
        <v>242</v>
      </c>
      <c r="C231" s="58" t="s">
        <v>20</v>
      </c>
      <c r="D231" s="81">
        <v>43123</v>
      </c>
      <c r="E231" s="83" t="str">
        <f>IFERROR((($C$9-C231)/(D231-C231)),"n.m.")</f>
        <v>n.m.</v>
      </c>
      <c r="F231" s="62">
        <v>52</v>
      </c>
      <c r="G231" s="62">
        <v>49825.313000000002</v>
      </c>
      <c r="H231" s="40">
        <v>1001538.9000000005</v>
      </c>
      <c r="I231" s="83">
        <f t="shared" ref="I231:I294" si="15">G231/H231</f>
        <v>4.97487546414822E-2</v>
      </c>
      <c r="M231" s="15"/>
    </row>
    <row r="232" spans="1:13" x14ac:dyDescent="0.35">
      <c r="A232" s="5">
        <f t="shared" si="14"/>
        <v>214</v>
      </c>
      <c r="B232" t="s">
        <v>243</v>
      </c>
      <c r="C232" s="58" t="s">
        <v>669</v>
      </c>
      <c r="D232" s="81" t="s">
        <v>703</v>
      </c>
      <c r="E232" s="83" t="s">
        <v>703</v>
      </c>
      <c r="F232" s="62">
        <v>0</v>
      </c>
      <c r="G232" s="62">
        <v>49167.172000000006</v>
      </c>
      <c r="H232" s="40">
        <v>85908.08</v>
      </c>
      <c r="I232" s="83">
        <f t="shared" si="15"/>
        <v>0.57232302246773537</v>
      </c>
      <c r="M232" s="15"/>
    </row>
    <row r="233" spans="1:13" x14ac:dyDescent="0.35">
      <c r="A233" s="5">
        <f t="shared" si="14"/>
        <v>215</v>
      </c>
      <c r="B233" t="s">
        <v>244</v>
      </c>
      <c r="C233" s="58">
        <v>44713</v>
      </c>
      <c r="D233" s="81">
        <v>44742</v>
      </c>
      <c r="E233" s="83">
        <f t="shared" ref="E233:E264" si="16">IFERROR((($C$9-C233)/(D233-C233)),"n.m.")</f>
        <v>10.448275862068966</v>
      </c>
      <c r="F233" s="62">
        <v>0</v>
      </c>
      <c r="G233" s="62">
        <v>0</v>
      </c>
      <c r="H233" s="40">
        <v>247580.34</v>
      </c>
      <c r="I233" s="83">
        <f t="shared" si="15"/>
        <v>0</v>
      </c>
      <c r="M233" s="15"/>
    </row>
    <row r="234" spans="1:13" x14ac:dyDescent="0.35">
      <c r="A234" s="5">
        <f t="shared" si="14"/>
        <v>216</v>
      </c>
      <c r="B234" t="s">
        <v>245</v>
      </c>
      <c r="C234" s="58" t="s">
        <v>673</v>
      </c>
      <c r="D234" s="81">
        <v>44550</v>
      </c>
      <c r="E234" s="83">
        <f t="shared" si="16"/>
        <v>1.1946532999164579</v>
      </c>
      <c r="F234" s="62">
        <v>0</v>
      </c>
      <c r="G234" s="62">
        <v>0</v>
      </c>
      <c r="H234" s="40">
        <v>51713</v>
      </c>
      <c r="I234" s="83">
        <f t="shared" si="15"/>
        <v>0</v>
      </c>
      <c r="M234" s="15"/>
    </row>
    <row r="235" spans="1:13" x14ac:dyDescent="0.35">
      <c r="A235" s="5">
        <f t="shared" si="14"/>
        <v>217</v>
      </c>
      <c r="B235" t="s">
        <v>246</v>
      </c>
      <c r="C235" s="58">
        <v>44470</v>
      </c>
      <c r="D235" s="81">
        <v>44742</v>
      </c>
      <c r="E235" s="83">
        <f t="shared" si="16"/>
        <v>2.0073529411764706</v>
      </c>
      <c r="F235" s="62">
        <v>15922</v>
      </c>
      <c r="G235" s="62">
        <v>0</v>
      </c>
      <c r="H235" s="40">
        <v>48209.619999999995</v>
      </c>
      <c r="I235" s="83">
        <f t="shared" si="15"/>
        <v>0</v>
      </c>
      <c r="M235" s="15"/>
    </row>
    <row r="236" spans="1:13" x14ac:dyDescent="0.35">
      <c r="A236" s="5">
        <f t="shared" si="14"/>
        <v>218</v>
      </c>
      <c r="B236" t="s">
        <v>247</v>
      </c>
      <c r="C236" s="58" t="s">
        <v>674</v>
      </c>
      <c r="D236" s="81">
        <v>46022</v>
      </c>
      <c r="E236" s="83">
        <f t="shared" si="16"/>
        <v>0.71749508565009834</v>
      </c>
      <c r="F236" s="62">
        <v>4442</v>
      </c>
      <c r="G236" s="62">
        <v>0</v>
      </c>
      <c r="H236" s="40">
        <v>24111.25</v>
      </c>
      <c r="I236" s="83">
        <f t="shared" si="15"/>
        <v>0</v>
      </c>
      <c r="M236" s="15"/>
    </row>
    <row r="237" spans="1:13" x14ac:dyDescent="0.35">
      <c r="A237" s="5">
        <f t="shared" si="14"/>
        <v>219</v>
      </c>
      <c r="B237" t="s">
        <v>248</v>
      </c>
      <c r="C237" s="58" t="s">
        <v>675</v>
      </c>
      <c r="D237" s="81">
        <v>43251</v>
      </c>
      <c r="E237" s="83">
        <f t="shared" si="16"/>
        <v>5.8489010989010985</v>
      </c>
      <c r="F237" s="62">
        <v>0</v>
      </c>
      <c r="G237" s="62">
        <v>0</v>
      </c>
      <c r="H237" s="40">
        <v>1264.9199999999992</v>
      </c>
      <c r="I237" s="83">
        <f t="shared" si="15"/>
        <v>0</v>
      </c>
      <c r="M237" s="15"/>
    </row>
    <row r="238" spans="1:13" x14ac:dyDescent="0.35">
      <c r="A238" s="5">
        <f t="shared" si="14"/>
        <v>220</v>
      </c>
      <c r="B238" t="s">
        <v>249</v>
      </c>
      <c r="C238" s="58" t="s">
        <v>675</v>
      </c>
      <c r="D238" s="81">
        <v>45247</v>
      </c>
      <c r="E238" s="83">
        <f t="shared" si="16"/>
        <v>0.90211864406779663</v>
      </c>
      <c r="F238" s="62">
        <v>316054.19200000004</v>
      </c>
      <c r="G238" s="62">
        <v>-3955886.4840000002</v>
      </c>
      <c r="H238" s="40">
        <v>4023938.41</v>
      </c>
      <c r="I238" s="83">
        <f t="shared" si="15"/>
        <v>-0.98308822872863011</v>
      </c>
      <c r="M238" s="15"/>
    </row>
    <row r="239" spans="1:13" x14ac:dyDescent="0.35">
      <c r="A239" s="5">
        <f t="shared" si="14"/>
        <v>221</v>
      </c>
      <c r="B239" t="s">
        <v>250</v>
      </c>
      <c r="C239" s="58" t="s">
        <v>676</v>
      </c>
      <c r="D239" s="81">
        <v>44012</v>
      </c>
      <c r="E239" s="83">
        <f t="shared" si="16"/>
        <v>1.8685121107266436</v>
      </c>
      <c r="F239" s="62">
        <v>0</v>
      </c>
      <c r="G239" s="62">
        <v>0</v>
      </c>
      <c r="H239" s="40">
        <v>-14534.94</v>
      </c>
      <c r="I239" s="83">
        <f t="shared" si="15"/>
        <v>0</v>
      </c>
      <c r="M239" s="15"/>
    </row>
    <row r="240" spans="1:13" x14ac:dyDescent="0.35">
      <c r="A240" s="5">
        <f t="shared" si="14"/>
        <v>222</v>
      </c>
      <c r="B240" t="s">
        <v>251</v>
      </c>
      <c r="C240" s="58" t="s">
        <v>676</v>
      </c>
      <c r="D240" s="81">
        <v>43830</v>
      </c>
      <c r="E240" s="83">
        <f t="shared" si="16"/>
        <v>2.2176591375770021</v>
      </c>
      <c r="F240" s="62">
        <v>0</v>
      </c>
      <c r="G240" s="62">
        <v>0</v>
      </c>
      <c r="H240" s="40">
        <v>2021.77</v>
      </c>
      <c r="I240" s="83">
        <f t="shared" si="15"/>
        <v>0</v>
      </c>
      <c r="M240" s="15"/>
    </row>
    <row r="241" spans="1:13" x14ac:dyDescent="0.35">
      <c r="A241" s="5">
        <f t="shared" si="14"/>
        <v>223</v>
      </c>
      <c r="B241" t="s">
        <v>252</v>
      </c>
      <c r="C241" s="58" t="s">
        <v>676</v>
      </c>
      <c r="D241" s="81">
        <v>43830</v>
      </c>
      <c r="E241" s="83">
        <f t="shared" si="16"/>
        <v>2.2176591375770021</v>
      </c>
      <c r="F241" s="62">
        <v>8785</v>
      </c>
      <c r="G241" s="62">
        <v>0</v>
      </c>
      <c r="H241" s="40">
        <v>5438.43</v>
      </c>
      <c r="I241" s="83">
        <f t="shared" si="15"/>
        <v>0</v>
      </c>
      <c r="M241" s="15"/>
    </row>
    <row r="242" spans="1:13" x14ac:dyDescent="0.35">
      <c r="A242" s="5">
        <f t="shared" si="14"/>
        <v>224</v>
      </c>
      <c r="B242" t="s">
        <v>253</v>
      </c>
      <c r="C242" s="58" t="s">
        <v>676</v>
      </c>
      <c r="D242" s="81">
        <v>43830</v>
      </c>
      <c r="E242" s="83">
        <f t="shared" si="16"/>
        <v>2.2176591375770021</v>
      </c>
      <c r="F242" s="62">
        <v>0</v>
      </c>
      <c r="G242" s="62">
        <v>0</v>
      </c>
      <c r="H242" s="40">
        <v>2406.12</v>
      </c>
      <c r="I242" s="83">
        <f t="shared" si="15"/>
        <v>0</v>
      </c>
      <c r="M242" s="15"/>
    </row>
    <row r="243" spans="1:13" x14ac:dyDescent="0.35">
      <c r="A243" s="5">
        <f t="shared" si="14"/>
        <v>225</v>
      </c>
      <c r="B243" t="s">
        <v>254</v>
      </c>
      <c r="C243" s="58" t="s">
        <v>675</v>
      </c>
      <c r="D243" s="81">
        <v>43830</v>
      </c>
      <c r="E243" s="83">
        <f t="shared" si="16"/>
        <v>2.2576882290562037</v>
      </c>
      <c r="F243" s="62">
        <v>0</v>
      </c>
      <c r="G243" s="62">
        <v>266174.76800000004</v>
      </c>
      <c r="H243" s="40">
        <v>5107247.419999999</v>
      </c>
      <c r="I243" s="83">
        <f t="shared" si="15"/>
        <v>5.2117069354748448E-2</v>
      </c>
      <c r="M243" s="15"/>
    </row>
    <row r="244" spans="1:13" x14ac:dyDescent="0.35">
      <c r="A244" s="5">
        <f t="shared" si="14"/>
        <v>226</v>
      </c>
      <c r="B244" t="s">
        <v>616</v>
      </c>
      <c r="C244" s="58" t="s">
        <v>676</v>
      </c>
      <c r="D244" s="81">
        <v>43100</v>
      </c>
      <c r="E244" s="83">
        <f t="shared" si="16"/>
        <v>8.8524590163934427</v>
      </c>
      <c r="F244" s="62">
        <v>0</v>
      </c>
      <c r="G244" s="62">
        <v>0</v>
      </c>
      <c r="H244" s="40">
        <v>-2509.4300000000003</v>
      </c>
      <c r="I244" s="83">
        <f t="shared" si="15"/>
        <v>0</v>
      </c>
      <c r="M244" s="15"/>
    </row>
    <row r="245" spans="1:13" x14ac:dyDescent="0.35">
      <c r="A245" s="5">
        <f t="shared" si="14"/>
        <v>227</v>
      </c>
      <c r="B245" t="s">
        <v>617</v>
      </c>
      <c r="C245" s="58">
        <v>42887</v>
      </c>
      <c r="D245" s="81">
        <v>43100</v>
      </c>
      <c r="E245" s="83">
        <f t="shared" si="16"/>
        <v>9.9953051643192481</v>
      </c>
      <c r="F245" s="62">
        <v>0</v>
      </c>
      <c r="G245" s="62">
        <v>0</v>
      </c>
      <c r="H245" s="40">
        <v>-219471.52</v>
      </c>
      <c r="I245" s="83">
        <f t="shared" si="15"/>
        <v>0</v>
      </c>
      <c r="M245" s="15"/>
    </row>
    <row r="246" spans="1:13" x14ac:dyDescent="0.35">
      <c r="A246" s="5">
        <f t="shared" si="14"/>
        <v>228</v>
      </c>
      <c r="B246" t="s">
        <v>618</v>
      </c>
      <c r="C246" s="58" t="s">
        <v>715</v>
      </c>
      <c r="D246" s="81">
        <v>43100</v>
      </c>
      <c r="E246" s="83">
        <f t="shared" si="16"/>
        <v>-7.995305164319249</v>
      </c>
      <c r="F246" s="62">
        <v>0</v>
      </c>
      <c r="G246" s="62">
        <v>0</v>
      </c>
      <c r="H246" s="40">
        <v>-4039.82</v>
      </c>
      <c r="I246" s="83">
        <f t="shared" si="15"/>
        <v>0</v>
      </c>
      <c r="M246" s="15"/>
    </row>
    <row r="247" spans="1:13" x14ac:dyDescent="0.35">
      <c r="A247" s="5">
        <f t="shared" si="14"/>
        <v>229</v>
      </c>
      <c r="B247" t="s">
        <v>255</v>
      </c>
      <c r="C247" s="58" t="s">
        <v>658</v>
      </c>
      <c r="D247" s="81">
        <v>44456</v>
      </c>
      <c r="E247" s="83">
        <f t="shared" si="16"/>
        <v>1.6922126081582201</v>
      </c>
      <c r="F247" s="62">
        <v>0</v>
      </c>
      <c r="G247" s="62">
        <v>0</v>
      </c>
      <c r="H247" s="40">
        <v>1853.95</v>
      </c>
      <c r="I247" s="83">
        <f t="shared" si="15"/>
        <v>0</v>
      </c>
      <c r="M247" s="15"/>
    </row>
    <row r="248" spans="1:13" x14ac:dyDescent="0.35">
      <c r="A248" s="5">
        <f t="shared" si="14"/>
        <v>230</v>
      </c>
      <c r="B248" t="s">
        <v>256</v>
      </c>
      <c r="C248" s="58" t="s">
        <v>677</v>
      </c>
      <c r="D248" s="81">
        <v>43830</v>
      </c>
      <c r="E248" s="83">
        <f t="shared" si="16"/>
        <v>2.3446712018140587</v>
      </c>
      <c r="F248" s="62">
        <v>764</v>
      </c>
      <c r="G248" s="62">
        <v>0</v>
      </c>
      <c r="H248" s="40">
        <v>439.55</v>
      </c>
      <c r="I248" s="83">
        <f t="shared" si="15"/>
        <v>0</v>
      </c>
      <c r="M248" s="15"/>
    </row>
    <row r="249" spans="1:13" x14ac:dyDescent="0.35">
      <c r="A249" s="5">
        <f t="shared" si="14"/>
        <v>231</v>
      </c>
      <c r="B249" t="s">
        <v>257</v>
      </c>
      <c r="C249" s="58" t="s">
        <v>677</v>
      </c>
      <c r="D249" s="81">
        <v>43236</v>
      </c>
      <c r="E249" s="83">
        <f t="shared" si="16"/>
        <v>7.1805555555555554</v>
      </c>
      <c r="F249" s="62">
        <v>825</v>
      </c>
      <c r="G249" s="62">
        <v>0</v>
      </c>
      <c r="H249" s="40">
        <v>474.54</v>
      </c>
      <c r="I249" s="83">
        <f t="shared" si="15"/>
        <v>0</v>
      </c>
      <c r="M249" s="15"/>
    </row>
    <row r="250" spans="1:13" x14ac:dyDescent="0.35">
      <c r="A250" s="5">
        <f t="shared" si="14"/>
        <v>232</v>
      </c>
      <c r="B250" t="s">
        <v>258</v>
      </c>
      <c r="C250" s="58" t="s">
        <v>677</v>
      </c>
      <c r="D250" s="81">
        <v>43830</v>
      </c>
      <c r="E250" s="83">
        <f t="shared" si="16"/>
        <v>2.3446712018140587</v>
      </c>
      <c r="F250" s="62">
        <v>731</v>
      </c>
      <c r="G250" s="62">
        <v>0</v>
      </c>
      <c r="H250" s="40">
        <v>420.81</v>
      </c>
      <c r="I250" s="83">
        <f t="shared" si="15"/>
        <v>0</v>
      </c>
      <c r="M250" s="15"/>
    </row>
    <row r="251" spans="1:13" x14ac:dyDescent="0.35">
      <c r="A251" s="5">
        <f t="shared" si="14"/>
        <v>233</v>
      </c>
      <c r="B251" t="s">
        <v>619</v>
      </c>
      <c r="C251" s="58" t="s">
        <v>669</v>
      </c>
      <c r="D251" s="81">
        <v>43245</v>
      </c>
      <c r="E251" s="83">
        <f t="shared" si="16"/>
        <v>33.796296296296298</v>
      </c>
      <c r="F251" s="62">
        <v>0</v>
      </c>
      <c r="G251" s="62">
        <v>0</v>
      </c>
      <c r="H251" s="40">
        <v>10119.25</v>
      </c>
      <c r="I251" s="83">
        <f t="shared" si="15"/>
        <v>0</v>
      </c>
      <c r="M251" s="15"/>
    </row>
    <row r="252" spans="1:13" x14ac:dyDescent="0.35">
      <c r="A252" s="5">
        <f t="shared" si="14"/>
        <v>234</v>
      </c>
      <c r="B252" t="s">
        <v>620</v>
      </c>
      <c r="C252" s="58">
        <v>44013</v>
      </c>
      <c r="D252" s="81">
        <v>44671</v>
      </c>
      <c r="E252" s="83">
        <f t="shared" si="16"/>
        <v>1.5243161094224924</v>
      </c>
      <c r="F252" s="62">
        <v>0</v>
      </c>
      <c r="G252" s="62">
        <v>0</v>
      </c>
      <c r="H252" s="40">
        <v>311.77</v>
      </c>
      <c r="I252" s="83">
        <f t="shared" si="15"/>
        <v>0</v>
      </c>
      <c r="M252" s="15"/>
    </row>
    <row r="253" spans="1:13" x14ac:dyDescent="0.35">
      <c r="A253" s="5">
        <f t="shared" si="14"/>
        <v>235</v>
      </c>
      <c r="B253" t="s">
        <v>621</v>
      </c>
      <c r="C253" s="58">
        <v>44256</v>
      </c>
      <c r="D253" s="81">
        <v>44481</v>
      </c>
      <c r="E253" s="83">
        <f t="shared" si="16"/>
        <v>3.3777777777777778</v>
      </c>
      <c r="F253" s="62">
        <v>0</v>
      </c>
      <c r="G253" s="62">
        <v>0</v>
      </c>
      <c r="H253" s="40">
        <v>1266.0300000000002</v>
      </c>
      <c r="I253" s="83">
        <f t="shared" si="15"/>
        <v>0</v>
      </c>
      <c r="M253" s="15"/>
    </row>
    <row r="254" spans="1:13" x14ac:dyDescent="0.35">
      <c r="A254" s="5">
        <f t="shared" si="14"/>
        <v>236</v>
      </c>
      <c r="B254" t="s">
        <v>622</v>
      </c>
      <c r="C254" s="58">
        <v>44287</v>
      </c>
      <c r="D254" s="81">
        <v>44347</v>
      </c>
      <c r="E254" s="83">
        <f t="shared" si="16"/>
        <v>12.15</v>
      </c>
      <c r="F254" s="62">
        <v>0</v>
      </c>
      <c r="G254" s="62">
        <v>0</v>
      </c>
      <c r="H254" s="40">
        <v>-963.4</v>
      </c>
      <c r="I254" s="83">
        <f t="shared" si="15"/>
        <v>0</v>
      </c>
      <c r="M254" s="15"/>
    </row>
    <row r="255" spans="1:13" x14ac:dyDescent="0.35">
      <c r="A255" s="5">
        <f t="shared" si="14"/>
        <v>237</v>
      </c>
      <c r="B255" t="s">
        <v>262</v>
      </c>
      <c r="C255" s="58">
        <v>44743</v>
      </c>
      <c r="D255" s="81">
        <v>44925</v>
      </c>
      <c r="E255" s="83">
        <f t="shared" si="16"/>
        <v>1.5</v>
      </c>
      <c r="F255" s="62">
        <v>0</v>
      </c>
      <c r="G255" s="62">
        <v>0</v>
      </c>
      <c r="H255" s="40">
        <v>-98223.080000000016</v>
      </c>
      <c r="I255" s="83">
        <f t="shared" si="15"/>
        <v>0</v>
      </c>
      <c r="M255" s="15"/>
    </row>
    <row r="256" spans="1:13" x14ac:dyDescent="0.35">
      <c r="A256" s="5">
        <f t="shared" si="14"/>
        <v>238</v>
      </c>
      <c r="B256" t="s">
        <v>263</v>
      </c>
      <c r="C256" s="58">
        <v>44075</v>
      </c>
      <c r="D256" s="81">
        <v>44743</v>
      </c>
      <c r="E256" s="83">
        <f t="shared" si="16"/>
        <v>1.408682634730539</v>
      </c>
      <c r="F256" s="62">
        <v>0</v>
      </c>
      <c r="G256" s="62">
        <v>-389747.554</v>
      </c>
      <c r="H256" s="40">
        <v>698137.94000000006</v>
      </c>
      <c r="I256" s="83">
        <f t="shared" si="15"/>
        <v>-0.55826725875978034</v>
      </c>
      <c r="M256" s="15"/>
    </row>
    <row r="257" spans="1:13" x14ac:dyDescent="0.35">
      <c r="A257" s="5">
        <f t="shared" si="14"/>
        <v>239</v>
      </c>
      <c r="B257" t="s">
        <v>264</v>
      </c>
      <c r="C257" s="58">
        <v>44105</v>
      </c>
      <c r="D257" s="81">
        <v>44743</v>
      </c>
      <c r="E257" s="83">
        <f t="shared" si="16"/>
        <v>1.4278996865203761</v>
      </c>
      <c r="F257" s="62">
        <v>0</v>
      </c>
      <c r="G257" s="62">
        <v>-25114.765999999996</v>
      </c>
      <c r="H257" s="40">
        <v>7216.0499999999993</v>
      </c>
      <c r="I257" s="83">
        <f t="shared" si="15"/>
        <v>-3.4804035448756587</v>
      </c>
      <c r="M257" s="15"/>
    </row>
    <row r="258" spans="1:13" x14ac:dyDescent="0.35">
      <c r="A258" s="5">
        <f t="shared" si="14"/>
        <v>240</v>
      </c>
      <c r="B258" t="s">
        <v>265</v>
      </c>
      <c r="C258" s="58">
        <v>43922</v>
      </c>
      <c r="D258" s="81">
        <v>46174</v>
      </c>
      <c r="E258" s="83">
        <f t="shared" si="16"/>
        <v>0.48579040852575489</v>
      </c>
      <c r="F258" s="62">
        <v>0</v>
      </c>
      <c r="G258" s="62">
        <v>0</v>
      </c>
      <c r="H258" s="40">
        <v>3965.1</v>
      </c>
      <c r="I258" s="83">
        <f t="shared" si="15"/>
        <v>0</v>
      </c>
      <c r="M258" s="15"/>
    </row>
    <row r="259" spans="1:13" x14ac:dyDescent="0.35">
      <c r="A259" s="5">
        <f t="shared" si="14"/>
        <v>241</v>
      </c>
      <c r="B259" t="s">
        <v>266</v>
      </c>
      <c r="C259" s="58">
        <v>43983</v>
      </c>
      <c r="D259" s="81">
        <v>44561</v>
      </c>
      <c r="E259" s="83">
        <f t="shared" si="16"/>
        <v>1.78719723183391</v>
      </c>
      <c r="F259" s="62">
        <v>0</v>
      </c>
      <c r="G259" s="62">
        <v>0</v>
      </c>
      <c r="H259" s="40">
        <v>676.95</v>
      </c>
      <c r="I259" s="83">
        <f t="shared" si="15"/>
        <v>0</v>
      </c>
      <c r="M259" s="15"/>
    </row>
    <row r="260" spans="1:13" x14ac:dyDescent="0.35">
      <c r="A260" s="5">
        <f t="shared" si="14"/>
        <v>242</v>
      </c>
      <c r="B260" t="s">
        <v>267</v>
      </c>
      <c r="C260" s="58">
        <v>44044</v>
      </c>
      <c r="D260" s="81">
        <v>44561</v>
      </c>
      <c r="E260" s="83">
        <f t="shared" si="16"/>
        <v>1.8800773694390716</v>
      </c>
      <c r="F260" s="62">
        <v>0</v>
      </c>
      <c r="G260" s="62">
        <v>0</v>
      </c>
      <c r="H260" s="40">
        <v>777.25</v>
      </c>
      <c r="I260" s="83">
        <f t="shared" si="15"/>
        <v>0</v>
      </c>
      <c r="M260" s="15"/>
    </row>
    <row r="261" spans="1:13" x14ac:dyDescent="0.35">
      <c r="A261" s="5">
        <f t="shared" si="14"/>
        <v>243</v>
      </c>
      <c r="B261" t="s">
        <v>268</v>
      </c>
      <c r="C261" s="58">
        <v>44013</v>
      </c>
      <c r="D261" s="81">
        <v>45807</v>
      </c>
      <c r="E261" s="83">
        <f t="shared" si="16"/>
        <v>0.55908584169453734</v>
      </c>
      <c r="F261" s="62">
        <v>109462.48699999999</v>
      </c>
      <c r="G261" s="62">
        <v>459996.72100000008</v>
      </c>
      <c r="H261" s="40">
        <v>342847.50000000006</v>
      </c>
      <c r="I261" s="83">
        <f t="shared" si="15"/>
        <v>1.3416948380839877</v>
      </c>
      <c r="M261" s="15"/>
    </row>
    <row r="262" spans="1:13" x14ac:dyDescent="0.35">
      <c r="A262" s="5">
        <f t="shared" si="14"/>
        <v>244</v>
      </c>
      <c r="B262" t="s">
        <v>269</v>
      </c>
      <c r="C262" s="58">
        <v>44136</v>
      </c>
      <c r="D262" s="81">
        <v>44561</v>
      </c>
      <c r="E262" s="83">
        <f t="shared" si="16"/>
        <v>2.0705882352941178</v>
      </c>
      <c r="F262" s="62">
        <v>0</v>
      </c>
      <c r="G262" s="62">
        <v>0</v>
      </c>
      <c r="H262" s="40">
        <v>95.56</v>
      </c>
      <c r="I262" s="83">
        <f t="shared" si="15"/>
        <v>0</v>
      </c>
      <c r="M262" s="15"/>
    </row>
    <row r="263" spans="1:13" x14ac:dyDescent="0.35">
      <c r="A263" s="5">
        <f t="shared" si="14"/>
        <v>245</v>
      </c>
      <c r="B263" t="s">
        <v>270</v>
      </c>
      <c r="C263" s="58">
        <v>44197</v>
      </c>
      <c r="D263" s="81">
        <v>45260</v>
      </c>
      <c r="E263" s="83">
        <f t="shared" si="16"/>
        <v>0.77046095954844784</v>
      </c>
      <c r="F263" s="62">
        <v>0</v>
      </c>
      <c r="G263" s="62">
        <v>-13030.697</v>
      </c>
      <c r="H263" s="40">
        <v>140.36000000000001</v>
      </c>
      <c r="I263" s="83">
        <f t="shared" si="15"/>
        <v>-92.837681675691073</v>
      </c>
      <c r="M263" s="15"/>
    </row>
    <row r="264" spans="1:13" x14ac:dyDescent="0.35">
      <c r="A264" s="5">
        <f t="shared" si="14"/>
        <v>246</v>
      </c>
      <c r="B264" t="s">
        <v>271</v>
      </c>
      <c r="C264" s="58">
        <v>44197</v>
      </c>
      <c r="D264" s="81">
        <v>45260</v>
      </c>
      <c r="E264" s="83">
        <f t="shared" si="16"/>
        <v>0.77046095954844784</v>
      </c>
      <c r="F264" s="62">
        <v>0</v>
      </c>
      <c r="G264" s="62">
        <v>-2103.6320000000001</v>
      </c>
      <c r="H264" s="40">
        <v>127.03</v>
      </c>
      <c r="I264" s="83">
        <f t="shared" si="15"/>
        <v>-16.560119656773992</v>
      </c>
      <c r="M264" s="15"/>
    </row>
    <row r="265" spans="1:13" x14ac:dyDescent="0.35">
      <c r="A265" s="5">
        <f t="shared" si="14"/>
        <v>247</v>
      </c>
      <c r="B265" t="s">
        <v>272</v>
      </c>
      <c r="C265" s="58">
        <v>44197</v>
      </c>
      <c r="D265" s="81">
        <v>45260</v>
      </c>
      <c r="E265" s="83">
        <f t="shared" ref="E265:E296" si="17">IFERROR((($C$9-C265)/(D265-C265)),"n.m.")</f>
        <v>0.77046095954844784</v>
      </c>
      <c r="F265" s="62">
        <v>0</v>
      </c>
      <c r="G265" s="62">
        <v>-2103.6320000000001</v>
      </c>
      <c r="H265" s="40">
        <v>131.17000000000002</v>
      </c>
      <c r="I265" s="83">
        <f t="shared" si="15"/>
        <v>-16.037447587100708</v>
      </c>
      <c r="M265" s="15"/>
    </row>
    <row r="266" spans="1:13" x14ac:dyDescent="0.35">
      <c r="A266" s="5">
        <f t="shared" si="14"/>
        <v>248</v>
      </c>
      <c r="B266" t="s">
        <v>273</v>
      </c>
      <c r="C266" s="58">
        <v>45231</v>
      </c>
      <c r="D266" s="81">
        <v>46857</v>
      </c>
      <c r="E266" s="83">
        <f t="shared" si="17"/>
        <v>-0.13222632226322265</v>
      </c>
      <c r="F266" s="62">
        <v>0</v>
      </c>
      <c r="G266" s="62">
        <v>0</v>
      </c>
      <c r="H266" s="40">
        <v>4914.41</v>
      </c>
      <c r="I266" s="83">
        <f t="shared" si="15"/>
        <v>0</v>
      </c>
      <c r="M266" s="15"/>
    </row>
    <row r="267" spans="1:13" x14ac:dyDescent="0.35">
      <c r="A267" s="5">
        <f t="shared" si="14"/>
        <v>249</v>
      </c>
      <c r="B267" t="s">
        <v>274</v>
      </c>
      <c r="C267" s="58">
        <v>45323</v>
      </c>
      <c r="D267" s="81">
        <v>46857</v>
      </c>
      <c r="E267" s="83">
        <f t="shared" si="17"/>
        <v>-0.20013037809647979</v>
      </c>
      <c r="F267" s="62">
        <v>0</v>
      </c>
      <c r="G267" s="62">
        <v>0</v>
      </c>
      <c r="H267" s="40">
        <v>1934.1399999999999</v>
      </c>
      <c r="I267" s="83">
        <f t="shared" si="15"/>
        <v>0</v>
      </c>
      <c r="M267" s="15"/>
    </row>
    <row r="268" spans="1:13" x14ac:dyDescent="0.35">
      <c r="A268" s="5">
        <f t="shared" si="14"/>
        <v>250</v>
      </c>
      <c r="B268" t="s">
        <v>275</v>
      </c>
      <c r="C268" s="58">
        <v>45231</v>
      </c>
      <c r="D268" s="81">
        <v>46857</v>
      </c>
      <c r="E268" s="83">
        <f t="shared" si="17"/>
        <v>-0.13222632226322265</v>
      </c>
      <c r="F268" s="62">
        <v>0</v>
      </c>
      <c r="G268" s="62">
        <v>0</v>
      </c>
      <c r="H268" s="40">
        <v>2757.1400000000003</v>
      </c>
      <c r="I268" s="83">
        <f t="shared" si="15"/>
        <v>0</v>
      </c>
      <c r="M268" s="15"/>
    </row>
    <row r="269" spans="1:13" x14ac:dyDescent="0.35">
      <c r="A269" s="5">
        <f t="shared" si="14"/>
        <v>251</v>
      </c>
      <c r="B269" t="s">
        <v>276</v>
      </c>
      <c r="C269" s="58">
        <v>45231</v>
      </c>
      <c r="D269" s="81">
        <v>46857</v>
      </c>
      <c r="E269" s="83">
        <f t="shared" si="17"/>
        <v>-0.13222632226322265</v>
      </c>
      <c r="F269" s="62">
        <v>0</v>
      </c>
      <c r="G269" s="62">
        <v>0</v>
      </c>
      <c r="H269" s="40">
        <v>3657.1399999999994</v>
      </c>
      <c r="I269" s="83">
        <f t="shared" si="15"/>
        <v>0</v>
      </c>
      <c r="M269" s="15"/>
    </row>
    <row r="270" spans="1:13" x14ac:dyDescent="0.35">
      <c r="A270" s="5">
        <f t="shared" si="14"/>
        <v>252</v>
      </c>
      <c r="B270" t="s">
        <v>277</v>
      </c>
      <c r="C270" s="58">
        <v>45231</v>
      </c>
      <c r="D270" s="81">
        <v>46857</v>
      </c>
      <c r="E270" s="83">
        <f t="shared" si="17"/>
        <v>-0.13222632226322265</v>
      </c>
      <c r="F270" s="62">
        <v>0</v>
      </c>
      <c r="G270" s="62">
        <v>0</v>
      </c>
      <c r="H270" s="40">
        <v>1408.0800000000004</v>
      </c>
      <c r="I270" s="83">
        <f t="shared" si="15"/>
        <v>0</v>
      </c>
      <c r="M270" s="15"/>
    </row>
    <row r="271" spans="1:13" x14ac:dyDescent="0.35">
      <c r="A271" s="5">
        <f t="shared" si="14"/>
        <v>253</v>
      </c>
      <c r="B271" t="s">
        <v>278</v>
      </c>
      <c r="C271" s="58">
        <v>45231</v>
      </c>
      <c r="D271" s="81">
        <v>46857</v>
      </c>
      <c r="E271" s="83">
        <f t="shared" si="17"/>
        <v>-0.13222632226322265</v>
      </c>
      <c r="F271" s="62">
        <v>0</v>
      </c>
      <c r="G271" s="62">
        <v>0</v>
      </c>
      <c r="H271" s="40">
        <v>3395.1499999999996</v>
      </c>
      <c r="I271" s="83">
        <f t="shared" si="15"/>
        <v>0</v>
      </c>
      <c r="M271" s="15"/>
    </row>
    <row r="272" spans="1:13" x14ac:dyDescent="0.35">
      <c r="A272" s="5">
        <f t="shared" si="14"/>
        <v>254</v>
      </c>
      <c r="B272" t="s">
        <v>279</v>
      </c>
      <c r="C272" s="58">
        <v>45231</v>
      </c>
      <c r="D272" s="81">
        <v>46857</v>
      </c>
      <c r="E272" s="83">
        <f t="shared" si="17"/>
        <v>-0.13222632226322265</v>
      </c>
      <c r="F272" s="62">
        <v>0</v>
      </c>
      <c r="G272" s="62">
        <v>0</v>
      </c>
      <c r="H272" s="40">
        <v>165.63999999999979</v>
      </c>
      <c r="I272" s="83">
        <f t="shared" si="15"/>
        <v>0</v>
      </c>
      <c r="M272" s="15"/>
    </row>
    <row r="273" spans="1:13" x14ac:dyDescent="0.35">
      <c r="A273" s="5">
        <f t="shared" si="14"/>
        <v>255</v>
      </c>
      <c r="B273" t="s">
        <v>280</v>
      </c>
      <c r="C273" s="58">
        <v>45323</v>
      </c>
      <c r="D273" s="81">
        <v>46857</v>
      </c>
      <c r="E273" s="83">
        <f t="shared" si="17"/>
        <v>-0.20013037809647979</v>
      </c>
      <c r="F273" s="62">
        <v>0</v>
      </c>
      <c r="G273" s="62">
        <v>0</v>
      </c>
      <c r="H273" s="40">
        <v>2967.3599999999992</v>
      </c>
      <c r="I273" s="83">
        <f t="shared" si="15"/>
        <v>0</v>
      </c>
      <c r="M273" s="15"/>
    </row>
    <row r="274" spans="1:13" x14ac:dyDescent="0.35">
      <c r="A274" s="5">
        <f t="shared" si="14"/>
        <v>256</v>
      </c>
      <c r="B274" t="s">
        <v>281</v>
      </c>
      <c r="C274" s="58">
        <v>45231</v>
      </c>
      <c r="D274" s="81">
        <v>46857</v>
      </c>
      <c r="E274" s="83">
        <f t="shared" si="17"/>
        <v>-0.13222632226322265</v>
      </c>
      <c r="F274" s="62">
        <v>0</v>
      </c>
      <c r="G274" s="62">
        <v>0</v>
      </c>
      <c r="H274" s="40">
        <v>20119.509999999995</v>
      </c>
      <c r="I274" s="83">
        <f t="shared" si="15"/>
        <v>0</v>
      </c>
      <c r="M274" s="15"/>
    </row>
    <row r="275" spans="1:13" x14ac:dyDescent="0.35">
      <c r="A275" s="5">
        <f t="shared" si="14"/>
        <v>257</v>
      </c>
      <c r="B275" t="s">
        <v>282</v>
      </c>
      <c r="C275" s="58">
        <v>45231</v>
      </c>
      <c r="D275" s="81">
        <v>46172</v>
      </c>
      <c r="E275" s="83">
        <f t="shared" si="17"/>
        <v>-0.22848034006376194</v>
      </c>
      <c r="F275" s="62">
        <v>0</v>
      </c>
      <c r="G275" s="62">
        <v>0</v>
      </c>
      <c r="H275" s="40">
        <v>4993.6499999999996</v>
      </c>
      <c r="I275" s="83">
        <f t="shared" si="15"/>
        <v>0</v>
      </c>
      <c r="M275" s="15"/>
    </row>
    <row r="276" spans="1:13" x14ac:dyDescent="0.35">
      <c r="A276" s="5">
        <f t="shared" si="14"/>
        <v>258</v>
      </c>
      <c r="B276" t="s">
        <v>283</v>
      </c>
      <c r="C276" s="58" t="s">
        <v>658</v>
      </c>
      <c r="D276" s="81">
        <v>46905</v>
      </c>
      <c r="E276" s="83">
        <f t="shared" si="17"/>
        <v>0.42019643953345609</v>
      </c>
      <c r="F276" s="62">
        <v>632</v>
      </c>
      <c r="G276" s="62">
        <v>0</v>
      </c>
      <c r="H276" s="40">
        <v>352.33</v>
      </c>
      <c r="I276" s="83">
        <f t="shared" si="15"/>
        <v>0</v>
      </c>
      <c r="M276" s="15"/>
    </row>
    <row r="277" spans="1:13" x14ac:dyDescent="0.35">
      <c r="A277" s="5">
        <f t="shared" si="14"/>
        <v>259</v>
      </c>
      <c r="B277" t="s">
        <v>623</v>
      </c>
      <c r="C277" s="58" t="s">
        <v>658</v>
      </c>
      <c r="D277" s="81">
        <v>46905</v>
      </c>
      <c r="E277" s="83">
        <f t="shared" si="17"/>
        <v>0.42019643953345609</v>
      </c>
      <c r="F277" s="62">
        <v>0</v>
      </c>
      <c r="G277" s="62">
        <v>0</v>
      </c>
      <c r="H277" s="40">
        <v>838.42</v>
      </c>
      <c r="I277" s="83">
        <f t="shared" si="15"/>
        <v>0</v>
      </c>
      <c r="M277" s="15"/>
    </row>
    <row r="278" spans="1:13" x14ac:dyDescent="0.35">
      <c r="A278" s="5">
        <f t="shared" ref="A278:A341" si="18">A277+1</f>
        <v>260</v>
      </c>
      <c r="B278" t="s">
        <v>284</v>
      </c>
      <c r="C278" s="58" t="s">
        <v>659</v>
      </c>
      <c r="D278" s="81">
        <v>43830</v>
      </c>
      <c r="E278" s="83">
        <f t="shared" si="17"/>
        <v>10.801652892561984</v>
      </c>
      <c r="F278" s="62">
        <v>218</v>
      </c>
      <c r="G278" s="62">
        <v>0</v>
      </c>
      <c r="H278" s="40">
        <v>414.23</v>
      </c>
      <c r="I278" s="83">
        <f t="shared" si="15"/>
        <v>0</v>
      </c>
      <c r="M278" s="15"/>
    </row>
    <row r="279" spans="1:13" x14ac:dyDescent="0.35">
      <c r="A279" s="5">
        <f t="shared" si="18"/>
        <v>261</v>
      </c>
      <c r="B279" t="s">
        <v>285</v>
      </c>
      <c r="C279" s="58" t="s">
        <v>659</v>
      </c>
      <c r="D279" s="81">
        <v>43830</v>
      </c>
      <c r="E279" s="83">
        <f t="shared" si="17"/>
        <v>10.801652892561984</v>
      </c>
      <c r="F279" s="62">
        <v>10445</v>
      </c>
      <c r="G279" s="62">
        <v>0</v>
      </c>
      <c r="H279" s="40">
        <v>26776.84</v>
      </c>
      <c r="I279" s="83">
        <f t="shared" si="15"/>
        <v>0</v>
      </c>
      <c r="M279" s="15"/>
    </row>
    <row r="280" spans="1:13" x14ac:dyDescent="0.35">
      <c r="A280" s="5">
        <f t="shared" si="18"/>
        <v>262</v>
      </c>
      <c r="B280" t="s">
        <v>286</v>
      </c>
      <c r="C280" s="58" t="s">
        <v>678</v>
      </c>
      <c r="D280" s="81">
        <v>47788</v>
      </c>
      <c r="E280" s="83">
        <f t="shared" si="17"/>
        <v>0.32554744525547447</v>
      </c>
      <c r="F280" s="62">
        <v>0</v>
      </c>
      <c r="G280" s="62">
        <v>0</v>
      </c>
      <c r="H280" s="40">
        <v>1039.7499999999998</v>
      </c>
      <c r="I280" s="83">
        <f t="shared" si="15"/>
        <v>0</v>
      </c>
      <c r="M280" s="15"/>
    </row>
    <row r="281" spans="1:13" x14ac:dyDescent="0.35">
      <c r="A281" s="5">
        <f t="shared" si="18"/>
        <v>263</v>
      </c>
      <c r="B281" t="s">
        <v>287</v>
      </c>
      <c r="C281" s="58" t="s">
        <v>659</v>
      </c>
      <c r="D281" s="81">
        <v>43861</v>
      </c>
      <c r="E281" s="83">
        <f t="shared" si="17"/>
        <v>8.598684210526315</v>
      </c>
      <c r="F281" s="62">
        <v>0</v>
      </c>
      <c r="G281" s="62">
        <v>0</v>
      </c>
      <c r="H281" s="40">
        <v>1203.5</v>
      </c>
      <c r="I281" s="83">
        <f t="shared" si="15"/>
        <v>0</v>
      </c>
      <c r="M281" s="15"/>
    </row>
    <row r="282" spans="1:13" x14ac:dyDescent="0.35">
      <c r="A282" s="5">
        <f t="shared" si="18"/>
        <v>264</v>
      </c>
      <c r="B282" t="s">
        <v>288</v>
      </c>
      <c r="C282" s="58" t="s">
        <v>659</v>
      </c>
      <c r="D282" s="81">
        <v>43861</v>
      </c>
      <c r="E282" s="83">
        <f t="shared" si="17"/>
        <v>8.598684210526315</v>
      </c>
      <c r="F282" s="62">
        <v>0</v>
      </c>
      <c r="G282" s="62">
        <v>0</v>
      </c>
      <c r="H282" s="40">
        <v>743.07</v>
      </c>
      <c r="I282" s="83">
        <f t="shared" si="15"/>
        <v>0</v>
      </c>
      <c r="M282" s="15"/>
    </row>
    <row r="283" spans="1:13" x14ac:dyDescent="0.35">
      <c r="A283" s="5">
        <f t="shared" si="18"/>
        <v>265</v>
      </c>
      <c r="B283" t="s">
        <v>289</v>
      </c>
      <c r="C283" s="58" t="s">
        <v>660</v>
      </c>
      <c r="D283" s="81">
        <v>44000</v>
      </c>
      <c r="E283" s="83">
        <f t="shared" si="17"/>
        <v>5.4173913043478263</v>
      </c>
      <c r="F283" s="62">
        <v>0</v>
      </c>
      <c r="G283" s="62">
        <v>0</v>
      </c>
      <c r="H283" s="40">
        <v>530.54</v>
      </c>
      <c r="I283" s="83">
        <f t="shared" si="15"/>
        <v>0</v>
      </c>
      <c r="M283" s="15"/>
    </row>
    <row r="284" spans="1:13" x14ac:dyDescent="0.35">
      <c r="A284" s="5">
        <f t="shared" si="18"/>
        <v>266</v>
      </c>
      <c r="B284" t="s">
        <v>290</v>
      </c>
      <c r="C284" s="58">
        <v>43831</v>
      </c>
      <c r="D284" s="81">
        <v>43996</v>
      </c>
      <c r="E284" s="83">
        <f t="shared" si="17"/>
        <v>7.1818181818181817</v>
      </c>
      <c r="F284" s="62">
        <v>0</v>
      </c>
      <c r="G284" s="62">
        <v>0</v>
      </c>
      <c r="H284" s="40">
        <v>443.84000000000003</v>
      </c>
      <c r="I284" s="83">
        <f t="shared" si="15"/>
        <v>0</v>
      </c>
      <c r="M284" s="15"/>
    </row>
    <row r="285" spans="1:13" x14ac:dyDescent="0.35">
      <c r="A285" s="5">
        <f t="shared" si="18"/>
        <v>267</v>
      </c>
      <c r="B285" t="s">
        <v>291</v>
      </c>
      <c r="C285" s="58">
        <v>43831</v>
      </c>
      <c r="D285" s="81">
        <v>43996</v>
      </c>
      <c r="E285" s="83">
        <f t="shared" si="17"/>
        <v>7.1818181818181817</v>
      </c>
      <c r="F285" s="62">
        <v>0</v>
      </c>
      <c r="G285" s="62">
        <v>0</v>
      </c>
      <c r="H285" s="40">
        <v>439.17</v>
      </c>
      <c r="I285" s="83">
        <f t="shared" si="15"/>
        <v>0</v>
      </c>
      <c r="M285" s="15"/>
    </row>
    <row r="286" spans="1:13" x14ac:dyDescent="0.35">
      <c r="A286" s="5">
        <f t="shared" si="18"/>
        <v>268</v>
      </c>
      <c r="B286" t="s">
        <v>292</v>
      </c>
      <c r="C286" s="58" t="s">
        <v>660</v>
      </c>
      <c r="D286" s="81">
        <v>43992</v>
      </c>
      <c r="E286" s="83">
        <f t="shared" si="17"/>
        <v>5.6126126126126126</v>
      </c>
      <c r="F286" s="62">
        <v>0</v>
      </c>
      <c r="G286" s="62">
        <v>0</v>
      </c>
      <c r="H286" s="40">
        <v>54.269999999999996</v>
      </c>
      <c r="I286" s="83">
        <f t="shared" si="15"/>
        <v>0</v>
      </c>
      <c r="M286" s="15"/>
    </row>
    <row r="287" spans="1:13" x14ac:dyDescent="0.35">
      <c r="A287" s="5">
        <f t="shared" si="18"/>
        <v>269</v>
      </c>
      <c r="B287" t="s">
        <v>293</v>
      </c>
      <c r="C287" s="58">
        <v>43831</v>
      </c>
      <c r="D287" s="81">
        <v>44024</v>
      </c>
      <c r="E287" s="83">
        <f t="shared" si="17"/>
        <v>6.1398963730569944</v>
      </c>
      <c r="F287" s="62">
        <v>0</v>
      </c>
      <c r="G287" s="62">
        <v>0</v>
      </c>
      <c r="H287" s="40">
        <v>39.209999999999994</v>
      </c>
      <c r="I287" s="83">
        <f t="shared" si="15"/>
        <v>0</v>
      </c>
      <c r="M287" s="15"/>
    </row>
    <row r="288" spans="1:13" x14ac:dyDescent="0.35">
      <c r="A288" s="5">
        <f t="shared" si="18"/>
        <v>270</v>
      </c>
      <c r="B288" t="s">
        <v>294</v>
      </c>
      <c r="C288" s="58">
        <v>43831</v>
      </c>
      <c r="D288" s="81">
        <v>43997</v>
      </c>
      <c r="E288" s="83">
        <f t="shared" si="17"/>
        <v>7.1385542168674698</v>
      </c>
      <c r="F288" s="62">
        <v>0</v>
      </c>
      <c r="G288" s="62">
        <v>0</v>
      </c>
      <c r="H288" s="40">
        <v>39.209999999999994</v>
      </c>
      <c r="I288" s="83">
        <f t="shared" si="15"/>
        <v>0</v>
      </c>
      <c r="M288" s="15"/>
    </row>
    <row r="289" spans="1:13" x14ac:dyDescent="0.35">
      <c r="A289" s="5">
        <f t="shared" si="18"/>
        <v>271</v>
      </c>
      <c r="B289" t="s">
        <v>295</v>
      </c>
      <c r="C289" s="58" t="s">
        <v>662</v>
      </c>
      <c r="D289" s="81">
        <v>46345</v>
      </c>
      <c r="E289" s="83">
        <f t="shared" si="17"/>
        <v>0.49002302379125096</v>
      </c>
      <c r="F289" s="62">
        <v>11178.529999999999</v>
      </c>
      <c r="G289" s="62">
        <v>-34693.939999999995</v>
      </c>
      <c r="H289" s="40">
        <v>125053.66000000003</v>
      </c>
      <c r="I289" s="83">
        <f t="shared" si="15"/>
        <v>-0.2774324238091071</v>
      </c>
      <c r="M289" s="15"/>
    </row>
    <row r="290" spans="1:13" x14ac:dyDescent="0.35">
      <c r="A290" s="5">
        <f t="shared" si="18"/>
        <v>272</v>
      </c>
      <c r="B290" t="s">
        <v>296</v>
      </c>
      <c r="C290" s="58" t="s">
        <v>662</v>
      </c>
      <c r="D290" s="81" t="s">
        <v>993</v>
      </c>
      <c r="E290" s="83" t="str">
        <f t="shared" si="17"/>
        <v>n.m.</v>
      </c>
      <c r="F290" s="62">
        <v>946.64999999999986</v>
      </c>
      <c r="G290" s="62">
        <v>260.536</v>
      </c>
      <c r="H290" s="40">
        <v>948.5</v>
      </c>
      <c r="I290" s="83">
        <f t="shared" si="15"/>
        <v>0.27468212967843963</v>
      </c>
      <c r="M290" s="15"/>
    </row>
    <row r="291" spans="1:13" x14ac:dyDescent="0.35">
      <c r="A291" s="5">
        <f t="shared" si="18"/>
        <v>273</v>
      </c>
      <c r="B291" t="s">
        <v>297</v>
      </c>
      <c r="C291" s="58">
        <v>44682</v>
      </c>
      <c r="D291" s="81">
        <v>45657</v>
      </c>
      <c r="E291" s="83">
        <f t="shared" si="17"/>
        <v>0.34256410256410258</v>
      </c>
      <c r="F291" s="62">
        <v>0</v>
      </c>
      <c r="G291" s="62">
        <v>0</v>
      </c>
      <c r="H291" s="40">
        <v>3539.2600000000007</v>
      </c>
      <c r="I291" s="83">
        <f t="shared" si="15"/>
        <v>0</v>
      </c>
      <c r="M291" s="15"/>
    </row>
    <row r="292" spans="1:13" x14ac:dyDescent="0.35">
      <c r="A292" s="5">
        <f t="shared" si="18"/>
        <v>274</v>
      </c>
      <c r="B292" t="s">
        <v>298</v>
      </c>
      <c r="C292" s="58">
        <v>44713</v>
      </c>
      <c r="D292" s="81">
        <v>45657</v>
      </c>
      <c r="E292" s="83">
        <f t="shared" si="17"/>
        <v>0.32097457627118642</v>
      </c>
      <c r="F292" s="62">
        <v>0</v>
      </c>
      <c r="G292" s="62">
        <v>0</v>
      </c>
      <c r="H292" s="40">
        <v>1344.4499999999998</v>
      </c>
      <c r="I292" s="83">
        <f t="shared" si="15"/>
        <v>0</v>
      </c>
      <c r="M292" s="15"/>
    </row>
    <row r="293" spans="1:13" x14ac:dyDescent="0.35">
      <c r="A293" s="5">
        <f t="shared" si="18"/>
        <v>275</v>
      </c>
      <c r="B293" t="s">
        <v>299</v>
      </c>
      <c r="C293" s="58">
        <v>44682</v>
      </c>
      <c r="D293" s="81">
        <v>45657</v>
      </c>
      <c r="E293" s="83">
        <f t="shared" si="17"/>
        <v>0.34256410256410258</v>
      </c>
      <c r="F293" s="62">
        <v>0</v>
      </c>
      <c r="G293" s="62">
        <v>0</v>
      </c>
      <c r="H293" s="40">
        <v>22883.39</v>
      </c>
      <c r="I293" s="83">
        <f t="shared" si="15"/>
        <v>0</v>
      </c>
      <c r="M293" s="15"/>
    </row>
    <row r="294" spans="1:13" x14ac:dyDescent="0.35">
      <c r="A294" s="5">
        <f t="shared" si="18"/>
        <v>276</v>
      </c>
      <c r="B294" t="s">
        <v>300</v>
      </c>
      <c r="C294" s="58">
        <v>44713</v>
      </c>
      <c r="D294" s="81">
        <v>45657</v>
      </c>
      <c r="E294" s="83">
        <f t="shared" si="17"/>
        <v>0.32097457627118642</v>
      </c>
      <c r="F294" s="62">
        <v>0</v>
      </c>
      <c r="G294" s="62">
        <v>0</v>
      </c>
      <c r="H294" s="40">
        <v>2804.65</v>
      </c>
      <c r="I294" s="83">
        <f t="shared" si="15"/>
        <v>0</v>
      </c>
      <c r="M294" s="15"/>
    </row>
    <row r="295" spans="1:13" x14ac:dyDescent="0.35">
      <c r="A295" s="5">
        <f t="shared" si="18"/>
        <v>277</v>
      </c>
      <c r="B295" t="s">
        <v>301</v>
      </c>
      <c r="C295" s="58">
        <v>43922</v>
      </c>
      <c r="D295" s="81">
        <v>45595</v>
      </c>
      <c r="E295" s="83">
        <f t="shared" si="17"/>
        <v>0.65391512253436934</v>
      </c>
      <c r="F295" s="62">
        <v>336</v>
      </c>
      <c r="G295" s="62">
        <v>-1465.5980000000002</v>
      </c>
      <c r="H295" s="40">
        <v>309.26</v>
      </c>
      <c r="I295" s="83">
        <f t="shared" ref="I295:I358" si="19">G295/H295</f>
        <v>-4.7390480501843113</v>
      </c>
      <c r="M295" s="15"/>
    </row>
    <row r="296" spans="1:13" x14ac:dyDescent="0.35">
      <c r="A296" s="5">
        <f t="shared" si="18"/>
        <v>278</v>
      </c>
      <c r="B296" t="s">
        <v>302</v>
      </c>
      <c r="C296" s="58">
        <v>44075</v>
      </c>
      <c r="D296" s="81">
        <v>44864</v>
      </c>
      <c r="E296" s="83">
        <f t="shared" si="17"/>
        <v>1.1926489226869454</v>
      </c>
      <c r="F296" s="62">
        <v>0</v>
      </c>
      <c r="G296" s="62">
        <v>0</v>
      </c>
      <c r="H296" s="40">
        <v>35.159999999999997</v>
      </c>
      <c r="I296" s="83">
        <f t="shared" si="19"/>
        <v>0</v>
      </c>
      <c r="M296" s="15"/>
    </row>
    <row r="297" spans="1:13" x14ac:dyDescent="0.35">
      <c r="A297" s="5">
        <f t="shared" si="18"/>
        <v>279</v>
      </c>
      <c r="B297" t="s">
        <v>304</v>
      </c>
      <c r="C297" s="58">
        <v>44713</v>
      </c>
      <c r="D297" s="81">
        <v>45658</v>
      </c>
      <c r="E297" s="83">
        <f t="shared" ref="E297:E320" si="20">IFERROR((($C$9-C297)/(D297-C297)),"n.m.")</f>
        <v>0.32063492063492066</v>
      </c>
      <c r="F297" s="62">
        <v>2933</v>
      </c>
      <c r="G297" s="62">
        <v>0</v>
      </c>
      <c r="H297" s="40">
        <v>4463.99</v>
      </c>
      <c r="I297" s="83">
        <f t="shared" si="19"/>
        <v>0</v>
      </c>
      <c r="M297" s="15"/>
    </row>
    <row r="298" spans="1:13" x14ac:dyDescent="0.35">
      <c r="A298" s="5">
        <f t="shared" si="18"/>
        <v>280</v>
      </c>
      <c r="B298" t="s">
        <v>305</v>
      </c>
      <c r="C298" s="58">
        <v>44378</v>
      </c>
      <c r="D298" s="81">
        <v>44561</v>
      </c>
      <c r="E298" s="83">
        <f t="shared" si="20"/>
        <v>3.4863387978142075</v>
      </c>
      <c r="F298" s="62">
        <v>0</v>
      </c>
      <c r="G298" s="62">
        <v>0</v>
      </c>
      <c r="H298" s="40">
        <v>1035.98</v>
      </c>
      <c r="I298" s="83">
        <f t="shared" si="19"/>
        <v>0</v>
      </c>
      <c r="M298" s="15"/>
    </row>
    <row r="299" spans="1:13" x14ac:dyDescent="0.35">
      <c r="A299" s="5">
        <f t="shared" si="18"/>
        <v>281</v>
      </c>
      <c r="B299" t="s">
        <v>306</v>
      </c>
      <c r="C299" s="58">
        <v>44378</v>
      </c>
      <c r="D299" s="81">
        <v>44561</v>
      </c>
      <c r="E299" s="83">
        <f t="shared" si="20"/>
        <v>3.4863387978142075</v>
      </c>
      <c r="F299" s="62">
        <v>0</v>
      </c>
      <c r="G299" s="62">
        <v>0</v>
      </c>
      <c r="H299" s="40">
        <v>2789.1199999999994</v>
      </c>
      <c r="I299" s="83">
        <f t="shared" si="19"/>
        <v>0</v>
      </c>
      <c r="M299" s="15"/>
    </row>
    <row r="300" spans="1:13" x14ac:dyDescent="0.35">
      <c r="A300" s="5">
        <f t="shared" si="18"/>
        <v>282</v>
      </c>
      <c r="B300" t="s">
        <v>307</v>
      </c>
      <c r="C300" s="58">
        <v>44287</v>
      </c>
      <c r="D300" s="81">
        <v>44561</v>
      </c>
      <c r="E300" s="83">
        <f t="shared" si="20"/>
        <v>2.6605839416058394</v>
      </c>
      <c r="F300" s="62">
        <v>0</v>
      </c>
      <c r="G300" s="62">
        <v>0</v>
      </c>
      <c r="H300" s="40">
        <v>351.99</v>
      </c>
      <c r="I300" s="83">
        <f t="shared" si="19"/>
        <v>0</v>
      </c>
      <c r="M300" s="15"/>
    </row>
    <row r="301" spans="1:13" x14ac:dyDescent="0.35">
      <c r="A301" s="5">
        <f t="shared" si="18"/>
        <v>283</v>
      </c>
      <c r="B301" t="s">
        <v>308</v>
      </c>
      <c r="C301" s="58">
        <v>44378</v>
      </c>
      <c r="D301" s="81">
        <v>44561</v>
      </c>
      <c r="E301" s="83">
        <f t="shared" si="20"/>
        <v>3.4863387978142075</v>
      </c>
      <c r="F301" s="62">
        <v>0</v>
      </c>
      <c r="G301" s="62">
        <v>0</v>
      </c>
      <c r="H301" s="40">
        <v>897.90000000000009</v>
      </c>
      <c r="I301" s="83">
        <f t="shared" si="19"/>
        <v>0</v>
      </c>
      <c r="M301" s="15"/>
    </row>
    <row r="302" spans="1:13" x14ac:dyDescent="0.35">
      <c r="A302" s="5">
        <f t="shared" si="18"/>
        <v>284</v>
      </c>
      <c r="B302" t="s">
        <v>309</v>
      </c>
      <c r="C302" s="58">
        <v>44440</v>
      </c>
      <c r="D302" s="81">
        <v>44561</v>
      </c>
      <c r="E302" s="83">
        <f t="shared" si="20"/>
        <v>4.7603305785123968</v>
      </c>
      <c r="F302" s="62">
        <v>0</v>
      </c>
      <c r="G302" s="62">
        <v>0</v>
      </c>
      <c r="H302" s="40">
        <v>2473.14</v>
      </c>
      <c r="I302" s="83">
        <f t="shared" si="19"/>
        <v>0</v>
      </c>
      <c r="M302" s="15"/>
    </row>
    <row r="303" spans="1:13" x14ac:dyDescent="0.35">
      <c r="A303" s="5">
        <f t="shared" si="18"/>
        <v>285</v>
      </c>
      <c r="B303" t="s">
        <v>310</v>
      </c>
      <c r="C303" s="58">
        <v>44409</v>
      </c>
      <c r="D303" s="81">
        <v>46022</v>
      </c>
      <c r="E303" s="83">
        <f t="shared" si="20"/>
        <v>0.37631742095474274</v>
      </c>
      <c r="F303" s="62">
        <v>0</v>
      </c>
      <c r="G303" s="62">
        <v>0</v>
      </c>
      <c r="H303" s="40">
        <v>1686.9199999999998</v>
      </c>
      <c r="I303" s="83">
        <f t="shared" si="19"/>
        <v>0</v>
      </c>
      <c r="M303" s="15"/>
    </row>
    <row r="304" spans="1:13" x14ac:dyDescent="0.35">
      <c r="A304" s="5">
        <f t="shared" si="18"/>
        <v>286</v>
      </c>
      <c r="B304" t="s">
        <v>624</v>
      </c>
      <c r="C304" s="58">
        <v>44501</v>
      </c>
      <c r="D304" s="81">
        <v>44834</v>
      </c>
      <c r="E304" s="83">
        <f t="shared" si="20"/>
        <v>1.5465465465465464</v>
      </c>
      <c r="F304" s="62">
        <v>0</v>
      </c>
      <c r="G304" s="62">
        <v>0</v>
      </c>
      <c r="H304" s="40">
        <v>181.45999999999998</v>
      </c>
      <c r="I304" s="83">
        <f t="shared" si="19"/>
        <v>0</v>
      </c>
      <c r="M304" s="15"/>
    </row>
    <row r="305" spans="1:13" x14ac:dyDescent="0.35">
      <c r="A305" s="5">
        <f t="shared" si="18"/>
        <v>287</v>
      </c>
      <c r="B305" t="s">
        <v>311</v>
      </c>
      <c r="C305" s="58">
        <v>44621</v>
      </c>
      <c r="D305" s="81">
        <v>44925</v>
      </c>
      <c r="E305" s="83">
        <f t="shared" si="20"/>
        <v>1.299342105263158</v>
      </c>
      <c r="F305" s="62">
        <v>0</v>
      </c>
      <c r="G305" s="62">
        <v>0</v>
      </c>
      <c r="H305" s="40">
        <v>1243810.8799999997</v>
      </c>
      <c r="I305" s="83">
        <f t="shared" si="19"/>
        <v>0</v>
      </c>
      <c r="M305" s="15"/>
    </row>
    <row r="306" spans="1:13" x14ac:dyDescent="0.35">
      <c r="A306" s="5">
        <f t="shared" si="18"/>
        <v>288</v>
      </c>
      <c r="B306" t="s">
        <v>312</v>
      </c>
      <c r="C306" s="58">
        <v>44652</v>
      </c>
      <c r="D306" s="81">
        <v>44687</v>
      </c>
      <c r="E306" s="83">
        <f t="shared" si="20"/>
        <v>10.4</v>
      </c>
      <c r="F306" s="62">
        <v>0</v>
      </c>
      <c r="G306" s="62">
        <v>0</v>
      </c>
      <c r="H306" s="40">
        <v>3726.13</v>
      </c>
      <c r="I306" s="83">
        <f t="shared" si="19"/>
        <v>0</v>
      </c>
      <c r="M306" s="15"/>
    </row>
    <row r="307" spans="1:13" x14ac:dyDescent="0.35">
      <c r="A307" s="5">
        <f t="shared" si="18"/>
        <v>289</v>
      </c>
      <c r="B307" t="s">
        <v>625</v>
      </c>
      <c r="C307" s="58">
        <v>44774</v>
      </c>
      <c r="D307" s="81">
        <v>45008</v>
      </c>
      <c r="E307" s="83">
        <f t="shared" si="20"/>
        <v>1.0341880341880343</v>
      </c>
      <c r="F307" s="62">
        <v>62981.34</v>
      </c>
      <c r="G307" s="62">
        <v>63323.331999999995</v>
      </c>
      <c r="H307" s="40">
        <v>37610.369999999995</v>
      </c>
      <c r="I307" s="83">
        <f t="shared" si="19"/>
        <v>1.6836668184864974</v>
      </c>
      <c r="M307" s="15"/>
    </row>
    <row r="308" spans="1:13" x14ac:dyDescent="0.35">
      <c r="A308" s="5">
        <f t="shared" si="18"/>
        <v>290</v>
      </c>
      <c r="B308" t="s">
        <v>313</v>
      </c>
      <c r="C308" s="58">
        <v>44682</v>
      </c>
      <c r="D308" s="81">
        <v>44883</v>
      </c>
      <c r="E308" s="83">
        <f t="shared" si="20"/>
        <v>1.6616915422885572</v>
      </c>
      <c r="F308" s="62">
        <v>67249.754000000001</v>
      </c>
      <c r="G308" s="62">
        <v>-119732.25399999999</v>
      </c>
      <c r="H308" s="40">
        <v>829962.62</v>
      </c>
      <c r="I308" s="83">
        <f t="shared" si="19"/>
        <v>-0.14426222472525327</v>
      </c>
      <c r="M308" s="15"/>
    </row>
    <row r="309" spans="1:13" x14ac:dyDescent="0.35">
      <c r="A309" s="5">
        <f t="shared" si="18"/>
        <v>291</v>
      </c>
      <c r="B309" t="s">
        <v>314</v>
      </c>
      <c r="C309" s="58">
        <v>44743</v>
      </c>
      <c r="D309" s="81">
        <v>44926</v>
      </c>
      <c r="E309" s="83">
        <f t="shared" si="20"/>
        <v>1.4918032786885247</v>
      </c>
      <c r="F309" s="62">
        <v>322702.75400000002</v>
      </c>
      <c r="G309" s="62">
        <v>139968.12199999997</v>
      </c>
      <c r="H309" s="40">
        <v>15124.770000000002</v>
      </c>
      <c r="I309" s="83">
        <f t="shared" si="19"/>
        <v>9.2542314362466307</v>
      </c>
      <c r="M309" s="15"/>
    </row>
    <row r="310" spans="1:13" x14ac:dyDescent="0.35">
      <c r="A310" s="5">
        <f t="shared" si="18"/>
        <v>292</v>
      </c>
      <c r="B310" t="s">
        <v>316</v>
      </c>
      <c r="C310" s="58">
        <v>44743</v>
      </c>
      <c r="D310" s="81">
        <v>44925</v>
      </c>
      <c r="E310" s="83">
        <f t="shared" si="20"/>
        <v>1.5</v>
      </c>
      <c r="F310" s="62">
        <v>115947.86600000001</v>
      </c>
      <c r="G310" s="62">
        <v>116577.47</v>
      </c>
      <c r="H310" s="40">
        <v>27304.020000000004</v>
      </c>
      <c r="I310" s="83">
        <f t="shared" si="19"/>
        <v>4.2696082847873678</v>
      </c>
      <c r="M310" s="15"/>
    </row>
    <row r="311" spans="1:13" x14ac:dyDescent="0.35">
      <c r="A311" s="5">
        <f t="shared" si="18"/>
        <v>293</v>
      </c>
      <c r="B311" t="s">
        <v>626</v>
      </c>
      <c r="C311" s="58">
        <v>44774</v>
      </c>
      <c r="D311" s="81">
        <v>44804</v>
      </c>
      <c r="E311" s="83">
        <f t="shared" si="20"/>
        <v>8.0666666666666664</v>
      </c>
      <c r="F311" s="62">
        <v>0</v>
      </c>
      <c r="G311" s="62">
        <v>0</v>
      </c>
      <c r="H311" s="40">
        <v>2714.7300000000009</v>
      </c>
      <c r="I311" s="83">
        <f t="shared" si="19"/>
        <v>0</v>
      </c>
      <c r="M311" s="15"/>
    </row>
    <row r="312" spans="1:13" x14ac:dyDescent="0.35">
      <c r="A312" s="5">
        <f t="shared" si="18"/>
        <v>294</v>
      </c>
      <c r="B312" t="s">
        <v>627</v>
      </c>
      <c r="C312" s="58">
        <v>44774</v>
      </c>
      <c r="D312" s="81">
        <v>44820</v>
      </c>
      <c r="E312" s="83">
        <f t="shared" si="20"/>
        <v>5.2608695652173916</v>
      </c>
      <c r="F312" s="62">
        <v>0</v>
      </c>
      <c r="G312" s="62">
        <v>0</v>
      </c>
      <c r="H312" s="40">
        <v>-801.41999999999985</v>
      </c>
      <c r="I312" s="83">
        <f t="shared" si="19"/>
        <v>0</v>
      </c>
      <c r="M312" s="15"/>
    </row>
    <row r="313" spans="1:13" x14ac:dyDescent="0.35">
      <c r="A313" s="5">
        <f t="shared" si="18"/>
        <v>295</v>
      </c>
      <c r="B313" t="s">
        <v>317</v>
      </c>
      <c r="C313" s="58">
        <v>45231</v>
      </c>
      <c r="D313" s="81">
        <v>45657</v>
      </c>
      <c r="E313" s="83">
        <f t="shared" si="20"/>
        <v>-0.50469483568075113</v>
      </c>
      <c r="F313" s="62">
        <v>0</v>
      </c>
      <c r="G313" s="62">
        <v>0</v>
      </c>
      <c r="H313" s="40">
        <v>1491930.1799999992</v>
      </c>
      <c r="I313" s="83">
        <f t="shared" si="19"/>
        <v>0</v>
      </c>
      <c r="M313" s="15"/>
    </row>
    <row r="314" spans="1:13" x14ac:dyDescent="0.35">
      <c r="A314" s="5">
        <f t="shared" si="18"/>
        <v>296</v>
      </c>
      <c r="B314" t="s">
        <v>330</v>
      </c>
      <c r="C314" s="58">
        <v>45413</v>
      </c>
      <c r="D314" s="81">
        <v>45657</v>
      </c>
      <c r="E314" s="83">
        <f t="shared" si="20"/>
        <v>-1.6270491803278688</v>
      </c>
      <c r="F314" s="62">
        <v>0</v>
      </c>
      <c r="G314" s="62">
        <v>0</v>
      </c>
      <c r="H314" s="40">
        <v>5556.07</v>
      </c>
      <c r="I314" s="83">
        <f t="shared" si="19"/>
        <v>0</v>
      </c>
      <c r="M314" s="15"/>
    </row>
    <row r="315" spans="1:13" x14ac:dyDescent="0.35">
      <c r="A315" s="5">
        <f t="shared" si="18"/>
        <v>297</v>
      </c>
      <c r="B315" t="s">
        <v>331</v>
      </c>
      <c r="C315" s="58">
        <v>45413</v>
      </c>
      <c r="D315" s="81">
        <v>45657</v>
      </c>
      <c r="E315" s="83">
        <f t="shared" si="20"/>
        <v>-1.6270491803278688</v>
      </c>
      <c r="F315" s="62">
        <v>0</v>
      </c>
      <c r="G315" s="62">
        <v>0</v>
      </c>
      <c r="H315" s="40">
        <v>721.12</v>
      </c>
      <c r="I315" s="83">
        <f t="shared" si="19"/>
        <v>0</v>
      </c>
      <c r="M315" s="15"/>
    </row>
    <row r="316" spans="1:13" x14ac:dyDescent="0.35">
      <c r="A316" s="5">
        <f t="shared" si="18"/>
        <v>298</v>
      </c>
      <c r="B316" t="s">
        <v>353</v>
      </c>
      <c r="C316" s="58">
        <v>44409</v>
      </c>
      <c r="D316" s="81">
        <v>45626</v>
      </c>
      <c r="E316" s="83">
        <f t="shared" si="20"/>
        <v>0.4987674609695974</v>
      </c>
      <c r="F316" s="62">
        <v>13218.065000000001</v>
      </c>
      <c r="G316" s="62">
        <v>13289.835999999999</v>
      </c>
      <c r="H316" s="40">
        <v>62.04</v>
      </c>
      <c r="I316" s="83">
        <f t="shared" si="19"/>
        <v>214.21399097356544</v>
      </c>
      <c r="M316" s="15"/>
    </row>
    <row r="317" spans="1:13" x14ac:dyDescent="0.35">
      <c r="A317" s="5">
        <f t="shared" si="18"/>
        <v>299</v>
      </c>
      <c r="B317" t="s">
        <v>354</v>
      </c>
      <c r="C317" s="58">
        <v>44348</v>
      </c>
      <c r="D317" s="81">
        <v>45626</v>
      </c>
      <c r="E317" s="83">
        <f t="shared" si="20"/>
        <v>0.52269170579029733</v>
      </c>
      <c r="F317" s="62">
        <v>13218.065000000001</v>
      </c>
      <c r="G317" s="62">
        <v>13289.835999999999</v>
      </c>
      <c r="H317" s="40">
        <v>69.11</v>
      </c>
      <c r="I317" s="83">
        <f t="shared" si="19"/>
        <v>192.29975401533787</v>
      </c>
      <c r="M317" s="15"/>
    </row>
    <row r="318" spans="1:13" x14ac:dyDescent="0.35">
      <c r="A318" s="5">
        <f t="shared" si="18"/>
        <v>300</v>
      </c>
      <c r="B318" t="s">
        <v>355</v>
      </c>
      <c r="C318" s="58">
        <v>44621</v>
      </c>
      <c r="D318" s="81">
        <v>45991</v>
      </c>
      <c r="E318" s="83">
        <f t="shared" si="20"/>
        <v>0.28832116788321166</v>
      </c>
      <c r="F318" s="62">
        <v>20</v>
      </c>
      <c r="G318" s="62">
        <v>0</v>
      </c>
      <c r="H318" s="40">
        <v>2397.17</v>
      </c>
      <c r="I318" s="83">
        <f t="shared" si="19"/>
        <v>0</v>
      </c>
      <c r="M318" s="15"/>
    </row>
    <row r="319" spans="1:13" x14ac:dyDescent="0.35">
      <c r="A319" s="5">
        <f t="shared" si="18"/>
        <v>301</v>
      </c>
      <c r="B319" t="s">
        <v>356</v>
      </c>
      <c r="C319" s="58">
        <v>44621</v>
      </c>
      <c r="D319" s="81">
        <v>45991</v>
      </c>
      <c r="E319" s="83">
        <f t="shared" si="20"/>
        <v>0.28832116788321166</v>
      </c>
      <c r="F319" s="62">
        <v>20</v>
      </c>
      <c r="G319" s="62">
        <v>0</v>
      </c>
      <c r="H319" s="40">
        <v>43.099999999999994</v>
      </c>
      <c r="I319" s="83">
        <f t="shared" si="19"/>
        <v>0</v>
      </c>
      <c r="M319" s="15"/>
    </row>
    <row r="320" spans="1:13" x14ac:dyDescent="0.35">
      <c r="A320" s="5">
        <f t="shared" si="18"/>
        <v>302</v>
      </c>
      <c r="B320" t="s">
        <v>357</v>
      </c>
      <c r="C320" s="58">
        <v>44501</v>
      </c>
      <c r="D320" s="81">
        <v>45991</v>
      </c>
      <c r="E320" s="83">
        <f t="shared" si="20"/>
        <v>0.34563758389261745</v>
      </c>
      <c r="F320" s="62">
        <v>39</v>
      </c>
      <c r="G320" s="62">
        <v>0</v>
      </c>
      <c r="H320" s="40">
        <v>82.7</v>
      </c>
      <c r="I320" s="83">
        <f t="shared" si="19"/>
        <v>0</v>
      </c>
      <c r="M320" s="15"/>
    </row>
    <row r="321" spans="1:13" x14ac:dyDescent="0.35">
      <c r="A321" s="5">
        <f t="shared" si="18"/>
        <v>303</v>
      </c>
      <c r="B321" t="s">
        <v>360</v>
      </c>
      <c r="C321" s="58" t="s">
        <v>679</v>
      </c>
      <c r="D321" s="81" t="s">
        <v>703</v>
      </c>
      <c r="E321" s="83" t="s">
        <v>703</v>
      </c>
      <c r="F321" s="62">
        <v>2280470.8130000001</v>
      </c>
      <c r="G321" s="62">
        <v>2116084.3880000003</v>
      </c>
      <c r="H321" s="40">
        <v>3301302.3899999983</v>
      </c>
      <c r="I321" s="83">
        <f t="shared" si="19"/>
        <v>0.64098471997289574</v>
      </c>
      <c r="M321" s="15"/>
    </row>
    <row r="322" spans="1:13" x14ac:dyDescent="0.35">
      <c r="A322" s="5">
        <f t="shared" si="18"/>
        <v>304</v>
      </c>
      <c r="B322" t="s">
        <v>361</v>
      </c>
      <c r="C322" s="58">
        <v>44593</v>
      </c>
      <c r="D322" s="81" t="s">
        <v>703</v>
      </c>
      <c r="E322" s="83" t="s">
        <v>703</v>
      </c>
      <c r="F322" s="62">
        <v>0</v>
      </c>
      <c r="G322" s="62">
        <v>0</v>
      </c>
      <c r="H322" s="40">
        <v>3073551.8800000031</v>
      </c>
      <c r="I322" s="83">
        <f t="shared" si="19"/>
        <v>0</v>
      </c>
      <c r="M322" s="15"/>
    </row>
    <row r="323" spans="1:13" x14ac:dyDescent="0.35">
      <c r="A323" s="5">
        <f t="shared" si="18"/>
        <v>305</v>
      </c>
      <c r="B323" t="s">
        <v>363</v>
      </c>
      <c r="C323" s="58" t="s">
        <v>658</v>
      </c>
      <c r="D323" s="81" t="s">
        <v>703</v>
      </c>
      <c r="E323" s="83" t="s">
        <v>703</v>
      </c>
      <c r="F323" s="62">
        <v>0</v>
      </c>
      <c r="G323" s="62">
        <v>0</v>
      </c>
      <c r="H323" s="40">
        <v>311829.73</v>
      </c>
      <c r="I323" s="83">
        <f t="shared" si="19"/>
        <v>0</v>
      </c>
      <c r="M323" s="15"/>
    </row>
    <row r="324" spans="1:13" x14ac:dyDescent="0.35">
      <c r="A324" s="5">
        <f t="shared" si="18"/>
        <v>306</v>
      </c>
      <c r="B324" t="s">
        <v>364</v>
      </c>
      <c r="C324" s="58" t="s">
        <v>680</v>
      </c>
      <c r="D324" s="81" t="s">
        <v>703</v>
      </c>
      <c r="E324" s="83" t="s">
        <v>703</v>
      </c>
      <c r="F324" s="62">
        <v>0</v>
      </c>
      <c r="G324" s="62">
        <v>-193467.09599999996</v>
      </c>
      <c r="H324" s="40">
        <v>539806.55999999994</v>
      </c>
      <c r="I324" s="83">
        <f t="shared" si="19"/>
        <v>-0.3584007871264106</v>
      </c>
      <c r="M324" s="15"/>
    </row>
    <row r="325" spans="1:13" x14ac:dyDescent="0.35">
      <c r="A325" s="5">
        <f t="shared" si="18"/>
        <v>307</v>
      </c>
      <c r="B325" t="s">
        <v>365</v>
      </c>
      <c r="C325" s="58">
        <v>45047</v>
      </c>
      <c r="D325" s="81" t="s">
        <v>703</v>
      </c>
      <c r="E325" s="83" t="s">
        <v>703</v>
      </c>
      <c r="F325" s="62">
        <v>0</v>
      </c>
      <c r="G325" s="62">
        <v>0</v>
      </c>
      <c r="H325" s="40">
        <v>25207.64</v>
      </c>
      <c r="I325" s="83">
        <f t="shared" si="19"/>
        <v>0</v>
      </c>
      <c r="M325" s="15"/>
    </row>
    <row r="326" spans="1:13" x14ac:dyDescent="0.35">
      <c r="A326" s="5">
        <f t="shared" si="18"/>
        <v>308</v>
      </c>
      <c r="B326" t="s">
        <v>628</v>
      </c>
      <c r="C326" s="58" t="s">
        <v>686</v>
      </c>
      <c r="D326" s="81" t="s">
        <v>703</v>
      </c>
      <c r="E326" s="83" t="s">
        <v>703</v>
      </c>
      <c r="F326" s="62">
        <v>0</v>
      </c>
      <c r="G326" s="62">
        <v>0</v>
      </c>
      <c r="H326" s="40">
        <v>449893.26999999996</v>
      </c>
      <c r="I326" s="83">
        <f t="shared" si="19"/>
        <v>0</v>
      </c>
      <c r="M326" s="15"/>
    </row>
    <row r="327" spans="1:13" x14ac:dyDescent="0.35">
      <c r="A327" s="5">
        <f t="shared" si="18"/>
        <v>309</v>
      </c>
      <c r="B327" t="s">
        <v>366</v>
      </c>
      <c r="C327" s="58" t="s">
        <v>660</v>
      </c>
      <c r="D327" s="81">
        <v>44202</v>
      </c>
      <c r="E327" s="83">
        <f>IFERROR((($C$9-C327)/(D327-C327)),"n.m.")</f>
        <v>2.8842592592592591</v>
      </c>
      <c r="F327" s="62">
        <v>0</v>
      </c>
      <c r="G327" s="62">
        <v>-78653.797000000006</v>
      </c>
      <c r="H327" s="40">
        <v>476636.74000000028</v>
      </c>
      <c r="I327" s="83">
        <f t="shared" si="19"/>
        <v>-0.16501832611560738</v>
      </c>
      <c r="M327" s="15"/>
    </row>
    <row r="328" spans="1:13" x14ac:dyDescent="0.35">
      <c r="A328" s="5">
        <f t="shared" si="18"/>
        <v>310</v>
      </c>
      <c r="B328" t="s">
        <v>367</v>
      </c>
      <c r="C328" s="58" t="s">
        <v>681</v>
      </c>
      <c r="D328" s="81">
        <v>44202</v>
      </c>
      <c r="E328" s="83">
        <f>IFERROR((($C$9-C328)/(D328-C328)),"n.m.")</f>
        <v>3.0248756218905473</v>
      </c>
      <c r="F328" s="62">
        <v>0</v>
      </c>
      <c r="G328" s="62">
        <v>-65229.434000000001</v>
      </c>
      <c r="H328" s="40">
        <v>520896.74000000017</v>
      </c>
      <c r="I328" s="83">
        <f t="shared" si="19"/>
        <v>-0.1252252682556623</v>
      </c>
      <c r="M328" s="15"/>
    </row>
    <row r="329" spans="1:13" x14ac:dyDescent="0.35">
      <c r="A329" s="5">
        <f t="shared" si="18"/>
        <v>311</v>
      </c>
      <c r="B329" t="s">
        <v>368</v>
      </c>
      <c r="C329" s="58">
        <v>44805</v>
      </c>
      <c r="D329" s="81">
        <v>44202</v>
      </c>
      <c r="E329" s="83">
        <f>IFERROR((($C$9-C329)/(D329-C329)),"n.m.")</f>
        <v>-0.34991708126036486</v>
      </c>
      <c r="F329" s="62">
        <v>0</v>
      </c>
      <c r="G329" s="62">
        <v>0</v>
      </c>
      <c r="H329" s="40">
        <v>549.59</v>
      </c>
      <c r="I329" s="83">
        <f t="shared" si="19"/>
        <v>0</v>
      </c>
      <c r="M329" s="15"/>
    </row>
    <row r="330" spans="1:13" x14ac:dyDescent="0.35">
      <c r="A330" s="5">
        <f t="shared" si="18"/>
        <v>312</v>
      </c>
      <c r="B330" t="s">
        <v>369</v>
      </c>
      <c r="C330" s="58">
        <v>44593</v>
      </c>
      <c r="D330" s="81">
        <v>44530</v>
      </c>
      <c r="E330" s="83">
        <f>IFERROR((($C$9-C330)/(D330-C330)),"n.m.")</f>
        <v>-6.7142857142857144</v>
      </c>
      <c r="F330" s="62">
        <v>0</v>
      </c>
      <c r="G330" s="62">
        <v>-5299.768</v>
      </c>
      <c r="H330" s="40">
        <v>929</v>
      </c>
      <c r="I330" s="83">
        <f t="shared" si="19"/>
        <v>-5.7048094725511307</v>
      </c>
      <c r="M330" s="15"/>
    </row>
    <row r="331" spans="1:13" x14ac:dyDescent="0.35">
      <c r="A331" s="5">
        <f t="shared" si="18"/>
        <v>313</v>
      </c>
      <c r="B331" t="s">
        <v>372</v>
      </c>
      <c r="C331" s="58" t="s">
        <v>20</v>
      </c>
      <c r="D331" s="81" t="s">
        <v>703</v>
      </c>
      <c r="E331" s="83" t="s">
        <v>703</v>
      </c>
      <c r="F331" s="62">
        <v>0</v>
      </c>
      <c r="G331" s="62">
        <v>0</v>
      </c>
      <c r="H331" s="40">
        <v>64315.440000002272</v>
      </c>
      <c r="I331" s="83">
        <f t="shared" si="19"/>
        <v>0</v>
      </c>
      <c r="M331" s="15"/>
    </row>
    <row r="332" spans="1:13" x14ac:dyDescent="0.35">
      <c r="A332" s="5">
        <f t="shared" si="18"/>
        <v>314</v>
      </c>
      <c r="B332" t="s">
        <v>373</v>
      </c>
      <c r="C332" s="58" t="s">
        <v>20</v>
      </c>
      <c r="D332" s="81" t="s">
        <v>703</v>
      </c>
      <c r="E332" s="83" t="s">
        <v>703</v>
      </c>
      <c r="F332" s="62">
        <v>0</v>
      </c>
      <c r="G332" s="62">
        <v>0</v>
      </c>
      <c r="H332" s="40">
        <v>1500</v>
      </c>
      <c r="I332" s="83">
        <f t="shared" si="19"/>
        <v>0</v>
      </c>
      <c r="M332" s="15"/>
    </row>
    <row r="333" spans="1:13" x14ac:dyDescent="0.35">
      <c r="A333" s="5">
        <f t="shared" si="18"/>
        <v>315</v>
      </c>
      <c r="B333" t="s">
        <v>374</v>
      </c>
      <c r="C333" s="58" t="s">
        <v>682</v>
      </c>
      <c r="D333" s="81" t="s">
        <v>703</v>
      </c>
      <c r="E333" s="83" t="s">
        <v>703</v>
      </c>
      <c r="F333" s="62">
        <v>0</v>
      </c>
      <c r="G333" s="62">
        <v>0</v>
      </c>
      <c r="H333" s="40">
        <v>309492.84000000003</v>
      </c>
      <c r="I333" s="83">
        <f t="shared" si="19"/>
        <v>0</v>
      </c>
      <c r="M333" s="15"/>
    </row>
    <row r="334" spans="1:13" x14ac:dyDescent="0.35">
      <c r="A334" s="5">
        <f t="shared" si="18"/>
        <v>316</v>
      </c>
      <c r="B334" t="s">
        <v>375</v>
      </c>
      <c r="C334" s="58">
        <v>43831</v>
      </c>
      <c r="D334" s="81" t="s">
        <v>703</v>
      </c>
      <c r="E334" s="83" t="s">
        <v>703</v>
      </c>
      <c r="F334" s="62">
        <v>0</v>
      </c>
      <c r="G334" s="62">
        <v>0</v>
      </c>
      <c r="H334" s="40">
        <v>136000.8899999999</v>
      </c>
      <c r="I334" s="83">
        <f t="shared" si="19"/>
        <v>0</v>
      </c>
      <c r="M334" s="15"/>
    </row>
    <row r="335" spans="1:13" x14ac:dyDescent="0.35">
      <c r="A335" s="5">
        <f t="shared" si="18"/>
        <v>317</v>
      </c>
      <c r="B335" t="s">
        <v>376</v>
      </c>
      <c r="C335" s="58" t="s">
        <v>20</v>
      </c>
      <c r="D335" s="81" t="s">
        <v>703</v>
      </c>
      <c r="E335" s="83" t="s">
        <v>703</v>
      </c>
      <c r="F335" s="62">
        <v>8537.9580000000005</v>
      </c>
      <c r="G335" s="62">
        <v>-8034.7129999999997</v>
      </c>
      <c r="H335" s="40">
        <v>27279.480000000003</v>
      </c>
      <c r="I335" s="83">
        <f t="shared" si="19"/>
        <v>-0.29453321690882667</v>
      </c>
      <c r="M335" s="15"/>
    </row>
    <row r="336" spans="1:13" x14ac:dyDescent="0.35">
      <c r="A336" s="5">
        <f t="shared" si="18"/>
        <v>318</v>
      </c>
      <c r="B336" t="s">
        <v>629</v>
      </c>
      <c r="C336" s="58">
        <v>45047</v>
      </c>
      <c r="D336" s="81">
        <v>46022</v>
      </c>
      <c r="E336" s="83">
        <f t="shared" ref="E336:E345" si="21">IFERROR((($C$9-C336)/(D336-C336)),"n.m.")</f>
        <v>-3.1794871794871796E-2</v>
      </c>
      <c r="F336" s="62">
        <v>0</v>
      </c>
      <c r="G336" s="62">
        <v>1031.0129999999999</v>
      </c>
      <c r="H336" s="40">
        <v>3503.66</v>
      </c>
      <c r="I336" s="83">
        <f t="shared" si="19"/>
        <v>0.294267423208873</v>
      </c>
      <c r="M336" s="15"/>
    </row>
    <row r="337" spans="1:13" x14ac:dyDescent="0.35">
      <c r="A337" s="5">
        <f t="shared" si="18"/>
        <v>319</v>
      </c>
      <c r="B337" t="s">
        <v>630</v>
      </c>
      <c r="C337" s="58">
        <v>44228</v>
      </c>
      <c r="D337" s="81">
        <v>44561</v>
      </c>
      <c r="E337" s="83">
        <f t="shared" si="21"/>
        <v>2.3663663663663663</v>
      </c>
      <c r="F337" s="62">
        <v>0</v>
      </c>
      <c r="G337" s="62">
        <v>872122.03799999994</v>
      </c>
      <c r="H337" s="40">
        <v>261890.56000000003</v>
      </c>
      <c r="I337" s="83">
        <f t="shared" si="19"/>
        <v>3.330101084972287</v>
      </c>
      <c r="M337" s="15"/>
    </row>
    <row r="338" spans="1:13" x14ac:dyDescent="0.35">
      <c r="A338" s="5">
        <f t="shared" si="18"/>
        <v>320</v>
      </c>
      <c r="B338" t="s">
        <v>631</v>
      </c>
      <c r="C338" s="58">
        <v>44593</v>
      </c>
      <c r="D338" s="81">
        <v>44926</v>
      </c>
      <c r="E338" s="83">
        <f t="shared" si="21"/>
        <v>1.2702702702702702</v>
      </c>
      <c r="F338" s="62">
        <v>0</v>
      </c>
      <c r="G338" s="62">
        <v>0</v>
      </c>
      <c r="H338" s="40">
        <v>-835.56</v>
      </c>
      <c r="I338" s="83">
        <f t="shared" si="19"/>
        <v>0</v>
      </c>
      <c r="M338" s="15"/>
    </row>
    <row r="339" spans="1:13" x14ac:dyDescent="0.35">
      <c r="A339" s="5">
        <f t="shared" si="18"/>
        <v>321</v>
      </c>
      <c r="B339" t="s">
        <v>377</v>
      </c>
      <c r="C339" s="58">
        <v>44896</v>
      </c>
      <c r="D339" s="81">
        <v>44926</v>
      </c>
      <c r="E339" s="83">
        <f t="shared" si="21"/>
        <v>4</v>
      </c>
      <c r="F339" s="62">
        <v>200</v>
      </c>
      <c r="G339" s="62">
        <v>0</v>
      </c>
      <c r="H339" s="40">
        <v>136615.19999999995</v>
      </c>
      <c r="I339" s="83">
        <f t="shared" si="19"/>
        <v>0</v>
      </c>
      <c r="M339" s="15"/>
    </row>
    <row r="340" spans="1:13" x14ac:dyDescent="0.35">
      <c r="A340" s="5">
        <f t="shared" si="18"/>
        <v>322</v>
      </c>
      <c r="B340" t="s">
        <v>632</v>
      </c>
      <c r="C340" s="58">
        <v>44986</v>
      </c>
      <c r="D340" s="81">
        <v>45281</v>
      </c>
      <c r="E340" s="83">
        <f t="shared" si="21"/>
        <v>0.10169491525423729</v>
      </c>
      <c r="F340" s="62">
        <v>0</v>
      </c>
      <c r="G340" s="62">
        <v>0</v>
      </c>
      <c r="H340" s="40">
        <v>9045.380000000001</v>
      </c>
      <c r="I340" s="83">
        <f t="shared" si="19"/>
        <v>0</v>
      </c>
      <c r="M340" s="15"/>
    </row>
    <row r="341" spans="1:13" x14ac:dyDescent="0.35">
      <c r="A341" s="5">
        <f t="shared" si="18"/>
        <v>323</v>
      </c>
      <c r="B341" t="s">
        <v>633</v>
      </c>
      <c r="C341" s="58">
        <v>42917</v>
      </c>
      <c r="D341" s="81">
        <v>45281</v>
      </c>
      <c r="E341" s="83">
        <f t="shared" si="21"/>
        <v>0.88790186125211501</v>
      </c>
      <c r="F341" s="62">
        <v>0</v>
      </c>
      <c r="G341" s="62">
        <v>0</v>
      </c>
      <c r="H341" s="40">
        <v>-102.33999999999986</v>
      </c>
      <c r="I341" s="83">
        <f t="shared" si="19"/>
        <v>0</v>
      </c>
      <c r="M341" s="15"/>
    </row>
    <row r="342" spans="1:13" x14ac:dyDescent="0.35">
      <c r="A342" s="5">
        <f t="shared" ref="A342:A405" si="22">A341+1</f>
        <v>324</v>
      </c>
      <c r="B342" t="s">
        <v>378</v>
      </c>
      <c r="C342" s="58">
        <v>45292</v>
      </c>
      <c r="D342" s="81">
        <v>45657</v>
      </c>
      <c r="E342" s="83">
        <f t="shared" si="21"/>
        <v>-0.75616438356164384</v>
      </c>
      <c r="F342" s="62">
        <v>0</v>
      </c>
      <c r="G342" s="62">
        <v>0</v>
      </c>
      <c r="H342" s="40">
        <v>149670.29000000004</v>
      </c>
      <c r="I342" s="83">
        <f t="shared" si="19"/>
        <v>0</v>
      </c>
      <c r="M342" s="15"/>
    </row>
    <row r="343" spans="1:13" x14ac:dyDescent="0.35">
      <c r="A343" s="5">
        <f t="shared" si="22"/>
        <v>325</v>
      </c>
      <c r="B343" t="s">
        <v>379</v>
      </c>
      <c r="C343" s="58">
        <v>45383</v>
      </c>
      <c r="D343" s="81">
        <v>45657</v>
      </c>
      <c r="E343" s="83">
        <f t="shared" si="21"/>
        <v>-1.3394160583941606</v>
      </c>
      <c r="F343" s="62">
        <v>0</v>
      </c>
      <c r="G343" s="62">
        <v>0</v>
      </c>
      <c r="H343" s="40">
        <v>726261.0299999998</v>
      </c>
      <c r="I343" s="83">
        <f t="shared" si="19"/>
        <v>0</v>
      </c>
      <c r="M343" s="15"/>
    </row>
    <row r="344" spans="1:13" x14ac:dyDescent="0.35">
      <c r="A344" s="5">
        <f t="shared" si="22"/>
        <v>326</v>
      </c>
      <c r="B344" t="s">
        <v>634</v>
      </c>
      <c r="C344" s="58">
        <v>42917</v>
      </c>
      <c r="D344" s="81">
        <v>44013</v>
      </c>
      <c r="E344" s="83">
        <f t="shared" si="21"/>
        <v>1.9151459854014599</v>
      </c>
      <c r="F344" s="62">
        <v>0</v>
      </c>
      <c r="G344" s="62">
        <v>0</v>
      </c>
      <c r="H344" s="40">
        <v>46169.81</v>
      </c>
      <c r="I344" s="83">
        <f t="shared" si="19"/>
        <v>0</v>
      </c>
      <c r="M344" s="15"/>
    </row>
    <row r="345" spans="1:13" x14ac:dyDescent="0.35">
      <c r="A345" s="5">
        <f t="shared" si="22"/>
        <v>327</v>
      </c>
      <c r="B345" t="s">
        <v>635</v>
      </c>
      <c r="C345" s="58">
        <v>42917</v>
      </c>
      <c r="D345" s="81">
        <v>43594</v>
      </c>
      <c r="E345" s="83">
        <f t="shared" si="21"/>
        <v>3.1004431314623337</v>
      </c>
      <c r="F345" s="62">
        <v>0</v>
      </c>
      <c r="G345" s="62">
        <v>0</v>
      </c>
      <c r="H345" s="40">
        <v>-9899.2099999999991</v>
      </c>
      <c r="I345" s="83">
        <f t="shared" si="19"/>
        <v>0</v>
      </c>
      <c r="M345" s="15"/>
    </row>
    <row r="346" spans="1:13" x14ac:dyDescent="0.35">
      <c r="A346" s="5">
        <f t="shared" si="22"/>
        <v>328</v>
      </c>
      <c r="B346" t="s">
        <v>382</v>
      </c>
      <c r="C346" s="58" t="s">
        <v>20</v>
      </c>
      <c r="D346" s="81">
        <v>44735</v>
      </c>
      <c r="E346" s="83" t="str">
        <f>IFERROR((($C$582-C346)/(D346-C346)),"n.m.")</f>
        <v>n.m.</v>
      </c>
      <c r="F346" s="62">
        <v>67.584999999999994</v>
      </c>
      <c r="G346" s="62">
        <v>-818.87399999999991</v>
      </c>
      <c r="H346" s="40">
        <v>308064.15999999997</v>
      </c>
      <c r="I346" s="83">
        <f t="shared" si="19"/>
        <v>-2.6581280990297606E-3</v>
      </c>
      <c r="M346" s="15"/>
    </row>
    <row r="347" spans="1:13" x14ac:dyDescent="0.35">
      <c r="A347" s="5">
        <f t="shared" si="22"/>
        <v>329</v>
      </c>
      <c r="B347" t="s">
        <v>636</v>
      </c>
      <c r="C347" s="58" t="s">
        <v>716</v>
      </c>
      <c r="D347" s="81">
        <v>43465</v>
      </c>
      <c r="E347" s="83">
        <f t="shared" ref="E347:E378" si="23">IFERROR((($C$9-C347)/(D347-C347)),"n.m.")</f>
        <v>2.2126661454261143</v>
      </c>
      <c r="F347" s="62">
        <v>0</v>
      </c>
      <c r="G347" s="62">
        <v>0</v>
      </c>
      <c r="H347" s="40">
        <v>-13886.529999999999</v>
      </c>
      <c r="I347" s="83">
        <f t="shared" si="19"/>
        <v>0</v>
      </c>
      <c r="M347" s="15"/>
    </row>
    <row r="348" spans="1:13" x14ac:dyDescent="0.35">
      <c r="A348" s="5">
        <f t="shared" si="22"/>
        <v>330</v>
      </c>
      <c r="B348" t="s">
        <v>637</v>
      </c>
      <c r="C348" s="58" t="s">
        <v>677</v>
      </c>
      <c r="D348" s="81">
        <v>43465</v>
      </c>
      <c r="E348" s="83">
        <f t="shared" si="23"/>
        <v>4</v>
      </c>
      <c r="F348" s="62">
        <v>0</v>
      </c>
      <c r="G348" s="62">
        <v>0</v>
      </c>
      <c r="H348" s="40">
        <v>-3391.4000000000005</v>
      </c>
      <c r="I348" s="83">
        <f t="shared" si="19"/>
        <v>0</v>
      </c>
      <c r="M348" s="15"/>
    </row>
    <row r="349" spans="1:13" x14ac:dyDescent="0.35">
      <c r="A349" s="5">
        <f t="shared" si="22"/>
        <v>331</v>
      </c>
      <c r="B349" t="s">
        <v>383</v>
      </c>
      <c r="C349" s="58" t="s">
        <v>683</v>
      </c>
      <c r="D349" s="81">
        <v>44880</v>
      </c>
      <c r="E349" s="83">
        <f t="shared" si="23"/>
        <v>1.0592076621680453</v>
      </c>
      <c r="F349" s="62">
        <v>0</v>
      </c>
      <c r="G349" s="62">
        <v>0</v>
      </c>
      <c r="H349" s="40">
        <v>1190706.1000000006</v>
      </c>
      <c r="I349" s="83">
        <f t="shared" si="19"/>
        <v>0</v>
      </c>
      <c r="M349" s="15"/>
    </row>
    <row r="350" spans="1:13" x14ac:dyDescent="0.35">
      <c r="A350" s="5">
        <f t="shared" si="22"/>
        <v>332</v>
      </c>
      <c r="B350" t="s">
        <v>384</v>
      </c>
      <c r="C350" s="58" t="s">
        <v>684</v>
      </c>
      <c r="D350" s="81">
        <v>44515</v>
      </c>
      <c r="E350" s="83">
        <f t="shared" si="23"/>
        <v>1.2475296442687747</v>
      </c>
      <c r="F350" s="62">
        <v>0</v>
      </c>
      <c r="G350" s="62">
        <v>0</v>
      </c>
      <c r="H350" s="40">
        <v>25503.920000000009</v>
      </c>
      <c r="I350" s="83">
        <f t="shared" si="19"/>
        <v>0</v>
      </c>
      <c r="M350" s="15"/>
    </row>
    <row r="351" spans="1:13" x14ac:dyDescent="0.35">
      <c r="A351" s="5">
        <f t="shared" si="22"/>
        <v>333</v>
      </c>
      <c r="B351" t="s">
        <v>385</v>
      </c>
      <c r="C351" s="58" t="s">
        <v>684</v>
      </c>
      <c r="D351" s="81">
        <v>43802</v>
      </c>
      <c r="E351" s="83">
        <f t="shared" si="23"/>
        <v>1.9260106788710907</v>
      </c>
      <c r="F351" s="62">
        <v>0</v>
      </c>
      <c r="G351" s="62">
        <v>0</v>
      </c>
      <c r="H351" s="40">
        <v>714.92000000000007</v>
      </c>
      <c r="I351" s="83">
        <f t="shared" si="19"/>
        <v>0</v>
      </c>
      <c r="M351" s="15"/>
    </row>
    <row r="352" spans="1:13" x14ac:dyDescent="0.35">
      <c r="A352" s="5">
        <f t="shared" si="22"/>
        <v>334</v>
      </c>
      <c r="B352" t="s">
        <v>386</v>
      </c>
      <c r="C352" s="58" t="s">
        <v>666</v>
      </c>
      <c r="D352" s="81">
        <v>43802</v>
      </c>
      <c r="E352" s="83">
        <f t="shared" si="23"/>
        <v>2.2438524590163933</v>
      </c>
      <c r="F352" s="62">
        <v>0</v>
      </c>
      <c r="G352" s="62">
        <v>0</v>
      </c>
      <c r="H352" s="40">
        <v>9936.68</v>
      </c>
      <c r="I352" s="83">
        <f t="shared" si="19"/>
        <v>0</v>
      </c>
      <c r="M352" s="15"/>
    </row>
    <row r="353" spans="1:13" x14ac:dyDescent="0.35">
      <c r="A353" s="5">
        <f t="shared" si="22"/>
        <v>335</v>
      </c>
      <c r="B353" t="s">
        <v>387</v>
      </c>
      <c r="C353" s="58" t="s">
        <v>677</v>
      </c>
      <c r="D353" s="81">
        <v>44168</v>
      </c>
      <c r="E353" s="83">
        <f t="shared" si="23"/>
        <v>1.6950819672131148</v>
      </c>
      <c r="F353" s="62">
        <v>0</v>
      </c>
      <c r="G353" s="62">
        <v>0</v>
      </c>
      <c r="H353" s="40">
        <v>62743.46</v>
      </c>
      <c r="I353" s="83">
        <f t="shared" si="19"/>
        <v>0</v>
      </c>
      <c r="M353" s="15"/>
    </row>
    <row r="354" spans="1:13" x14ac:dyDescent="0.35">
      <c r="A354" s="5">
        <f t="shared" si="22"/>
        <v>336</v>
      </c>
      <c r="B354" t="s">
        <v>388</v>
      </c>
      <c r="C354" s="58" t="s">
        <v>668</v>
      </c>
      <c r="D354" s="81">
        <v>44880</v>
      </c>
      <c r="E354" s="83">
        <f t="shared" si="23"/>
        <v>1.07154129405576</v>
      </c>
      <c r="F354" s="62">
        <v>0</v>
      </c>
      <c r="G354" s="62">
        <v>0</v>
      </c>
      <c r="H354" s="40">
        <v>361464.92000000016</v>
      </c>
      <c r="I354" s="83">
        <f t="shared" si="19"/>
        <v>0</v>
      </c>
      <c r="M354" s="15"/>
    </row>
    <row r="355" spans="1:13" x14ac:dyDescent="0.35">
      <c r="A355" s="5">
        <f t="shared" si="22"/>
        <v>337</v>
      </c>
      <c r="B355" t="s">
        <v>389</v>
      </c>
      <c r="C355" s="58" t="s">
        <v>685</v>
      </c>
      <c r="D355" s="81">
        <v>44515</v>
      </c>
      <c r="E355" s="83">
        <f t="shared" si="23"/>
        <v>1.3467128027681661</v>
      </c>
      <c r="F355" s="62">
        <v>0</v>
      </c>
      <c r="G355" s="62">
        <v>0</v>
      </c>
      <c r="H355" s="40">
        <v>-5185.7999999999993</v>
      </c>
      <c r="I355" s="83">
        <f t="shared" si="19"/>
        <v>0</v>
      </c>
      <c r="M355" s="15"/>
    </row>
    <row r="356" spans="1:13" x14ac:dyDescent="0.35">
      <c r="A356" s="5">
        <f t="shared" si="22"/>
        <v>338</v>
      </c>
      <c r="B356" t="s">
        <v>390</v>
      </c>
      <c r="C356" s="58" t="s">
        <v>686</v>
      </c>
      <c r="D356" s="81">
        <v>45646</v>
      </c>
      <c r="E356" s="83">
        <f t="shared" si="23"/>
        <v>0.77902490354261666</v>
      </c>
      <c r="F356" s="62">
        <v>75891.680999999997</v>
      </c>
      <c r="G356" s="62">
        <v>71593.642000000007</v>
      </c>
      <c r="H356" s="40">
        <v>80587.809999999983</v>
      </c>
      <c r="I356" s="83">
        <f t="shared" si="19"/>
        <v>0.88839294677445657</v>
      </c>
      <c r="M356" s="15"/>
    </row>
    <row r="357" spans="1:13" x14ac:dyDescent="0.35">
      <c r="A357" s="5">
        <f t="shared" si="22"/>
        <v>339</v>
      </c>
      <c r="B357" t="s">
        <v>391</v>
      </c>
      <c r="C357" s="58" t="s">
        <v>687</v>
      </c>
      <c r="D357" s="81">
        <v>45247</v>
      </c>
      <c r="E357" s="83">
        <f t="shared" si="23"/>
        <v>0.91522935779816517</v>
      </c>
      <c r="F357" s="62">
        <v>60570.300999999999</v>
      </c>
      <c r="G357" s="62">
        <v>-97592.736999999994</v>
      </c>
      <c r="H357" s="40">
        <v>419032.0799999999</v>
      </c>
      <c r="I357" s="83">
        <f t="shared" si="19"/>
        <v>-0.23290039512010635</v>
      </c>
      <c r="M357" s="15"/>
    </row>
    <row r="358" spans="1:13" x14ac:dyDescent="0.35">
      <c r="A358" s="5">
        <f t="shared" si="22"/>
        <v>340</v>
      </c>
      <c r="B358" t="s">
        <v>392</v>
      </c>
      <c r="C358" s="58">
        <v>43983</v>
      </c>
      <c r="D358" s="81">
        <v>45646</v>
      </c>
      <c r="E358" s="83">
        <f t="shared" si="23"/>
        <v>0.62116656644618162</v>
      </c>
      <c r="F358" s="62">
        <v>8179.8220000000001</v>
      </c>
      <c r="G358" s="62">
        <v>3505.614</v>
      </c>
      <c r="H358" s="40">
        <v>117290.88000000002</v>
      </c>
      <c r="I358" s="83">
        <f t="shared" si="19"/>
        <v>2.9888206141858595E-2</v>
      </c>
      <c r="M358" s="15"/>
    </row>
    <row r="359" spans="1:13" x14ac:dyDescent="0.35">
      <c r="A359" s="5">
        <f t="shared" si="22"/>
        <v>341</v>
      </c>
      <c r="B359" t="s">
        <v>393</v>
      </c>
      <c r="C359" s="58">
        <v>43983</v>
      </c>
      <c r="D359" s="81">
        <v>45646</v>
      </c>
      <c r="E359" s="83">
        <f t="shared" si="23"/>
        <v>0.62116656644618162</v>
      </c>
      <c r="F359" s="62">
        <v>30311.971000000001</v>
      </c>
      <c r="G359" s="62">
        <v>-131791.01999999999</v>
      </c>
      <c r="H359" s="40">
        <v>621191.16</v>
      </c>
      <c r="I359" s="83">
        <f t="shared" ref="I359:I422" si="24">G359/H359</f>
        <v>-0.21215855679594664</v>
      </c>
      <c r="M359" s="15"/>
    </row>
    <row r="360" spans="1:13" x14ac:dyDescent="0.35">
      <c r="A360" s="5">
        <f t="shared" si="22"/>
        <v>342</v>
      </c>
      <c r="B360" t="s">
        <v>394</v>
      </c>
      <c r="C360" s="58" t="s">
        <v>688</v>
      </c>
      <c r="D360" s="81">
        <v>45646</v>
      </c>
      <c r="E360" s="83">
        <f t="shared" si="23"/>
        <v>0.79221635883905017</v>
      </c>
      <c r="F360" s="62">
        <v>72571.900000000009</v>
      </c>
      <c r="G360" s="62">
        <v>56627.762999999992</v>
      </c>
      <c r="H360" s="40">
        <v>680355.6100000001</v>
      </c>
      <c r="I360" s="83">
        <f t="shared" si="24"/>
        <v>8.3232595083621019E-2</v>
      </c>
      <c r="M360" s="15"/>
    </row>
    <row r="361" spans="1:13" x14ac:dyDescent="0.35">
      <c r="A361" s="5">
        <f t="shared" si="22"/>
        <v>343</v>
      </c>
      <c r="B361" t="s">
        <v>395</v>
      </c>
      <c r="C361" s="58" t="s">
        <v>661</v>
      </c>
      <c r="D361" s="81">
        <v>45646</v>
      </c>
      <c r="E361" s="83">
        <f t="shared" si="23"/>
        <v>0.78795018512285431</v>
      </c>
      <c r="F361" s="62">
        <v>5</v>
      </c>
      <c r="G361" s="62">
        <v>0</v>
      </c>
      <c r="H361" s="40">
        <v>11.340000000000002</v>
      </c>
      <c r="I361" s="83">
        <f t="shared" si="24"/>
        <v>0</v>
      </c>
      <c r="M361" s="15"/>
    </row>
    <row r="362" spans="1:13" x14ac:dyDescent="0.35">
      <c r="A362" s="5">
        <f t="shared" si="22"/>
        <v>344</v>
      </c>
      <c r="B362" t="s">
        <v>396</v>
      </c>
      <c r="C362" s="58" t="s">
        <v>661</v>
      </c>
      <c r="D362" s="81">
        <v>45646</v>
      </c>
      <c r="E362" s="83">
        <f t="shared" si="23"/>
        <v>0.78795018512285431</v>
      </c>
      <c r="F362" s="62">
        <v>14716.373000000001</v>
      </c>
      <c r="G362" s="62">
        <v>1709.973</v>
      </c>
      <c r="H362" s="40">
        <v>193569.58000000007</v>
      </c>
      <c r="I362" s="83">
        <f t="shared" si="24"/>
        <v>8.8338932181389208E-3</v>
      </c>
      <c r="M362" s="15"/>
    </row>
    <row r="363" spans="1:13" x14ac:dyDescent="0.35">
      <c r="A363" s="5">
        <f t="shared" si="22"/>
        <v>345</v>
      </c>
      <c r="B363" t="s">
        <v>397</v>
      </c>
      <c r="C363" s="58" t="s">
        <v>686</v>
      </c>
      <c r="D363" s="81">
        <v>45646</v>
      </c>
      <c r="E363" s="83">
        <f t="shared" si="23"/>
        <v>0.77902490354261666</v>
      </c>
      <c r="F363" s="62">
        <v>63637.415000000008</v>
      </c>
      <c r="G363" s="62">
        <v>57397.118000000002</v>
      </c>
      <c r="H363" s="40">
        <v>26990.889999999996</v>
      </c>
      <c r="I363" s="83">
        <f t="shared" si="24"/>
        <v>2.126536694418006</v>
      </c>
      <c r="M363" s="15"/>
    </row>
    <row r="364" spans="1:13" x14ac:dyDescent="0.35">
      <c r="A364" s="5">
        <f t="shared" si="22"/>
        <v>346</v>
      </c>
      <c r="B364" t="s">
        <v>398</v>
      </c>
      <c r="C364" s="58" t="s">
        <v>685</v>
      </c>
      <c r="D364" s="81">
        <v>45646</v>
      </c>
      <c r="E364" s="83">
        <f t="shared" si="23"/>
        <v>0.75543478260869568</v>
      </c>
      <c r="F364" s="62">
        <v>1222021.2749999999</v>
      </c>
      <c r="G364" s="62">
        <v>1125281.4890000001</v>
      </c>
      <c r="H364" s="40">
        <v>4506717.6100000003</v>
      </c>
      <c r="I364" s="83">
        <f t="shared" si="24"/>
        <v>0.24968981559951789</v>
      </c>
      <c r="M364" s="15"/>
    </row>
    <row r="365" spans="1:13" x14ac:dyDescent="0.35">
      <c r="A365" s="5">
        <f t="shared" si="22"/>
        <v>347</v>
      </c>
      <c r="B365" t="s">
        <v>399</v>
      </c>
      <c r="C365" s="58" t="s">
        <v>685</v>
      </c>
      <c r="D365" s="81">
        <v>45646</v>
      </c>
      <c r="E365" s="83">
        <f t="shared" si="23"/>
        <v>0.75543478260869568</v>
      </c>
      <c r="F365" s="62">
        <v>1353333.92</v>
      </c>
      <c r="G365" s="62">
        <v>668572.84099999978</v>
      </c>
      <c r="H365" s="40">
        <v>1392290.2099999995</v>
      </c>
      <c r="I365" s="83">
        <f t="shared" si="24"/>
        <v>0.48019646780393582</v>
      </c>
      <c r="M365" s="15"/>
    </row>
    <row r="366" spans="1:13" x14ac:dyDescent="0.35">
      <c r="A366" s="5">
        <f t="shared" si="22"/>
        <v>348</v>
      </c>
      <c r="B366" t="s">
        <v>400</v>
      </c>
      <c r="C366" s="58" t="s">
        <v>685</v>
      </c>
      <c r="D366" s="81">
        <v>45646</v>
      </c>
      <c r="E366" s="83">
        <f t="shared" si="23"/>
        <v>0.75543478260869568</v>
      </c>
      <c r="F366" s="62">
        <v>2195119.4270000006</v>
      </c>
      <c r="G366" s="62">
        <v>-542477.83600000001</v>
      </c>
      <c r="H366" s="40">
        <v>837107.18999999983</v>
      </c>
      <c r="I366" s="83">
        <f t="shared" si="24"/>
        <v>-0.64803867710179397</v>
      </c>
      <c r="M366" s="15"/>
    </row>
    <row r="367" spans="1:13" x14ac:dyDescent="0.35">
      <c r="A367" s="5">
        <f t="shared" si="22"/>
        <v>349</v>
      </c>
      <c r="B367" t="s">
        <v>401</v>
      </c>
      <c r="C367" s="58">
        <v>44986</v>
      </c>
      <c r="D367" s="81">
        <v>45646</v>
      </c>
      <c r="E367" s="83">
        <f t="shared" si="23"/>
        <v>4.5454545454545456E-2</v>
      </c>
      <c r="F367" s="62">
        <v>11208.599</v>
      </c>
      <c r="G367" s="62">
        <v>10987.397999999999</v>
      </c>
      <c r="H367" s="40">
        <v>4003.8</v>
      </c>
      <c r="I367" s="83">
        <f t="shared" si="24"/>
        <v>2.7442424696538286</v>
      </c>
      <c r="M367" s="15"/>
    </row>
    <row r="368" spans="1:13" x14ac:dyDescent="0.35">
      <c r="A368" s="5">
        <f t="shared" si="22"/>
        <v>350</v>
      </c>
      <c r="B368" t="s">
        <v>402</v>
      </c>
      <c r="C368" s="58">
        <v>44927</v>
      </c>
      <c r="D368" s="81">
        <v>45646</v>
      </c>
      <c r="E368" s="83">
        <f t="shared" si="23"/>
        <v>0.12378303198887343</v>
      </c>
      <c r="F368" s="62">
        <v>10554.431999999999</v>
      </c>
      <c r="G368" s="62">
        <v>10333.653999999999</v>
      </c>
      <c r="H368" s="40">
        <v>1725.7</v>
      </c>
      <c r="I368" s="83">
        <f t="shared" si="24"/>
        <v>5.9880941067392932</v>
      </c>
      <c r="M368" s="15"/>
    </row>
    <row r="369" spans="1:13" x14ac:dyDescent="0.35">
      <c r="A369" s="5">
        <f t="shared" si="22"/>
        <v>351</v>
      </c>
      <c r="B369" t="s">
        <v>405</v>
      </c>
      <c r="C369" s="58" t="s">
        <v>661</v>
      </c>
      <c r="D369" s="81">
        <v>46706</v>
      </c>
      <c r="E369" s="83">
        <f t="shared" si="23"/>
        <v>0.58074919374844947</v>
      </c>
      <c r="F369" s="62">
        <v>1225</v>
      </c>
      <c r="G369" s="62">
        <v>-5720.5360000000001</v>
      </c>
      <c r="H369" s="40">
        <v>635.99</v>
      </c>
      <c r="I369" s="83">
        <f t="shared" si="24"/>
        <v>-8.9946948851397028</v>
      </c>
      <c r="M369" s="15"/>
    </row>
    <row r="370" spans="1:13" x14ac:dyDescent="0.35">
      <c r="A370" s="5">
        <f t="shared" si="22"/>
        <v>352</v>
      </c>
      <c r="B370" t="s">
        <v>406</v>
      </c>
      <c r="C370" s="58" t="s">
        <v>682</v>
      </c>
      <c r="D370" s="81">
        <v>46706</v>
      </c>
      <c r="E370" s="83">
        <f t="shared" si="23"/>
        <v>0.55397202428081282</v>
      </c>
      <c r="F370" s="62">
        <v>9647</v>
      </c>
      <c r="G370" s="62">
        <v>0</v>
      </c>
      <c r="H370" s="40">
        <v>14682.050000000001</v>
      </c>
      <c r="I370" s="83">
        <f t="shared" si="24"/>
        <v>0</v>
      </c>
      <c r="M370" s="15"/>
    </row>
    <row r="371" spans="1:13" x14ac:dyDescent="0.35">
      <c r="A371" s="5">
        <f t="shared" si="22"/>
        <v>353</v>
      </c>
      <c r="B371" t="s">
        <v>407</v>
      </c>
      <c r="C371" s="58" t="s">
        <v>668</v>
      </c>
      <c r="D371" s="81">
        <v>44166</v>
      </c>
      <c r="E371" s="83">
        <f t="shared" si="23"/>
        <v>1.7160909856781803</v>
      </c>
      <c r="F371" s="62">
        <v>0</v>
      </c>
      <c r="G371" s="62">
        <v>0</v>
      </c>
      <c r="H371" s="40">
        <v>3221.2900000000004</v>
      </c>
      <c r="I371" s="83">
        <f t="shared" si="24"/>
        <v>0</v>
      </c>
      <c r="M371" s="15"/>
    </row>
    <row r="372" spans="1:13" x14ac:dyDescent="0.35">
      <c r="A372" s="5">
        <f t="shared" si="22"/>
        <v>354</v>
      </c>
      <c r="B372" t="s">
        <v>408</v>
      </c>
      <c r="C372" s="58" t="s">
        <v>668</v>
      </c>
      <c r="D372" s="81">
        <v>44166</v>
      </c>
      <c r="E372" s="83">
        <f t="shared" si="23"/>
        <v>1.7160909856781803</v>
      </c>
      <c r="F372" s="62">
        <v>0</v>
      </c>
      <c r="G372" s="62">
        <v>0</v>
      </c>
      <c r="H372" s="40">
        <v>500.43</v>
      </c>
      <c r="I372" s="83">
        <f t="shared" si="24"/>
        <v>0</v>
      </c>
      <c r="M372" s="15"/>
    </row>
    <row r="373" spans="1:13" x14ac:dyDescent="0.35">
      <c r="A373" s="5">
        <f t="shared" si="22"/>
        <v>355</v>
      </c>
      <c r="B373" t="s">
        <v>409</v>
      </c>
      <c r="C373" s="58" t="s">
        <v>689</v>
      </c>
      <c r="D373" s="81">
        <v>44166</v>
      </c>
      <c r="E373" s="83">
        <f t="shared" si="23"/>
        <v>1.7346585998271391</v>
      </c>
      <c r="F373" s="62">
        <v>0</v>
      </c>
      <c r="G373" s="62">
        <v>0</v>
      </c>
      <c r="H373" s="40">
        <v>18132.46</v>
      </c>
      <c r="I373" s="83">
        <f t="shared" si="24"/>
        <v>0</v>
      </c>
      <c r="M373" s="15"/>
    </row>
    <row r="374" spans="1:13" x14ac:dyDescent="0.35">
      <c r="A374" s="5">
        <f t="shared" si="22"/>
        <v>356</v>
      </c>
      <c r="B374" t="s">
        <v>410</v>
      </c>
      <c r="C374" s="58">
        <v>45170</v>
      </c>
      <c r="D374" s="81">
        <v>44378</v>
      </c>
      <c r="E374" s="83">
        <f t="shared" si="23"/>
        <v>0.19444444444444445</v>
      </c>
      <c r="F374" s="62">
        <v>0</v>
      </c>
      <c r="G374" s="62">
        <v>0</v>
      </c>
      <c r="H374" s="40">
        <v>862.79000000000019</v>
      </c>
      <c r="I374" s="83">
        <f t="shared" si="24"/>
        <v>0</v>
      </c>
      <c r="M374" s="15"/>
    </row>
    <row r="375" spans="1:13" x14ac:dyDescent="0.35">
      <c r="A375" s="5">
        <f t="shared" si="22"/>
        <v>357</v>
      </c>
      <c r="B375" t="s">
        <v>411</v>
      </c>
      <c r="C375" s="58">
        <v>43983</v>
      </c>
      <c r="D375" s="81">
        <v>44166</v>
      </c>
      <c r="E375" s="83">
        <f t="shared" si="23"/>
        <v>5.6448087431693992</v>
      </c>
      <c r="F375" s="62">
        <v>0</v>
      </c>
      <c r="G375" s="62">
        <v>0</v>
      </c>
      <c r="H375" s="40">
        <v>1034.0600000000002</v>
      </c>
      <c r="I375" s="83">
        <f t="shared" si="24"/>
        <v>0</v>
      </c>
      <c r="M375" s="15"/>
    </row>
    <row r="376" spans="1:13" x14ac:dyDescent="0.35">
      <c r="A376" s="5">
        <f t="shared" si="22"/>
        <v>358</v>
      </c>
      <c r="B376" t="s">
        <v>412</v>
      </c>
      <c r="C376" s="58" t="s">
        <v>690</v>
      </c>
      <c r="D376" s="81">
        <v>44166</v>
      </c>
      <c r="E376" s="83">
        <f t="shared" si="23"/>
        <v>1.9299781181619255</v>
      </c>
      <c r="F376" s="62">
        <v>0</v>
      </c>
      <c r="G376" s="62">
        <v>0</v>
      </c>
      <c r="H376" s="40">
        <v>15.830000000000002</v>
      </c>
      <c r="I376" s="83">
        <f t="shared" si="24"/>
        <v>0</v>
      </c>
      <c r="M376" s="15"/>
    </row>
    <row r="377" spans="1:13" x14ac:dyDescent="0.35">
      <c r="A377" s="5">
        <f t="shared" si="22"/>
        <v>359</v>
      </c>
      <c r="B377" t="s">
        <v>413</v>
      </c>
      <c r="C377" s="58" t="s">
        <v>663</v>
      </c>
      <c r="D377" s="81">
        <v>45611</v>
      </c>
      <c r="E377" s="83">
        <f t="shared" si="23"/>
        <v>0.71476510067114096</v>
      </c>
      <c r="F377" s="62">
        <v>1209256.1160000002</v>
      </c>
      <c r="G377" s="62">
        <v>-2521188.6749999998</v>
      </c>
      <c r="H377" s="40">
        <v>6801267.2499999963</v>
      </c>
      <c r="I377" s="83">
        <f t="shared" si="24"/>
        <v>-0.37069395780617226</v>
      </c>
      <c r="M377" s="15"/>
    </row>
    <row r="378" spans="1:13" x14ac:dyDescent="0.35">
      <c r="A378" s="5">
        <f t="shared" si="22"/>
        <v>360</v>
      </c>
      <c r="B378" t="s">
        <v>414</v>
      </c>
      <c r="C378" s="58">
        <v>43831</v>
      </c>
      <c r="D378" s="81">
        <v>45611</v>
      </c>
      <c r="E378" s="83">
        <f t="shared" si="23"/>
        <v>0.6657303370786517</v>
      </c>
      <c r="F378" s="62">
        <v>682666.71899999992</v>
      </c>
      <c r="G378" s="62">
        <v>-510391.20500000013</v>
      </c>
      <c r="H378" s="40">
        <v>1496383.4099999995</v>
      </c>
      <c r="I378" s="83">
        <f t="shared" si="24"/>
        <v>-0.34108317533405447</v>
      </c>
      <c r="M378" s="15"/>
    </row>
    <row r="379" spans="1:13" x14ac:dyDescent="0.35">
      <c r="A379" s="5">
        <f t="shared" si="22"/>
        <v>361</v>
      </c>
      <c r="B379" t="s">
        <v>415</v>
      </c>
      <c r="C379" s="58" t="s">
        <v>663</v>
      </c>
      <c r="D379" s="81">
        <v>45611</v>
      </c>
      <c r="E379" s="83">
        <f t="shared" ref="E379:E410" si="25">IFERROR((($C$9-C379)/(D379-C379)),"n.m.")</f>
        <v>0.71476510067114096</v>
      </c>
      <c r="F379" s="62">
        <v>1399.0680000000002</v>
      </c>
      <c r="G379" s="62">
        <v>6.9000000000000006E-2</v>
      </c>
      <c r="H379" s="40">
        <v>4353.09</v>
      </c>
      <c r="I379" s="83">
        <f t="shared" si="24"/>
        <v>1.5850809425029117E-5</v>
      </c>
      <c r="M379" s="15"/>
    </row>
    <row r="380" spans="1:13" x14ac:dyDescent="0.35">
      <c r="A380" s="5">
        <f t="shared" si="22"/>
        <v>362</v>
      </c>
      <c r="B380" t="s">
        <v>416</v>
      </c>
      <c r="C380" s="58" t="s">
        <v>670</v>
      </c>
      <c r="D380" s="81">
        <v>45611</v>
      </c>
      <c r="E380" s="83">
        <f t="shared" si="25"/>
        <v>0.71046228710462289</v>
      </c>
      <c r="F380" s="62">
        <v>93587.188000000009</v>
      </c>
      <c r="G380" s="62">
        <v>86342.152000000002</v>
      </c>
      <c r="H380" s="40">
        <v>150440.58000000007</v>
      </c>
      <c r="I380" s="83">
        <f t="shared" si="24"/>
        <v>0.57392860357225395</v>
      </c>
      <c r="M380" s="15"/>
    </row>
    <row r="381" spans="1:13" x14ac:dyDescent="0.35">
      <c r="A381" s="5">
        <f t="shared" si="22"/>
        <v>363</v>
      </c>
      <c r="B381" t="s">
        <v>417</v>
      </c>
      <c r="C381" s="58" t="s">
        <v>663</v>
      </c>
      <c r="D381" s="81">
        <v>45611</v>
      </c>
      <c r="E381" s="83">
        <f t="shared" si="25"/>
        <v>0.71476510067114096</v>
      </c>
      <c r="F381" s="62">
        <v>1992132.8199999998</v>
      </c>
      <c r="G381" s="62">
        <v>285748.91000000003</v>
      </c>
      <c r="H381" s="40">
        <v>2234995.3999999994</v>
      </c>
      <c r="I381" s="83">
        <f t="shared" si="24"/>
        <v>0.12785212443837696</v>
      </c>
      <c r="M381" s="15"/>
    </row>
    <row r="382" spans="1:13" x14ac:dyDescent="0.35">
      <c r="A382" s="5">
        <f t="shared" si="22"/>
        <v>364</v>
      </c>
      <c r="B382" t="s">
        <v>418</v>
      </c>
      <c r="C382" s="58">
        <v>43831</v>
      </c>
      <c r="D382" s="81">
        <v>45611</v>
      </c>
      <c r="E382" s="83">
        <f t="shared" si="25"/>
        <v>0.6657303370786517</v>
      </c>
      <c r="F382" s="62">
        <v>317095.81599999993</v>
      </c>
      <c r="G382" s="62">
        <v>221062.38400000008</v>
      </c>
      <c r="H382" s="40">
        <v>119523.63</v>
      </c>
      <c r="I382" s="83">
        <f t="shared" si="24"/>
        <v>1.8495286998897211</v>
      </c>
      <c r="M382" s="15"/>
    </row>
    <row r="383" spans="1:13" x14ac:dyDescent="0.35">
      <c r="A383" s="5">
        <f t="shared" si="22"/>
        <v>365</v>
      </c>
      <c r="B383" t="s">
        <v>419</v>
      </c>
      <c r="C383" s="58" t="s">
        <v>663</v>
      </c>
      <c r="D383" s="81">
        <v>45611</v>
      </c>
      <c r="E383" s="83">
        <f t="shared" si="25"/>
        <v>0.71476510067114096</v>
      </c>
      <c r="F383" s="62">
        <v>757985.07100000011</v>
      </c>
      <c r="G383" s="62">
        <v>744303.21199999994</v>
      </c>
      <c r="H383" s="40">
        <v>72113.699999999983</v>
      </c>
      <c r="I383" s="83">
        <f t="shared" si="24"/>
        <v>10.321245644031579</v>
      </c>
      <c r="M383" s="15"/>
    </row>
    <row r="384" spans="1:13" x14ac:dyDescent="0.35">
      <c r="A384" s="5">
        <f t="shared" si="22"/>
        <v>366</v>
      </c>
      <c r="B384" t="s">
        <v>420</v>
      </c>
      <c r="C384" s="58" t="s">
        <v>663</v>
      </c>
      <c r="D384" s="81">
        <v>45611</v>
      </c>
      <c r="E384" s="83">
        <f t="shared" si="25"/>
        <v>0.71476510067114096</v>
      </c>
      <c r="F384" s="62">
        <v>0</v>
      </c>
      <c r="G384" s="62">
        <v>0</v>
      </c>
      <c r="H384" s="40">
        <v>231.04</v>
      </c>
      <c r="I384" s="83">
        <f t="shared" si="24"/>
        <v>0</v>
      </c>
      <c r="M384" s="15"/>
    </row>
    <row r="385" spans="1:13" x14ac:dyDescent="0.35">
      <c r="A385" s="5">
        <f t="shared" si="22"/>
        <v>367</v>
      </c>
      <c r="B385" t="s">
        <v>421</v>
      </c>
      <c r="C385" s="58">
        <v>44075</v>
      </c>
      <c r="D385" s="81">
        <v>45611</v>
      </c>
      <c r="E385" s="83">
        <f t="shared" si="25"/>
        <v>0.61263020833333337</v>
      </c>
      <c r="F385" s="62">
        <v>141</v>
      </c>
      <c r="G385" s="62">
        <v>0</v>
      </c>
      <c r="H385" s="40">
        <v>795.9899999999999</v>
      </c>
      <c r="I385" s="83">
        <f t="shared" si="24"/>
        <v>0</v>
      </c>
      <c r="M385" s="15"/>
    </row>
    <row r="386" spans="1:13" x14ac:dyDescent="0.35">
      <c r="A386" s="5">
        <f t="shared" si="22"/>
        <v>368</v>
      </c>
      <c r="B386" t="s">
        <v>422</v>
      </c>
      <c r="C386" s="58">
        <v>43831</v>
      </c>
      <c r="D386" s="81">
        <v>45611</v>
      </c>
      <c r="E386" s="83">
        <f t="shared" si="25"/>
        <v>0.6657303370786517</v>
      </c>
      <c r="F386" s="62">
        <v>2287859.395</v>
      </c>
      <c r="G386" s="62">
        <v>2265205.963</v>
      </c>
      <c r="H386" s="40">
        <v>2571783.1700000004</v>
      </c>
      <c r="I386" s="83">
        <f t="shared" si="24"/>
        <v>0.88079196933231341</v>
      </c>
      <c r="M386" s="15"/>
    </row>
    <row r="387" spans="1:13" x14ac:dyDescent="0.35">
      <c r="A387" s="5">
        <f t="shared" si="22"/>
        <v>369</v>
      </c>
      <c r="B387" t="s">
        <v>423</v>
      </c>
      <c r="C387" s="58">
        <v>44743</v>
      </c>
      <c r="D387" s="81">
        <v>45611</v>
      </c>
      <c r="E387" s="83">
        <f t="shared" si="25"/>
        <v>0.31451612903225806</v>
      </c>
      <c r="F387" s="62">
        <v>423554.26500000001</v>
      </c>
      <c r="G387" s="62">
        <v>646322.83899999992</v>
      </c>
      <c r="H387" s="40">
        <v>-3275.119999999999</v>
      </c>
      <c r="I387" s="83">
        <f t="shared" si="24"/>
        <v>-197.34325429297252</v>
      </c>
      <c r="M387" s="15"/>
    </row>
    <row r="388" spans="1:13" x14ac:dyDescent="0.35">
      <c r="A388" s="5">
        <f t="shared" si="22"/>
        <v>370</v>
      </c>
      <c r="B388" t="s">
        <v>424</v>
      </c>
      <c r="C388" s="58" t="s">
        <v>663</v>
      </c>
      <c r="D388" s="81">
        <v>45611</v>
      </c>
      <c r="E388" s="83">
        <f t="shared" si="25"/>
        <v>0.71476510067114096</v>
      </c>
      <c r="F388" s="62">
        <v>837900.43</v>
      </c>
      <c r="G388" s="62">
        <v>814327.49899999995</v>
      </c>
      <c r="H388" s="40">
        <v>235325.50000000015</v>
      </c>
      <c r="I388" s="83">
        <f t="shared" si="24"/>
        <v>3.4604303358539532</v>
      </c>
      <c r="M388" s="15"/>
    </row>
    <row r="389" spans="1:13" x14ac:dyDescent="0.35">
      <c r="A389" s="5">
        <f t="shared" si="22"/>
        <v>371</v>
      </c>
      <c r="B389" t="s">
        <v>425</v>
      </c>
      <c r="C389" s="58">
        <v>44501</v>
      </c>
      <c r="D389" s="81">
        <v>45611</v>
      </c>
      <c r="E389" s="83">
        <f t="shared" si="25"/>
        <v>0.46396396396396394</v>
      </c>
      <c r="F389" s="62">
        <v>33445.881999999998</v>
      </c>
      <c r="G389" s="62">
        <v>3639.04</v>
      </c>
      <c r="H389" s="40">
        <v>31660.760000000006</v>
      </c>
      <c r="I389" s="83">
        <f t="shared" si="24"/>
        <v>0.11493849168497532</v>
      </c>
      <c r="M389" s="15"/>
    </row>
    <row r="390" spans="1:13" x14ac:dyDescent="0.35">
      <c r="A390" s="5">
        <f t="shared" si="22"/>
        <v>372</v>
      </c>
      <c r="B390" t="s">
        <v>426</v>
      </c>
      <c r="C390" s="58">
        <v>44470</v>
      </c>
      <c r="D390" s="81">
        <v>45611</v>
      </c>
      <c r="E390" s="83">
        <f t="shared" si="25"/>
        <v>0.4785276073619632</v>
      </c>
      <c r="F390" s="62">
        <v>55692.493000000002</v>
      </c>
      <c r="G390" s="62">
        <v>38944.493999999999</v>
      </c>
      <c r="H390" s="40">
        <v>464244.53</v>
      </c>
      <c r="I390" s="83">
        <f t="shared" si="24"/>
        <v>8.3887889858389922E-2</v>
      </c>
      <c r="M390" s="15"/>
    </row>
    <row r="391" spans="1:13" x14ac:dyDescent="0.35">
      <c r="A391" s="5">
        <f t="shared" si="22"/>
        <v>373</v>
      </c>
      <c r="B391" t="s">
        <v>427</v>
      </c>
      <c r="C391" s="58">
        <v>44501</v>
      </c>
      <c r="D391" s="81">
        <v>45611</v>
      </c>
      <c r="E391" s="83">
        <f t="shared" si="25"/>
        <v>0.46396396396396394</v>
      </c>
      <c r="F391" s="62">
        <v>1566578.2130000002</v>
      </c>
      <c r="G391" s="62">
        <v>525322.88400000019</v>
      </c>
      <c r="H391" s="40">
        <v>1363030.1500000008</v>
      </c>
      <c r="I391" s="83">
        <f t="shared" si="24"/>
        <v>0.38540811734795438</v>
      </c>
      <c r="M391" s="15"/>
    </row>
    <row r="392" spans="1:13" x14ac:dyDescent="0.35">
      <c r="A392" s="5">
        <f t="shared" si="22"/>
        <v>374</v>
      </c>
      <c r="B392" t="s">
        <v>428</v>
      </c>
      <c r="C392" s="58">
        <v>45231</v>
      </c>
      <c r="D392" s="81">
        <v>45611</v>
      </c>
      <c r="E392" s="83">
        <f t="shared" si="25"/>
        <v>-0.56578947368421051</v>
      </c>
      <c r="F392" s="62">
        <v>191671.72899999999</v>
      </c>
      <c r="G392" s="62">
        <v>-12210.170000000006</v>
      </c>
      <c r="H392" s="40">
        <v>462.46</v>
      </c>
      <c r="I392" s="83">
        <f t="shared" si="24"/>
        <v>-26.402651040089967</v>
      </c>
      <c r="M392" s="15"/>
    </row>
    <row r="393" spans="1:13" x14ac:dyDescent="0.35">
      <c r="A393" s="5">
        <f t="shared" si="22"/>
        <v>375</v>
      </c>
      <c r="B393" t="s">
        <v>429</v>
      </c>
      <c r="C393" s="58">
        <v>45231</v>
      </c>
      <c r="D393" s="81">
        <v>45810</v>
      </c>
      <c r="E393" s="83">
        <f t="shared" si="25"/>
        <v>-0.37132987910189985</v>
      </c>
      <c r="F393" s="62">
        <v>48869.210999999996</v>
      </c>
      <c r="G393" s="62">
        <v>47290.583000000006</v>
      </c>
      <c r="H393" s="40">
        <v>1974.6100000000001</v>
      </c>
      <c r="I393" s="83">
        <f t="shared" si="24"/>
        <v>23.949328221775442</v>
      </c>
      <c r="M393" s="15"/>
    </row>
    <row r="394" spans="1:13" x14ac:dyDescent="0.35">
      <c r="A394" s="5">
        <f t="shared" si="22"/>
        <v>376</v>
      </c>
      <c r="B394" t="s">
        <v>430</v>
      </c>
      <c r="C394" s="58">
        <v>45231</v>
      </c>
      <c r="D394" s="81">
        <v>45810</v>
      </c>
      <c r="E394" s="83">
        <f t="shared" si="25"/>
        <v>-0.37132987910189985</v>
      </c>
      <c r="F394" s="62">
        <v>0</v>
      </c>
      <c r="G394" s="62">
        <v>0</v>
      </c>
      <c r="H394" s="40">
        <v>2118.5300000000002</v>
      </c>
      <c r="I394" s="83">
        <f t="shared" si="24"/>
        <v>0</v>
      </c>
      <c r="M394" s="15"/>
    </row>
    <row r="395" spans="1:13" x14ac:dyDescent="0.35">
      <c r="A395" s="5">
        <f t="shared" si="22"/>
        <v>377</v>
      </c>
      <c r="B395" t="s">
        <v>431</v>
      </c>
      <c r="C395" s="58" t="s">
        <v>689</v>
      </c>
      <c r="D395" s="81">
        <v>44166</v>
      </c>
      <c r="E395" s="83">
        <f t="shared" si="25"/>
        <v>1.7346585998271391</v>
      </c>
      <c r="F395" s="62">
        <v>15395</v>
      </c>
      <c r="G395" s="62">
        <v>0</v>
      </c>
      <c r="H395" s="40">
        <v>69469.679999999935</v>
      </c>
      <c r="I395" s="83">
        <f t="shared" si="24"/>
        <v>0</v>
      </c>
      <c r="M395" s="15"/>
    </row>
    <row r="396" spans="1:13" x14ac:dyDescent="0.35">
      <c r="A396" s="5">
        <f t="shared" si="22"/>
        <v>378</v>
      </c>
      <c r="B396" t="s">
        <v>432</v>
      </c>
      <c r="C396" s="58">
        <v>44044</v>
      </c>
      <c r="D396" s="81">
        <v>44166</v>
      </c>
      <c r="E396" s="83">
        <f t="shared" si="25"/>
        <v>7.9672131147540988</v>
      </c>
      <c r="F396" s="62">
        <v>2293</v>
      </c>
      <c r="G396" s="62">
        <v>-17424.144</v>
      </c>
      <c r="H396" s="40">
        <v>37391.85</v>
      </c>
      <c r="I396" s="83">
        <f t="shared" si="24"/>
        <v>-0.46598774866715609</v>
      </c>
      <c r="M396" s="15"/>
    </row>
    <row r="397" spans="1:13" x14ac:dyDescent="0.35">
      <c r="A397" s="5">
        <f t="shared" si="22"/>
        <v>379</v>
      </c>
      <c r="B397" t="s">
        <v>433</v>
      </c>
      <c r="C397" s="58" t="s">
        <v>668</v>
      </c>
      <c r="D397" s="81">
        <v>44166</v>
      </c>
      <c r="E397" s="83">
        <f t="shared" si="25"/>
        <v>1.7160909856781803</v>
      </c>
      <c r="F397" s="62">
        <v>0</v>
      </c>
      <c r="G397" s="62">
        <v>0</v>
      </c>
      <c r="H397" s="40">
        <v>390.36</v>
      </c>
      <c r="I397" s="83">
        <f t="shared" si="24"/>
        <v>0</v>
      </c>
      <c r="M397" s="15"/>
    </row>
    <row r="398" spans="1:13" x14ac:dyDescent="0.35">
      <c r="A398" s="5">
        <f t="shared" si="22"/>
        <v>380</v>
      </c>
      <c r="B398" t="s">
        <v>434</v>
      </c>
      <c r="C398" s="58" t="s">
        <v>668</v>
      </c>
      <c r="D398" s="81">
        <v>44166</v>
      </c>
      <c r="E398" s="83">
        <f t="shared" si="25"/>
        <v>1.7160909856781803</v>
      </c>
      <c r="F398" s="62">
        <v>0</v>
      </c>
      <c r="G398" s="62">
        <v>0</v>
      </c>
      <c r="H398" s="40">
        <v>364.39</v>
      </c>
      <c r="I398" s="83">
        <f t="shared" si="24"/>
        <v>0</v>
      </c>
      <c r="M398" s="15"/>
    </row>
    <row r="399" spans="1:13" x14ac:dyDescent="0.35">
      <c r="A399" s="5">
        <f t="shared" si="22"/>
        <v>381</v>
      </c>
      <c r="B399" t="s">
        <v>435</v>
      </c>
      <c r="C399" s="58" t="s">
        <v>668</v>
      </c>
      <c r="D399" s="81">
        <v>44166</v>
      </c>
      <c r="E399" s="83">
        <f t="shared" si="25"/>
        <v>1.7160909856781803</v>
      </c>
      <c r="F399" s="62">
        <v>0</v>
      </c>
      <c r="G399" s="62">
        <v>0</v>
      </c>
      <c r="H399" s="40">
        <v>1021.43</v>
      </c>
      <c r="I399" s="83">
        <f t="shared" si="24"/>
        <v>0</v>
      </c>
      <c r="M399" s="15"/>
    </row>
    <row r="400" spans="1:13" x14ac:dyDescent="0.35">
      <c r="A400" s="5">
        <f t="shared" si="22"/>
        <v>382</v>
      </c>
      <c r="B400" t="s">
        <v>436</v>
      </c>
      <c r="C400" s="58" t="s">
        <v>668</v>
      </c>
      <c r="D400" s="81">
        <v>44166</v>
      </c>
      <c r="E400" s="83">
        <f t="shared" si="25"/>
        <v>1.7160909856781803</v>
      </c>
      <c r="F400" s="62">
        <v>0</v>
      </c>
      <c r="G400" s="62">
        <v>0</v>
      </c>
      <c r="H400" s="40">
        <v>286.58999999999997</v>
      </c>
      <c r="I400" s="83">
        <f t="shared" si="24"/>
        <v>0</v>
      </c>
      <c r="M400" s="15"/>
    </row>
    <row r="401" spans="1:13" x14ac:dyDescent="0.35">
      <c r="A401" s="5">
        <f t="shared" si="22"/>
        <v>383</v>
      </c>
      <c r="B401" t="s">
        <v>445</v>
      </c>
      <c r="C401" s="58" t="s">
        <v>671</v>
      </c>
      <c r="D401" s="81">
        <v>44166</v>
      </c>
      <c r="E401" s="83">
        <f t="shared" si="25"/>
        <v>1.7548845470692718</v>
      </c>
      <c r="F401" s="62">
        <v>0</v>
      </c>
      <c r="G401" s="62">
        <v>0</v>
      </c>
      <c r="H401" s="40">
        <v>-143090.25</v>
      </c>
      <c r="I401" s="83">
        <f t="shared" si="24"/>
        <v>0</v>
      </c>
      <c r="M401" s="15"/>
    </row>
    <row r="402" spans="1:13" x14ac:dyDescent="0.35">
      <c r="A402" s="5">
        <f t="shared" si="22"/>
        <v>384</v>
      </c>
      <c r="B402" t="s">
        <v>446</v>
      </c>
      <c r="C402" s="58" t="s">
        <v>671</v>
      </c>
      <c r="D402" s="81">
        <v>43800</v>
      </c>
      <c r="E402" s="83">
        <f t="shared" si="25"/>
        <v>2.6</v>
      </c>
      <c r="F402" s="62">
        <v>0</v>
      </c>
      <c r="G402" s="62">
        <v>0</v>
      </c>
      <c r="H402" s="40">
        <v>-51854.0199999998</v>
      </c>
      <c r="I402" s="83">
        <f t="shared" si="24"/>
        <v>0</v>
      </c>
      <c r="M402" s="15"/>
    </row>
    <row r="403" spans="1:13" x14ac:dyDescent="0.35">
      <c r="A403" s="5">
        <f t="shared" si="22"/>
        <v>385</v>
      </c>
      <c r="B403" t="s">
        <v>638</v>
      </c>
      <c r="C403" s="58" t="s">
        <v>671</v>
      </c>
      <c r="D403" s="81">
        <v>44139</v>
      </c>
      <c r="E403" s="83">
        <f t="shared" si="25"/>
        <v>1.7979981801637852</v>
      </c>
      <c r="F403" s="62">
        <v>0</v>
      </c>
      <c r="G403" s="62">
        <v>0</v>
      </c>
      <c r="H403" s="40">
        <v>-5279.2400000000125</v>
      </c>
      <c r="I403" s="83">
        <f t="shared" si="24"/>
        <v>0</v>
      </c>
      <c r="M403" s="15"/>
    </row>
    <row r="404" spans="1:13" x14ac:dyDescent="0.35">
      <c r="A404" s="5">
        <f t="shared" si="22"/>
        <v>386</v>
      </c>
      <c r="B404" t="s">
        <v>639</v>
      </c>
      <c r="C404" s="58">
        <v>43070</v>
      </c>
      <c r="D404" s="81">
        <v>44140</v>
      </c>
      <c r="E404" s="83">
        <f t="shared" si="25"/>
        <v>1.8186915887850468</v>
      </c>
      <c r="F404" s="62">
        <v>0</v>
      </c>
      <c r="G404" s="62">
        <v>0</v>
      </c>
      <c r="H404" s="40">
        <v>1262.4500000000007</v>
      </c>
      <c r="I404" s="83">
        <f t="shared" si="24"/>
        <v>0</v>
      </c>
      <c r="M404" s="15"/>
    </row>
    <row r="405" spans="1:13" x14ac:dyDescent="0.35">
      <c r="A405" s="5">
        <f t="shared" si="22"/>
        <v>387</v>
      </c>
      <c r="B405" t="s">
        <v>447</v>
      </c>
      <c r="C405" s="58" t="s">
        <v>671</v>
      </c>
      <c r="D405" s="81">
        <v>44139</v>
      </c>
      <c r="E405" s="83">
        <f t="shared" si="25"/>
        <v>1.7979981801637852</v>
      </c>
      <c r="F405" s="62">
        <v>0</v>
      </c>
      <c r="G405" s="62">
        <v>0</v>
      </c>
      <c r="H405" s="40">
        <v>-1065.2500000000045</v>
      </c>
      <c r="I405" s="83">
        <f t="shared" si="24"/>
        <v>0</v>
      </c>
      <c r="M405" s="15"/>
    </row>
    <row r="406" spans="1:13" x14ac:dyDescent="0.35">
      <c r="A406" s="5">
        <f t="shared" ref="A406:A469" si="26">A405+1</f>
        <v>388</v>
      </c>
      <c r="B406" t="s">
        <v>640</v>
      </c>
      <c r="C406" s="58" t="s">
        <v>685</v>
      </c>
      <c r="D406" s="81">
        <v>44139</v>
      </c>
      <c r="E406" s="83">
        <f t="shared" si="25"/>
        <v>1.8203928905519178</v>
      </c>
      <c r="F406" s="62">
        <v>0</v>
      </c>
      <c r="G406" s="62">
        <v>0</v>
      </c>
      <c r="H406" s="40">
        <v>-71.099999999999227</v>
      </c>
      <c r="I406" s="83">
        <f t="shared" si="24"/>
        <v>0</v>
      </c>
      <c r="M406" s="15"/>
    </row>
    <row r="407" spans="1:13" x14ac:dyDescent="0.35">
      <c r="A407" s="5">
        <f t="shared" si="26"/>
        <v>389</v>
      </c>
      <c r="B407" t="s">
        <v>641</v>
      </c>
      <c r="C407" s="58">
        <v>44013</v>
      </c>
      <c r="D407" s="81">
        <v>44012</v>
      </c>
      <c r="E407" s="83">
        <f t="shared" si="25"/>
        <v>-1003</v>
      </c>
      <c r="F407" s="62">
        <v>0</v>
      </c>
      <c r="G407" s="62">
        <v>0</v>
      </c>
      <c r="H407" s="40">
        <v>-2198.85</v>
      </c>
      <c r="I407" s="83">
        <f t="shared" si="24"/>
        <v>0</v>
      </c>
      <c r="M407" s="15"/>
    </row>
    <row r="408" spans="1:13" x14ac:dyDescent="0.35">
      <c r="A408" s="5">
        <f t="shared" si="26"/>
        <v>390</v>
      </c>
      <c r="B408" t="s">
        <v>448</v>
      </c>
      <c r="C408" s="58" t="s">
        <v>672</v>
      </c>
      <c r="D408" s="81">
        <v>43808</v>
      </c>
      <c r="E408" s="83">
        <f t="shared" si="25"/>
        <v>2.8641975308641974</v>
      </c>
      <c r="F408" s="62">
        <v>1603622.213</v>
      </c>
      <c r="G408" s="62">
        <v>-376130.37700000004</v>
      </c>
      <c r="H408" s="40">
        <v>2841340.0500000012</v>
      </c>
      <c r="I408" s="83">
        <f t="shared" si="24"/>
        <v>-0.13237781130773132</v>
      </c>
      <c r="M408" s="15"/>
    </row>
    <row r="409" spans="1:13" x14ac:dyDescent="0.35">
      <c r="A409" s="5">
        <f t="shared" si="26"/>
        <v>391</v>
      </c>
      <c r="B409" t="s">
        <v>449</v>
      </c>
      <c r="C409" s="58" t="s">
        <v>691</v>
      </c>
      <c r="D409" s="81">
        <v>43808</v>
      </c>
      <c r="E409" s="83">
        <f t="shared" si="25"/>
        <v>3.0579216354344121</v>
      </c>
      <c r="F409" s="62">
        <v>77848</v>
      </c>
      <c r="G409" s="62">
        <v>-83596.574999999997</v>
      </c>
      <c r="H409" s="40">
        <v>106644.6</v>
      </c>
      <c r="I409" s="83">
        <f t="shared" si="24"/>
        <v>-0.78388005581154596</v>
      </c>
      <c r="M409" s="15"/>
    </row>
    <row r="410" spans="1:13" x14ac:dyDescent="0.35">
      <c r="A410" s="5">
        <f t="shared" si="26"/>
        <v>392</v>
      </c>
      <c r="B410" t="s">
        <v>450</v>
      </c>
      <c r="C410" s="58" t="s">
        <v>691</v>
      </c>
      <c r="D410" s="81">
        <v>43808</v>
      </c>
      <c r="E410" s="83">
        <f t="shared" si="25"/>
        <v>3.0579216354344121</v>
      </c>
      <c r="F410" s="62">
        <v>1050541.821</v>
      </c>
      <c r="G410" s="62">
        <v>-375689.72200000001</v>
      </c>
      <c r="H410" s="40">
        <v>30519.279999999984</v>
      </c>
      <c r="I410" s="83">
        <f t="shared" si="24"/>
        <v>-12.309914323011558</v>
      </c>
      <c r="M410" s="15"/>
    </row>
    <row r="411" spans="1:13" x14ac:dyDescent="0.35">
      <c r="A411" s="5">
        <f t="shared" si="26"/>
        <v>393</v>
      </c>
      <c r="B411" t="s">
        <v>451</v>
      </c>
      <c r="C411" s="58" t="s">
        <v>691</v>
      </c>
      <c r="D411" s="81">
        <v>43808</v>
      </c>
      <c r="E411" s="83">
        <f t="shared" ref="E411:E442" si="27">IFERROR((($C$9-C411)/(D411-C411)),"n.m.")</f>
        <v>3.0579216354344121</v>
      </c>
      <c r="F411" s="62">
        <v>1050541.821</v>
      </c>
      <c r="G411" s="62">
        <v>1052594.2009999999</v>
      </c>
      <c r="H411" s="40">
        <v>15399.670000000007</v>
      </c>
      <c r="I411" s="83">
        <f t="shared" si="24"/>
        <v>68.351737472296449</v>
      </c>
      <c r="M411" s="15"/>
    </row>
    <row r="412" spans="1:13" x14ac:dyDescent="0.35">
      <c r="A412" s="5">
        <f t="shared" si="26"/>
        <v>394</v>
      </c>
      <c r="B412" t="s">
        <v>452</v>
      </c>
      <c r="C412" s="58" t="s">
        <v>664</v>
      </c>
      <c r="D412" s="81">
        <v>43808</v>
      </c>
      <c r="E412" s="83">
        <f t="shared" si="27"/>
        <v>6.4414414414414418</v>
      </c>
      <c r="F412" s="62">
        <v>1757.193</v>
      </c>
      <c r="G412" s="62">
        <v>-3260.2419999999993</v>
      </c>
      <c r="H412" s="40">
        <v>27826.659999999993</v>
      </c>
      <c r="I412" s="83">
        <f t="shared" si="24"/>
        <v>-0.11716253405906422</v>
      </c>
      <c r="M412" s="15"/>
    </row>
    <row r="413" spans="1:13" x14ac:dyDescent="0.35">
      <c r="A413" s="5">
        <f t="shared" si="26"/>
        <v>395</v>
      </c>
      <c r="B413" t="s">
        <v>453</v>
      </c>
      <c r="C413" s="58" t="s">
        <v>664</v>
      </c>
      <c r="D413" s="81">
        <v>43808</v>
      </c>
      <c r="E413" s="83">
        <f t="shared" si="27"/>
        <v>6.4414414414414418</v>
      </c>
      <c r="F413" s="62">
        <v>0</v>
      </c>
      <c r="G413" s="62">
        <v>-1313.7189999999998</v>
      </c>
      <c r="H413" s="40">
        <v>25997.37</v>
      </c>
      <c r="I413" s="83">
        <f t="shared" si="24"/>
        <v>-5.0532765429733846E-2</v>
      </c>
      <c r="M413" s="15"/>
    </row>
    <row r="414" spans="1:13" x14ac:dyDescent="0.35">
      <c r="A414" s="5">
        <f t="shared" si="26"/>
        <v>396</v>
      </c>
      <c r="B414" t="s">
        <v>454</v>
      </c>
      <c r="C414" s="58" t="s">
        <v>692</v>
      </c>
      <c r="D414" s="81">
        <v>43808</v>
      </c>
      <c r="E414" s="83">
        <f t="shared" si="27"/>
        <v>3.603448275862069</v>
      </c>
      <c r="F414" s="62">
        <v>17430.511000000002</v>
      </c>
      <c r="G414" s="62">
        <v>-3722.4329999999991</v>
      </c>
      <c r="H414" s="40">
        <v>66824.500000000015</v>
      </c>
      <c r="I414" s="83">
        <f t="shared" si="24"/>
        <v>-5.5704614325584156E-2</v>
      </c>
      <c r="M414" s="15"/>
    </row>
    <row r="415" spans="1:13" x14ac:dyDescent="0.35">
      <c r="A415" s="5">
        <f t="shared" si="26"/>
        <v>397</v>
      </c>
      <c r="B415" t="s">
        <v>455</v>
      </c>
      <c r="C415" s="58" t="s">
        <v>690</v>
      </c>
      <c r="D415" s="81">
        <v>43808</v>
      </c>
      <c r="E415" s="83">
        <f t="shared" si="27"/>
        <v>3.1726618705035969</v>
      </c>
      <c r="F415" s="62">
        <v>0</v>
      </c>
      <c r="G415" s="62">
        <v>-62880.724999999999</v>
      </c>
      <c r="H415" s="40">
        <v>3466.29</v>
      </c>
      <c r="I415" s="83">
        <f t="shared" si="24"/>
        <v>-18.140641723571889</v>
      </c>
      <c r="M415" s="15"/>
    </row>
    <row r="416" spans="1:13" x14ac:dyDescent="0.35">
      <c r="A416" s="5">
        <f t="shared" si="26"/>
        <v>398</v>
      </c>
      <c r="B416" t="s">
        <v>456</v>
      </c>
      <c r="C416" s="58">
        <v>44470</v>
      </c>
      <c r="D416" s="81">
        <v>43781</v>
      </c>
      <c r="E416" s="83">
        <f t="shared" si="27"/>
        <v>-0.79245283018867929</v>
      </c>
      <c r="F416" s="62">
        <v>0</v>
      </c>
      <c r="G416" s="62">
        <v>-12012.553</v>
      </c>
      <c r="H416" s="40">
        <v>63387.630000000019</v>
      </c>
      <c r="I416" s="83">
        <f t="shared" si="24"/>
        <v>-0.18950942005561647</v>
      </c>
      <c r="M416" s="15"/>
    </row>
    <row r="417" spans="1:13" x14ac:dyDescent="0.35">
      <c r="A417" s="5">
        <f t="shared" si="26"/>
        <v>399</v>
      </c>
      <c r="B417" t="s">
        <v>457</v>
      </c>
      <c r="C417" s="58" t="s">
        <v>664</v>
      </c>
      <c r="D417" s="81">
        <v>44869</v>
      </c>
      <c r="E417" s="83">
        <f t="shared" si="27"/>
        <v>1.1145752143413874</v>
      </c>
      <c r="F417" s="62">
        <v>1073459.497</v>
      </c>
      <c r="G417" s="62">
        <v>1011432.259</v>
      </c>
      <c r="H417" s="40">
        <v>627899.4299999997</v>
      </c>
      <c r="I417" s="83">
        <f t="shared" si="24"/>
        <v>1.6108188838457784</v>
      </c>
      <c r="M417" s="15"/>
    </row>
    <row r="418" spans="1:13" x14ac:dyDescent="0.35">
      <c r="A418" s="5">
        <f t="shared" si="26"/>
        <v>400</v>
      </c>
      <c r="B418" t="s">
        <v>458</v>
      </c>
      <c r="C418" s="58" t="s">
        <v>664</v>
      </c>
      <c r="D418" s="81">
        <v>44869</v>
      </c>
      <c r="E418" s="83">
        <f t="shared" si="27"/>
        <v>1.1145752143413874</v>
      </c>
      <c r="F418" s="62">
        <v>1083607.17</v>
      </c>
      <c r="G418" s="62">
        <v>1180344.9099999999</v>
      </c>
      <c r="H418" s="40">
        <v>532147.72999999975</v>
      </c>
      <c r="I418" s="83">
        <f t="shared" si="24"/>
        <v>2.2180775064097342</v>
      </c>
      <c r="M418" s="15"/>
    </row>
    <row r="419" spans="1:13" x14ac:dyDescent="0.35">
      <c r="A419" s="5">
        <f t="shared" si="26"/>
        <v>401</v>
      </c>
      <c r="B419" t="s">
        <v>459</v>
      </c>
      <c r="C419" s="58" t="s">
        <v>664</v>
      </c>
      <c r="D419" s="81">
        <v>44869</v>
      </c>
      <c r="E419" s="83">
        <f t="shared" si="27"/>
        <v>1.1145752143413874</v>
      </c>
      <c r="F419" s="62">
        <v>49898.198000000004</v>
      </c>
      <c r="G419" s="62">
        <v>-132419.83400000003</v>
      </c>
      <c r="H419" s="40">
        <v>697547.91999999993</v>
      </c>
      <c r="I419" s="83">
        <f t="shared" si="24"/>
        <v>-0.18983618215075468</v>
      </c>
      <c r="M419" s="15"/>
    </row>
    <row r="420" spans="1:13" x14ac:dyDescent="0.35">
      <c r="A420" s="5">
        <f t="shared" si="26"/>
        <v>402</v>
      </c>
      <c r="B420" t="s">
        <v>460</v>
      </c>
      <c r="C420" s="58" t="s">
        <v>664</v>
      </c>
      <c r="D420" s="81">
        <v>44869</v>
      </c>
      <c r="E420" s="83">
        <f t="shared" si="27"/>
        <v>1.1145752143413874</v>
      </c>
      <c r="F420" s="62">
        <v>32473.671999999999</v>
      </c>
      <c r="G420" s="62">
        <v>-82637.909000000014</v>
      </c>
      <c r="H420" s="40">
        <v>802428.2100000002</v>
      </c>
      <c r="I420" s="83">
        <f t="shared" si="24"/>
        <v>-0.10298480034743543</v>
      </c>
      <c r="M420" s="15"/>
    </row>
    <row r="421" spans="1:13" x14ac:dyDescent="0.35">
      <c r="A421" s="5">
        <f t="shared" si="26"/>
        <v>403</v>
      </c>
      <c r="B421" t="s">
        <v>461</v>
      </c>
      <c r="C421" s="58">
        <v>43952</v>
      </c>
      <c r="D421" s="81">
        <v>44869</v>
      </c>
      <c r="E421" s="83">
        <f t="shared" si="27"/>
        <v>1.1603053435114503</v>
      </c>
      <c r="F421" s="62">
        <v>287.59000000000003</v>
      </c>
      <c r="G421" s="62">
        <v>-1046.259</v>
      </c>
      <c r="H421" s="40">
        <v>4379.8600000000006</v>
      </c>
      <c r="I421" s="83">
        <f t="shared" si="24"/>
        <v>-0.23887955322772872</v>
      </c>
      <c r="M421" s="15"/>
    </row>
    <row r="422" spans="1:13" x14ac:dyDescent="0.35">
      <c r="A422" s="5">
        <f t="shared" si="26"/>
        <v>404</v>
      </c>
      <c r="B422" t="s">
        <v>462</v>
      </c>
      <c r="C422" s="58">
        <v>43952</v>
      </c>
      <c r="D422" s="81">
        <v>44869</v>
      </c>
      <c r="E422" s="83">
        <f t="shared" si="27"/>
        <v>1.1603053435114503</v>
      </c>
      <c r="F422" s="62">
        <v>347.596</v>
      </c>
      <c r="G422" s="62">
        <v>-1752.0889999999999</v>
      </c>
      <c r="H422" s="40">
        <v>3217.78</v>
      </c>
      <c r="I422" s="83">
        <f t="shared" si="24"/>
        <v>-0.54450242092374246</v>
      </c>
      <c r="M422" s="15"/>
    </row>
    <row r="423" spans="1:13" x14ac:dyDescent="0.35">
      <c r="A423" s="5">
        <f t="shared" si="26"/>
        <v>405</v>
      </c>
      <c r="B423" t="s">
        <v>463</v>
      </c>
      <c r="C423" s="58" t="s">
        <v>664</v>
      </c>
      <c r="D423" s="81">
        <v>44869</v>
      </c>
      <c r="E423" s="83">
        <f t="shared" si="27"/>
        <v>1.1145752143413874</v>
      </c>
      <c r="F423" s="62">
        <v>700724.85800000001</v>
      </c>
      <c r="G423" s="62">
        <v>696664.20199999993</v>
      </c>
      <c r="H423" s="40">
        <v>14195.16</v>
      </c>
      <c r="I423" s="83">
        <f t="shared" ref="I423:I486" si="28">G423/H423</f>
        <v>49.077587149422754</v>
      </c>
      <c r="M423" s="15"/>
    </row>
    <row r="424" spans="1:13" x14ac:dyDescent="0.35">
      <c r="A424" s="5">
        <f t="shared" si="26"/>
        <v>406</v>
      </c>
      <c r="B424" t="s">
        <v>464</v>
      </c>
      <c r="C424" s="58" t="s">
        <v>664</v>
      </c>
      <c r="D424" s="81">
        <v>44805</v>
      </c>
      <c r="E424" s="83">
        <f t="shared" si="27"/>
        <v>1.1730926989335522</v>
      </c>
      <c r="F424" s="62">
        <v>739.88700000000006</v>
      </c>
      <c r="G424" s="62">
        <v>-81066.392000000007</v>
      </c>
      <c r="H424" s="40">
        <v>13254.590000000009</v>
      </c>
      <c r="I424" s="83">
        <f t="shared" si="28"/>
        <v>-6.1160995549466222</v>
      </c>
      <c r="M424" s="15"/>
    </row>
    <row r="425" spans="1:13" x14ac:dyDescent="0.35">
      <c r="A425" s="5">
        <f t="shared" si="26"/>
        <v>407</v>
      </c>
      <c r="B425" t="s">
        <v>465</v>
      </c>
      <c r="C425" s="58" t="s">
        <v>662</v>
      </c>
      <c r="D425" s="81">
        <v>44869</v>
      </c>
      <c r="E425" s="83">
        <f t="shared" si="27"/>
        <v>1.1300884955752213</v>
      </c>
      <c r="F425" s="62">
        <v>2687.6</v>
      </c>
      <c r="G425" s="62">
        <v>-37678.748999999996</v>
      </c>
      <c r="H425" s="40">
        <v>130802.82</v>
      </c>
      <c r="I425" s="83">
        <f t="shared" si="28"/>
        <v>-0.28805761985865436</v>
      </c>
      <c r="M425" s="15"/>
    </row>
    <row r="426" spans="1:13" x14ac:dyDescent="0.35">
      <c r="A426" s="5">
        <f t="shared" si="26"/>
        <v>408</v>
      </c>
      <c r="B426" t="s">
        <v>466</v>
      </c>
      <c r="C426" s="58" t="s">
        <v>678</v>
      </c>
      <c r="D426" s="81">
        <v>44805</v>
      </c>
      <c r="E426" s="83">
        <f t="shared" si="27"/>
        <v>1.1872227151730257</v>
      </c>
      <c r="F426" s="62">
        <v>19298</v>
      </c>
      <c r="G426" s="62">
        <v>-30977.501</v>
      </c>
      <c r="H426" s="40">
        <v>17025.27</v>
      </c>
      <c r="I426" s="83">
        <f t="shared" si="28"/>
        <v>-1.8195013059998462</v>
      </c>
      <c r="M426" s="15"/>
    </row>
    <row r="427" spans="1:13" x14ac:dyDescent="0.35">
      <c r="A427" s="5">
        <f t="shared" si="26"/>
        <v>409</v>
      </c>
      <c r="B427" t="s">
        <v>467</v>
      </c>
      <c r="C427" s="58">
        <v>44228</v>
      </c>
      <c r="D427" s="81">
        <v>44869</v>
      </c>
      <c r="E427" s="83">
        <f t="shared" si="27"/>
        <v>1.2293291731669267</v>
      </c>
      <c r="F427" s="62">
        <v>139098</v>
      </c>
      <c r="G427" s="62">
        <v>-252163.97700000001</v>
      </c>
      <c r="H427" s="40">
        <v>394964.5799999999</v>
      </c>
      <c r="I427" s="83">
        <f t="shared" si="28"/>
        <v>-0.63844706530393203</v>
      </c>
      <c r="M427" s="15"/>
    </row>
    <row r="428" spans="1:13" x14ac:dyDescent="0.35">
      <c r="A428" s="5">
        <f t="shared" si="26"/>
        <v>410</v>
      </c>
      <c r="B428" t="s">
        <v>468</v>
      </c>
      <c r="C428" s="58">
        <v>44287</v>
      </c>
      <c r="D428" s="81">
        <v>44869</v>
      </c>
      <c r="E428" s="83">
        <f t="shared" si="27"/>
        <v>1.2525773195876289</v>
      </c>
      <c r="F428" s="62">
        <v>67918.736000000004</v>
      </c>
      <c r="G428" s="62">
        <v>-142745.57599999997</v>
      </c>
      <c r="H428" s="40">
        <v>142197.37</v>
      </c>
      <c r="I428" s="83">
        <f t="shared" si="28"/>
        <v>-1.0038552471118134</v>
      </c>
      <c r="M428" s="15"/>
    </row>
    <row r="429" spans="1:13" x14ac:dyDescent="0.35">
      <c r="A429" s="5">
        <f t="shared" si="26"/>
        <v>411</v>
      </c>
      <c r="B429" t="s">
        <v>469</v>
      </c>
      <c r="C429" s="58">
        <v>44287</v>
      </c>
      <c r="D429" s="81">
        <v>44869</v>
      </c>
      <c r="E429" s="83">
        <f t="shared" si="27"/>
        <v>1.2525773195876289</v>
      </c>
      <c r="F429" s="62">
        <v>-380767.30300000001</v>
      </c>
      <c r="G429" s="62">
        <v>489510.054</v>
      </c>
      <c r="H429" s="40">
        <v>559541.05000000028</v>
      </c>
      <c r="I429" s="83">
        <f t="shared" si="28"/>
        <v>0.87484207637670153</v>
      </c>
      <c r="M429" s="15"/>
    </row>
    <row r="430" spans="1:13" x14ac:dyDescent="0.35">
      <c r="A430" s="5">
        <f t="shared" si="26"/>
        <v>412</v>
      </c>
      <c r="B430" t="s">
        <v>470</v>
      </c>
      <c r="C430" s="58">
        <v>44013</v>
      </c>
      <c r="D430" s="81">
        <v>44876</v>
      </c>
      <c r="E430" s="83">
        <f t="shared" si="27"/>
        <v>1.1622247972190034</v>
      </c>
      <c r="F430" s="62">
        <v>655595.08000000007</v>
      </c>
      <c r="G430" s="62">
        <v>1631403.5310000002</v>
      </c>
      <c r="H430" s="40">
        <v>3506632.1799999978</v>
      </c>
      <c r="I430" s="83">
        <f t="shared" si="28"/>
        <v>0.46523371920918183</v>
      </c>
      <c r="M430" s="15"/>
    </row>
    <row r="431" spans="1:13" x14ac:dyDescent="0.35">
      <c r="A431" s="5">
        <f t="shared" si="26"/>
        <v>413</v>
      </c>
      <c r="B431" t="s">
        <v>471</v>
      </c>
      <c r="C431" s="58">
        <v>44287</v>
      </c>
      <c r="D431" s="81">
        <v>44876</v>
      </c>
      <c r="E431" s="83">
        <f t="shared" si="27"/>
        <v>1.2376910016977929</v>
      </c>
      <c r="F431" s="62">
        <v>7567</v>
      </c>
      <c r="G431" s="62">
        <v>-22.585999999999999</v>
      </c>
      <c r="H431" s="40">
        <v>3976.06</v>
      </c>
      <c r="I431" s="83">
        <f t="shared" si="28"/>
        <v>-5.6804977792085628E-3</v>
      </c>
      <c r="M431" s="15"/>
    </row>
    <row r="432" spans="1:13" x14ac:dyDescent="0.35">
      <c r="A432" s="5">
        <f t="shared" si="26"/>
        <v>414</v>
      </c>
      <c r="B432" t="s">
        <v>472</v>
      </c>
      <c r="C432" s="58">
        <v>44013</v>
      </c>
      <c r="D432" s="81">
        <v>44876</v>
      </c>
      <c r="E432" s="83">
        <f t="shared" si="27"/>
        <v>1.1622247972190034</v>
      </c>
      <c r="F432" s="62">
        <v>93680</v>
      </c>
      <c r="G432" s="62">
        <v>444764.63699999999</v>
      </c>
      <c r="H432" s="40">
        <v>574187.14</v>
      </c>
      <c r="I432" s="83">
        <f t="shared" si="28"/>
        <v>0.7745987431902428</v>
      </c>
      <c r="M432" s="15"/>
    </row>
    <row r="433" spans="1:13" x14ac:dyDescent="0.35">
      <c r="A433" s="5">
        <f t="shared" si="26"/>
        <v>415</v>
      </c>
      <c r="B433" t="s">
        <v>473</v>
      </c>
      <c r="C433" s="58">
        <v>44256</v>
      </c>
      <c r="D433" s="81">
        <v>44876</v>
      </c>
      <c r="E433" s="83">
        <f t="shared" si="27"/>
        <v>1.2258064516129032</v>
      </c>
      <c r="F433" s="62">
        <v>0</v>
      </c>
      <c r="G433" s="62">
        <v>-952.19399999999996</v>
      </c>
      <c r="H433" s="40">
        <v>6206.7199999999984</v>
      </c>
      <c r="I433" s="83">
        <f t="shared" si="28"/>
        <v>-0.15341339709218399</v>
      </c>
      <c r="M433" s="15"/>
    </row>
    <row r="434" spans="1:13" x14ac:dyDescent="0.35">
      <c r="A434" s="5">
        <f t="shared" si="26"/>
        <v>416</v>
      </c>
      <c r="B434" t="s">
        <v>474</v>
      </c>
      <c r="C434" s="58">
        <v>44805</v>
      </c>
      <c r="D434" s="81">
        <v>44876</v>
      </c>
      <c r="E434" s="83">
        <f t="shared" si="27"/>
        <v>2.971830985915493</v>
      </c>
      <c r="F434" s="62">
        <v>0</v>
      </c>
      <c r="G434" s="62">
        <v>0</v>
      </c>
      <c r="H434" s="40">
        <v>51227.839999999989</v>
      </c>
      <c r="I434" s="83">
        <f t="shared" si="28"/>
        <v>0</v>
      </c>
      <c r="M434" s="15"/>
    </row>
    <row r="435" spans="1:13" x14ac:dyDescent="0.35">
      <c r="A435" s="5">
        <f t="shared" si="26"/>
        <v>417</v>
      </c>
      <c r="B435" t="s">
        <v>475</v>
      </c>
      <c r="C435" s="58">
        <v>44378</v>
      </c>
      <c r="D435" s="81">
        <v>45597</v>
      </c>
      <c r="E435" s="83">
        <f t="shared" si="27"/>
        <v>0.52337981952420021</v>
      </c>
      <c r="F435" s="62">
        <v>2523</v>
      </c>
      <c r="G435" s="62">
        <v>0</v>
      </c>
      <c r="H435" s="40">
        <v>98504.530000000013</v>
      </c>
      <c r="I435" s="83">
        <f t="shared" si="28"/>
        <v>0</v>
      </c>
      <c r="M435" s="15"/>
    </row>
    <row r="436" spans="1:13" x14ac:dyDescent="0.35">
      <c r="A436" s="5">
        <f t="shared" si="26"/>
        <v>418</v>
      </c>
      <c r="B436" t="s">
        <v>476</v>
      </c>
      <c r="C436" s="58">
        <v>44378</v>
      </c>
      <c r="D436" s="81">
        <v>46692</v>
      </c>
      <c r="E436" s="83">
        <f t="shared" si="27"/>
        <v>0.27571305099394988</v>
      </c>
      <c r="F436" s="62">
        <v>2904.95</v>
      </c>
      <c r="G436" s="62">
        <v>1342.24</v>
      </c>
      <c r="H436" s="40">
        <v>86545.399999999965</v>
      </c>
      <c r="I436" s="83">
        <f t="shared" si="28"/>
        <v>1.5509085404885766E-2</v>
      </c>
      <c r="M436" s="15"/>
    </row>
    <row r="437" spans="1:13" x14ac:dyDescent="0.35">
      <c r="A437" s="5">
        <f t="shared" si="26"/>
        <v>419</v>
      </c>
      <c r="B437" t="s">
        <v>477</v>
      </c>
      <c r="C437" s="58">
        <v>44501</v>
      </c>
      <c r="D437" s="81">
        <v>45597</v>
      </c>
      <c r="E437" s="83">
        <f t="shared" si="27"/>
        <v>0.4698905109489051</v>
      </c>
      <c r="F437" s="62">
        <v>317</v>
      </c>
      <c r="G437" s="62">
        <v>0</v>
      </c>
      <c r="H437" s="40">
        <v>11757.57</v>
      </c>
      <c r="I437" s="83">
        <f t="shared" si="28"/>
        <v>0</v>
      </c>
      <c r="M437" s="15"/>
    </row>
    <row r="438" spans="1:13" x14ac:dyDescent="0.35">
      <c r="A438" s="5">
        <f t="shared" si="26"/>
        <v>420</v>
      </c>
      <c r="B438" t="s">
        <v>479</v>
      </c>
      <c r="C438" s="58">
        <v>44470</v>
      </c>
      <c r="D438" s="81">
        <v>45597</v>
      </c>
      <c r="E438" s="83">
        <f t="shared" si="27"/>
        <v>0.48447204968944102</v>
      </c>
      <c r="F438" s="62">
        <v>1912</v>
      </c>
      <c r="G438" s="62">
        <v>-40329.960999999996</v>
      </c>
      <c r="H438" s="40">
        <v>8738.58</v>
      </c>
      <c r="I438" s="83">
        <f t="shared" si="28"/>
        <v>-4.6151618455172345</v>
      </c>
      <c r="M438" s="15"/>
    </row>
    <row r="439" spans="1:13" x14ac:dyDescent="0.35">
      <c r="A439" s="5">
        <f t="shared" si="26"/>
        <v>421</v>
      </c>
      <c r="B439" t="s">
        <v>480</v>
      </c>
      <c r="C439" s="58">
        <v>44470</v>
      </c>
      <c r="D439" s="81">
        <v>45597</v>
      </c>
      <c r="E439" s="83">
        <f t="shared" si="27"/>
        <v>0.48447204968944102</v>
      </c>
      <c r="F439" s="62">
        <v>4629.8629999999994</v>
      </c>
      <c r="G439" s="62">
        <v>-23580.751000000004</v>
      </c>
      <c r="H439" s="40">
        <v>13203.080000000002</v>
      </c>
      <c r="I439" s="83">
        <f t="shared" si="28"/>
        <v>-1.7860037960839441</v>
      </c>
      <c r="M439" s="15"/>
    </row>
    <row r="440" spans="1:13" x14ac:dyDescent="0.35">
      <c r="A440" s="5">
        <f t="shared" si="26"/>
        <v>422</v>
      </c>
      <c r="B440" t="s">
        <v>481</v>
      </c>
      <c r="C440" s="58">
        <v>44501</v>
      </c>
      <c r="D440" s="81">
        <v>46289</v>
      </c>
      <c r="E440" s="83">
        <f t="shared" si="27"/>
        <v>0.28803131991051456</v>
      </c>
      <c r="F440" s="62">
        <v>2306</v>
      </c>
      <c r="G440" s="62">
        <v>0</v>
      </c>
      <c r="H440" s="40">
        <v>48098.05999999999</v>
      </c>
      <c r="I440" s="83">
        <f t="shared" si="28"/>
        <v>0</v>
      </c>
      <c r="M440" s="15"/>
    </row>
    <row r="441" spans="1:13" x14ac:dyDescent="0.35">
      <c r="A441" s="5">
        <f t="shared" si="26"/>
        <v>423</v>
      </c>
      <c r="B441" t="s">
        <v>482</v>
      </c>
      <c r="C441" s="58">
        <v>44378</v>
      </c>
      <c r="D441" s="81">
        <v>46289</v>
      </c>
      <c r="E441" s="83">
        <f t="shared" si="27"/>
        <v>0.33385661957090529</v>
      </c>
      <c r="F441" s="62">
        <v>1592</v>
      </c>
      <c r="G441" s="62">
        <v>0</v>
      </c>
      <c r="H441" s="40">
        <v>40073.829999999994</v>
      </c>
      <c r="I441" s="83">
        <f t="shared" si="28"/>
        <v>0</v>
      </c>
      <c r="M441" s="15"/>
    </row>
    <row r="442" spans="1:13" x14ac:dyDescent="0.35">
      <c r="A442" s="5">
        <f t="shared" si="26"/>
        <v>424</v>
      </c>
      <c r="B442" t="s">
        <v>642</v>
      </c>
      <c r="C442" s="58" t="s">
        <v>681</v>
      </c>
      <c r="D442" s="81">
        <v>44138</v>
      </c>
      <c r="E442" s="83">
        <f t="shared" si="27"/>
        <v>3.5976331360946747</v>
      </c>
      <c r="F442" s="62">
        <v>0</v>
      </c>
      <c r="G442" s="62">
        <v>0</v>
      </c>
      <c r="H442" s="40">
        <v>0</v>
      </c>
      <c r="I442" s="83" t="e">
        <f t="shared" si="28"/>
        <v>#DIV/0!</v>
      </c>
      <c r="M442" s="15"/>
    </row>
    <row r="443" spans="1:13" x14ac:dyDescent="0.35">
      <c r="A443" s="5">
        <f t="shared" si="26"/>
        <v>425</v>
      </c>
      <c r="B443" t="s">
        <v>486</v>
      </c>
      <c r="C443" s="58">
        <v>43862</v>
      </c>
      <c r="D443" s="81">
        <v>44138</v>
      </c>
      <c r="E443" s="83">
        <f t="shared" ref="E443:E474" si="29">IFERROR((($C$9-C443)/(D443-C443)),"n.m.")</f>
        <v>4.1811594202898554</v>
      </c>
      <c r="F443" s="62">
        <v>674728.80999999994</v>
      </c>
      <c r="G443" s="62">
        <v>-330840.26399999997</v>
      </c>
      <c r="H443" s="40">
        <v>-597.62</v>
      </c>
      <c r="I443" s="83">
        <f t="shared" si="28"/>
        <v>553.59637227669748</v>
      </c>
      <c r="M443" s="15"/>
    </row>
    <row r="444" spans="1:13" x14ac:dyDescent="0.35">
      <c r="A444" s="5">
        <f t="shared" si="26"/>
        <v>426</v>
      </c>
      <c r="B444" t="s">
        <v>487</v>
      </c>
      <c r="C444" s="58" t="s">
        <v>664</v>
      </c>
      <c r="D444" s="81">
        <v>45201</v>
      </c>
      <c r="E444" s="83">
        <f t="shared" si="29"/>
        <v>0.88544891640866874</v>
      </c>
      <c r="F444" s="62">
        <v>14769.269</v>
      </c>
      <c r="G444" s="62">
        <v>-6968.3289999999997</v>
      </c>
      <c r="H444" s="40">
        <v>44113.05999999999</v>
      </c>
      <c r="I444" s="83">
        <f t="shared" si="28"/>
        <v>-0.15796521483660397</v>
      </c>
      <c r="M444" s="15"/>
    </row>
    <row r="445" spans="1:13" x14ac:dyDescent="0.35">
      <c r="A445" s="5">
        <f t="shared" si="26"/>
        <v>427</v>
      </c>
      <c r="B445" t="s">
        <v>488</v>
      </c>
      <c r="C445" s="58" t="s">
        <v>660</v>
      </c>
      <c r="D445" s="81">
        <v>45217</v>
      </c>
      <c r="E445" s="83">
        <f t="shared" si="29"/>
        <v>0.86109191430545962</v>
      </c>
      <c r="F445" s="62">
        <v>0</v>
      </c>
      <c r="G445" s="62">
        <v>-2714.3770000000004</v>
      </c>
      <c r="H445" s="40">
        <v>777.47</v>
      </c>
      <c r="I445" s="83">
        <f t="shared" si="28"/>
        <v>-3.4912948409584939</v>
      </c>
      <c r="M445" s="15"/>
    </row>
    <row r="446" spans="1:13" x14ac:dyDescent="0.35">
      <c r="A446" s="5">
        <f t="shared" si="26"/>
        <v>428</v>
      </c>
      <c r="B446" t="s">
        <v>489</v>
      </c>
      <c r="C446" s="58" t="s">
        <v>658</v>
      </c>
      <c r="D446" s="81">
        <v>45217</v>
      </c>
      <c r="E446" s="83">
        <f t="shared" si="29"/>
        <v>0.87197452229299366</v>
      </c>
      <c r="F446" s="62">
        <v>18594.100999999999</v>
      </c>
      <c r="G446" s="62">
        <v>-98794.047999999995</v>
      </c>
      <c r="H446" s="40">
        <v>39210.029999999984</v>
      </c>
      <c r="I446" s="83">
        <f t="shared" si="28"/>
        <v>-2.5196116401849231</v>
      </c>
      <c r="M446" s="15"/>
    </row>
    <row r="447" spans="1:13" x14ac:dyDescent="0.35">
      <c r="A447" s="5">
        <f t="shared" si="26"/>
        <v>429</v>
      </c>
      <c r="B447" t="s">
        <v>490</v>
      </c>
      <c r="C447" s="58" t="s">
        <v>664</v>
      </c>
      <c r="D447" s="81">
        <v>45217</v>
      </c>
      <c r="E447" s="83">
        <f t="shared" si="29"/>
        <v>0.87676272225628449</v>
      </c>
      <c r="F447" s="62">
        <v>2050.6410000000001</v>
      </c>
      <c r="G447" s="62">
        <v>-12564.550000000001</v>
      </c>
      <c r="H447" s="40">
        <v>1347.54</v>
      </c>
      <c r="I447" s="83">
        <f t="shared" si="28"/>
        <v>-9.3240645917746416</v>
      </c>
      <c r="M447" s="15"/>
    </row>
    <row r="448" spans="1:13" x14ac:dyDescent="0.35">
      <c r="A448" s="5">
        <f t="shared" si="26"/>
        <v>430</v>
      </c>
      <c r="B448" t="s">
        <v>491</v>
      </c>
      <c r="C448" s="58" t="s">
        <v>664</v>
      </c>
      <c r="D448" s="81">
        <v>45217</v>
      </c>
      <c r="E448" s="83">
        <f t="shared" si="29"/>
        <v>0.87676272225628449</v>
      </c>
      <c r="F448" s="62">
        <v>-656597.42899999989</v>
      </c>
      <c r="G448" s="62">
        <v>282490.728</v>
      </c>
      <c r="H448" s="40">
        <v>103725.66000000003</v>
      </c>
      <c r="I448" s="83">
        <f t="shared" si="28"/>
        <v>2.7234411234404283</v>
      </c>
      <c r="M448" s="15"/>
    </row>
    <row r="449" spans="1:13" x14ac:dyDescent="0.35">
      <c r="A449" s="5">
        <f t="shared" si="26"/>
        <v>431</v>
      </c>
      <c r="B449" t="s">
        <v>492</v>
      </c>
      <c r="C449" s="58" t="s">
        <v>660</v>
      </c>
      <c r="D449" s="81">
        <v>45217</v>
      </c>
      <c r="E449" s="83">
        <f t="shared" si="29"/>
        <v>0.86109191430545962</v>
      </c>
      <c r="F449" s="62">
        <v>2331.643</v>
      </c>
      <c r="G449" s="62">
        <v>-6617.3520000000008</v>
      </c>
      <c r="H449" s="40">
        <v>1166.01</v>
      </c>
      <c r="I449" s="83">
        <f t="shared" si="28"/>
        <v>-5.6752103326729619</v>
      </c>
      <c r="M449" s="15"/>
    </row>
    <row r="450" spans="1:13" x14ac:dyDescent="0.35">
      <c r="A450" s="5">
        <f t="shared" si="26"/>
        <v>432</v>
      </c>
      <c r="B450" t="s">
        <v>493</v>
      </c>
      <c r="C450" s="58" t="s">
        <v>660</v>
      </c>
      <c r="D450" s="81">
        <v>45217</v>
      </c>
      <c r="E450" s="83">
        <f t="shared" si="29"/>
        <v>0.86109191430545962</v>
      </c>
      <c r="F450" s="62">
        <v>0</v>
      </c>
      <c r="G450" s="62">
        <v>-5159.9039999999995</v>
      </c>
      <c r="H450" s="40">
        <v>16034.640000000001</v>
      </c>
      <c r="I450" s="83">
        <f t="shared" si="28"/>
        <v>-0.32179730882639079</v>
      </c>
      <c r="M450" s="15"/>
    </row>
    <row r="451" spans="1:13" x14ac:dyDescent="0.35">
      <c r="A451" s="5">
        <f t="shared" si="26"/>
        <v>433</v>
      </c>
      <c r="B451" t="s">
        <v>494</v>
      </c>
      <c r="C451" s="58" t="s">
        <v>664</v>
      </c>
      <c r="D451" s="81">
        <v>44803</v>
      </c>
      <c r="E451" s="83">
        <f t="shared" si="29"/>
        <v>1.1750205423171733</v>
      </c>
      <c r="F451" s="62">
        <v>0</v>
      </c>
      <c r="G451" s="62">
        <v>577803.9530000001</v>
      </c>
      <c r="H451" s="40">
        <v>156201.08999999997</v>
      </c>
      <c r="I451" s="83">
        <f t="shared" si="28"/>
        <v>3.6991032072823575</v>
      </c>
      <c r="M451" s="15"/>
    </row>
    <row r="452" spans="1:13" x14ac:dyDescent="0.35">
      <c r="A452" s="5">
        <f t="shared" si="26"/>
        <v>434</v>
      </c>
      <c r="B452" t="s">
        <v>643</v>
      </c>
      <c r="C452" s="58" t="s">
        <v>658</v>
      </c>
      <c r="D452" s="81">
        <v>44803</v>
      </c>
      <c r="E452" s="83">
        <f t="shared" si="29"/>
        <v>1.1842560553633219</v>
      </c>
      <c r="F452" s="62">
        <v>0</v>
      </c>
      <c r="G452" s="62">
        <v>0</v>
      </c>
      <c r="H452" s="40">
        <v>0</v>
      </c>
      <c r="I452" s="83" t="e">
        <f t="shared" si="28"/>
        <v>#DIV/0!</v>
      </c>
      <c r="M452" s="15"/>
    </row>
    <row r="453" spans="1:13" x14ac:dyDescent="0.35">
      <c r="A453" s="5">
        <f t="shared" si="26"/>
        <v>435</v>
      </c>
      <c r="B453" t="s">
        <v>644</v>
      </c>
      <c r="C453" s="58">
        <v>44621</v>
      </c>
      <c r="D453" s="81">
        <v>44617</v>
      </c>
      <c r="E453" s="83">
        <f t="shared" si="29"/>
        <v>-98.75</v>
      </c>
      <c r="F453" s="62">
        <v>0</v>
      </c>
      <c r="G453" s="62">
        <v>-6887.2139999999999</v>
      </c>
      <c r="H453" s="40">
        <v>5269.54</v>
      </c>
      <c r="I453" s="83">
        <f t="shared" si="28"/>
        <v>-1.3069858090079969</v>
      </c>
      <c r="M453" s="15"/>
    </row>
    <row r="454" spans="1:13" x14ac:dyDescent="0.35">
      <c r="A454" s="5">
        <f t="shared" si="26"/>
        <v>436</v>
      </c>
      <c r="B454" t="s">
        <v>645</v>
      </c>
      <c r="C454" s="58" t="s">
        <v>681</v>
      </c>
      <c r="D454" s="81">
        <v>44522</v>
      </c>
      <c r="E454" s="83">
        <f t="shared" si="29"/>
        <v>1.6842105263157894</v>
      </c>
      <c r="F454" s="62">
        <v>0</v>
      </c>
      <c r="G454" s="62">
        <v>0</v>
      </c>
      <c r="H454" s="40">
        <v>-8701.7499999999982</v>
      </c>
      <c r="I454" s="83">
        <f t="shared" si="28"/>
        <v>0</v>
      </c>
      <c r="M454" s="15"/>
    </row>
    <row r="455" spans="1:13" x14ac:dyDescent="0.35">
      <c r="A455" s="5">
        <f t="shared" si="26"/>
        <v>437</v>
      </c>
      <c r="B455" t="s">
        <v>646</v>
      </c>
      <c r="C455" s="58">
        <v>44531</v>
      </c>
      <c r="D455" s="81">
        <v>44522</v>
      </c>
      <c r="E455" s="83">
        <f t="shared" si="29"/>
        <v>-53.888888888888886</v>
      </c>
      <c r="F455" s="62">
        <v>0</v>
      </c>
      <c r="G455" s="62">
        <v>0</v>
      </c>
      <c r="H455" s="40">
        <v>-5641.51</v>
      </c>
      <c r="I455" s="83">
        <f t="shared" si="28"/>
        <v>0</v>
      </c>
      <c r="M455" s="15"/>
    </row>
    <row r="456" spans="1:13" x14ac:dyDescent="0.35">
      <c r="A456" s="5">
        <f t="shared" si="26"/>
        <v>438</v>
      </c>
      <c r="B456" t="s">
        <v>495</v>
      </c>
      <c r="C456" s="58">
        <v>44228</v>
      </c>
      <c r="D456" s="81">
        <v>44883</v>
      </c>
      <c r="E456" s="83">
        <f t="shared" si="29"/>
        <v>1.2030534351145039</v>
      </c>
      <c r="F456" s="62">
        <v>0</v>
      </c>
      <c r="G456" s="62">
        <v>0</v>
      </c>
      <c r="H456" s="40">
        <v>-8721.0299999999988</v>
      </c>
      <c r="I456" s="83">
        <f t="shared" si="28"/>
        <v>0</v>
      </c>
      <c r="M456" s="15"/>
    </row>
    <row r="457" spans="1:13" x14ac:dyDescent="0.35">
      <c r="A457" s="5">
        <f t="shared" si="26"/>
        <v>439</v>
      </c>
      <c r="B457" t="s">
        <v>496</v>
      </c>
      <c r="C457" s="58">
        <v>44228</v>
      </c>
      <c r="D457" s="81">
        <v>44883</v>
      </c>
      <c r="E457" s="83">
        <f t="shared" si="29"/>
        <v>1.2030534351145039</v>
      </c>
      <c r="F457" s="62">
        <v>0</v>
      </c>
      <c r="G457" s="62">
        <v>0</v>
      </c>
      <c r="H457" s="40">
        <v>6633.5199999999986</v>
      </c>
      <c r="I457" s="83">
        <f t="shared" si="28"/>
        <v>0</v>
      </c>
      <c r="M457" s="15"/>
    </row>
    <row r="458" spans="1:13" x14ac:dyDescent="0.35">
      <c r="A458" s="5">
        <f t="shared" si="26"/>
        <v>440</v>
      </c>
      <c r="B458" t="s">
        <v>497</v>
      </c>
      <c r="C458" s="58">
        <v>43862</v>
      </c>
      <c r="D458" s="81">
        <v>45807</v>
      </c>
      <c r="E458" s="83">
        <f t="shared" si="29"/>
        <v>0.5933161953727506</v>
      </c>
      <c r="F458" s="62">
        <v>538226.29200000002</v>
      </c>
      <c r="G458" s="62">
        <v>306660.86400000006</v>
      </c>
      <c r="H458" s="40">
        <v>523044.58999999997</v>
      </c>
      <c r="I458" s="83">
        <f t="shared" si="28"/>
        <v>0.58629965754927338</v>
      </c>
      <c r="M458" s="15"/>
    </row>
    <row r="459" spans="1:13" x14ac:dyDescent="0.35">
      <c r="A459" s="5">
        <f t="shared" si="26"/>
        <v>441</v>
      </c>
      <c r="B459" t="s">
        <v>498</v>
      </c>
      <c r="C459" s="58">
        <v>43891</v>
      </c>
      <c r="D459" s="81">
        <v>45807</v>
      </c>
      <c r="E459" s="83">
        <f t="shared" si="29"/>
        <v>0.58716075156576197</v>
      </c>
      <c r="F459" s="62">
        <v>137.494</v>
      </c>
      <c r="G459" s="62">
        <v>-80740.771000000008</v>
      </c>
      <c r="H459" s="40">
        <v>218422.61000000004</v>
      </c>
      <c r="I459" s="83">
        <f t="shared" si="28"/>
        <v>-0.36965390625082262</v>
      </c>
      <c r="M459" s="15"/>
    </row>
    <row r="460" spans="1:13" x14ac:dyDescent="0.35">
      <c r="A460" s="5">
        <f t="shared" si="26"/>
        <v>442</v>
      </c>
      <c r="B460" t="s">
        <v>499</v>
      </c>
      <c r="C460" s="58">
        <v>43862</v>
      </c>
      <c r="D460" s="81">
        <v>45806</v>
      </c>
      <c r="E460" s="83">
        <f t="shared" si="29"/>
        <v>0.59362139917695478</v>
      </c>
      <c r="F460" s="62">
        <v>6284.8680000000004</v>
      </c>
      <c r="G460" s="62">
        <v>-30995.423999999999</v>
      </c>
      <c r="H460" s="40">
        <v>139087.56999999998</v>
      </c>
      <c r="I460" s="83">
        <f t="shared" si="28"/>
        <v>-0.22284826746200256</v>
      </c>
      <c r="M460" s="15"/>
    </row>
    <row r="461" spans="1:13" x14ac:dyDescent="0.35">
      <c r="A461" s="5">
        <f t="shared" si="26"/>
        <v>443</v>
      </c>
      <c r="B461" t="s">
        <v>500</v>
      </c>
      <c r="C461" s="58">
        <v>43862</v>
      </c>
      <c r="D461" s="81">
        <v>45807</v>
      </c>
      <c r="E461" s="83">
        <f t="shared" si="29"/>
        <v>0.5933161953727506</v>
      </c>
      <c r="F461" s="62">
        <v>12154.600999999999</v>
      </c>
      <c r="G461" s="62">
        <v>-128924.26600000002</v>
      </c>
      <c r="H461" s="40">
        <v>148263.59999999998</v>
      </c>
      <c r="I461" s="83">
        <f t="shared" si="28"/>
        <v>-0.869561146498534</v>
      </c>
      <c r="M461" s="15"/>
    </row>
    <row r="462" spans="1:13" x14ac:dyDescent="0.35">
      <c r="A462" s="5">
        <f t="shared" si="26"/>
        <v>444</v>
      </c>
      <c r="B462" t="s">
        <v>501</v>
      </c>
      <c r="C462" s="58">
        <v>43862</v>
      </c>
      <c r="D462" s="81">
        <v>45807</v>
      </c>
      <c r="E462" s="83">
        <f t="shared" si="29"/>
        <v>0.5933161953727506</v>
      </c>
      <c r="F462" s="62">
        <v>14931.210999999999</v>
      </c>
      <c r="G462" s="62">
        <v>-368233.19399999996</v>
      </c>
      <c r="H462" s="40">
        <v>302993.43</v>
      </c>
      <c r="I462" s="83">
        <f t="shared" si="28"/>
        <v>-1.2153174212391338</v>
      </c>
      <c r="M462" s="15"/>
    </row>
    <row r="463" spans="1:13" x14ac:dyDescent="0.35">
      <c r="A463" s="5">
        <f t="shared" si="26"/>
        <v>445</v>
      </c>
      <c r="B463" t="s">
        <v>502</v>
      </c>
      <c r="C463" s="58">
        <v>43891</v>
      </c>
      <c r="D463" s="81">
        <v>45940</v>
      </c>
      <c r="E463" s="83">
        <f t="shared" si="29"/>
        <v>0.54904831625183015</v>
      </c>
      <c r="F463" s="62">
        <v>9968</v>
      </c>
      <c r="G463" s="62">
        <v>-32.022000000000006</v>
      </c>
      <c r="H463" s="40">
        <v>234943.67000000004</v>
      </c>
      <c r="I463" s="83">
        <f t="shared" si="28"/>
        <v>-1.362965003483601E-4</v>
      </c>
      <c r="M463" s="15"/>
    </row>
    <row r="464" spans="1:13" x14ac:dyDescent="0.35">
      <c r="A464" s="5">
        <f t="shared" si="26"/>
        <v>446</v>
      </c>
      <c r="B464" t="s">
        <v>503</v>
      </c>
      <c r="C464" s="58">
        <v>43862</v>
      </c>
      <c r="D464" s="81">
        <v>45807</v>
      </c>
      <c r="E464" s="83">
        <f t="shared" si="29"/>
        <v>0.5933161953727506</v>
      </c>
      <c r="F464" s="62">
        <v>54186.078000000001</v>
      </c>
      <c r="G464" s="62">
        <v>25571.870999999999</v>
      </c>
      <c r="H464" s="40">
        <v>49547.539999999994</v>
      </c>
      <c r="I464" s="83">
        <f t="shared" si="28"/>
        <v>0.51610778254581358</v>
      </c>
      <c r="M464" s="15"/>
    </row>
    <row r="465" spans="1:13" x14ac:dyDescent="0.35">
      <c r="A465" s="5">
        <f t="shared" si="26"/>
        <v>447</v>
      </c>
      <c r="B465" t="s">
        <v>504</v>
      </c>
      <c r="C465" s="58">
        <v>43983</v>
      </c>
      <c r="D465" s="81">
        <v>45807</v>
      </c>
      <c r="E465" s="83">
        <f t="shared" si="29"/>
        <v>0.56633771929824561</v>
      </c>
      <c r="F465" s="62">
        <v>33.408000000000001</v>
      </c>
      <c r="G465" s="62">
        <v>-122.64899999999999</v>
      </c>
      <c r="H465" s="40">
        <v>20817.390000000003</v>
      </c>
      <c r="I465" s="83">
        <f t="shared" si="28"/>
        <v>-5.8916607701541817E-3</v>
      </c>
      <c r="M465" s="15"/>
    </row>
    <row r="466" spans="1:13" x14ac:dyDescent="0.35">
      <c r="A466" s="5">
        <f t="shared" si="26"/>
        <v>448</v>
      </c>
      <c r="B466" t="s">
        <v>505</v>
      </c>
      <c r="C466" s="58">
        <v>44652</v>
      </c>
      <c r="D466" s="81">
        <v>45940</v>
      </c>
      <c r="E466" s="83">
        <f t="shared" si="29"/>
        <v>0.28260869565217389</v>
      </c>
      <c r="F466" s="62">
        <v>8</v>
      </c>
      <c r="G466" s="62">
        <v>-36188.612000000001</v>
      </c>
      <c r="H466" s="40">
        <v>12.819999999999999</v>
      </c>
      <c r="I466" s="83">
        <f t="shared" si="28"/>
        <v>-2822.8246489859598</v>
      </c>
      <c r="M466" s="15"/>
    </row>
    <row r="467" spans="1:13" x14ac:dyDescent="0.35">
      <c r="A467" s="5">
        <f t="shared" si="26"/>
        <v>449</v>
      </c>
      <c r="B467" t="s">
        <v>507</v>
      </c>
      <c r="C467" s="58">
        <v>43952</v>
      </c>
      <c r="D467" s="81">
        <v>45170</v>
      </c>
      <c r="E467" s="83">
        <f t="shared" si="29"/>
        <v>0.87356321839080464</v>
      </c>
      <c r="F467" s="62">
        <v>1559</v>
      </c>
      <c r="G467" s="62">
        <v>-5550.6509999999998</v>
      </c>
      <c r="H467" s="40">
        <v>808.84</v>
      </c>
      <c r="I467" s="83">
        <f t="shared" si="28"/>
        <v>-6.8624833094307895</v>
      </c>
      <c r="M467" s="15"/>
    </row>
    <row r="468" spans="1:13" x14ac:dyDescent="0.35">
      <c r="A468" s="5">
        <f t="shared" si="26"/>
        <v>450</v>
      </c>
      <c r="B468" t="s">
        <v>509</v>
      </c>
      <c r="C468" s="58">
        <v>44593</v>
      </c>
      <c r="D468" s="81">
        <v>45427</v>
      </c>
      <c r="E468" s="83">
        <f t="shared" si="29"/>
        <v>0.5071942446043165</v>
      </c>
      <c r="F468" s="62">
        <v>3036</v>
      </c>
      <c r="G468" s="62">
        <v>-74994.951000000001</v>
      </c>
      <c r="H468" s="40">
        <v>153404.50000000035</v>
      </c>
      <c r="I468" s="83">
        <f t="shared" si="28"/>
        <v>-0.4888706067944541</v>
      </c>
      <c r="M468" s="15"/>
    </row>
    <row r="469" spans="1:13" x14ac:dyDescent="0.35">
      <c r="A469" s="5">
        <f t="shared" si="26"/>
        <v>451</v>
      </c>
      <c r="B469" t="s">
        <v>510</v>
      </c>
      <c r="C469" s="58">
        <v>44652</v>
      </c>
      <c r="D469" s="81">
        <v>45261</v>
      </c>
      <c r="E469" s="83">
        <f t="shared" si="29"/>
        <v>0.5977011494252874</v>
      </c>
      <c r="F469" s="62">
        <v>-115</v>
      </c>
      <c r="G469" s="62">
        <v>0</v>
      </c>
      <c r="H469" s="40">
        <v>176747.51999999993</v>
      </c>
      <c r="I469" s="83">
        <f t="shared" si="28"/>
        <v>0</v>
      </c>
      <c r="M469" s="15"/>
    </row>
    <row r="470" spans="1:13" x14ac:dyDescent="0.35">
      <c r="A470" s="5">
        <f t="shared" ref="A470:A516" si="30">A469+1</f>
        <v>452</v>
      </c>
      <c r="B470" t="s">
        <v>511</v>
      </c>
      <c r="C470" s="58">
        <v>44593</v>
      </c>
      <c r="D470" s="81">
        <v>45261</v>
      </c>
      <c r="E470" s="83">
        <f t="shared" si="29"/>
        <v>0.63323353293413176</v>
      </c>
      <c r="F470" s="62">
        <v>2289</v>
      </c>
      <c r="G470" s="62">
        <v>0</v>
      </c>
      <c r="H470" s="40">
        <v>-62560.929999999971</v>
      </c>
      <c r="I470" s="83">
        <f t="shared" si="28"/>
        <v>0</v>
      </c>
      <c r="M470" s="15"/>
    </row>
    <row r="471" spans="1:13" x14ac:dyDescent="0.35">
      <c r="A471" s="5">
        <f t="shared" si="30"/>
        <v>453</v>
      </c>
      <c r="B471" t="s">
        <v>512</v>
      </c>
      <c r="C471" s="58">
        <v>44287</v>
      </c>
      <c r="D471" s="81">
        <v>45931</v>
      </c>
      <c r="E471" s="83">
        <f t="shared" si="29"/>
        <v>0.44343065693430656</v>
      </c>
      <c r="F471" s="62">
        <v>93374.500999999989</v>
      </c>
      <c r="G471" s="62">
        <v>85245.645999999993</v>
      </c>
      <c r="H471" s="40">
        <v>125897.25999999997</v>
      </c>
      <c r="I471" s="83">
        <f t="shared" si="28"/>
        <v>0.67710485518112162</v>
      </c>
      <c r="M471" s="15"/>
    </row>
    <row r="472" spans="1:13" x14ac:dyDescent="0.35">
      <c r="A472" s="5">
        <f t="shared" si="30"/>
        <v>454</v>
      </c>
      <c r="B472" t="s">
        <v>513</v>
      </c>
      <c r="C472" s="58">
        <v>44348</v>
      </c>
      <c r="D472" s="81">
        <v>45931</v>
      </c>
      <c r="E472" s="83">
        <f t="shared" si="29"/>
        <v>0.42198357548957677</v>
      </c>
      <c r="F472" s="62">
        <v>1187</v>
      </c>
      <c r="G472" s="62">
        <v>-57205.262999999999</v>
      </c>
      <c r="H472" s="40">
        <v>11604.43</v>
      </c>
      <c r="I472" s="83">
        <f t="shared" si="28"/>
        <v>-4.9296055902788849</v>
      </c>
      <c r="M472" s="15"/>
    </row>
    <row r="473" spans="1:13" x14ac:dyDescent="0.35">
      <c r="A473" s="5">
        <f t="shared" si="30"/>
        <v>455</v>
      </c>
      <c r="B473" t="s">
        <v>515</v>
      </c>
      <c r="C473" s="58">
        <v>44378</v>
      </c>
      <c r="D473" s="81">
        <v>45931</v>
      </c>
      <c r="E473" s="83">
        <f t="shared" si="29"/>
        <v>0.41081777205408887</v>
      </c>
      <c r="F473" s="62">
        <v>1032</v>
      </c>
      <c r="G473" s="62">
        <v>0</v>
      </c>
      <c r="H473" s="40">
        <v>14779.490000000002</v>
      </c>
      <c r="I473" s="83">
        <f t="shared" si="28"/>
        <v>0</v>
      </c>
      <c r="M473" s="15"/>
    </row>
    <row r="474" spans="1:13" x14ac:dyDescent="0.35">
      <c r="A474" s="5">
        <f t="shared" si="30"/>
        <v>456</v>
      </c>
      <c r="B474" t="s">
        <v>516</v>
      </c>
      <c r="C474" s="58">
        <v>44287</v>
      </c>
      <c r="D474" s="81">
        <v>45931</v>
      </c>
      <c r="E474" s="83">
        <f t="shared" si="29"/>
        <v>0.44343065693430656</v>
      </c>
      <c r="F474" s="62">
        <v>118751.02800000001</v>
      </c>
      <c r="G474" s="62">
        <v>265368.57900000003</v>
      </c>
      <c r="H474" s="40">
        <v>36928.939999999995</v>
      </c>
      <c r="I474" s="83">
        <f t="shared" si="28"/>
        <v>7.1859246163036374</v>
      </c>
      <c r="M474" s="15"/>
    </row>
    <row r="475" spans="1:13" x14ac:dyDescent="0.35">
      <c r="A475" s="5">
        <f t="shared" si="30"/>
        <v>457</v>
      </c>
      <c r="B475" t="s">
        <v>517</v>
      </c>
      <c r="C475" s="58">
        <v>44348</v>
      </c>
      <c r="D475" s="81">
        <v>45931</v>
      </c>
      <c r="E475" s="83">
        <f t="shared" ref="E475:E503" si="31">IFERROR((($C$9-C475)/(D475-C475)),"n.m.")</f>
        <v>0.42198357548957677</v>
      </c>
      <c r="F475" s="62">
        <v>1157</v>
      </c>
      <c r="G475" s="62">
        <v>-28602.614000000001</v>
      </c>
      <c r="H475" s="40">
        <v>9170.66</v>
      </c>
      <c r="I475" s="83">
        <f t="shared" si="28"/>
        <v>-3.1189264458610397</v>
      </c>
      <c r="M475" s="15"/>
    </row>
    <row r="476" spans="1:13" x14ac:dyDescent="0.35">
      <c r="A476" s="5">
        <f t="shared" si="30"/>
        <v>458</v>
      </c>
      <c r="B476" t="s">
        <v>518</v>
      </c>
      <c r="C476" s="58">
        <v>44743</v>
      </c>
      <c r="D476" s="81">
        <v>45931</v>
      </c>
      <c r="E476" s="83">
        <f t="shared" si="31"/>
        <v>0.22979797979797981</v>
      </c>
      <c r="F476" s="62">
        <v>0</v>
      </c>
      <c r="G476" s="62">
        <v>0</v>
      </c>
      <c r="H476" s="40">
        <v>33922.25</v>
      </c>
      <c r="I476" s="83">
        <f t="shared" si="28"/>
        <v>0</v>
      </c>
      <c r="M476" s="15"/>
    </row>
    <row r="477" spans="1:13" x14ac:dyDescent="0.35">
      <c r="A477" s="5">
        <f t="shared" si="30"/>
        <v>459</v>
      </c>
      <c r="B477" t="s">
        <v>519</v>
      </c>
      <c r="C477" s="58">
        <v>44682</v>
      </c>
      <c r="D477" s="81">
        <v>45807</v>
      </c>
      <c r="E477" s="83">
        <f t="shared" si="31"/>
        <v>0.29688888888888887</v>
      </c>
      <c r="F477" s="62">
        <v>4958.3019999999997</v>
      </c>
      <c r="G477" s="62">
        <v>-247787.40800000002</v>
      </c>
      <c r="H477" s="40">
        <v>69622.099999999991</v>
      </c>
      <c r="I477" s="83">
        <f t="shared" si="28"/>
        <v>-3.5590338125394099</v>
      </c>
      <c r="M477" s="15"/>
    </row>
    <row r="478" spans="1:13" x14ac:dyDescent="0.35">
      <c r="A478" s="5">
        <f t="shared" si="30"/>
        <v>460</v>
      </c>
      <c r="B478" t="s">
        <v>647</v>
      </c>
      <c r="C478" s="58">
        <v>44470</v>
      </c>
      <c r="D478" s="81">
        <v>44652</v>
      </c>
      <c r="E478" s="83">
        <f t="shared" si="31"/>
        <v>3</v>
      </c>
      <c r="F478" s="62">
        <v>-1028</v>
      </c>
      <c r="G478" s="62">
        <v>0</v>
      </c>
      <c r="H478" s="40">
        <v>36212.67</v>
      </c>
      <c r="I478" s="83">
        <f t="shared" si="28"/>
        <v>0</v>
      </c>
      <c r="M478" s="15"/>
    </row>
    <row r="479" spans="1:13" x14ac:dyDescent="0.35">
      <c r="A479" s="5">
        <f t="shared" si="30"/>
        <v>461</v>
      </c>
      <c r="B479" t="s">
        <v>648</v>
      </c>
      <c r="C479" s="58">
        <v>44501</v>
      </c>
      <c r="D479" s="81">
        <v>44652</v>
      </c>
      <c r="E479" s="83">
        <f t="shared" si="31"/>
        <v>3.4105960264900661</v>
      </c>
      <c r="F479" s="62">
        <v>80</v>
      </c>
      <c r="G479" s="62">
        <v>0</v>
      </c>
      <c r="H479" s="40">
        <v>-26181.260000000002</v>
      </c>
      <c r="I479" s="83">
        <f t="shared" si="28"/>
        <v>0</v>
      </c>
      <c r="M479" s="15"/>
    </row>
    <row r="480" spans="1:13" x14ac:dyDescent="0.35">
      <c r="A480" s="5">
        <f t="shared" si="30"/>
        <v>462</v>
      </c>
      <c r="B480" t="s">
        <v>649</v>
      </c>
      <c r="C480" s="58">
        <v>45383</v>
      </c>
      <c r="D480" s="81">
        <v>44835</v>
      </c>
      <c r="E480" s="83">
        <f t="shared" si="31"/>
        <v>0.66970802919708028</v>
      </c>
      <c r="F480" s="62">
        <v>80</v>
      </c>
      <c r="G480" s="62">
        <v>0</v>
      </c>
      <c r="H480" s="40">
        <v>0</v>
      </c>
      <c r="I480" s="83" t="e">
        <f t="shared" si="28"/>
        <v>#DIV/0!</v>
      </c>
      <c r="M480" s="15"/>
    </row>
    <row r="481" spans="1:13" x14ac:dyDescent="0.35">
      <c r="A481" s="5">
        <f t="shared" si="30"/>
        <v>463</v>
      </c>
      <c r="B481" t="s">
        <v>650</v>
      </c>
      <c r="C481" s="58">
        <v>44774</v>
      </c>
      <c r="D481" s="81">
        <v>44652</v>
      </c>
      <c r="E481" s="83">
        <f t="shared" si="31"/>
        <v>-1.9836065573770492</v>
      </c>
      <c r="F481" s="62">
        <v>197</v>
      </c>
      <c r="G481" s="62">
        <v>0</v>
      </c>
      <c r="H481" s="40">
        <v>-6904.43</v>
      </c>
      <c r="I481" s="83">
        <f t="shared" si="28"/>
        <v>0</v>
      </c>
      <c r="M481" s="15"/>
    </row>
    <row r="482" spans="1:13" x14ac:dyDescent="0.35">
      <c r="A482" s="5">
        <f t="shared" si="30"/>
        <v>464</v>
      </c>
      <c r="B482" t="s">
        <v>520</v>
      </c>
      <c r="C482" s="58">
        <v>44562</v>
      </c>
      <c r="D482" s="81">
        <v>45901</v>
      </c>
      <c r="E482" s="83">
        <f t="shared" si="31"/>
        <v>0.33905899925317401</v>
      </c>
      <c r="F482" s="62">
        <v>10371.739</v>
      </c>
      <c r="G482" s="62">
        <v>-36242.448000000004</v>
      </c>
      <c r="H482" s="40">
        <v>122260.02999999998</v>
      </c>
      <c r="I482" s="83">
        <f t="shared" si="28"/>
        <v>-0.29643742112610316</v>
      </c>
      <c r="M482" s="15"/>
    </row>
    <row r="483" spans="1:13" x14ac:dyDescent="0.35">
      <c r="A483" s="5">
        <f t="shared" si="30"/>
        <v>465</v>
      </c>
      <c r="B483" t="s">
        <v>521</v>
      </c>
      <c r="C483" s="58">
        <v>44713</v>
      </c>
      <c r="D483" s="81">
        <v>45901</v>
      </c>
      <c r="E483" s="83">
        <f t="shared" si="31"/>
        <v>0.25505050505050503</v>
      </c>
      <c r="F483" s="62">
        <v>114</v>
      </c>
      <c r="G483" s="62">
        <v>0</v>
      </c>
      <c r="H483" s="40">
        <v>7080.5800000000008</v>
      </c>
      <c r="I483" s="83">
        <f t="shared" si="28"/>
        <v>0</v>
      </c>
      <c r="M483" s="15"/>
    </row>
    <row r="484" spans="1:13" x14ac:dyDescent="0.35">
      <c r="A484" s="5">
        <f t="shared" si="30"/>
        <v>466</v>
      </c>
      <c r="B484" t="s">
        <v>522</v>
      </c>
      <c r="C484" s="58">
        <v>45261</v>
      </c>
      <c r="D484" s="81">
        <v>46447</v>
      </c>
      <c r="E484" s="83">
        <f t="shared" si="31"/>
        <v>-0.20657672849915684</v>
      </c>
      <c r="F484" s="62">
        <v>0</v>
      </c>
      <c r="G484" s="62">
        <v>0</v>
      </c>
      <c r="H484" s="40">
        <v>6486.6400000000012</v>
      </c>
      <c r="I484" s="83">
        <f t="shared" si="28"/>
        <v>0</v>
      </c>
      <c r="M484" s="15"/>
    </row>
    <row r="485" spans="1:13" x14ac:dyDescent="0.35">
      <c r="A485" s="5">
        <f t="shared" si="30"/>
        <v>467</v>
      </c>
      <c r="B485" t="s">
        <v>525</v>
      </c>
      <c r="C485" s="58">
        <v>44593</v>
      </c>
      <c r="D485" s="81">
        <v>45809</v>
      </c>
      <c r="E485" s="83">
        <f t="shared" si="31"/>
        <v>0.34786184210526316</v>
      </c>
      <c r="F485" s="62">
        <v>19569.504999999997</v>
      </c>
      <c r="G485" s="62">
        <v>-16073.078000000001</v>
      </c>
      <c r="H485" s="40">
        <v>56130.359999999993</v>
      </c>
      <c r="I485" s="83">
        <f t="shared" si="28"/>
        <v>-0.28635266191059533</v>
      </c>
      <c r="M485" s="15"/>
    </row>
    <row r="486" spans="1:13" x14ac:dyDescent="0.35">
      <c r="A486" s="5">
        <f t="shared" si="30"/>
        <v>468</v>
      </c>
      <c r="B486" t="s">
        <v>526</v>
      </c>
      <c r="C486" s="58">
        <v>44593</v>
      </c>
      <c r="D486" s="81">
        <v>45809</v>
      </c>
      <c r="E486" s="83">
        <f t="shared" si="31"/>
        <v>0.34786184210526316</v>
      </c>
      <c r="F486" s="62">
        <v>15339.824000000001</v>
      </c>
      <c r="G486" s="62">
        <v>836067.76199999999</v>
      </c>
      <c r="H486" s="40">
        <v>50881.47</v>
      </c>
      <c r="I486" s="83">
        <f t="shared" si="28"/>
        <v>16.431674674493483</v>
      </c>
      <c r="M486" s="15"/>
    </row>
    <row r="487" spans="1:13" x14ac:dyDescent="0.35">
      <c r="A487" s="5">
        <f t="shared" si="30"/>
        <v>469</v>
      </c>
      <c r="B487" t="s">
        <v>527</v>
      </c>
      <c r="C487" s="58">
        <v>44652</v>
      </c>
      <c r="D487" s="81">
        <v>45809</v>
      </c>
      <c r="E487" s="83">
        <f t="shared" si="31"/>
        <v>0.3146067415730337</v>
      </c>
      <c r="F487" s="62">
        <v>543</v>
      </c>
      <c r="G487" s="62">
        <v>-8040.4040000000005</v>
      </c>
      <c r="H487" s="40">
        <v>19610.47</v>
      </c>
      <c r="I487" s="83">
        <f t="shared" ref="I487:I506" si="32">G487/H487</f>
        <v>-0.41000567553964795</v>
      </c>
      <c r="M487" s="15"/>
    </row>
    <row r="488" spans="1:13" x14ac:dyDescent="0.35">
      <c r="A488" s="5">
        <f t="shared" si="30"/>
        <v>470</v>
      </c>
      <c r="B488" t="s">
        <v>528</v>
      </c>
      <c r="C488" s="58">
        <v>44652</v>
      </c>
      <c r="D488" s="81">
        <v>45967</v>
      </c>
      <c r="E488" s="83">
        <f t="shared" si="31"/>
        <v>0.2768060836501901</v>
      </c>
      <c r="F488" s="62">
        <v>4574.7020000000002</v>
      </c>
      <c r="G488" s="62">
        <v>-42036.947000000007</v>
      </c>
      <c r="H488" s="40">
        <v>24996.41</v>
      </c>
      <c r="I488" s="83">
        <f t="shared" si="32"/>
        <v>-1.6817193749022363</v>
      </c>
      <c r="M488" s="15"/>
    </row>
    <row r="489" spans="1:13" x14ac:dyDescent="0.35">
      <c r="A489" s="5">
        <f t="shared" si="30"/>
        <v>471</v>
      </c>
      <c r="B489" t="s">
        <v>529</v>
      </c>
      <c r="C489" s="58">
        <v>44774</v>
      </c>
      <c r="D489" s="81">
        <v>46905</v>
      </c>
      <c r="E489" s="83">
        <f t="shared" si="31"/>
        <v>0.11356170811825433</v>
      </c>
      <c r="F489" s="62">
        <v>110</v>
      </c>
      <c r="G489" s="62">
        <v>0</v>
      </c>
      <c r="H489" s="40">
        <v>925.52</v>
      </c>
      <c r="I489" s="83">
        <f t="shared" si="32"/>
        <v>0</v>
      </c>
      <c r="M489" s="15"/>
    </row>
    <row r="490" spans="1:13" x14ac:dyDescent="0.35">
      <c r="A490" s="5">
        <f t="shared" si="30"/>
        <v>472</v>
      </c>
      <c r="B490" t="s">
        <v>531</v>
      </c>
      <c r="C490" s="58">
        <v>44743</v>
      </c>
      <c r="D490" s="81">
        <v>46905</v>
      </c>
      <c r="E490" s="83">
        <f t="shared" si="31"/>
        <v>0.12627197039777982</v>
      </c>
      <c r="F490" s="62">
        <v>272</v>
      </c>
      <c r="G490" s="62">
        <v>0</v>
      </c>
      <c r="H490" s="40">
        <v>141.44999999999999</v>
      </c>
      <c r="I490" s="83">
        <f t="shared" si="32"/>
        <v>0</v>
      </c>
      <c r="M490" s="15"/>
    </row>
    <row r="491" spans="1:13" x14ac:dyDescent="0.35">
      <c r="A491" s="5">
        <f t="shared" si="30"/>
        <v>473</v>
      </c>
      <c r="B491" t="s">
        <v>532</v>
      </c>
      <c r="C491" s="58">
        <v>44713</v>
      </c>
      <c r="D491" s="81">
        <v>46905</v>
      </c>
      <c r="E491" s="83">
        <f t="shared" si="31"/>
        <v>0.13822992700729927</v>
      </c>
      <c r="F491" s="62">
        <v>342</v>
      </c>
      <c r="G491" s="62">
        <v>0</v>
      </c>
      <c r="H491" s="40">
        <v>1654.8400000000001</v>
      </c>
      <c r="I491" s="83">
        <f t="shared" si="32"/>
        <v>0</v>
      </c>
      <c r="M491" s="15"/>
    </row>
    <row r="492" spans="1:13" x14ac:dyDescent="0.35">
      <c r="A492" s="5">
        <f t="shared" si="30"/>
        <v>474</v>
      </c>
      <c r="B492" t="s">
        <v>533</v>
      </c>
      <c r="C492" s="58">
        <v>44805</v>
      </c>
      <c r="D492" s="81">
        <v>46905</v>
      </c>
      <c r="E492" s="83">
        <f t="shared" si="31"/>
        <v>0.10047619047619048</v>
      </c>
      <c r="F492" s="62">
        <v>182</v>
      </c>
      <c r="G492" s="62">
        <v>0</v>
      </c>
      <c r="H492" s="40">
        <v>94.59</v>
      </c>
      <c r="I492" s="83">
        <f t="shared" si="32"/>
        <v>0</v>
      </c>
      <c r="M492" s="15"/>
    </row>
    <row r="493" spans="1:13" x14ac:dyDescent="0.35">
      <c r="A493" s="5">
        <f t="shared" si="30"/>
        <v>475</v>
      </c>
      <c r="B493" t="s">
        <v>534</v>
      </c>
      <c r="C493" s="58">
        <v>44713</v>
      </c>
      <c r="D493" s="81">
        <v>46905</v>
      </c>
      <c r="E493" s="83">
        <f t="shared" si="31"/>
        <v>0.13822992700729927</v>
      </c>
      <c r="F493" s="62">
        <v>1038</v>
      </c>
      <c r="G493" s="62">
        <v>0</v>
      </c>
      <c r="H493" s="40">
        <v>3201.5199999999991</v>
      </c>
      <c r="I493" s="83">
        <f t="shared" si="32"/>
        <v>0</v>
      </c>
      <c r="M493" s="15"/>
    </row>
    <row r="494" spans="1:13" x14ac:dyDescent="0.35">
      <c r="A494" s="5">
        <f t="shared" si="30"/>
        <v>476</v>
      </c>
      <c r="B494" t="s">
        <v>538</v>
      </c>
      <c r="C494" s="58">
        <v>44743</v>
      </c>
      <c r="D494" s="81">
        <v>45383</v>
      </c>
      <c r="E494" s="83">
        <f t="shared" si="31"/>
        <v>0.42656250000000001</v>
      </c>
      <c r="F494" s="62">
        <v>87068.019</v>
      </c>
      <c r="G494" s="62">
        <v>1042898.718</v>
      </c>
      <c r="H494" s="40">
        <v>-29196.080000000005</v>
      </c>
      <c r="I494" s="83">
        <f t="shared" si="32"/>
        <v>-35.720504875997044</v>
      </c>
      <c r="M494" s="15"/>
    </row>
    <row r="495" spans="1:13" x14ac:dyDescent="0.35">
      <c r="A495" s="5">
        <f t="shared" si="30"/>
        <v>477</v>
      </c>
      <c r="B495" t="s">
        <v>651</v>
      </c>
      <c r="C495" s="58">
        <v>44743</v>
      </c>
      <c r="D495" s="81">
        <v>45231</v>
      </c>
      <c r="E495" s="83">
        <f t="shared" si="31"/>
        <v>0.55942622950819676</v>
      </c>
      <c r="F495" s="62">
        <v>118.15400000000001</v>
      </c>
      <c r="G495" s="62">
        <v>-189516.59400000001</v>
      </c>
      <c r="H495" s="40">
        <v>-20107.749999999996</v>
      </c>
      <c r="I495" s="83">
        <f t="shared" si="32"/>
        <v>9.4250522311049245</v>
      </c>
      <c r="M495" s="15"/>
    </row>
    <row r="496" spans="1:13" x14ac:dyDescent="0.35">
      <c r="A496" s="5">
        <f t="shared" si="30"/>
        <v>478</v>
      </c>
      <c r="B496" t="s">
        <v>539</v>
      </c>
      <c r="C496" s="58">
        <v>44958</v>
      </c>
      <c r="D496" s="81">
        <v>45231</v>
      </c>
      <c r="E496" s="83">
        <f t="shared" si="31"/>
        <v>0.21245421245421245</v>
      </c>
      <c r="F496" s="62">
        <v>0</v>
      </c>
      <c r="G496" s="62">
        <v>0</v>
      </c>
      <c r="H496" s="40">
        <v>-18681.47</v>
      </c>
      <c r="I496" s="83">
        <f t="shared" si="32"/>
        <v>0</v>
      </c>
      <c r="M496" s="15"/>
    </row>
    <row r="497" spans="1:13" x14ac:dyDescent="0.35">
      <c r="A497" s="5">
        <f t="shared" si="30"/>
        <v>479</v>
      </c>
      <c r="B497" t="s">
        <v>540</v>
      </c>
      <c r="C497" s="58">
        <v>45292</v>
      </c>
      <c r="D497" s="81">
        <v>45809</v>
      </c>
      <c r="E497" s="83">
        <f t="shared" si="31"/>
        <v>-0.53384912959381048</v>
      </c>
      <c r="F497" s="62">
        <v>0</v>
      </c>
      <c r="G497" s="62">
        <v>0</v>
      </c>
      <c r="H497" s="40">
        <v>3491.8999999999996</v>
      </c>
      <c r="I497" s="83">
        <f t="shared" si="32"/>
        <v>0</v>
      </c>
      <c r="M497" s="15"/>
    </row>
    <row r="498" spans="1:13" x14ac:dyDescent="0.35">
      <c r="A498" s="5">
        <f t="shared" si="30"/>
        <v>480</v>
      </c>
      <c r="B498" t="s">
        <v>541</v>
      </c>
      <c r="C498" s="58">
        <v>44866</v>
      </c>
      <c r="D498" s="81">
        <v>45291</v>
      </c>
      <c r="E498" s="83">
        <f t="shared" si="31"/>
        <v>0.35294117647058826</v>
      </c>
      <c r="F498" s="62">
        <v>0</v>
      </c>
      <c r="G498" s="62">
        <v>0</v>
      </c>
      <c r="H498" s="40">
        <v>99867.039999999979</v>
      </c>
      <c r="I498" s="83">
        <f t="shared" si="32"/>
        <v>0</v>
      </c>
      <c r="M498" s="15"/>
    </row>
    <row r="499" spans="1:13" x14ac:dyDescent="0.35">
      <c r="A499" s="5">
        <f t="shared" si="30"/>
        <v>481</v>
      </c>
      <c r="B499" t="s">
        <v>542</v>
      </c>
      <c r="C499" s="58">
        <v>44927</v>
      </c>
      <c r="D499" s="81">
        <v>45926</v>
      </c>
      <c r="E499" s="83">
        <f t="shared" si="31"/>
        <v>8.9089089089089094E-2</v>
      </c>
      <c r="F499" s="62">
        <v>0</v>
      </c>
      <c r="G499" s="62">
        <v>0</v>
      </c>
      <c r="H499" s="40">
        <v>91305.679999999978</v>
      </c>
      <c r="I499" s="83">
        <f t="shared" si="32"/>
        <v>0</v>
      </c>
      <c r="M499" s="15"/>
    </row>
    <row r="500" spans="1:13" x14ac:dyDescent="0.35">
      <c r="A500" s="5">
        <f t="shared" si="30"/>
        <v>482</v>
      </c>
      <c r="B500" t="s">
        <v>543</v>
      </c>
      <c r="C500" s="58">
        <v>45017</v>
      </c>
      <c r="D500" s="81">
        <v>45926</v>
      </c>
      <c r="E500" s="83">
        <f t="shared" si="31"/>
        <v>-1.1001100110011001E-3</v>
      </c>
      <c r="F500" s="62">
        <v>0</v>
      </c>
      <c r="G500" s="62">
        <v>0</v>
      </c>
      <c r="H500" s="40">
        <v>26900</v>
      </c>
      <c r="I500" s="83">
        <f t="shared" si="32"/>
        <v>0</v>
      </c>
      <c r="M500" s="15"/>
    </row>
    <row r="501" spans="1:13" x14ac:dyDescent="0.35">
      <c r="A501" s="5">
        <f t="shared" si="30"/>
        <v>483</v>
      </c>
      <c r="B501" t="s">
        <v>544</v>
      </c>
      <c r="C501" s="58">
        <v>45017</v>
      </c>
      <c r="D501" s="81">
        <v>45926</v>
      </c>
      <c r="E501" s="83">
        <f t="shared" si="31"/>
        <v>-1.1001100110011001E-3</v>
      </c>
      <c r="F501" s="62">
        <v>0</v>
      </c>
      <c r="G501" s="62">
        <v>303496.61</v>
      </c>
      <c r="H501" s="40">
        <v>114384.21999999999</v>
      </c>
      <c r="I501" s="83">
        <f t="shared" si="32"/>
        <v>2.653308384670543</v>
      </c>
      <c r="M501" s="15"/>
    </row>
    <row r="502" spans="1:13" x14ac:dyDescent="0.35">
      <c r="A502" s="5">
        <f t="shared" si="30"/>
        <v>484</v>
      </c>
      <c r="B502" t="s">
        <v>545</v>
      </c>
      <c r="C502" s="58">
        <v>45108</v>
      </c>
      <c r="D502" s="81">
        <v>47058</v>
      </c>
      <c r="E502" s="83">
        <f t="shared" si="31"/>
        <v>-4.7179487179487181E-2</v>
      </c>
      <c r="F502" s="62">
        <v>28</v>
      </c>
      <c r="G502" s="62">
        <v>0</v>
      </c>
      <c r="H502" s="40">
        <v>1426.18</v>
      </c>
      <c r="I502" s="83">
        <f t="shared" si="32"/>
        <v>0</v>
      </c>
      <c r="M502" s="15"/>
    </row>
    <row r="503" spans="1:13" x14ac:dyDescent="0.35">
      <c r="A503" s="5">
        <f t="shared" si="30"/>
        <v>485</v>
      </c>
      <c r="B503" t="s">
        <v>546</v>
      </c>
      <c r="C503" s="58">
        <v>45139</v>
      </c>
      <c r="D503" s="81">
        <v>46066</v>
      </c>
      <c r="E503" s="83">
        <f t="shared" si="31"/>
        <v>-0.13268608414239483</v>
      </c>
      <c r="F503" s="62">
        <v>0</v>
      </c>
      <c r="G503" s="62">
        <v>0</v>
      </c>
      <c r="H503" s="40">
        <v>131407.36999999997</v>
      </c>
      <c r="I503" s="83">
        <f t="shared" si="32"/>
        <v>0</v>
      </c>
      <c r="M503" s="15"/>
    </row>
    <row r="504" spans="1:13" x14ac:dyDescent="0.35">
      <c r="A504" s="5">
        <f t="shared" si="30"/>
        <v>486</v>
      </c>
      <c r="B504" t="s">
        <v>560</v>
      </c>
      <c r="C504" s="58">
        <v>44348</v>
      </c>
      <c r="D504" s="81" t="s">
        <v>703</v>
      </c>
      <c r="E504" s="83" t="s">
        <v>703</v>
      </c>
      <c r="F504" s="62">
        <v>334798.571</v>
      </c>
      <c r="G504" s="62">
        <v>-99900.319999999963</v>
      </c>
      <c r="H504" s="40">
        <v>1315328.8300000008</v>
      </c>
      <c r="I504" s="83">
        <f t="shared" si="32"/>
        <v>-7.5950832766282408E-2</v>
      </c>
      <c r="M504" s="15"/>
    </row>
    <row r="505" spans="1:13" x14ac:dyDescent="0.35">
      <c r="A505" s="5">
        <f t="shared" si="30"/>
        <v>487</v>
      </c>
      <c r="B505" t="s">
        <v>561</v>
      </c>
      <c r="C505" s="58">
        <v>44562</v>
      </c>
      <c r="D505" s="81" t="s">
        <v>703</v>
      </c>
      <c r="E505" s="83" t="s">
        <v>703</v>
      </c>
      <c r="F505" s="62">
        <v>90775.839000000007</v>
      </c>
      <c r="G505" s="62">
        <v>-586.93699999999808</v>
      </c>
      <c r="H505" s="40">
        <v>288631.16999999993</v>
      </c>
      <c r="I505" s="83">
        <f t="shared" si="32"/>
        <v>-2.0335191102194478E-3</v>
      </c>
      <c r="M505" s="15"/>
    </row>
    <row r="506" spans="1:13" x14ac:dyDescent="0.35">
      <c r="A506" s="5">
        <f t="shared" si="30"/>
        <v>488</v>
      </c>
      <c r="B506" t="s">
        <v>562</v>
      </c>
      <c r="C506" s="58">
        <v>45170</v>
      </c>
      <c r="D506" s="81">
        <v>46022</v>
      </c>
      <c r="E506" s="83">
        <f>IFERROR((($C$9-C506)/(D506-C506)),"n.m.")</f>
        <v>-0.18075117370892019</v>
      </c>
      <c r="F506" s="62">
        <v>0</v>
      </c>
      <c r="G506" s="62">
        <v>571812.21</v>
      </c>
      <c r="H506" s="40">
        <v>156805.92000000007</v>
      </c>
      <c r="I506" s="83">
        <f t="shared" si="32"/>
        <v>3.6466238647112283</v>
      </c>
      <c r="M506" s="15"/>
    </row>
    <row r="507" spans="1:13" x14ac:dyDescent="0.35">
      <c r="A507" s="17">
        <f t="shared" si="30"/>
        <v>489</v>
      </c>
      <c r="B507" s="18" t="s">
        <v>200</v>
      </c>
      <c r="C507" s="86" t="s">
        <v>201</v>
      </c>
      <c r="D507" s="18" t="s">
        <v>201</v>
      </c>
      <c r="E507" s="27" t="s">
        <v>201</v>
      </c>
      <c r="F507" s="47">
        <v>4287190.1570000052</v>
      </c>
      <c r="G507" s="47">
        <v>47494007.804000027</v>
      </c>
      <c r="H507" s="47"/>
      <c r="I507" s="27" t="s">
        <v>201</v>
      </c>
      <c r="M507" s="15"/>
    </row>
    <row r="508" spans="1:13" x14ac:dyDescent="0.35">
      <c r="A508" s="5">
        <f t="shared" si="30"/>
        <v>490</v>
      </c>
      <c r="B508" s="28" t="s">
        <v>564</v>
      </c>
      <c r="C508" s="1"/>
      <c r="D508" s="30">
        <f>SUM(D231:D507)</f>
        <v>11772014</v>
      </c>
      <c r="E508" s="30">
        <f>SUM(E231:E507)</f>
        <v>-724.01753291953094</v>
      </c>
      <c r="F508" s="30">
        <f>SUM(F231:F507)</f>
        <v>32150259.871999994</v>
      </c>
      <c r="G508" s="30">
        <f>SUM(G231:G507)</f>
        <v>57742631.568000026</v>
      </c>
      <c r="H508" s="30">
        <f>SUM(H231:H507)</f>
        <v>68699760.430000037</v>
      </c>
      <c r="I508" s="31"/>
    </row>
    <row r="509" spans="1:13" x14ac:dyDescent="0.35">
      <c r="A509" s="5">
        <f t="shared" si="30"/>
        <v>491</v>
      </c>
      <c r="B509" s="21" t="s">
        <v>565</v>
      </c>
      <c r="C509" s="21"/>
      <c r="D509" s="36">
        <f>D508+D229+D192</f>
        <v>18739519</v>
      </c>
      <c r="E509" s="49">
        <f>E508+E229+E192</f>
        <v>-675.77968499925987</v>
      </c>
      <c r="F509" s="49">
        <f>F508+F229+F192</f>
        <v>71874015.060000002</v>
      </c>
      <c r="G509" s="49">
        <f>G508+G229+G192</f>
        <v>156058730.10799998</v>
      </c>
      <c r="H509" s="49">
        <f>H508+H229+H192</f>
        <v>193500313.95300004</v>
      </c>
      <c r="I509" s="23"/>
    </row>
    <row r="510" spans="1:13" x14ac:dyDescent="0.35">
      <c r="A510" s="5">
        <f t="shared" si="30"/>
        <v>492</v>
      </c>
      <c r="B510" s="21"/>
      <c r="C510" s="21"/>
      <c r="D510" s="50"/>
      <c r="E510" s="51"/>
      <c r="F510" s="51"/>
      <c r="G510" s="51"/>
      <c r="H510" s="51"/>
      <c r="I510" s="32"/>
    </row>
    <row r="511" spans="1:13" x14ac:dyDescent="0.35">
      <c r="A511" s="5">
        <f t="shared" si="30"/>
        <v>493</v>
      </c>
      <c r="B511" t="s">
        <v>571</v>
      </c>
      <c r="C511" t="s">
        <v>563</v>
      </c>
      <c r="D511" s="33" t="s">
        <v>568</v>
      </c>
      <c r="E511" s="33" t="s">
        <v>568</v>
      </c>
      <c r="F511" s="33" t="s">
        <v>568</v>
      </c>
      <c r="G511" s="33" t="s">
        <v>568</v>
      </c>
      <c r="H511" s="40">
        <v>-79826328.909999907</v>
      </c>
      <c r="I511" s="21" t="s">
        <v>568</v>
      </c>
    </row>
    <row r="512" spans="1:13" x14ac:dyDescent="0.35">
      <c r="A512" s="5">
        <f t="shared" si="30"/>
        <v>494</v>
      </c>
      <c r="B512" t="s">
        <v>566</v>
      </c>
      <c r="C512" t="s">
        <v>567</v>
      </c>
      <c r="D512" s="33" t="s">
        <v>568</v>
      </c>
      <c r="E512" s="33" t="s">
        <v>568</v>
      </c>
      <c r="F512" s="33" t="s">
        <v>568</v>
      </c>
      <c r="G512" s="33" t="s">
        <v>568</v>
      </c>
      <c r="H512" s="40">
        <v>-9490335.3500000052</v>
      </c>
      <c r="I512" s="21" t="s">
        <v>568</v>
      </c>
    </row>
    <row r="513" spans="1:9" x14ac:dyDescent="0.35">
      <c r="A513" s="5">
        <f t="shared" si="30"/>
        <v>495</v>
      </c>
      <c r="B513" s="1" t="s">
        <v>569</v>
      </c>
      <c r="C513" s="1" t="s">
        <v>570</v>
      </c>
      <c r="D513" s="29" t="s">
        <v>568</v>
      </c>
      <c r="E513" s="29" t="s">
        <v>568</v>
      </c>
      <c r="F513" s="29" t="s">
        <v>568</v>
      </c>
      <c r="G513" s="29" t="s">
        <v>568</v>
      </c>
      <c r="H513" s="52">
        <v>-54394338.74999997</v>
      </c>
      <c r="I513" s="28" t="s">
        <v>568</v>
      </c>
    </row>
    <row r="514" spans="1:9" x14ac:dyDescent="0.35">
      <c r="A514" s="5">
        <f t="shared" si="30"/>
        <v>496</v>
      </c>
      <c r="B514" s="21" t="s">
        <v>572</v>
      </c>
      <c r="D514" s="11"/>
      <c r="E514" s="49">
        <f>SUM(E511:E513)</f>
        <v>0</v>
      </c>
      <c r="F514" s="49">
        <f>SUM(F511:F513)</f>
        <v>0</v>
      </c>
      <c r="G514" s="49">
        <f t="shared" ref="G514:H514" si="33">SUM(G511:G513)</f>
        <v>0</v>
      </c>
      <c r="H514" s="49">
        <f t="shared" si="33"/>
        <v>-143711003.00999987</v>
      </c>
      <c r="I514" s="35"/>
    </row>
    <row r="515" spans="1:9" x14ac:dyDescent="0.35">
      <c r="A515" s="5">
        <f t="shared" si="30"/>
        <v>497</v>
      </c>
      <c r="B515" s="1"/>
      <c r="C515" s="1"/>
      <c r="D515" s="53"/>
      <c r="E515" s="40"/>
      <c r="F515" s="40"/>
      <c r="G515" s="40"/>
      <c r="H515" s="40"/>
      <c r="I515" s="32"/>
    </row>
    <row r="516" spans="1:9" ht="45.75" customHeight="1" thickBot="1" x14ac:dyDescent="0.4">
      <c r="A516" s="5">
        <f t="shared" si="30"/>
        <v>498</v>
      </c>
      <c r="B516" s="98" t="s">
        <v>652</v>
      </c>
      <c r="C516" s="98"/>
      <c r="D516" s="54">
        <f>D514+D509</f>
        <v>18739519</v>
      </c>
      <c r="E516" s="54">
        <f>E514+E509</f>
        <v>-675.77968499925987</v>
      </c>
      <c r="F516" s="54">
        <f>F514+F509</f>
        <v>71874015.060000002</v>
      </c>
      <c r="G516" s="54">
        <f>G514+G509</f>
        <v>156058730.10799998</v>
      </c>
      <c r="H516" s="54">
        <f>H514+H509</f>
        <v>49789310.943000168</v>
      </c>
      <c r="I516" s="55"/>
    </row>
    <row r="517" spans="1:9" ht="15" thickTop="1" x14ac:dyDescent="0.35">
      <c r="A517" s="5"/>
    </row>
    <row r="518" spans="1:9" x14ac:dyDescent="0.35">
      <c r="A518" s="5"/>
    </row>
    <row r="519" spans="1:9" x14ac:dyDescent="0.35">
      <c r="A519" s="5"/>
    </row>
    <row r="520" spans="1:9" x14ac:dyDescent="0.35">
      <c r="A520" s="5"/>
    </row>
    <row r="521" spans="1:9" x14ac:dyDescent="0.35">
      <c r="A521" s="5"/>
    </row>
    <row r="522" spans="1:9" x14ac:dyDescent="0.35">
      <c r="A522" s="5"/>
    </row>
    <row r="523" spans="1:9" x14ac:dyDescent="0.35">
      <c r="A523" s="56"/>
    </row>
    <row r="524" spans="1:9" ht="30.75" customHeight="1" x14ac:dyDescent="0.35">
      <c r="A524" s="56"/>
    </row>
    <row r="525" spans="1:9" x14ac:dyDescent="0.35">
      <c r="A525" s="56"/>
    </row>
    <row r="526" spans="1:9" ht="32.25" customHeight="1" x14ac:dyDescent="0.35">
      <c r="A526" s="56"/>
    </row>
    <row r="527" spans="1:9" x14ac:dyDescent="0.35">
      <c r="A527" s="56"/>
    </row>
    <row r="528" spans="1:9" x14ac:dyDescent="0.35">
      <c r="A528" s="56"/>
    </row>
  </sheetData>
  <mergeCells count="14">
    <mergeCell ref="B516:C516"/>
    <mergeCell ref="A2:I2"/>
    <mergeCell ref="A3:I3"/>
    <mergeCell ref="A4:I4"/>
    <mergeCell ref="A5:I5"/>
    <mergeCell ref="E16:H16"/>
    <mergeCell ref="C11:I11"/>
    <mergeCell ref="C12:I12"/>
    <mergeCell ref="C13:I13"/>
    <mergeCell ref="C14:G14"/>
    <mergeCell ref="C7:G7"/>
    <mergeCell ref="C8:G8"/>
    <mergeCell ref="C9:G9"/>
    <mergeCell ref="C10:G10"/>
  </mergeCells>
  <pageMargins left="0.7" right="0.7" top="0.75" bottom="0.75" header="0.3" footer="0.3"/>
  <pageSetup scale="52" fitToHeight="1000" orientation="portrait" horizontalDpi="1200" verticalDpi="1200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6A3AA-4A64-49A3-BC2C-A90B71E570AF}">
  <sheetPr codeName="Sheet3"/>
  <dimension ref="A2:N263"/>
  <sheetViews>
    <sheetView workbookViewId="0">
      <pane xSplit="3" ySplit="4" topLeftCell="D5" activePane="bottomRight" state="frozenSplit"/>
      <selection pane="topRight" activeCell="D1" sqref="D1"/>
      <selection pane="bottomLeft" activeCell="A5" sqref="A5"/>
      <selection pane="bottomRight" activeCell="M26" sqref="M26"/>
    </sheetView>
  </sheetViews>
  <sheetFormatPr defaultRowHeight="14.5" x14ac:dyDescent="0.35"/>
  <cols>
    <col min="1" max="1" width="13.26953125" bestFit="1" customWidth="1"/>
    <col min="2" max="2" width="47.81640625" bestFit="1" customWidth="1"/>
    <col min="3" max="3" width="18" bestFit="1" customWidth="1"/>
    <col min="4" max="4" width="17" bestFit="1" customWidth="1"/>
    <col min="5" max="5" width="13.1796875" bestFit="1" customWidth="1"/>
    <col min="6" max="6" width="13.7265625" bestFit="1" customWidth="1"/>
    <col min="7" max="7" width="13.1796875" bestFit="1" customWidth="1"/>
    <col min="8" max="9" width="13.1796875" customWidth="1"/>
    <col min="10" max="10" width="16" bestFit="1" customWidth="1"/>
    <col min="11" max="11" width="15.453125" bestFit="1" customWidth="1"/>
    <col min="13" max="13" width="23.26953125" customWidth="1"/>
    <col min="14" max="14" width="43.26953125" customWidth="1"/>
  </cols>
  <sheetData>
    <row r="2" spans="1:14" x14ac:dyDescent="0.35">
      <c r="B2" s="64"/>
      <c r="C2" s="64"/>
      <c r="D2" s="64" t="s">
        <v>862</v>
      </c>
      <c r="E2" s="64" t="s">
        <v>863</v>
      </c>
      <c r="F2" s="64"/>
      <c r="G2" s="64"/>
      <c r="H2" s="64"/>
      <c r="I2" s="64"/>
    </row>
    <row r="3" spans="1:14" x14ac:dyDescent="0.35">
      <c r="B3" s="64"/>
      <c r="C3" s="64"/>
      <c r="D3" s="64">
        <v>2024</v>
      </c>
      <c r="E3" s="64">
        <v>2024</v>
      </c>
      <c r="F3" s="64">
        <v>2024</v>
      </c>
      <c r="G3" s="64">
        <v>2025</v>
      </c>
      <c r="H3" s="64">
        <v>2025</v>
      </c>
      <c r="I3" s="64">
        <v>2025</v>
      </c>
    </row>
    <row r="4" spans="1:14" x14ac:dyDescent="0.35">
      <c r="A4" t="s">
        <v>717</v>
      </c>
      <c r="B4" s="63" t="s">
        <v>864</v>
      </c>
      <c r="C4" s="63" t="s">
        <v>865</v>
      </c>
      <c r="D4" s="73" t="s">
        <v>987</v>
      </c>
      <c r="E4" s="73" t="s">
        <v>866</v>
      </c>
      <c r="F4" s="63" t="s">
        <v>867</v>
      </c>
      <c r="G4" s="73" t="s">
        <v>987</v>
      </c>
      <c r="H4" s="73" t="s">
        <v>866</v>
      </c>
      <c r="I4" s="63" t="s">
        <v>867</v>
      </c>
      <c r="J4" s="69" t="s">
        <v>985</v>
      </c>
      <c r="K4" s="69" t="s">
        <v>986</v>
      </c>
    </row>
    <row r="5" spans="1:14" x14ac:dyDescent="0.35">
      <c r="A5" t="str">
        <f>LEFT(B5,FIND(" ",B5,1)-1)</f>
        <v>000001585</v>
      </c>
      <c r="B5" s="65" t="s">
        <v>719</v>
      </c>
      <c r="C5" t="s">
        <v>718</v>
      </c>
      <c r="D5" s="40">
        <v>0</v>
      </c>
      <c r="E5" s="40">
        <v>1.4921397450962104E-13</v>
      </c>
      <c r="F5" s="40">
        <v>0</v>
      </c>
      <c r="G5" s="40">
        <v>0</v>
      </c>
      <c r="H5" s="40">
        <v>0</v>
      </c>
      <c r="I5" s="40">
        <v>0</v>
      </c>
      <c r="J5" t="str">
        <f>IFERROR(VLOOKUP(CONCATENATE("117-",A5),'Test Year'!J:J,1,FALSE),"117-Other")</f>
        <v>117-Other</v>
      </c>
      <c r="K5" t="str">
        <f>IFERROR(VLOOKUP(CONCATENATE("117-",A5),'12 Mos. Preceding Test Year'!J:J,1,FALSE),"117-Other")</f>
        <v>117-Other</v>
      </c>
    </row>
    <row r="6" spans="1:14" x14ac:dyDescent="0.35">
      <c r="A6" t="str">
        <f t="shared" ref="A6:A69" si="0">LEFT(B6,FIND(" ",B6,1)-1)</f>
        <v>000001586</v>
      </c>
      <c r="B6" s="65" t="s">
        <v>720</v>
      </c>
      <c r="C6" t="s">
        <v>718</v>
      </c>
      <c r="D6" s="40">
        <v>-1.0913936421275139E-11</v>
      </c>
      <c r="E6" s="40">
        <v>4.9999998664134182E-3</v>
      </c>
      <c r="F6" s="40">
        <v>0</v>
      </c>
      <c r="G6" s="40">
        <v>2.1000000058847945E-2</v>
      </c>
      <c r="H6" s="40">
        <v>1.1999999951513018E-2</v>
      </c>
      <c r="I6" s="40">
        <v>0</v>
      </c>
      <c r="J6" t="str">
        <f>IFERROR(VLOOKUP(CONCATENATE("117-",A6),'Test Year'!J:J,1,FALSE),"117-Other")</f>
        <v>117-Other</v>
      </c>
      <c r="K6" t="str">
        <f>IFERROR(VLOOKUP(CONCATENATE("117-",A6),'12 Mos. Preceding Test Year'!J:J,1,FALSE),"117-Other")</f>
        <v>117-Other</v>
      </c>
    </row>
    <row r="7" spans="1:14" x14ac:dyDescent="0.35">
      <c r="A7" t="str">
        <f t="shared" si="0"/>
        <v>000005237</v>
      </c>
      <c r="B7" s="65" t="s">
        <v>721</v>
      </c>
      <c r="C7" t="s">
        <v>718</v>
      </c>
      <c r="D7" s="40">
        <v>0</v>
      </c>
      <c r="E7" s="40">
        <v>53733.945000000007</v>
      </c>
      <c r="F7" s="40">
        <v>593628.23</v>
      </c>
      <c r="G7" s="40">
        <v>0</v>
      </c>
      <c r="H7" s="40">
        <v>0</v>
      </c>
      <c r="I7" s="40">
        <v>483424.81000000006</v>
      </c>
      <c r="J7" t="str">
        <f>IFERROR(VLOOKUP(CONCATENATE("117-",A7),'Test Year'!J:J,1,FALSE),"117-Other")</f>
        <v>117-000005237</v>
      </c>
      <c r="K7" t="str">
        <f>IFERROR(VLOOKUP(CONCATENATE("117-",A7),'12 Mos. Preceding Test Year'!J:J,1,FALSE),"117-Other")</f>
        <v>117-000005237</v>
      </c>
    </row>
    <row r="8" spans="1:14" x14ac:dyDescent="0.35">
      <c r="A8" t="str">
        <f t="shared" si="0"/>
        <v>000005706</v>
      </c>
      <c r="B8" s="65" t="s">
        <v>722</v>
      </c>
      <c r="C8" s="15">
        <v>732</v>
      </c>
      <c r="D8" s="40">
        <v>0</v>
      </c>
      <c r="E8" s="40">
        <v>0</v>
      </c>
      <c r="F8" s="40">
        <v>0</v>
      </c>
      <c r="G8" s="40"/>
      <c r="H8" s="40"/>
      <c r="I8" s="40"/>
      <c r="J8" t="str">
        <f>IFERROR(VLOOKUP(CONCATENATE("117-",A8),'Test Year'!J:J,1,FALSE),"117-Other")</f>
        <v>117-Other</v>
      </c>
      <c r="K8" t="str">
        <f>IFERROR(VLOOKUP(CONCATENATE("117-",A8),'12 Mos. Preceding Test Year'!J:J,1,FALSE),"117-Other")</f>
        <v>117-Other</v>
      </c>
    </row>
    <row r="9" spans="1:14" x14ac:dyDescent="0.35">
      <c r="A9" t="str">
        <f t="shared" si="0"/>
        <v>000005707</v>
      </c>
      <c r="B9" s="65" t="s">
        <v>723</v>
      </c>
      <c r="C9" s="15">
        <v>732</v>
      </c>
      <c r="D9" s="40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t="str">
        <f>IFERROR(VLOOKUP(CONCATENATE("117-",A9),'Test Year'!J:J,1,FALSE),"117-Other")</f>
        <v>117-Other</v>
      </c>
      <c r="K9" t="str">
        <f>IFERROR(VLOOKUP(CONCATENATE("117-",A9),'12 Mos. Preceding Test Year'!J:J,1,FALSE),"117-Other")</f>
        <v>117-Other</v>
      </c>
    </row>
    <row r="10" spans="1:14" x14ac:dyDescent="0.35">
      <c r="A10" t="str">
        <f t="shared" si="0"/>
        <v>000005708</v>
      </c>
      <c r="B10" s="65" t="s">
        <v>724</v>
      </c>
      <c r="C10" s="15">
        <v>732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t="str">
        <f>IFERROR(VLOOKUP(CONCATENATE("117-",A10),'Test Year'!J:J,1,FALSE),"117-Other")</f>
        <v>117-Other</v>
      </c>
      <c r="K10" t="str">
        <f>IFERROR(VLOOKUP(CONCATENATE("117-",A10),'12 Mos. Preceding Test Year'!J:J,1,FALSE),"117-Other")</f>
        <v>117-Other</v>
      </c>
    </row>
    <row r="11" spans="1:14" x14ac:dyDescent="0.35">
      <c r="A11" t="str">
        <f t="shared" si="0"/>
        <v>000007652</v>
      </c>
      <c r="B11" s="65" t="s">
        <v>725</v>
      </c>
      <c r="C11" s="15">
        <v>47118</v>
      </c>
      <c r="D11" s="40">
        <v>5137.3849999999993</v>
      </c>
      <c r="E11" s="40">
        <v>8585.1299999999992</v>
      </c>
      <c r="F11" s="40">
        <v>0</v>
      </c>
      <c r="G11" s="40">
        <v>10456.724999999997</v>
      </c>
      <c r="H11" s="40">
        <v>9958.400999999998</v>
      </c>
      <c r="I11" s="40">
        <v>0</v>
      </c>
      <c r="J11" t="str">
        <f>IFERROR(VLOOKUP(CONCATENATE("117-",A11),'Test Year'!J:J,1,FALSE),"117-Other")</f>
        <v>117-Other</v>
      </c>
      <c r="K11" t="str">
        <f>IFERROR(VLOOKUP(CONCATENATE("117-",A11),'12 Mos. Preceding Test Year'!J:J,1,FALSE),"117-Other")</f>
        <v>117-Other</v>
      </c>
    </row>
    <row r="12" spans="1:14" x14ac:dyDescent="0.35">
      <c r="A12" t="str">
        <f t="shared" si="0"/>
        <v>000012736</v>
      </c>
      <c r="B12" s="65" t="s">
        <v>726</v>
      </c>
      <c r="C12" t="s">
        <v>718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t="str">
        <f>IFERROR(VLOOKUP(CONCATENATE("117-",A12),'Test Year'!J:J,1,FALSE),"117-Other")</f>
        <v>117-Other</v>
      </c>
      <c r="K12" t="str">
        <f>IFERROR(VLOOKUP(CONCATENATE("117-",A12),'12 Mos. Preceding Test Year'!J:J,1,FALSE),"117-Other")</f>
        <v>117-Other</v>
      </c>
    </row>
    <row r="13" spans="1:14" x14ac:dyDescent="0.35">
      <c r="A13" t="str">
        <f t="shared" si="0"/>
        <v>000014351</v>
      </c>
      <c r="B13" s="65" t="s">
        <v>727</v>
      </c>
      <c r="C13" t="s">
        <v>718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t="str">
        <f>IFERROR(VLOOKUP(CONCATENATE("117-",A13),'Test Year'!J:J,1,FALSE),"117-Other")</f>
        <v>117-Other</v>
      </c>
      <c r="K13" t="str">
        <f>IFERROR(VLOOKUP(CONCATENATE("117-",A13),'12 Mos. Preceding Test Year'!J:J,1,FALSE),"117-Other")</f>
        <v>117-Other</v>
      </c>
    </row>
    <row r="14" spans="1:14" x14ac:dyDescent="0.35">
      <c r="A14" t="str">
        <f t="shared" si="0"/>
        <v>000018412</v>
      </c>
      <c r="B14" s="65" t="s">
        <v>728</v>
      </c>
      <c r="C14" t="s">
        <v>718</v>
      </c>
      <c r="D14" s="40">
        <v>2853.819</v>
      </c>
      <c r="E14" s="40">
        <v>5266.6220000000003</v>
      </c>
      <c r="F14" s="40">
        <v>0</v>
      </c>
      <c r="G14" s="40">
        <v>5954.1590000000015</v>
      </c>
      <c r="H14" s="40">
        <v>5675.4219999999978</v>
      </c>
      <c r="I14" s="40">
        <v>0</v>
      </c>
      <c r="J14" t="str">
        <f>IFERROR(VLOOKUP(CONCATENATE("117-",A14),'Test Year'!J:J,1,FALSE),"117-Other")</f>
        <v>117-Other</v>
      </c>
      <c r="K14" t="str">
        <f>IFERROR(VLOOKUP(CONCATENATE("117-",A14),'12 Mos. Preceding Test Year'!J:J,1,FALSE),"117-Other")</f>
        <v>117-Other</v>
      </c>
    </row>
    <row r="15" spans="1:14" x14ac:dyDescent="0.35">
      <c r="A15" t="str">
        <f t="shared" si="0"/>
        <v>MLLPC0ELG</v>
      </c>
      <c r="B15" s="65" t="s">
        <v>938</v>
      </c>
      <c r="C15" s="15">
        <v>45657</v>
      </c>
      <c r="D15" s="40">
        <v>183468</v>
      </c>
      <c r="E15" s="40">
        <v>4744329.4529999988</v>
      </c>
      <c r="F15" s="40">
        <v>0</v>
      </c>
      <c r="G15" s="40">
        <v>236575</v>
      </c>
      <c r="H15" s="40">
        <v>0</v>
      </c>
      <c r="I15" s="40">
        <v>0</v>
      </c>
      <c r="J15" t="str">
        <f>IFERROR(VLOOKUP(CONCATENATE("117-",A15),'Test Year'!J:J,1,FALSE),"117-Other")</f>
        <v>117-MLLPC0ELG</v>
      </c>
      <c r="K15" t="str">
        <f>IFERROR(VLOOKUP(CONCATENATE("117-",A15),'12 Mos. Preceding Test Year'!J:J,1,FALSE),"117-Other")</f>
        <v>117-MLLPC0ELG</v>
      </c>
      <c r="M15" s="94" t="s">
        <v>992</v>
      </c>
      <c r="N15" s="94" t="s">
        <v>729</v>
      </c>
    </row>
    <row r="16" spans="1:14" x14ac:dyDescent="0.35">
      <c r="A16" t="str">
        <f t="shared" si="0"/>
        <v>000022309</v>
      </c>
      <c r="B16" s="65" t="s">
        <v>730</v>
      </c>
      <c r="C16" s="15">
        <v>44708</v>
      </c>
      <c r="D16" s="40">
        <v>0</v>
      </c>
      <c r="E16" s="40">
        <v>0</v>
      </c>
      <c r="F16" s="40">
        <v>0</v>
      </c>
      <c r="G16" s="40"/>
      <c r="H16" s="40"/>
      <c r="I16" s="40"/>
      <c r="J16" t="str">
        <f>IFERROR(VLOOKUP(CONCATENATE("117-",A16),'Test Year'!J:J,1,FALSE),"117-Other")</f>
        <v>117-Other</v>
      </c>
      <c r="K16" t="str">
        <f>IFERROR(VLOOKUP(CONCATENATE("117-",A16),'12 Mos. Preceding Test Year'!J:J,1,FALSE),"117-Other")</f>
        <v>117-Other</v>
      </c>
      <c r="M16" s="94"/>
      <c r="N16" s="94"/>
    </row>
    <row r="17" spans="1:14" x14ac:dyDescent="0.35">
      <c r="A17" t="str">
        <f t="shared" si="0"/>
        <v>000022392</v>
      </c>
      <c r="B17" s="65" t="s">
        <v>731</v>
      </c>
      <c r="C17" s="15">
        <v>43830</v>
      </c>
      <c r="D17" s="40"/>
      <c r="E17" s="40"/>
      <c r="F17" s="40"/>
      <c r="G17" s="40">
        <v>0</v>
      </c>
      <c r="H17" s="40">
        <v>0</v>
      </c>
      <c r="I17" s="40">
        <v>0</v>
      </c>
      <c r="J17" t="str">
        <f>IFERROR(VLOOKUP(CONCATENATE("117-",A17),'Test Year'!J:J,1,FALSE),"117-Other")</f>
        <v>117-Other</v>
      </c>
      <c r="K17" t="str">
        <f>IFERROR(VLOOKUP(CONCATENATE("117-",A17),'12 Mos. Preceding Test Year'!J:J,1,FALSE),"117-Other")</f>
        <v>117-Other</v>
      </c>
      <c r="M17" s="94"/>
      <c r="N17" s="94"/>
    </row>
    <row r="18" spans="1:14" x14ac:dyDescent="0.35">
      <c r="A18" t="str">
        <f t="shared" si="0"/>
        <v>000025231</v>
      </c>
      <c r="B18" s="65" t="s">
        <v>732</v>
      </c>
      <c r="C18" t="s">
        <v>718</v>
      </c>
      <c r="D18" s="40">
        <v>0</v>
      </c>
      <c r="E18" s="40">
        <v>0</v>
      </c>
      <c r="F18" s="40">
        <v>5907.45</v>
      </c>
      <c r="G18" s="40">
        <v>12.63</v>
      </c>
      <c r="H18" s="40">
        <v>0</v>
      </c>
      <c r="I18" s="40">
        <v>7349.9100000000017</v>
      </c>
      <c r="J18" t="str">
        <f>IFERROR(VLOOKUP(CONCATENATE("117-",A18),'Test Year'!J:J,1,FALSE),"117-Other")</f>
        <v>117-000025231</v>
      </c>
      <c r="K18" t="str">
        <f>IFERROR(VLOOKUP(CONCATENATE("117-",A18),'12 Mos. Preceding Test Year'!J:J,1,FALSE),"117-Other")</f>
        <v>117-000025231</v>
      </c>
      <c r="M18" s="94"/>
      <c r="N18" s="94"/>
    </row>
    <row r="19" spans="1:14" x14ac:dyDescent="0.35">
      <c r="A19" t="str">
        <f t="shared" si="0"/>
        <v>MLLHAULRD</v>
      </c>
      <c r="B19" s="65" t="s">
        <v>937</v>
      </c>
      <c r="C19" s="15">
        <v>45291</v>
      </c>
      <c r="D19" s="40">
        <v>158478.91800000001</v>
      </c>
      <c r="E19" s="40">
        <v>-545872.71499999997</v>
      </c>
      <c r="F19" s="40">
        <v>0</v>
      </c>
      <c r="G19" s="40">
        <v>567186.39899999998</v>
      </c>
      <c r="H19" s="40">
        <v>513395.50499999995</v>
      </c>
      <c r="I19" s="40">
        <v>0</v>
      </c>
      <c r="J19" t="str">
        <f>IFERROR(VLOOKUP(CONCATENATE("117-",A19),'Test Year'!J:J,1,FALSE),"117-Other")</f>
        <v>117-MLLHAULRD</v>
      </c>
      <c r="K19" t="str">
        <f>IFERROR(VLOOKUP(CONCATENATE("117-",A19),'12 Mos. Preceding Test Year'!J:J,1,FALSE),"117-Other")</f>
        <v>117-MLLHAULRD</v>
      </c>
      <c r="M19" s="94" t="s">
        <v>992</v>
      </c>
      <c r="N19" s="94" t="s">
        <v>733</v>
      </c>
    </row>
    <row r="20" spans="1:14" x14ac:dyDescent="0.35">
      <c r="A20" t="str">
        <f t="shared" si="0"/>
        <v>000026753</v>
      </c>
      <c r="B20" s="65" t="s">
        <v>868</v>
      </c>
      <c r="C20" s="15">
        <v>45777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t="str">
        <f>IFERROR(VLOOKUP(CONCATENATE("117-",A20),'Test Year'!J:J,1,FALSE),"117-Other")</f>
        <v>117-Other</v>
      </c>
      <c r="K20" t="str">
        <f>IFERROR(VLOOKUP(CONCATENATE("117-",A20),'12 Mos. Preceding Test Year'!J:J,1,FALSE),"117-Other")</f>
        <v>117-Other</v>
      </c>
      <c r="M20" s="94"/>
      <c r="N20" s="94"/>
    </row>
    <row r="21" spans="1:14" x14ac:dyDescent="0.35">
      <c r="A21" t="str">
        <f t="shared" si="0"/>
        <v>000026765</v>
      </c>
      <c r="B21" s="65" t="s">
        <v>869</v>
      </c>
      <c r="C21" s="15">
        <v>46006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t="str">
        <f>IFERROR(VLOOKUP(CONCATENATE("117-",A21),'Test Year'!J:J,1,FALSE),"117-Other")</f>
        <v>117-Other</v>
      </c>
      <c r="K21" t="str">
        <f>IFERROR(VLOOKUP(CONCATENATE("117-",A21),'12 Mos. Preceding Test Year'!J:J,1,FALSE),"117-Other")</f>
        <v>117-Other</v>
      </c>
    </row>
    <row r="22" spans="1:14" x14ac:dyDescent="0.35">
      <c r="A22" t="str">
        <f t="shared" si="0"/>
        <v>000026956</v>
      </c>
      <c r="B22" s="65" t="s">
        <v>870</v>
      </c>
      <c r="C22" s="15">
        <v>45807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t="str">
        <f>IFERROR(VLOOKUP(CONCATENATE("117-",A22),'Test Year'!J:J,1,FALSE),"117-Other")</f>
        <v>117-Other</v>
      </c>
      <c r="K22" t="str">
        <f>IFERROR(VLOOKUP(CONCATENATE("117-",A22),'12 Mos. Preceding Test Year'!J:J,1,FALSE),"117-Other")</f>
        <v>117-Other</v>
      </c>
    </row>
    <row r="23" spans="1:14" x14ac:dyDescent="0.35">
      <c r="A23" t="str">
        <f t="shared" si="0"/>
        <v>000026957</v>
      </c>
      <c r="B23" s="65" t="s">
        <v>871</v>
      </c>
      <c r="C23" s="15">
        <v>45868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t="str">
        <f>IFERROR(VLOOKUP(CONCATENATE("117-",A23),'Test Year'!J:J,1,FALSE),"117-Other")</f>
        <v>117-Other</v>
      </c>
      <c r="K23" t="str">
        <f>IFERROR(VLOOKUP(CONCATENATE("117-",A23),'12 Mos. Preceding Test Year'!J:J,1,FALSE),"117-Other")</f>
        <v>117-Other</v>
      </c>
    </row>
    <row r="24" spans="1:14" x14ac:dyDescent="0.35">
      <c r="A24" t="str">
        <f t="shared" si="0"/>
        <v>ACCTTAX</v>
      </c>
      <c r="B24" s="65" t="s">
        <v>735</v>
      </c>
      <c r="C24" t="s">
        <v>718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t="str">
        <f>IFERROR(VLOOKUP(CONCATENATE("117-",A24),'Test Year'!J:J,1,FALSE),"117-Other")</f>
        <v>117-Other</v>
      </c>
      <c r="K24" t="str">
        <f>IFERROR(VLOOKUP(CONCATENATE("117-",A24),'12 Mos. Preceding Test Year'!J:J,1,FALSE),"117-Other")</f>
        <v>117-Other</v>
      </c>
    </row>
    <row r="25" spans="1:14" x14ac:dyDescent="0.35">
      <c r="A25" t="str">
        <f t="shared" si="0"/>
        <v>AEPLEADER</v>
      </c>
      <c r="B25" s="65" t="s">
        <v>872</v>
      </c>
      <c r="C25" t="s">
        <v>718</v>
      </c>
      <c r="D25" s="40"/>
      <c r="E25" s="40"/>
      <c r="F25" s="40"/>
      <c r="G25" s="40">
        <v>0</v>
      </c>
      <c r="H25" s="40">
        <v>0</v>
      </c>
      <c r="I25" s="40">
        <v>0</v>
      </c>
      <c r="J25" t="str">
        <f>IFERROR(VLOOKUP(CONCATENATE("117-",A25),'Test Year'!J:J,1,FALSE),"117-Other")</f>
        <v>117-Other</v>
      </c>
      <c r="K25" t="str">
        <f>IFERROR(VLOOKUP(CONCATENATE("117-",A25),'12 Mos. Preceding Test Year'!J:J,1,FALSE),"117-Other")</f>
        <v>117-Other</v>
      </c>
    </row>
    <row r="26" spans="1:14" x14ac:dyDescent="0.35">
      <c r="A26" t="str">
        <f t="shared" si="0"/>
        <v>AESAVINGS</v>
      </c>
      <c r="B26" s="65" t="s">
        <v>736</v>
      </c>
      <c r="C26" t="s">
        <v>718</v>
      </c>
      <c r="D26" s="40">
        <v>0</v>
      </c>
      <c r="E26" s="40">
        <v>0</v>
      </c>
      <c r="F26" s="40">
        <v>0</v>
      </c>
      <c r="G26" s="40"/>
      <c r="H26" s="40"/>
      <c r="I26" s="40"/>
      <c r="J26" t="str">
        <f>IFERROR(VLOOKUP(CONCATENATE("117-",A26),'Test Year'!J:J,1,FALSE),"117-Other")</f>
        <v>117-Other</v>
      </c>
      <c r="K26" t="str">
        <f>IFERROR(VLOOKUP(CONCATENATE("117-",A26),'12 Mos. Preceding Test Year'!J:J,1,FALSE),"117-Other")</f>
        <v>117-Other</v>
      </c>
    </row>
    <row r="27" spans="1:14" x14ac:dyDescent="0.35">
      <c r="A27" t="str">
        <f t="shared" si="0"/>
        <v>AP24IRCM1</v>
      </c>
      <c r="B27" s="65" t="s">
        <v>873</v>
      </c>
      <c r="C27" s="15">
        <v>46022</v>
      </c>
      <c r="D27" s="40"/>
      <c r="E27" s="40"/>
      <c r="F27" s="40"/>
      <c r="G27" s="40">
        <v>0</v>
      </c>
      <c r="H27" s="40">
        <v>5.0000000000000001E-3</v>
      </c>
      <c r="I27" s="40">
        <v>0</v>
      </c>
      <c r="J27" t="str">
        <f>IFERROR(VLOOKUP(CONCATENATE("117-",A27),'Test Year'!J:J,1,FALSE),"117-Other")</f>
        <v>117-Other</v>
      </c>
      <c r="K27" t="str">
        <f>IFERROR(VLOOKUP(CONCATENATE("117-",A27),'12 Mos. Preceding Test Year'!J:J,1,FALSE),"117-Other")</f>
        <v>117-Other</v>
      </c>
    </row>
    <row r="28" spans="1:14" x14ac:dyDescent="0.35">
      <c r="A28" t="str">
        <f t="shared" si="0"/>
        <v>BDLABSPRD</v>
      </c>
      <c r="B28" s="65" t="s">
        <v>737</v>
      </c>
      <c r="C28" t="s">
        <v>718</v>
      </c>
      <c r="D28" s="40">
        <v>0</v>
      </c>
      <c r="E28" s="40">
        <v>0</v>
      </c>
      <c r="F28" s="40">
        <v>0</v>
      </c>
      <c r="G28" s="40"/>
      <c r="H28" s="40"/>
      <c r="I28" s="40"/>
      <c r="J28" t="str">
        <f>IFERROR(VLOOKUP(CONCATENATE("117-",A28),'Test Year'!J:J,1,FALSE),"117-Other")</f>
        <v>117-Other</v>
      </c>
      <c r="K28" t="str">
        <f>IFERROR(VLOOKUP(CONCATENATE("117-",A28),'12 Mos. Preceding Test Year'!J:J,1,FALSE),"117-Other")</f>
        <v>117-Other</v>
      </c>
    </row>
    <row r="29" spans="1:14" x14ac:dyDescent="0.35">
      <c r="A29" t="str">
        <f t="shared" si="0"/>
        <v>BLDCS</v>
      </c>
      <c r="B29" s="65" t="s">
        <v>738</v>
      </c>
      <c r="C29" s="15">
        <v>46387</v>
      </c>
      <c r="D29" s="40">
        <v>11254.021000000001</v>
      </c>
      <c r="E29" s="40">
        <v>17769.938999999998</v>
      </c>
      <c r="F29" s="40">
        <v>0</v>
      </c>
      <c r="G29" s="40">
        <v>22426.491000000002</v>
      </c>
      <c r="H29" s="40">
        <v>19383.490999999998</v>
      </c>
      <c r="I29" s="40">
        <v>0</v>
      </c>
      <c r="J29" t="str">
        <f>IFERROR(VLOOKUP(CONCATENATE("117-",A29),'Test Year'!J:J,1,FALSE),"117-Other")</f>
        <v>117-Other</v>
      </c>
      <c r="K29" t="str">
        <f>IFERROR(VLOOKUP(CONCATENATE("117-",A29),'12 Mos. Preceding Test Year'!J:J,1,FALSE),"117-Other")</f>
        <v>117-Other</v>
      </c>
    </row>
    <row r="30" spans="1:14" x14ac:dyDescent="0.35">
      <c r="A30" t="str">
        <f t="shared" si="0"/>
        <v>BSPGENREW</v>
      </c>
      <c r="B30" s="65" t="s">
        <v>874</v>
      </c>
      <c r="C30" s="15">
        <v>46752</v>
      </c>
      <c r="D30" s="40"/>
      <c r="E30" s="40"/>
      <c r="F30" s="40"/>
      <c r="G30" s="40">
        <v>7039553.2439999999</v>
      </c>
      <c r="H30" s="40">
        <v>6952681.4220000003</v>
      </c>
      <c r="I30" s="40">
        <v>0</v>
      </c>
      <c r="J30" t="str">
        <f>IFERROR(VLOOKUP(CONCATENATE("117-",A30),'Test Year'!J:J,1,FALSE),"117-Other")</f>
        <v>117-Other</v>
      </c>
      <c r="K30" t="str">
        <f>IFERROR(VLOOKUP(CONCATENATE("117-",A30),'12 Mos. Preceding Test Year'!J:J,1,FALSE),"117-Other")</f>
        <v>117-Other</v>
      </c>
    </row>
    <row r="31" spans="1:14" x14ac:dyDescent="0.35">
      <c r="A31" t="str">
        <f t="shared" si="0"/>
        <v>BSPPB0002</v>
      </c>
      <c r="B31" s="65" t="s">
        <v>740</v>
      </c>
      <c r="C31" t="s">
        <v>718</v>
      </c>
      <c r="D31" s="40">
        <v>0</v>
      </c>
      <c r="E31" s="40">
        <v>27286.031000000003</v>
      </c>
      <c r="F31" s="40">
        <v>12265.830000000002</v>
      </c>
      <c r="G31" s="40">
        <v>323809.03999999998</v>
      </c>
      <c r="H31" s="40">
        <v>308158.93400000001</v>
      </c>
      <c r="I31" s="40">
        <v>47574.889999999992</v>
      </c>
      <c r="J31" t="str">
        <f>IFERROR(VLOOKUP(CONCATENATE("117-",A31),'Test Year'!J:J,1,FALSE),"117-Other")</f>
        <v>117-BSPPB0002</v>
      </c>
      <c r="K31" t="str">
        <f>IFERROR(VLOOKUP(CONCATENATE("117-",A31),'12 Mos. Preceding Test Year'!J:J,1,FALSE),"117-Other")</f>
        <v>117-BSPPB0002</v>
      </c>
    </row>
    <row r="32" spans="1:14" x14ac:dyDescent="0.35">
      <c r="A32" t="str">
        <f t="shared" si="0"/>
        <v>BSPPB0003</v>
      </c>
      <c r="B32" s="65" t="s">
        <v>741</v>
      </c>
      <c r="C32" t="s">
        <v>718</v>
      </c>
      <c r="D32" s="40">
        <v>0</v>
      </c>
      <c r="E32" s="40">
        <v>25580.642</v>
      </c>
      <c r="F32" s="40">
        <v>0</v>
      </c>
      <c r="G32" s="40">
        <v>317943.85200000001</v>
      </c>
      <c r="H32" s="40">
        <v>304733.44199999998</v>
      </c>
      <c r="I32" s="40">
        <v>0</v>
      </c>
      <c r="J32" t="str">
        <f>IFERROR(VLOOKUP(CONCATENATE("117-",A32),'Test Year'!J:J,1,FALSE),"117-Other")</f>
        <v>117-Other</v>
      </c>
      <c r="K32" t="str">
        <f>IFERROR(VLOOKUP(CONCATENATE("117-",A32),'12 Mos. Preceding Test Year'!J:J,1,FALSE),"117-Other")</f>
        <v>117-Other</v>
      </c>
    </row>
    <row r="33" spans="1:11" x14ac:dyDescent="0.35">
      <c r="A33" t="str">
        <f t="shared" si="0"/>
        <v>BSPPB0007</v>
      </c>
      <c r="B33" s="65" t="s">
        <v>742</v>
      </c>
      <c r="C33" t="s">
        <v>718</v>
      </c>
      <c r="D33" s="40">
        <v>0</v>
      </c>
      <c r="E33" s="40">
        <v>0</v>
      </c>
      <c r="F33" s="40">
        <v>24036.030000000002</v>
      </c>
      <c r="G33" s="40">
        <v>217.68</v>
      </c>
      <c r="H33" s="40">
        <v>0</v>
      </c>
      <c r="I33" s="40">
        <v>138165.44999999998</v>
      </c>
      <c r="J33" t="str">
        <f>IFERROR(VLOOKUP(CONCATENATE("117-",A33),'Test Year'!J:J,1,FALSE),"117-Other")</f>
        <v>117-BSPPB0007</v>
      </c>
      <c r="K33" t="str">
        <f>IFERROR(VLOOKUP(CONCATENATE("117-",A33),'12 Mos. Preceding Test Year'!J:J,1,FALSE),"117-Other")</f>
        <v>117-BSPPB0007</v>
      </c>
    </row>
    <row r="34" spans="1:11" x14ac:dyDescent="0.35">
      <c r="A34" t="str">
        <f t="shared" si="0"/>
        <v>BSPPB0008</v>
      </c>
      <c r="B34" s="65" t="s">
        <v>875</v>
      </c>
      <c r="C34" t="s">
        <v>718</v>
      </c>
      <c r="D34" s="40">
        <v>0</v>
      </c>
      <c r="E34" s="40">
        <v>276067.299</v>
      </c>
      <c r="F34" s="40">
        <v>69184.389999999985</v>
      </c>
      <c r="G34" s="40">
        <v>228.03</v>
      </c>
      <c r="H34" s="40">
        <v>0</v>
      </c>
      <c r="I34" s="40">
        <v>35028.35</v>
      </c>
      <c r="J34" t="str">
        <f>IFERROR(VLOOKUP(CONCATENATE("117-",A34),'Test Year'!J:J,1,FALSE),"117-Other")</f>
        <v>117-BSPPB0008</v>
      </c>
      <c r="K34" t="str">
        <f>IFERROR(VLOOKUP(CONCATENATE("117-",A34),'12 Mos. Preceding Test Year'!J:J,1,FALSE),"117-Other")</f>
        <v>117-BSPPB0008</v>
      </c>
    </row>
    <row r="35" spans="1:11" x14ac:dyDescent="0.35">
      <c r="A35" t="str">
        <f t="shared" si="0"/>
        <v>BSPPB0009</v>
      </c>
      <c r="B35" s="65" t="s">
        <v>743</v>
      </c>
      <c r="C35" t="s">
        <v>718</v>
      </c>
      <c r="D35" s="40">
        <v>0</v>
      </c>
      <c r="E35" s="40">
        <v>0</v>
      </c>
      <c r="F35" s="40">
        <v>-261710.84000000005</v>
      </c>
      <c r="G35" s="40"/>
      <c r="H35" s="40"/>
      <c r="I35" s="40"/>
      <c r="J35" t="str">
        <f>IFERROR(VLOOKUP(CONCATENATE("117-",A35),'Test Year'!J:J,1,FALSE),"117-Other")</f>
        <v>117-Other</v>
      </c>
      <c r="K35" t="str">
        <f>IFERROR(VLOOKUP(CONCATENATE("117-",A35),'12 Mos. Preceding Test Year'!J:J,1,FALSE),"117-Other")</f>
        <v>117-BSPPB0009</v>
      </c>
    </row>
    <row r="36" spans="1:11" x14ac:dyDescent="0.35">
      <c r="A36" t="str">
        <f t="shared" si="0"/>
        <v>BSPPB0011</v>
      </c>
      <c r="B36" s="65" t="s">
        <v>745</v>
      </c>
      <c r="C36" t="s">
        <v>718</v>
      </c>
      <c r="D36" s="40"/>
      <c r="E36" s="40"/>
      <c r="F36" s="40"/>
      <c r="G36" s="40">
        <v>120.29</v>
      </c>
      <c r="H36" s="40">
        <v>0</v>
      </c>
      <c r="I36" s="40">
        <v>67287.38999999997</v>
      </c>
      <c r="J36" t="str">
        <f>IFERROR(VLOOKUP(CONCATENATE("117-",A36),'Test Year'!J:J,1,FALSE),"117-Other")</f>
        <v>117-BSPPB0011</v>
      </c>
      <c r="K36" t="str">
        <f>IFERROR(VLOOKUP(CONCATENATE("117-",A36),'12 Mos. Preceding Test Year'!J:J,1,FALSE),"117-Other")</f>
        <v>117-Other</v>
      </c>
    </row>
    <row r="37" spans="1:11" x14ac:dyDescent="0.35">
      <c r="A37" t="str">
        <f t="shared" si="0"/>
        <v>BSPPB0013</v>
      </c>
      <c r="B37" s="65" t="s">
        <v>746</v>
      </c>
      <c r="C37" s="15">
        <v>43465</v>
      </c>
      <c r="D37" s="40">
        <v>0</v>
      </c>
      <c r="E37" s="40">
        <v>28637.422000000006</v>
      </c>
      <c r="F37" s="40">
        <v>-1302602.4099999995</v>
      </c>
      <c r="G37" s="40">
        <v>336302.54699999996</v>
      </c>
      <c r="H37" s="40">
        <v>832845.96000000008</v>
      </c>
      <c r="I37" s="40">
        <v>1158052.8500000008</v>
      </c>
      <c r="J37" t="str">
        <f>IFERROR(VLOOKUP(CONCATENATE("117-",A37),'Test Year'!J:J,1,FALSE),"117-Other")</f>
        <v>117-BSPPB0013</v>
      </c>
      <c r="K37" t="str">
        <f>IFERROR(VLOOKUP(CONCATENATE("117-",A37),'12 Mos. Preceding Test Year'!J:J,1,FALSE),"117-Other")</f>
        <v>117-BSPPB0013</v>
      </c>
    </row>
    <row r="38" spans="1:11" x14ac:dyDescent="0.35">
      <c r="A38" t="str">
        <f t="shared" si="0"/>
        <v>BSPPB0016</v>
      </c>
      <c r="B38" s="65" t="s">
        <v>876</v>
      </c>
      <c r="C38" t="s">
        <v>718</v>
      </c>
      <c r="D38" s="40">
        <v>0</v>
      </c>
      <c r="E38" s="40">
        <v>0</v>
      </c>
      <c r="F38" s="40">
        <v>-24776.63</v>
      </c>
      <c r="G38" s="40"/>
      <c r="H38" s="40"/>
      <c r="I38" s="40"/>
      <c r="J38" t="str">
        <f>IFERROR(VLOOKUP(CONCATENATE("117-",A38),'Test Year'!J:J,1,FALSE),"117-Other")</f>
        <v>117-Other</v>
      </c>
      <c r="K38" t="str">
        <f>IFERROR(VLOOKUP(CONCATENATE("117-",A38),'12 Mos. Preceding Test Year'!J:J,1,FALSE),"117-Other")</f>
        <v>117-BSPPB0016</v>
      </c>
    </row>
    <row r="39" spans="1:11" x14ac:dyDescent="0.35">
      <c r="A39" t="str">
        <f t="shared" si="0"/>
        <v>BSPPBENEW</v>
      </c>
      <c r="B39" s="65" t="s">
        <v>877</v>
      </c>
      <c r="C39" t="s">
        <v>718</v>
      </c>
      <c r="D39" s="40"/>
      <c r="E39" s="40"/>
      <c r="F39" s="40"/>
      <c r="G39" s="40">
        <v>246.25</v>
      </c>
      <c r="H39" s="40">
        <v>0</v>
      </c>
      <c r="I39" s="40">
        <v>247589.97</v>
      </c>
      <c r="J39" t="str">
        <f>IFERROR(VLOOKUP(CONCATENATE("117-",A39),'Test Year'!J:J,1,FALSE),"117-Other")</f>
        <v>117-BSPPBENEW</v>
      </c>
      <c r="K39" t="str">
        <f>IFERROR(VLOOKUP(CONCATENATE("117-",A39),'12 Mos. Preceding Test Year'!J:J,1,FALSE),"117-Other")</f>
        <v>117-Other</v>
      </c>
    </row>
    <row r="40" spans="1:11" x14ac:dyDescent="0.35">
      <c r="A40" t="str">
        <f t="shared" si="0"/>
        <v>BSPPBENVR</v>
      </c>
      <c r="B40" s="65" t="s">
        <v>747</v>
      </c>
      <c r="C40" t="s">
        <v>718</v>
      </c>
      <c r="D40" s="40">
        <v>12197.682000000001</v>
      </c>
      <c r="E40" s="40">
        <v>25243.096000000001</v>
      </c>
      <c r="F40" s="40">
        <v>0</v>
      </c>
      <c r="G40" s="40">
        <v>42371.911999999997</v>
      </c>
      <c r="H40" s="40">
        <v>37401.379000000001</v>
      </c>
      <c r="I40" s="40">
        <v>0</v>
      </c>
      <c r="J40" t="str">
        <f>IFERROR(VLOOKUP(CONCATENATE("117-",A40),'Test Year'!J:J,1,FALSE),"117-Other")</f>
        <v>117-Other</v>
      </c>
      <c r="K40" t="str">
        <f>IFERROR(VLOOKUP(CONCATENATE("117-",A40),'12 Mos. Preceding Test Year'!J:J,1,FALSE),"117-Other")</f>
        <v>117-Other</v>
      </c>
    </row>
    <row r="41" spans="1:11" x14ac:dyDescent="0.35">
      <c r="A41" t="str">
        <f t="shared" si="0"/>
        <v>BSPPBOUT1</v>
      </c>
      <c r="B41" s="65" t="s">
        <v>748</v>
      </c>
      <c r="C41" t="s">
        <v>718</v>
      </c>
      <c r="D41" s="40">
        <v>58952.959999999999</v>
      </c>
      <c r="E41" s="40">
        <v>423526.05500000005</v>
      </c>
      <c r="F41" s="40">
        <v>40287.569999999985</v>
      </c>
      <c r="G41" s="40">
        <v>845917.80799999996</v>
      </c>
      <c r="H41" s="40">
        <v>956559.62199999997</v>
      </c>
      <c r="I41" s="40">
        <v>634689.19000000018</v>
      </c>
      <c r="J41" t="str">
        <f>IFERROR(VLOOKUP(CONCATENATE("117-",A41),'Test Year'!J:J,1,FALSE),"117-Other")</f>
        <v>117-BSPPBOUT1</v>
      </c>
      <c r="K41" t="str">
        <f>IFERROR(VLOOKUP(CONCATENATE("117-",A41),'12 Mos. Preceding Test Year'!J:J,1,FALSE),"117-Other")</f>
        <v>117-BSPPBOUT1</v>
      </c>
    </row>
    <row r="42" spans="1:11" x14ac:dyDescent="0.35">
      <c r="A42" t="str">
        <f t="shared" si="0"/>
        <v>BSPPBPOND</v>
      </c>
      <c r="B42" s="65" t="s">
        <v>878</v>
      </c>
      <c r="C42" s="15">
        <v>46113</v>
      </c>
      <c r="D42" s="40"/>
      <c r="E42" s="40"/>
      <c r="F42" s="40"/>
      <c r="G42" s="40">
        <v>223696.74699999997</v>
      </c>
      <c r="H42" s="40">
        <v>219464.851</v>
      </c>
      <c r="I42" s="40">
        <v>0</v>
      </c>
      <c r="J42" t="str">
        <f>IFERROR(VLOOKUP(CONCATENATE("117-",A42),'Test Year'!J:J,1,FALSE),"117-Other")</f>
        <v>117-Other</v>
      </c>
      <c r="K42" t="str">
        <f>IFERROR(VLOOKUP(CONCATENATE("117-",A42),'12 Mos. Preceding Test Year'!J:J,1,FALSE),"117-Other")</f>
        <v>117-Other</v>
      </c>
    </row>
    <row r="43" spans="1:11" x14ac:dyDescent="0.35">
      <c r="A43" t="str">
        <f t="shared" si="0"/>
        <v>BSPPBRVSC</v>
      </c>
      <c r="B43" s="65" t="s">
        <v>879</v>
      </c>
      <c r="C43" s="15">
        <v>46357</v>
      </c>
      <c r="D43" s="40"/>
      <c r="E43" s="40"/>
      <c r="F43" s="40"/>
      <c r="G43" s="40">
        <v>372401.49800000002</v>
      </c>
      <c r="H43" s="40">
        <v>365422.777</v>
      </c>
      <c r="I43" s="40">
        <v>0</v>
      </c>
      <c r="J43" t="str">
        <f>IFERROR(VLOOKUP(CONCATENATE("117-",A43),'Test Year'!J:J,1,FALSE),"117-Other")</f>
        <v>117-Other</v>
      </c>
      <c r="K43" t="str">
        <f>IFERROR(VLOOKUP(CONCATENATE("117-",A43),'12 Mos. Preceding Test Year'!J:J,1,FALSE),"117-Other")</f>
        <v>117-Other</v>
      </c>
    </row>
    <row r="44" spans="1:11" x14ac:dyDescent="0.35">
      <c r="A44" t="str">
        <f t="shared" si="0"/>
        <v>BSPPBS339</v>
      </c>
      <c r="B44" s="65" t="s">
        <v>749</v>
      </c>
      <c r="C44" s="15">
        <v>44742</v>
      </c>
      <c r="D44" s="40">
        <v>0</v>
      </c>
      <c r="E44" s="40">
        <v>0</v>
      </c>
      <c r="F44" s="40">
        <v>370710.46000000008</v>
      </c>
      <c r="G44" s="40"/>
      <c r="H44" s="40"/>
      <c r="I44" s="40"/>
      <c r="J44" t="str">
        <f>IFERROR(VLOOKUP(CONCATENATE("117-",A44),'Test Year'!J:J,1,FALSE),"117-Other")</f>
        <v>117-Other</v>
      </c>
      <c r="K44" t="str">
        <f>IFERROR(VLOOKUP(CONCATENATE("117-",A44),'12 Mos. Preceding Test Year'!J:J,1,FALSE),"117-Other")</f>
        <v>117-BSPPBS339</v>
      </c>
    </row>
    <row r="45" spans="1:11" x14ac:dyDescent="0.35">
      <c r="A45" t="str">
        <f t="shared" si="0"/>
        <v>BSPPBS340</v>
      </c>
      <c r="B45" s="65" t="s">
        <v>750</v>
      </c>
      <c r="C45" s="15">
        <v>44742</v>
      </c>
      <c r="D45" s="40">
        <v>0</v>
      </c>
      <c r="E45" s="40">
        <v>0</v>
      </c>
      <c r="F45" s="40">
        <v>376901.54999999993</v>
      </c>
      <c r="G45" s="40"/>
      <c r="H45" s="40"/>
      <c r="I45" s="40"/>
      <c r="J45" t="str">
        <f>IFERROR(VLOOKUP(CONCATENATE("117-",A45),'Test Year'!J:J,1,FALSE),"117-Other")</f>
        <v>117-Other</v>
      </c>
      <c r="K45" t="str">
        <f>IFERROR(VLOOKUP(CONCATENATE("117-",A45),'12 Mos. Preceding Test Year'!J:J,1,FALSE),"117-Other")</f>
        <v>117-BSPPBS340</v>
      </c>
    </row>
    <row r="46" spans="1:11" x14ac:dyDescent="0.35">
      <c r="A46" t="str">
        <f t="shared" si="0"/>
        <v>BSPPBS347</v>
      </c>
      <c r="B46" s="65" t="s">
        <v>880</v>
      </c>
      <c r="C46" s="15">
        <v>43455</v>
      </c>
      <c r="D46" s="40"/>
      <c r="E46" s="40"/>
      <c r="F46" s="40"/>
      <c r="G46" s="40">
        <v>565.12</v>
      </c>
      <c r="H46" s="40">
        <v>183248.52499999999</v>
      </c>
      <c r="I46" s="40">
        <v>414957.94999999995</v>
      </c>
      <c r="J46" t="str">
        <f>IFERROR(VLOOKUP(CONCATENATE("117-",A46),'Test Year'!J:J,1,FALSE),"117-Other")</f>
        <v>117-BSPPBS347</v>
      </c>
      <c r="K46" t="str">
        <f>IFERROR(VLOOKUP(CONCATENATE("117-",A46),'12 Mos. Preceding Test Year'!J:J,1,FALSE),"117-Other")</f>
        <v>117-Other</v>
      </c>
    </row>
    <row r="47" spans="1:11" x14ac:dyDescent="0.35">
      <c r="A47" t="str">
        <f t="shared" si="0"/>
        <v>BSPPBS358</v>
      </c>
      <c r="B47" s="65" t="s">
        <v>751</v>
      </c>
      <c r="C47" s="15">
        <v>47483</v>
      </c>
      <c r="D47" s="40">
        <v>0</v>
      </c>
      <c r="E47" s="40">
        <v>-7186.1820000000043</v>
      </c>
      <c r="F47" s="40">
        <v>0</v>
      </c>
      <c r="G47" s="40">
        <v>7237.1869999999999</v>
      </c>
      <c r="H47" s="40">
        <v>0</v>
      </c>
      <c r="I47" s="40">
        <v>0</v>
      </c>
      <c r="J47" t="str">
        <f>IFERROR(VLOOKUP(CONCATENATE("117-",A47),'Test Year'!J:J,1,FALSE),"117-Other")</f>
        <v>117-Other</v>
      </c>
      <c r="K47" t="str">
        <f>IFERROR(VLOOKUP(CONCATENATE("117-",A47),'12 Mos. Preceding Test Year'!J:J,1,FALSE),"117-Other")</f>
        <v>117-Other</v>
      </c>
    </row>
    <row r="48" spans="1:11" x14ac:dyDescent="0.35">
      <c r="A48" t="str">
        <f t="shared" si="0"/>
        <v>BSPPBS359</v>
      </c>
      <c r="B48" s="65" t="s">
        <v>752</v>
      </c>
      <c r="C48" s="15">
        <v>47483</v>
      </c>
      <c r="D48" s="40"/>
      <c r="E48" s="40"/>
      <c r="F48" s="40"/>
      <c r="G48" s="40">
        <v>2894.6759999999999</v>
      </c>
      <c r="H48" s="40">
        <v>0</v>
      </c>
      <c r="I48" s="40">
        <v>0</v>
      </c>
      <c r="J48" t="str">
        <f>IFERROR(VLOOKUP(CONCATENATE("117-",A48),'Test Year'!J:J,1,FALSE),"117-Other")</f>
        <v>117-Other</v>
      </c>
      <c r="K48" t="str">
        <f>IFERROR(VLOOKUP(CONCATENATE("117-",A48),'12 Mos. Preceding Test Year'!J:J,1,FALSE),"117-Other")</f>
        <v>117-Other</v>
      </c>
    </row>
    <row r="49" spans="1:11" x14ac:dyDescent="0.35">
      <c r="A49" t="str">
        <f t="shared" si="0"/>
        <v>BSPPBS365</v>
      </c>
      <c r="B49" s="65" t="s">
        <v>881</v>
      </c>
      <c r="C49" s="15">
        <v>45657</v>
      </c>
      <c r="D49" s="40">
        <v>40691.754999999997</v>
      </c>
      <c r="E49" s="40">
        <v>0</v>
      </c>
      <c r="F49" s="40">
        <v>0</v>
      </c>
      <c r="G49" s="40">
        <v>11056.374</v>
      </c>
      <c r="H49" s="40">
        <v>146.27799999999999</v>
      </c>
      <c r="I49" s="40">
        <v>0</v>
      </c>
      <c r="J49" t="str">
        <f>IFERROR(VLOOKUP(CONCATENATE("117-",A49),'Test Year'!J:J,1,FALSE),"117-Other")</f>
        <v>117-Other</v>
      </c>
      <c r="K49" t="str">
        <f>IFERROR(VLOOKUP(CONCATENATE("117-",A49),'12 Mos. Preceding Test Year'!J:J,1,FALSE),"117-Other")</f>
        <v>117-Other</v>
      </c>
    </row>
    <row r="50" spans="1:11" x14ac:dyDescent="0.35">
      <c r="A50" t="str">
        <f t="shared" si="0"/>
        <v>BSPPBS368</v>
      </c>
      <c r="B50" s="65" t="s">
        <v>882</v>
      </c>
      <c r="C50" s="15">
        <v>45657</v>
      </c>
      <c r="D50" s="40">
        <v>1643002.6660000002</v>
      </c>
      <c r="E50" s="40">
        <v>1530189.5039999997</v>
      </c>
      <c r="F50" s="40">
        <v>1030440.0199999999</v>
      </c>
      <c r="G50" s="40">
        <v>4265647.78</v>
      </c>
      <c r="H50" s="40">
        <v>5810643.635999999</v>
      </c>
      <c r="I50" s="40">
        <v>8135599.4399999985</v>
      </c>
      <c r="J50" t="str">
        <f>IFERROR(VLOOKUP(CONCATENATE("117-",A50),'Test Year'!J:J,1,FALSE),"117-Other")</f>
        <v>117-BSPPBS368</v>
      </c>
      <c r="K50" t="str">
        <f>IFERROR(VLOOKUP(CONCATENATE("117-",A50),'12 Mos. Preceding Test Year'!J:J,1,FALSE),"117-Other")</f>
        <v>117-BSPPBS368</v>
      </c>
    </row>
    <row r="51" spans="1:11" x14ac:dyDescent="0.35">
      <c r="A51" t="str">
        <f t="shared" si="0"/>
        <v>BSPPBS370</v>
      </c>
      <c r="B51" s="65" t="s">
        <v>883</v>
      </c>
      <c r="C51" s="15">
        <v>47046</v>
      </c>
      <c r="D51" s="40"/>
      <c r="E51" s="40"/>
      <c r="F51" s="40"/>
      <c r="G51" s="40">
        <v>372401.49799999996</v>
      </c>
      <c r="H51" s="40">
        <v>614835.375</v>
      </c>
      <c r="I51" s="40">
        <v>0</v>
      </c>
      <c r="J51" t="str">
        <f>IFERROR(VLOOKUP(CONCATENATE("117-",A51),'Test Year'!J:J,1,FALSE),"117-Other")</f>
        <v>117-Other</v>
      </c>
      <c r="K51" t="str">
        <f>IFERROR(VLOOKUP(CONCATENATE("117-",A51),'12 Mos. Preceding Test Year'!J:J,1,FALSE),"117-Other")</f>
        <v>117-Other</v>
      </c>
    </row>
    <row r="52" spans="1:11" x14ac:dyDescent="0.35">
      <c r="A52" t="str">
        <f t="shared" si="0"/>
        <v>BSPPBS371</v>
      </c>
      <c r="B52" s="65" t="s">
        <v>884</v>
      </c>
      <c r="C52" s="15">
        <v>45590</v>
      </c>
      <c r="D52" s="40"/>
      <c r="E52" s="40"/>
      <c r="F52" s="40"/>
      <c r="G52" s="40">
        <v>250768.948</v>
      </c>
      <c r="H52" s="40">
        <v>245090.33000000002</v>
      </c>
      <c r="I52" s="40">
        <v>0</v>
      </c>
      <c r="J52" t="str">
        <f>IFERROR(VLOOKUP(CONCATENATE("117-",A52),'Test Year'!J:J,1,FALSE),"117-Other")</f>
        <v>117-Other</v>
      </c>
      <c r="K52" t="str">
        <f>IFERROR(VLOOKUP(CONCATENATE("117-",A52),'12 Mos. Preceding Test Year'!J:J,1,FALSE),"117-Other")</f>
        <v>117-Other</v>
      </c>
    </row>
    <row r="53" spans="1:11" x14ac:dyDescent="0.35">
      <c r="A53" t="str">
        <f t="shared" si="0"/>
        <v>BSPPBS372</v>
      </c>
      <c r="B53" s="65" t="s">
        <v>885</v>
      </c>
      <c r="C53" s="15">
        <v>46374</v>
      </c>
      <c r="D53" s="40"/>
      <c r="E53" s="40"/>
      <c r="F53" s="40"/>
      <c r="G53" s="40">
        <v>78292.652000000002</v>
      </c>
      <c r="H53" s="40">
        <v>77060.392999999996</v>
      </c>
      <c r="I53" s="40">
        <v>0</v>
      </c>
      <c r="J53" t="str">
        <f>IFERROR(VLOOKUP(CONCATENATE("117-",A53),'Test Year'!J:J,1,FALSE),"117-Other")</f>
        <v>117-Other</v>
      </c>
      <c r="K53" t="str">
        <f>IFERROR(VLOOKUP(CONCATENATE("117-",A53),'12 Mos. Preceding Test Year'!J:J,1,FALSE),"117-Other")</f>
        <v>117-Other</v>
      </c>
    </row>
    <row r="54" spans="1:11" x14ac:dyDescent="0.35">
      <c r="A54" t="str">
        <f t="shared" si="0"/>
        <v>BSPPBSKYC</v>
      </c>
      <c r="B54" s="65" t="s">
        <v>886</v>
      </c>
      <c r="C54" s="15">
        <v>46386</v>
      </c>
      <c r="D54" s="40"/>
      <c r="E54" s="40"/>
      <c r="F54" s="40"/>
      <c r="G54" s="40">
        <v>208780.39300000001</v>
      </c>
      <c r="H54" s="40">
        <v>205494.38</v>
      </c>
      <c r="I54" s="40">
        <v>0</v>
      </c>
      <c r="J54" t="str">
        <f>IFERROR(VLOOKUP(CONCATENATE("117-",A54),'Test Year'!J:J,1,FALSE),"117-Other")</f>
        <v>117-Other</v>
      </c>
      <c r="K54" t="str">
        <f>IFERROR(VLOOKUP(CONCATENATE("117-",A54),'12 Mos. Preceding Test Year'!J:J,1,FALSE),"117-Other")</f>
        <v>117-Other</v>
      </c>
    </row>
    <row r="55" spans="1:11" x14ac:dyDescent="0.35">
      <c r="A55" t="str">
        <f t="shared" si="0"/>
        <v>BSPPBWGRN</v>
      </c>
      <c r="B55" s="65" t="s">
        <v>887</v>
      </c>
      <c r="C55" s="15">
        <v>46054</v>
      </c>
      <c r="D55" s="40"/>
      <c r="E55" s="40"/>
      <c r="F55" s="40"/>
      <c r="G55" s="40">
        <v>1170678.8180000002</v>
      </c>
      <c r="H55" s="40">
        <v>1148697.852</v>
      </c>
      <c r="I55" s="40">
        <v>1278.32</v>
      </c>
      <c r="J55" t="str">
        <f>IFERROR(VLOOKUP(CONCATENATE("117-",A55),'Test Year'!J:J,1,FALSE),"117-Other")</f>
        <v>117-BSPPBWGRN</v>
      </c>
      <c r="K55" t="str">
        <f>IFERROR(VLOOKUP(CONCATENATE("117-",A55),'12 Mos. Preceding Test Year'!J:J,1,FALSE),"117-Other")</f>
        <v>117-Other</v>
      </c>
    </row>
    <row r="56" spans="1:11" x14ac:dyDescent="0.35">
      <c r="A56" t="str">
        <f t="shared" si="0"/>
        <v>BUDOFFSET</v>
      </c>
      <c r="B56" s="65" t="s">
        <v>753</v>
      </c>
      <c r="C56" s="15">
        <v>43830</v>
      </c>
      <c r="D56" s="40">
        <v>-16</v>
      </c>
      <c r="E56" s="40">
        <v>0</v>
      </c>
      <c r="F56" s="40">
        <v>0</v>
      </c>
      <c r="G56" s="40">
        <v>6001.0050000000019</v>
      </c>
      <c r="H56" s="40">
        <v>6602.8499999999995</v>
      </c>
      <c r="I56" s="40">
        <v>0</v>
      </c>
      <c r="J56" t="str">
        <f>IFERROR(VLOOKUP(CONCATENATE("117-",A56),'Test Year'!J:J,1,FALSE),"117-Other")</f>
        <v>117-Other</v>
      </c>
      <c r="K56" t="str">
        <f>IFERROR(VLOOKUP(CONCATENATE("117-",A56),'12 Mos. Preceding Test Year'!J:J,1,FALSE),"117-Other")</f>
        <v>117-Other</v>
      </c>
    </row>
    <row r="57" spans="1:11" x14ac:dyDescent="0.35">
      <c r="A57" t="str">
        <f t="shared" si="0"/>
        <v>BUDTRKTBD</v>
      </c>
      <c r="B57" s="65" t="s">
        <v>754</v>
      </c>
      <c r="C57" t="s">
        <v>718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t="str">
        <f>IFERROR(VLOOKUP(CONCATENATE("117-",A57),'Test Year'!J:J,1,FALSE),"117-Other")</f>
        <v>117-Other</v>
      </c>
      <c r="K57" t="str">
        <f>IFERROR(VLOOKUP(CONCATENATE("117-",A57),'12 Mos. Preceding Test Year'!J:J,1,FALSE),"117-Other")</f>
        <v>117-Other</v>
      </c>
    </row>
    <row r="58" spans="1:11" x14ac:dyDescent="0.35">
      <c r="A58" t="str">
        <f t="shared" si="0"/>
        <v>CDNANDA</v>
      </c>
      <c r="B58" s="65" t="s">
        <v>755</v>
      </c>
      <c r="C58" t="s">
        <v>718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t="str">
        <f>IFERROR(VLOOKUP(CONCATENATE("117-",A58),'Test Year'!J:J,1,FALSE),"117-Other")</f>
        <v>117-Other</v>
      </c>
      <c r="K58" t="str">
        <f>IFERROR(VLOOKUP(CONCATENATE("117-",A58),'12 Mos. Preceding Test Year'!J:J,1,FALSE),"117-Other")</f>
        <v>117-Other</v>
      </c>
    </row>
    <row r="59" spans="1:11" x14ac:dyDescent="0.35">
      <c r="A59" t="str">
        <f t="shared" si="0"/>
        <v>CFOCAPPRJ</v>
      </c>
      <c r="B59" s="65" t="s">
        <v>756</v>
      </c>
      <c r="C59" s="15">
        <v>43465</v>
      </c>
      <c r="D59" s="40">
        <v>3366.6590000000006</v>
      </c>
      <c r="E59" s="40">
        <v>105620.14800000002</v>
      </c>
      <c r="F59" s="40">
        <v>0</v>
      </c>
      <c r="G59" s="40">
        <v>4514.4880000000012</v>
      </c>
      <c r="H59" s="40">
        <v>-149434.67800000001</v>
      </c>
      <c r="I59" s="40">
        <v>0</v>
      </c>
      <c r="J59" t="str">
        <f>IFERROR(VLOOKUP(CONCATENATE("117-",A59),'Test Year'!J:J,1,FALSE),"117-Other")</f>
        <v>117-Other</v>
      </c>
      <c r="K59" t="str">
        <f>IFERROR(VLOOKUP(CONCATENATE("117-",A59),'12 Mos. Preceding Test Year'!J:J,1,FALSE),"117-Other")</f>
        <v>117-Other</v>
      </c>
    </row>
    <row r="60" spans="1:11" x14ac:dyDescent="0.35">
      <c r="A60" t="str">
        <f t="shared" si="0"/>
        <v>CHNANDA</v>
      </c>
      <c r="B60" s="65" t="s">
        <v>757</v>
      </c>
      <c r="C60" t="s">
        <v>718</v>
      </c>
      <c r="D60" s="40">
        <v>0</v>
      </c>
      <c r="E60" s="40">
        <v>1.3500311979441904E-13</v>
      </c>
      <c r="F60" s="40">
        <v>0</v>
      </c>
      <c r="G60" s="40">
        <v>0</v>
      </c>
      <c r="H60" s="40">
        <v>0</v>
      </c>
      <c r="I60" s="40">
        <v>0</v>
      </c>
      <c r="J60" t="str">
        <f>IFERROR(VLOOKUP(CONCATENATE("117-",A60),'Test Year'!J:J,1,FALSE),"117-Other")</f>
        <v>117-Other</v>
      </c>
      <c r="K60" t="str">
        <f>IFERROR(VLOOKUP(CONCATENATE("117-",A60),'12 Mos. Preceding Test Year'!J:J,1,FALSE),"117-Other")</f>
        <v>117-Other</v>
      </c>
    </row>
    <row r="61" spans="1:11" x14ac:dyDescent="0.35">
      <c r="A61" t="str">
        <f t="shared" si="0"/>
        <v>CORPR117G</v>
      </c>
      <c r="B61" s="65" t="s">
        <v>888</v>
      </c>
      <c r="C61" s="15">
        <v>43465</v>
      </c>
      <c r="D61" s="40">
        <v>-2128750</v>
      </c>
      <c r="E61" s="40">
        <v>0</v>
      </c>
      <c r="F61" s="40">
        <v>0</v>
      </c>
      <c r="G61" s="40">
        <v>-2980250</v>
      </c>
      <c r="H61" s="40">
        <v>0</v>
      </c>
      <c r="I61" s="40">
        <v>0</v>
      </c>
      <c r="J61" t="str">
        <f>IFERROR(VLOOKUP(CONCATENATE("117-",A61),'Test Year'!J:J,1,FALSE),"117-Other")</f>
        <v>117-Other</v>
      </c>
      <c r="K61" t="str">
        <f>IFERROR(VLOOKUP(CONCATENATE("117-",A61),'12 Mos. Preceding Test Year'!J:J,1,FALSE),"117-Other")</f>
        <v>117-Other</v>
      </c>
    </row>
    <row r="62" spans="1:11" x14ac:dyDescent="0.35">
      <c r="A62" t="str">
        <f t="shared" si="0"/>
        <v>CRPTARGET</v>
      </c>
      <c r="B62" s="65" t="s">
        <v>758</v>
      </c>
      <c r="C62" t="s">
        <v>718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t="str">
        <f>IFERROR(VLOOKUP(CONCATENATE("117-",A62),'Test Year'!J:J,1,FALSE),"117-Other")</f>
        <v>117-Other</v>
      </c>
      <c r="K62" t="str">
        <f>IFERROR(VLOOKUP(CONCATENATE("117-",A62),'12 Mos. Preceding Test Year'!J:J,1,FALSE),"117-Other")</f>
        <v>117-Other</v>
      </c>
    </row>
    <row r="63" spans="1:11" x14ac:dyDescent="0.35">
      <c r="A63" t="str">
        <f t="shared" si="0"/>
        <v>DIGITAHUB</v>
      </c>
      <c r="B63" s="65" t="s">
        <v>759</v>
      </c>
      <c r="C63" s="15">
        <v>43465</v>
      </c>
      <c r="D63" s="40">
        <v>0</v>
      </c>
      <c r="E63" s="40">
        <v>-1102.8460000000005</v>
      </c>
      <c r="F63" s="40">
        <v>0</v>
      </c>
      <c r="G63" s="40"/>
      <c r="H63" s="40"/>
      <c r="I63" s="40"/>
      <c r="J63" t="str">
        <f>IFERROR(VLOOKUP(CONCATENATE("117-",A63),'Test Year'!J:J,1,FALSE),"117-Other")</f>
        <v>117-Other</v>
      </c>
      <c r="K63" t="str">
        <f>IFERROR(VLOOKUP(CONCATENATE("117-",A63),'12 Mos. Preceding Test Year'!J:J,1,FALSE),"117-Other")</f>
        <v>117-Other</v>
      </c>
    </row>
    <row r="64" spans="1:11" x14ac:dyDescent="0.35">
      <c r="A64" t="str">
        <f t="shared" si="0"/>
        <v>DISTARGET</v>
      </c>
      <c r="B64" s="65" t="s">
        <v>760</v>
      </c>
      <c r="C64" t="s">
        <v>718</v>
      </c>
      <c r="D64" s="40">
        <v>0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t="str">
        <f>IFERROR(VLOOKUP(CONCATENATE("117-",A64),'Test Year'!J:J,1,FALSE),"117-Other")</f>
        <v>117-Other</v>
      </c>
      <c r="K64" t="str">
        <f>IFERROR(VLOOKUP(CONCATENATE("117-",A64),'12 Mos. Preceding Test Year'!J:J,1,FALSE),"117-Other")</f>
        <v>117-Other</v>
      </c>
    </row>
    <row r="65" spans="1:11" x14ac:dyDescent="0.35">
      <c r="A65" t="str">
        <f t="shared" si="0"/>
        <v>ECNANDA</v>
      </c>
      <c r="B65" s="65" t="s">
        <v>761</v>
      </c>
      <c r="C65" t="s">
        <v>718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t="str">
        <f>IFERROR(VLOOKUP(CONCATENATE("117-",A65),'Test Year'!J:J,1,FALSE),"117-Other")</f>
        <v>117-Other</v>
      </c>
      <c r="K65" t="str">
        <f>IFERROR(VLOOKUP(CONCATENATE("117-",A65),'12 Mos. Preceding Test Year'!J:J,1,FALSE),"117-Other")</f>
        <v>117-Other</v>
      </c>
    </row>
    <row r="66" spans="1:11" x14ac:dyDescent="0.35">
      <c r="A66" t="str">
        <f t="shared" si="0"/>
        <v>EDN103172</v>
      </c>
      <c r="B66" s="65" t="s">
        <v>762</v>
      </c>
      <c r="C66" s="15">
        <v>732</v>
      </c>
      <c r="D66" s="40">
        <v>0</v>
      </c>
      <c r="E66" s="40">
        <v>0</v>
      </c>
      <c r="F66" s="40">
        <v>0</v>
      </c>
      <c r="G66" s="40"/>
      <c r="H66" s="40"/>
      <c r="I66" s="40"/>
      <c r="J66" t="str">
        <f>IFERROR(VLOOKUP(CONCATENATE("117-",A66),'Test Year'!J:J,1,FALSE),"117-Other")</f>
        <v>117-Other</v>
      </c>
      <c r="K66" t="str">
        <f>IFERROR(VLOOKUP(CONCATENATE("117-",A66),'12 Mos. Preceding Test Year'!J:J,1,FALSE),"117-Other")</f>
        <v>117-Other</v>
      </c>
    </row>
    <row r="67" spans="1:11" x14ac:dyDescent="0.35">
      <c r="A67" t="str">
        <f t="shared" si="0"/>
        <v>EDN103175</v>
      </c>
      <c r="B67" s="65" t="s">
        <v>763</v>
      </c>
      <c r="C67" s="15">
        <v>732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t="str">
        <f>IFERROR(VLOOKUP(CONCATENATE("117-",A67),'Test Year'!J:J,1,FALSE),"117-Other")</f>
        <v>117-Other</v>
      </c>
      <c r="K67" t="str">
        <f>IFERROR(VLOOKUP(CONCATENATE("117-",A67),'12 Mos. Preceding Test Year'!J:J,1,FALSE),"117-Other")</f>
        <v>117-Other</v>
      </c>
    </row>
    <row r="68" spans="1:11" x14ac:dyDescent="0.35">
      <c r="A68" t="str">
        <f t="shared" si="0"/>
        <v>EDN103177</v>
      </c>
      <c r="B68" s="65" t="s">
        <v>764</v>
      </c>
      <c r="C68" s="15">
        <v>732</v>
      </c>
      <c r="D68" s="40">
        <v>0</v>
      </c>
      <c r="E68" s="40">
        <v>0</v>
      </c>
      <c r="F68" s="40">
        <v>0</v>
      </c>
      <c r="G68" s="40"/>
      <c r="H68" s="40"/>
      <c r="I68" s="40"/>
      <c r="J68" t="str">
        <f>IFERROR(VLOOKUP(CONCATENATE("117-",A68),'Test Year'!J:J,1,FALSE),"117-Other")</f>
        <v>117-Other</v>
      </c>
      <c r="K68" t="str">
        <f>IFERROR(VLOOKUP(CONCATENATE("117-",A68),'12 Mos. Preceding Test Year'!J:J,1,FALSE),"117-Other")</f>
        <v>117-Other</v>
      </c>
    </row>
    <row r="69" spans="1:11" x14ac:dyDescent="0.35">
      <c r="A69" t="str">
        <f t="shared" si="0"/>
        <v>EDN103178</v>
      </c>
      <c r="B69" s="65" t="s">
        <v>765</v>
      </c>
      <c r="C69" s="15">
        <v>732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t="str">
        <f>IFERROR(VLOOKUP(CONCATENATE("117-",A69),'Test Year'!J:J,1,FALSE),"117-Other")</f>
        <v>117-Other</v>
      </c>
      <c r="K69" t="str">
        <f>IFERROR(VLOOKUP(CONCATENATE("117-",A69),'12 Mos. Preceding Test Year'!J:J,1,FALSE),"117-Other")</f>
        <v>117-Other</v>
      </c>
    </row>
    <row r="70" spans="1:11" x14ac:dyDescent="0.35">
      <c r="A70" t="str">
        <f t="shared" ref="A70:A133" si="1">LEFT(B70,FIND(" ",B70,1)-1)</f>
        <v>EDN103180</v>
      </c>
      <c r="B70" s="65" t="s">
        <v>766</v>
      </c>
      <c r="C70" s="15">
        <v>732</v>
      </c>
      <c r="D70" s="4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t="str">
        <f>IFERROR(VLOOKUP(CONCATENATE("117-",A70),'Test Year'!J:J,1,FALSE),"117-Other")</f>
        <v>117-Other</v>
      </c>
      <c r="K70" t="str">
        <f>IFERROR(VLOOKUP(CONCATENATE("117-",A70),'12 Mos. Preceding Test Year'!J:J,1,FALSE),"117-Other")</f>
        <v>117-Other</v>
      </c>
    </row>
    <row r="71" spans="1:11" x14ac:dyDescent="0.35">
      <c r="A71" t="str">
        <f t="shared" si="1"/>
        <v>EDNANDA</v>
      </c>
      <c r="B71" s="65" t="s">
        <v>767</v>
      </c>
      <c r="C71" s="15">
        <v>732</v>
      </c>
      <c r="D71" s="40">
        <v>0</v>
      </c>
      <c r="E71" s="40">
        <v>-7.815970093361102E-14</v>
      </c>
      <c r="F71" s="40">
        <v>0</v>
      </c>
      <c r="G71" s="40">
        <v>2.7711166694643907E-13</v>
      </c>
      <c r="H71" s="40">
        <v>-3.6237679523765109E-13</v>
      </c>
      <c r="I71" s="40">
        <v>0</v>
      </c>
      <c r="J71" t="str">
        <f>IFERROR(VLOOKUP(CONCATENATE("117-",A71),'Test Year'!J:J,1,FALSE),"117-Other")</f>
        <v>117-Other</v>
      </c>
      <c r="K71" t="str">
        <f>IFERROR(VLOOKUP(CONCATENATE("117-",A71),'12 Mos. Preceding Test Year'!J:J,1,FALSE),"117-Other")</f>
        <v>117-Other</v>
      </c>
    </row>
    <row r="72" spans="1:11" x14ac:dyDescent="0.35">
      <c r="A72" t="str">
        <f t="shared" si="1"/>
        <v>EON011324</v>
      </c>
      <c r="B72" s="65" t="s">
        <v>768</v>
      </c>
      <c r="C72" s="15">
        <v>732</v>
      </c>
      <c r="D72" s="40">
        <v>29.856999999999996</v>
      </c>
      <c r="E72" s="40">
        <v>647.69600000000003</v>
      </c>
      <c r="F72" s="40">
        <v>0</v>
      </c>
      <c r="G72" s="40">
        <v>60.564999999999984</v>
      </c>
      <c r="H72" s="40">
        <v>58.100999999999992</v>
      </c>
      <c r="I72" s="40">
        <v>0</v>
      </c>
      <c r="J72" t="str">
        <f>IFERROR(VLOOKUP(CONCATENATE("117-",A72),'Test Year'!J:J,1,FALSE),"117-Other")</f>
        <v>117-Other</v>
      </c>
      <c r="K72" t="str">
        <f>IFERROR(VLOOKUP(CONCATENATE("117-",A72),'12 Mos. Preceding Test Year'!J:J,1,FALSE),"117-Other")</f>
        <v>117-Other</v>
      </c>
    </row>
    <row r="73" spans="1:11" x14ac:dyDescent="0.35">
      <c r="A73" t="str">
        <f t="shared" si="1"/>
        <v>ETNANDA</v>
      </c>
      <c r="B73" s="65" t="s">
        <v>769</v>
      </c>
      <c r="C73" s="15">
        <v>732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t="str">
        <f>IFERROR(VLOOKUP(CONCATENATE("117-",A73),'Test Year'!J:J,1,FALSE),"117-Other")</f>
        <v>117-Other</v>
      </c>
      <c r="K73" t="str">
        <f>IFERROR(VLOOKUP(CONCATENATE("117-",A73),'12 Mos. Preceding Test Year'!J:J,1,FALSE),"117-Other")</f>
        <v>117-Other</v>
      </c>
    </row>
    <row r="74" spans="1:11" x14ac:dyDescent="0.35">
      <c r="A74" t="str">
        <f t="shared" si="1"/>
        <v>EVNCBA215</v>
      </c>
      <c r="B74" s="65" t="s">
        <v>889</v>
      </c>
      <c r="C74" t="s">
        <v>718</v>
      </c>
      <c r="D74" s="40">
        <v>0</v>
      </c>
      <c r="E74" s="40">
        <v>0</v>
      </c>
      <c r="F74" s="40">
        <v>0</v>
      </c>
      <c r="G74" s="40">
        <v>-3.64</v>
      </c>
      <c r="H74" s="40">
        <v>0</v>
      </c>
      <c r="I74" s="40">
        <v>0</v>
      </c>
      <c r="J74" t="str">
        <f>IFERROR(VLOOKUP(CONCATENATE("117-",A74),'Test Year'!J:J,1,FALSE),"117-Other")</f>
        <v>117-Other</v>
      </c>
      <c r="K74" t="str">
        <f>IFERROR(VLOOKUP(CONCATENATE("117-",A74),'12 Mos. Preceding Test Year'!J:J,1,FALSE),"117-Other")</f>
        <v>117-Other</v>
      </c>
    </row>
    <row r="75" spans="1:11" x14ac:dyDescent="0.35">
      <c r="A75" t="str">
        <f t="shared" si="1"/>
        <v>EVNCBK117</v>
      </c>
      <c r="B75" s="65" t="s">
        <v>770</v>
      </c>
      <c r="C75" t="s">
        <v>718</v>
      </c>
      <c r="D75" s="40">
        <v>0</v>
      </c>
      <c r="E75" s="40">
        <v>0</v>
      </c>
      <c r="F75" s="40">
        <v>0</v>
      </c>
      <c r="G75" s="40">
        <v>-261.52999999999997</v>
      </c>
      <c r="H75" s="40">
        <v>0</v>
      </c>
      <c r="I75" s="40">
        <v>0</v>
      </c>
      <c r="J75" t="str">
        <f>IFERROR(VLOOKUP(CONCATENATE("117-",A75),'Test Year'!J:J,1,FALSE),"117-Other")</f>
        <v>117-Other</v>
      </c>
      <c r="K75" t="str">
        <f>IFERROR(VLOOKUP(CONCATENATE("117-",A75),'12 Mos. Preceding Test Year'!J:J,1,FALSE),"117-Other")</f>
        <v>117-Other</v>
      </c>
    </row>
    <row r="76" spans="1:11" x14ac:dyDescent="0.35">
      <c r="A76" t="str">
        <f t="shared" si="1"/>
        <v>EVNCBW413</v>
      </c>
      <c r="B76" s="65" t="s">
        <v>771</v>
      </c>
      <c r="C76" t="s">
        <v>718</v>
      </c>
      <c r="D76" s="40">
        <v>-215</v>
      </c>
      <c r="E76" s="40">
        <v>0</v>
      </c>
      <c r="F76" s="40">
        <v>0</v>
      </c>
      <c r="G76" s="40">
        <v>-177.32999999999998</v>
      </c>
      <c r="H76" s="40">
        <v>0</v>
      </c>
      <c r="I76" s="40">
        <v>0</v>
      </c>
      <c r="J76" t="str">
        <f>IFERROR(VLOOKUP(CONCATENATE("117-",A76),'Test Year'!J:J,1,FALSE),"117-Other")</f>
        <v>117-Other</v>
      </c>
      <c r="K76" t="str">
        <f>IFERROR(VLOOKUP(CONCATENATE("117-",A76),'12 Mos. Preceding Test Year'!J:J,1,FALSE),"117-Other")</f>
        <v>117-Other</v>
      </c>
    </row>
    <row r="77" spans="1:11" x14ac:dyDescent="0.35">
      <c r="A77" t="str">
        <f t="shared" si="1"/>
        <v>EVRCB</v>
      </c>
      <c r="B77" s="65" t="s">
        <v>744</v>
      </c>
      <c r="C77" t="s">
        <v>718</v>
      </c>
      <c r="D77" s="40">
        <v>0</v>
      </c>
      <c r="E77" s="40">
        <v>0</v>
      </c>
      <c r="F77" s="40">
        <v>0</v>
      </c>
      <c r="G77" s="40">
        <v>-10.39</v>
      </c>
      <c r="H77" s="40">
        <v>0</v>
      </c>
      <c r="I77" s="40">
        <v>0</v>
      </c>
      <c r="J77" t="str">
        <f>IFERROR(VLOOKUP(CONCATENATE("117-",A77),'Test Year'!J:J,1,FALSE),"117-Other")</f>
        <v>117-Other</v>
      </c>
      <c r="K77" t="str">
        <f>IFERROR(VLOOKUP(CONCATENATE("117-",A77),'12 Mos. Preceding Test Year'!J:J,1,FALSE),"117-Other")</f>
        <v>117-Other</v>
      </c>
    </row>
    <row r="78" spans="1:11" x14ac:dyDescent="0.35">
      <c r="A78" t="str">
        <f t="shared" si="1"/>
        <v>EVRCS</v>
      </c>
      <c r="B78" s="65" t="s">
        <v>772</v>
      </c>
      <c r="C78" t="s">
        <v>718</v>
      </c>
      <c r="D78" s="40"/>
      <c r="E78" s="40"/>
      <c r="F78" s="40"/>
      <c r="G78" s="40">
        <v>0</v>
      </c>
      <c r="H78" s="40">
        <v>0</v>
      </c>
      <c r="I78" s="40">
        <v>0</v>
      </c>
      <c r="J78" t="str">
        <f>IFERROR(VLOOKUP(CONCATENATE("117-",A78),'Test Year'!J:J,1,FALSE),"117-Other")</f>
        <v>117-Other</v>
      </c>
      <c r="K78" t="str">
        <f>IFERROR(VLOOKUP(CONCATENATE("117-",A78),'12 Mos. Preceding Test Year'!J:J,1,FALSE),"117-Other")</f>
        <v>117-Other</v>
      </c>
    </row>
    <row r="79" spans="1:11" x14ac:dyDescent="0.35">
      <c r="A79" t="str">
        <f t="shared" si="1"/>
        <v>FANANDA</v>
      </c>
      <c r="B79" s="65" t="s">
        <v>773</v>
      </c>
      <c r="C79" t="s">
        <v>718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t="str">
        <f>IFERROR(VLOOKUP(CONCATENATE("117-",A79),'Test Year'!J:J,1,FALSE),"117-Other")</f>
        <v>117-Other</v>
      </c>
      <c r="K79" t="str">
        <f>IFERROR(VLOOKUP(CONCATENATE("117-",A79),'12 Mos. Preceding Test Year'!J:J,1,FALSE),"117-Other")</f>
        <v>117-Other</v>
      </c>
    </row>
    <row r="80" spans="1:11" x14ac:dyDescent="0.35">
      <c r="A80" t="str">
        <f t="shared" si="1"/>
        <v>FHGCAPCUT</v>
      </c>
      <c r="B80" s="65" t="s">
        <v>774</v>
      </c>
      <c r="C80" t="s">
        <v>718</v>
      </c>
      <c r="D80" s="40">
        <v>-124466.65400000001</v>
      </c>
      <c r="E80" s="40">
        <v>-8067.1539999999941</v>
      </c>
      <c r="F80" s="40">
        <v>0</v>
      </c>
      <c r="G80" s="40">
        <v>-176330.54</v>
      </c>
      <c r="H80" s="40">
        <v>-29026.920000000002</v>
      </c>
      <c r="I80" s="40">
        <v>0</v>
      </c>
      <c r="J80" t="str">
        <f>IFERROR(VLOOKUP(CONCATENATE("117-",A80),'Test Year'!J:J,1,FALSE),"117-Other")</f>
        <v>117-Other</v>
      </c>
      <c r="K80" t="str">
        <f>IFERROR(VLOOKUP(CONCATENATE("117-",A80),'12 Mos. Preceding Test Year'!J:J,1,FALSE),"117-Other")</f>
        <v>117-Other</v>
      </c>
    </row>
    <row r="81" spans="1:11" x14ac:dyDescent="0.35">
      <c r="A81" t="str">
        <f t="shared" si="1"/>
        <v>FLTADJIRC</v>
      </c>
      <c r="B81" s="65" t="s">
        <v>890</v>
      </c>
      <c r="C81" t="s">
        <v>718</v>
      </c>
      <c r="D81" s="40">
        <v>0</v>
      </c>
      <c r="E81" s="40">
        <v>-2.0000000000095497E-3</v>
      </c>
      <c r="F81" s="40">
        <v>0</v>
      </c>
      <c r="G81" s="40">
        <v>0</v>
      </c>
      <c r="H81" s="40">
        <v>-2.0000000000273133E-3</v>
      </c>
      <c r="I81" s="40">
        <v>0</v>
      </c>
      <c r="J81" t="str">
        <f>IFERROR(VLOOKUP(CONCATENATE("117-",A81),'Test Year'!J:J,1,FALSE),"117-Other")</f>
        <v>117-Other</v>
      </c>
      <c r="K81" t="str">
        <f>IFERROR(VLOOKUP(CONCATENATE("117-",A81),'12 Mos. Preceding Test Year'!J:J,1,FALSE),"117-Other")</f>
        <v>117-Other</v>
      </c>
    </row>
    <row r="82" spans="1:11" x14ac:dyDescent="0.35">
      <c r="A82" t="str">
        <f t="shared" si="1"/>
        <v>GLNANDA</v>
      </c>
      <c r="B82" s="65" t="s">
        <v>775</v>
      </c>
      <c r="C82" t="s">
        <v>718</v>
      </c>
      <c r="D82" s="40">
        <v>0</v>
      </c>
      <c r="E82" s="40">
        <v>-7.0000000002892193E-3</v>
      </c>
      <c r="F82" s="40">
        <v>0</v>
      </c>
      <c r="G82" s="40">
        <v>-3.872457909892546E-13</v>
      </c>
      <c r="H82" s="40">
        <v>-3.9310776855927543E-12</v>
      </c>
      <c r="I82" s="40">
        <v>0</v>
      </c>
      <c r="J82" t="str">
        <f>IFERROR(VLOOKUP(CONCATENATE("117-",A82),'Test Year'!J:J,1,FALSE),"117-Other")</f>
        <v>117-Other</v>
      </c>
      <c r="K82" t="str">
        <f>IFERROR(VLOOKUP(CONCATENATE("117-",A82),'12 Mos. Preceding Test Year'!J:J,1,FALSE),"117-Other")</f>
        <v>117-Other</v>
      </c>
    </row>
    <row r="83" spans="1:11" x14ac:dyDescent="0.35">
      <c r="A83" t="str">
        <f t="shared" si="1"/>
        <v>GWSCB</v>
      </c>
      <c r="B83" s="65" t="s">
        <v>739</v>
      </c>
      <c r="C83" s="15">
        <v>43465</v>
      </c>
      <c r="D83" s="40">
        <v>0</v>
      </c>
      <c r="E83" s="40">
        <v>0</v>
      </c>
      <c r="F83" s="40">
        <v>0</v>
      </c>
      <c r="G83" s="40">
        <v>-313.68000000000006</v>
      </c>
      <c r="H83" s="40">
        <v>0</v>
      </c>
      <c r="I83" s="40">
        <v>0</v>
      </c>
      <c r="J83" t="str">
        <f>IFERROR(VLOOKUP(CONCATENATE("117-",A83),'Test Year'!J:J,1,FALSE),"117-Other")</f>
        <v>117-Other</v>
      </c>
      <c r="K83" t="str">
        <f>IFERROR(VLOOKUP(CONCATENATE("117-",A83),'12 Mos. Preceding Test Year'!J:J,1,FALSE),"117-Other")</f>
        <v>117-Other</v>
      </c>
    </row>
    <row r="84" spans="1:11" x14ac:dyDescent="0.35">
      <c r="A84" t="str">
        <f t="shared" si="1"/>
        <v>GWSCBA215</v>
      </c>
      <c r="B84" s="65" t="s">
        <v>776</v>
      </c>
      <c r="C84" t="s">
        <v>718</v>
      </c>
      <c r="D84" s="40">
        <v>1</v>
      </c>
      <c r="E84" s="40">
        <v>0</v>
      </c>
      <c r="F84" s="40">
        <v>0</v>
      </c>
      <c r="G84" s="40">
        <v>-204.13</v>
      </c>
      <c r="H84" s="40">
        <v>0</v>
      </c>
      <c r="I84" s="40">
        <v>0</v>
      </c>
      <c r="J84" t="str">
        <f>IFERROR(VLOOKUP(CONCATENATE("117-",A84),'Test Year'!J:J,1,FALSE),"117-Other")</f>
        <v>117-Other</v>
      </c>
      <c r="K84" t="str">
        <f>IFERROR(VLOOKUP(CONCATENATE("117-",A84),'12 Mos. Preceding Test Year'!J:J,1,FALSE),"117-Other")</f>
        <v>117-Other</v>
      </c>
    </row>
    <row r="85" spans="1:11" x14ac:dyDescent="0.35">
      <c r="A85" t="str">
        <f t="shared" si="1"/>
        <v>GWSCBI132</v>
      </c>
      <c r="B85" s="65" t="s">
        <v>891</v>
      </c>
      <c r="C85" t="s">
        <v>718</v>
      </c>
      <c r="D85" s="40"/>
      <c r="E85" s="40"/>
      <c r="F85" s="40"/>
      <c r="G85" s="40">
        <v>0</v>
      </c>
      <c r="H85" s="40">
        <v>0</v>
      </c>
      <c r="I85" s="40">
        <v>0</v>
      </c>
      <c r="J85" t="str">
        <f>IFERROR(VLOOKUP(CONCATENATE("117-",A85),'Test Year'!J:J,1,FALSE),"117-Other")</f>
        <v>117-Other</v>
      </c>
      <c r="K85" t="str">
        <f>IFERROR(VLOOKUP(CONCATENATE("117-",A85),'12 Mos. Preceding Test Year'!J:J,1,FALSE),"117-Other")</f>
        <v>117-Other</v>
      </c>
    </row>
    <row r="86" spans="1:11" x14ac:dyDescent="0.35">
      <c r="A86" t="str">
        <f t="shared" si="1"/>
        <v>GWSCBK117</v>
      </c>
      <c r="B86" s="65" t="s">
        <v>777</v>
      </c>
      <c r="C86" t="s">
        <v>718</v>
      </c>
      <c r="D86" s="40">
        <v>0</v>
      </c>
      <c r="E86" s="40">
        <v>0</v>
      </c>
      <c r="F86" s="40">
        <v>0</v>
      </c>
      <c r="G86" s="40">
        <v>1664.87</v>
      </c>
      <c r="H86" s="40">
        <v>0</v>
      </c>
      <c r="I86" s="40">
        <v>0</v>
      </c>
      <c r="J86" t="str">
        <f>IFERROR(VLOOKUP(CONCATENATE("117-",A86),'Test Year'!J:J,1,FALSE),"117-Other")</f>
        <v>117-Other</v>
      </c>
      <c r="K86" t="str">
        <f>IFERROR(VLOOKUP(CONCATENATE("117-",A86),'12 Mos. Preceding Test Year'!J:J,1,FALSE),"117-Other")</f>
        <v>117-Other</v>
      </c>
    </row>
    <row r="87" spans="1:11" x14ac:dyDescent="0.35">
      <c r="A87" t="str">
        <f t="shared" si="1"/>
        <v>GWSCBU420</v>
      </c>
      <c r="B87" s="65" t="s">
        <v>892</v>
      </c>
      <c r="C87" t="s">
        <v>718</v>
      </c>
      <c r="D87" s="40"/>
      <c r="E87" s="40"/>
      <c r="F87" s="40"/>
      <c r="G87" s="40">
        <v>0</v>
      </c>
      <c r="H87" s="40">
        <v>0</v>
      </c>
      <c r="I87" s="40">
        <v>0</v>
      </c>
      <c r="J87" t="str">
        <f>IFERROR(VLOOKUP(CONCATENATE("117-",A87),'Test Year'!J:J,1,FALSE),"117-Other")</f>
        <v>117-Other</v>
      </c>
      <c r="K87" t="str">
        <f>IFERROR(VLOOKUP(CONCATENATE("117-",A87),'12 Mos. Preceding Test Year'!J:J,1,FALSE),"117-Other")</f>
        <v>117-Other</v>
      </c>
    </row>
    <row r="88" spans="1:11" x14ac:dyDescent="0.35">
      <c r="A88" t="str">
        <f t="shared" si="1"/>
        <v>GWSCBW413</v>
      </c>
      <c r="B88" s="65" t="s">
        <v>778</v>
      </c>
      <c r="C88" t="s">
        <v>718</v>
      </c>
      <c r="D88" s="40">
        <v>237</v>
      </c>
      <c r="E88" s="40">
        <v>0</v>
      </c>
      <c r="F88" s="40">
        <v>0</v>
      </c>
      <c r="G88" s="40">
        <v>4095.9900000000002</v>
      </c>
      <c r="H88" s="40">
        <v>0</v>
      </c>
      <c r="I88" s="40">
        <v>0</v>
      </c>
      <c r="J88" t="str">
        <f>IFERROR(VLOOKUP(CONCATENATE("117-",A88),'Test Year'!J:J,1,FALSE),"117-Other")</f>
        <v>117-Other</v>
      </c>
      <c r="K88" t="str">
        <f>IFERROR(VLOOKUP(CONCATENATE("117-",A88),'12 Mos. Preceding Test Year'!J:J,1,FALSE),"117-Other")</f>
        <v>117-Other</v>
      </c>
    </row>
    <row r="89" spans="1:11" x14ac:dyDescent="0.35">
      <c r="A89" t="str">
        <f t="shared" si="1"/>
        <v>GWSCS</v>
      </c>
      <c r="B89" s="65" t="s">
        <v>734</v>
      </c>
      <c r="C89" s="15">
        <v>43465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t="str">
        <f>IFERROR(VLOOKUP(CONCATENATE("117-",A89),'Test Year'!J:J,1,FALSE),"117-Other")</f>
        <v>117-Other</v>
      </c>
      <c r="K89" t="str">
        <f>IFERROR(VLOOKUP(CONCATENATE("117-",A89),'12 Mos. Preceding Test Year'!J:J,1,FALSE),"117-Other")</f>
        <v>117-Other</v>
      </c>
    </row>
    <row r="90" spans="1:11" x14ac:dyDescent="0.35">
      <c r="A90" t="str">
        <f t="shared" si="1"/>
        <v>INCCAPINV</v>
      </c>
      <c r="B90" s="65" t="s">
        <v>779</v>
      </c>
      <c r="C90" s="15">
        <v>45657</v>
      </c>
      <c r="D90" s="40">
        <v>0</v>
      </c>
      <c r="E90" s="40">
        <v>-1345871.2049999998</v>
      </c>
      <c r="F90" s="40">
        <v>0</v>
      </c>
      <c r="G90" s="40">
        <v>130648.71600000001</v>
      </c>
      <c r="H90" s="40">
        <v>1325056.3920000002</v>
      </c>
      <c r="I90" s="40">
        <v>0</v>
      </c>
      <c r="J90" t="str">
        <f>IFERROR(VLOOKUP(CONCATENATE("117-",A90),'Test Year'!J:J,1,FALSE),"117-Other")</f>
        <v>117-Other</v>
      </c>
      <c r="K90" t="str">
        <f>IFERROR(VLOOKUP(CONCATENATE("117-",A90),'12 Mos. Preceding Test Year'!J:J,1,FALSE),"117-Other")</f>
        <v>117-Other</v>
      </c>
    </row>
    <row r="91" spans="1:11" x14ac:dyDescent="0.35">
      <c r="A91" t="str">
        <f t="shared" si="1"/>
        <v>IT117CCIC</v>
      </c>
      <c r="B91" s="65" t="s">
        <v>780</v>
      </c>
      <c r="C91" s="15">
        <v>47848</v>
      </c>
      <c r="D91" s="40">
        <v>0</v>
      </c>
      <c r="E91" s="40">
        <v>0</v>
      </c>
      <c r="F91" s="40">
        <v>146093.49999999991</v>
      </c>
      <c r="G91" s="40">
        <v>0</v>
      </c>
      <c r="H91" s="40">
        <v>0</v>
      </c>
      <c r="I91" s="40">
        <v>106531.99</v>
      </c>
      <c r="J91" t="str">
        <f>IFERROR(VLOOKUP(CONCATENATE("117-",A91),'Test Year'!J:J,1,FALSE),"117-Other")</f>
        <v>117-IT117CCIC</v>
      </c>
      <c r="K91" t="str">
        <f>IFERROR(VLOOKUP(CONCATENATE("117-",A91),'12 Mos. Preceding Test Year'!J:J,1,FALSE),"117-Other")</f>
        <v>117-IT117CCIC</v>
      </c>
    </row>
    <row r="92" spans="1:11" x14ac:dyDescent="0.35">
      <c r="A92" t="str">
        <f t="shared" si="1"/>
        <v>ITCAPPROJ</v>
      </c>
      <c r="B92" s="65" t="s">
        <v>781</v>
      </c>
      <c r="C92" s="15">
        <v>43465</v>
      </c>
      <c r="D92" s="40">
        <v>-80519.697999999975</v>
      </c>
      <c r="E92" s="40">
        <v>-184418.62099999987</v>
      </c>
      <c r="F92" s="40">
        <v>0</v>
      </c>
      <c r="G92" s="40">
        <v>273108.33200000017</v>
      </c>
      <c r="H92" s="40">
        <v>87917.453999999954</v>
      </c>
      <c r="I92" s="40">
        <v>0</v>
      </c>
      <c r="J92" t="str">
        <f>IFERROR(VLOOKUP(CONCATENATE("117-",A92),'Test Year'!J:J,1,FALSE),"117-Other")</f>
        <v>117-Other</v>
      </c>
      <c r="K92" t="str">
        <f>IFERROR(VLOOKUP(CONCATENATE("117-",A92),'12 Mos. Preceding Test Year'!J:J,1,FALSE),"117-Other")</f>
        <v>117-Other</v>
      </c>
    </row>
    <row r="93" spans="1:11" x14ac:dyDescent="0.35">
      <c r="A93" t="str">
        <f t="shared" si="1"/>
        <v>ITCB10300</v>
      </c>
      <c r="B93" s="65" t="s">
        <v>782</v>
      </c>
      <c r="C93" s="15">
        <v>43100</v>
      </c>
      <c r="D93" s="40">
        <v>0</v>
      </c>
      <c r="E93" s="40">
        <v>-8568.1239999999998</v>
      </c>
      <c r="F93" s="40">
        <v>0</v>
      </c>
      <c r="G93" s="40"/>
      <c r="H93" s="40"/>
      <c r="I93" s="40"/>
      <c r="J93" t="str">
        <f>IFERROR(VLOOKUP(CONCATENATE("117-",A93),'Test Year'!J:J,1,FALSE),"117-Other")</f>
        <v>117-Other</v>
      </c>
      <c r="K93" t="str">
        <f>IFERROR(VLOOKUP(CONCATENATE("117-",A93),'12 Mos. Preceding Test Year'!J:J,1,FALSE),"117-Other")</f>
        <v>117-Other</v>
      </c>
    </row>
    <row r="94" spans="1:11" x14ac:dyDescent="0.35">
      <c r="A94" t="str">
        <f t="shared" si="1"/>
        <v>ITCB11700</v>
      </c>
      <c r="B94" s="65" t="s">
        <v>783</v>
      </c>
      <c r="C94" s="15">
        <v>44926</v>
      </c>
      <c r="D94" s="40">
        <v>0</v>
      </c>
      <c r="E94" s="40">
        <v>0</v>
      </c>
      <c r="F94" s="40">
        <v>38173.030000000021</v>
      </c>
      <c r="G94" s="40">
        <v>0</v>
      </c>
      <c r="H94" s="40">
        <v>5237.4139999999998</v>
      </c>
      <c r="I94" s="40">
        <v>4676.6500000000005</v>
      </c>
      <c r="J94" t="str">
        <f>IFERROR(VLOOKUP(CONCATENATE("117-",A94),'Test Year'!J:J,1,FALSE),"117-Other")</f>
        <v>117-ITCB11700</v>
      </c>
      <c r="K94" t="str">
        <f>IFERROR(VLOOKUP(CONCATENATE("117-",A94),'12 Mos. Preceding Test Year'!J:J,1,FALSE),"117-Other")</f>
        <v>117-ITCB11700</v>
      </c>
    </row>
    <row r="95" spans="1:11" x14ac:dyDescent="0.35">
      <c r="A95" t="str">
        <f t="shared" si="1"/>
        <v>ITCBLBRTY</v>
      </c>
      <c r="B95" s="65" t="s">
        <v>784</v>
      </c>
      <c r="C95" s="15">
        <v>44926</v>
      </c>
      <c r="D95" s="40">
        <v>0</v>
      </c>
      <c r="E95" s="40">
        <v>0</v>
      </c>
      <c r="F95" s="40">
        <v>11977.199999999999</v>
      </c>
      <c r="G95" s="40">
        <v>0</v>
      </c>
      <c r="H95" s="40">
        <v>0</v>
      </c>
      <c r="I95" s="40">
        <v>1241.4599999999994</v>
      </c>
      <c r="J95" t="str">
        <f>IFERROR(VLOOKUP(CONCATENATE("117-",A95),'Test Year'!J:J,1,FALSE),"117-Other")</f>
        <v>117-ITCBLBRTY</v>
      </c>
      <c r="K95" t="str">
        <f>IFERROR(VLOOKUP(CONCATENATE("117-",A95),'12 Mos. Preceding Test Year'!J:J,1,FALSE),"117-Other")</f>
        <v>117-ITCBLBRTY</v>
      </c>
    </row>
    <row r="96" spans="1:11" x14ac:dyDescent="0.35">
      <c r="A96" t="str">
        <f t="shared" si="1"/>
        <v>ITCHR0001</v>
      </c>
      <c r="B96" s="65" t="s">
        <v>785</v>
      </c>
      <c r="C96" s="15">
        <v>43465</v>
      </c>
      <c r="D96" s="40">
        <v>2584.1759999999999</v>
      </c>
      <c r="E96" s="40">
        <v>4352.2929999999997</v>
      </c>
      <c r="F96" s="40">
        <v>0</v>
      </c>
      <c r="G96" s="40">
        <v>5166.03</v>
      </c>
      <c r="H96" s="40">
        <v>4915.4449999999997</v>
      </c>
      <c r="I96" s="40">
        <v>0</v>
      </c>
      <c r="J96" t="str">
        <f>IFERROR(VLOOKUP(CONCATENATE("117-",A96),'Test Year'!J:J,1,FALSE),"117-Other")</f>
        <v>117-Other</v>
      </c>
      <c r="K96" t="str">
        <f>IFERROR(VLOOKUP(CONCATENATE("117-",A96),'12 Mos. Preceding Test Year'!J:J,1,FALSE),"117-Other")</f>
        <v>117-Other</v>
      </c>
    </row>
    <row r="97" spans="1:11" x14ac:dyDescent="0.35">
      <c r="A97" t="str">
        <f t="shared" si="1"/>
        <v>ITCOP0001</v>
      </c>
      <c r="B97" s="65" t="s">
        <v>786</v>
      </c>
      <c r="C97" s="15">
        <v>39022</v>
      </c>
      <c r="D97" s="40">
        <v>20240.409000000003</v>
      </c>
      <c r="E97" s="40">
        <v>31686.537999999993</v>
      </c>
      <c r="F97" s="40">
        <v>0</v>
      </c>
      <c r="G97" s="40">
        <v>37711.705000000024</v>
      </c>
      <c r="H97" s="40">
        <v>34134.637999999999</v>
      </c>
      <c r="I97" s="40">
        <v>0</v>
      </c>
      <c r="J97" t="str">
        <f>IFERROR(VLOOKUP(CONCATENATE("117-",A97),'Test Year'!J:J,1,FALSE),"117-Other")</f>
        <v>117-Other</v>
      </c>
      <c r="K97" t="str">
        <f>IFERROR(VLOOKUP(CONCATENATE("117-",A97),'12 Mos. Preceding Test Year'!J:J,1,FALSE),"117-Other")</f>
        <v>117-Other</v>
      </c>
    </row>
    <row r="98" spans="1:11" x14ac:dyDescent="0.35">
      <c r="A98" t="str">
        <f t="shared" si="1"/>
        <v>ITCT10304</v>
      </c>
      <c r="B98" s="65" t="s">
        <v>787</v>
      </c>
      <c r="C98" s="15">
        <v>45792</v>
      </c>
      <c r="D98" s="40">
        <v>0</v>
      </c>
      <c r="E98" s="40">
        <v>3661.1950000000002</v>
      </c>
      <c r="F98" s="40">
        <v>0</v>
      </c>
      <c r="G98" s="40">
        <v>0</v>
      </c>
      <c r="H98" s="40">
        <v>24019.696</v>
      </c>
      <c r="I98" s="40">
        <v>0</v>
      </c>
      <c r="J98" t="str">
        <f>IFERROR(VLOOKUP(CONCATENATE("117-",A98),'Test Year'!J:J,1,FALSE),"117-Other")</f>
        <v>117-Other</v>
      </c>
      <c r="K98" t="str">
        <f>IFERROR(VLOOKUP(CONCATENATE("117-",A98),'12 Mos. Preceding Test Year'!J:J,1,FALSE),"117-Other")</f>
        <v>117-Other</v>
      </c>
    </row>
    <row r="99" spans="1:11" x14ac:dyDescent="0.35">
      <c r="A99" t="str">
        <f t="shared" si="1"/>
        <v>ITCUS1957</v>
      </c>
      <c r="B99" s="65" t="s">
        <v>788</v>
      </c>
      <c r="C99" s="15">
        <v>45657</v>
      </c>
      <c r="D99" s="40">
        <v>1054.299</v>
      </c>
      <c r="E99" s="40">
        <v>2263.864</v>
      </c>
      <c r="F99" s="40">
        <v>0</v>
      </c>
      <c r="G99" s="40">
        <v>1292.0239999999999</v>
      </c>
      <c r="H99" s="40">
        <v>1209.8509999999997</v>
      </c>
      <c r="I99" s="40">
        <v>0</v>
      </c>
      <c r="J99" t="str">
        <f>IFERROR(VLOOKUP(CONCATENATE("117-",A99),'Test Year'!J:J,1,FALSE),"117-Other")</f>
        <v>117-Other</v>
      </c>
      <c r="K99" t="str">
        <f>IFERROR(VLOOKUP(CONCATENATE("117-",A99),'12 Mos. Preceding Test Year'!J:J,1,FALSE),"117-Other")</f>
        <v>117-Other</v>
      </c>
    </row>
    <row r="100" spans="1:11" x14ac:dyDescent="0.35">
      <c r="A100" t="str">
        <f t="shared" si="1"/>
        <v>ITDIS1952</v>
      </c>
      <c r="B100" s="65" t="s">
        <v>893</v>
      </c>
      <c r="C100" s="15">
        <v>46080</v>
      </c>
      <c r="D100" s="40">
        <v>0</v>
      </c>
      <c r="E100" s="40">
        <v>1374.4000000000003</v>
      </c>
      <c r="F100" s="40">
        <v>0</v>
      </c>
      <c r="G100" s="40"/>
      <c r="H100" s="40"/>
      <c r="I100" s="40"/>
      <c r="J100" t="str">
        <f>IFERROR(VLOOKUP(CONCATENATE("117-",A100),'Test Year'!J:J,1,FALSE),"117-Other")</f>
        <v>117-Other</v>
      </c>
      <c r="K100" t="str">
        <f>IFERROR(VLOOKUP(CONCATENATE("117-",A100),'12 Mos. Preceding Test Year'!J:J,1,FALSE),"117-Other")</f>
        <v>117-Other</v>
      </c>
    </row>
    <row r="101" spans="1:11" x14ac:dyDescent="0.35">
      <c r="A101" t="str">
        <f t="shared" si="1"/>
        <v>ITDIS1987</v>
      </c>
      <c r="B101" s="65" t="s">
        <v>789</v>
      </c>
      <c r="C101" s="15">
        <v>45838</v>
      </c>
      <c r="D101" s="40">
        <v>0</v>
      </c>
      <c r="E101" s="40">
        <v>439.17600000000004</v>
      </c>
      <c r="F101" s="40">
        <v>0</v>
      </c>
      <c r="G101" s="40"/>
      <c r="H101" s="40"/>
      <c r="I101" s="40"/>
      <c r="J101" t="str">
        <f>IFERROR(VLOOKUP(CONCATENATE("117-",A101),'Test Year'!J:J,1,FALSE),"117-Other")</f>
        <v>117-Other</v>
      </c>
      <c r="K101" t="str">
        <f>IFERROR(VLOOKUP(CONCATENATE("117-",A101),'12 Mos. Preceding Test Year'!J:J,1,FALSE),"117-Other")</f>
        <v>117-Other</v>
      </c>
    </row>
    <row r="102" spans="1:11" x14ac:dyDescent="0.35">
      <c r="A102" t="str">
        <f t="shared" si="1"/>
        <v>ITDIS1988</v>
      </c>
      <c r="B102" s="65" t="s">
        <v>790</v>
      </c>
      <c r="C102" s="15">
        <v>45747</v>
      </c>
      <c r="D102" s="40">
        <v>0</v>
      </c>
      <c r="E102" s="40">
        <v>513.62200000000007</v>
      </c>
      <c r="F102" s="40">
        <v>0</v>
      </c>
      <c r="G102" s="40"/>
      <c r="H102" s="40"/>
      <c r="I102" s="40"/>
      <c r="J102" t="str">
        <f>IFERROR(VLOOKUP(CONCATENATE("117-",A102),'Test Year'!J:J,1,FALSE),"117-Other")</f>
        <v>117-Other</v>
      </c>
      <c r="K102" t="str">
        <f>IFERROR(VLOOKUP(CONCATENATE("117-",A102),'12 Mos. Preceding Test Year'!J:J,1,FALSE),"117-Other")</f>
        <v>117-Other</v>
      </c>
    </row>
    <row r="103" spans="1:11" x14ac:dyDescent="0.35">
      <c r="A103" t="str">
        <f t="shared" si="1"/>
        <v>ITDIS2004</v>
      </c>
      <c r="B103" s="65" t="s">
        <v>791</v>
      </c>
      <c r="C103" s="15">
        <v>44957</v>
      </c>
      <c r="D103" s="40">
        <v>0</v>
      </c>
      <c r="E103" s="40">
        <v>2.4630000000000001</v>
      </c>
      <c r="F103" s="40">
        <v>0</v>
      </c>
      <c r="G103" s="40"/>
      <c r="H103" s="40"/>
      <c r="I103" s="40"/>
      <c r="J103" t="str">
        <f>IFERROR(VLOOKUP(CONCATENATE("117-",A103),'Test Year'!J:J,1,FALSE),"117-Other")</f>
        <v>117-Other</v>
      </c>
      <c r="K103" t="str">
        <f>IFERROR(VLOOKUP(CONCATENATE("117-",A103),'12 Mos. Preceding Test Year'!J:J,1,FALSE),"117-Other")</f>
        <v>117-Other</v>
      </c>
    </row>
    <row r="104" spans="1:11" x14ac:dyDescent="0.35">
      <c r="A104" t="str">
        <f t="shared" si="1"/>
        <v>ITGEN0004</v>
      </c>
      <c r="B104" s="65" t="s">
        <v>792</v>
      </c>
      <c r="C104" s="15">
        <v>47483</v>
      </c>
      <c r="D104" s="40">
        <v>44416.413999999997</v>
      </c>
      <c r="E104" s="40">
        <v>54606.513999999996</v>
      </c>
      <c r="F104" s="40">
        <v>0</v>
      </c>
      <c r="G104" s="40">
        <v>62253.345999999983</v>
      </c>
      <c r="H104" s="40">
        <v>59672.817999999999</v>
      </c>
      <c r="I104" s="40">
        <v>0</v>
      </c>
      <c r="J104" t="str">
        <f>IFERROR(VLOOKUP(CONCATENATE("117-",A104),'Test Year'!J:J,1,FALSE),"117-Other")</f>
        <v>117-Other</v>
      </c>
      <c r="K104" t="str">
        <f>IFERROR(VLOOKUP(CONCATENATE("117-",A104),'12 Mos. Preceding Test Year'!J:J,1,FALSE),"117-Other")</f>
        <v>117-Other</v>
      </c>
    </row>
    <row r="105" spans="1:11" x14ac:dyDescent="0.35">
      <c r="A105" t="str">
        <f t="shared" si="1"/>
        <v>ITGEN2000</v>
      </c>
      <c r="B105" s="65" t="s">
        <v>793</v>
      </c>
      <c r="C105" s="15">
        <v>45657</v>
      </c>
      <c r="D105" s="40">
        <v>0</v>
      </c>
      <c r="E105" s="40">
        <v>32215.751000000004</v>
      </c>
      <c r="F105" s="40">
        <v>0</v>
      </c>
      <c r="G105" s="40">
        <v>28.173000000000005</v>
      </c>
      <c r="H105" s="40">
        <v>11867.460000000003</v>
      </c>
      <c r="I105" s="40">
        <v>0</v>
      </c>
      <c r="J105" t="str">
        <f>IFERROR(VLOOKUP(CONCATENATE("117-",A105),'Test Year'!J:J,1,FALSE),"117-Other")</f>
        <v>117-Other</v>
      </c>
      <c r="K105" t="str">
        <f>IFERROR(VLOOKUP(CONCATENATE("117-",A105),'12 Mos. Preceding Test Year'!J:J,1,FALSE),"117-Other")</f>
        <v>117-Other</v>
      </c>
    </row>
    <row r="106" spans="1:11" x14ac:dyDescent="0.35">
      <c r="A106" t="str">
        <f t="shared" si="1"/>
        <v>ITGEN2001</v>
      </c>
      <c r="B106" s="65" t="s">
        <v>794</v>
      </c>
      <c r="C106" s="15">
        <v>45412</v>
      </c>
      <c r="D106" s="40">
        <v>3632.0880000000002</v>
      </c>
      <c r="E106" s="40">
        <v>6367.6879999999992</v>
      </c>
      <c r="F106" s="40">
        <v>0</v>
      </c>
      <c r="G106" s="40">
        <v>-1403.3119999999994</v>
      </c>
      <c r="H106" s="40">
        <v>291.66700000000037</v>
      </c>
      <c r="I106" s="40">
        <v>0</v>
      </c>
      <c r="J106" t="str">
        <f>IFERROR(VLOOKUP(CONCATENATE("117-",A106),'Test Year'!J:J,1,FALSE),"117-Other")</f>
        <v>117-Other</v>
      </c>
      <c r="K106" t="str">
        <f>IFERROR(VLOOKUP(CONCATENATE("117-",A106),'12 Mos. Preceding Test Year'!J:J,1,FALSE),"117-Other")</f>
        <v>117-Other</v>
      </c>
    </row>
    <row r="107" spans="1:11" x14ac:dyDescent="0.35">
      <c r="A107" t="str">
        <f t="shared" si="1"/>
        <v>ITPCLC103</v>
      </c>
      <c r="B107" s="65" t="s">
        <v>894</v>
      </c>
      <c r="C107" s="15">
        <v>46022</v>
      </c>
      <c r="D107" s="40">
        <v>0</v>
      </c>
      <c r="E107" s="40">
        <v>1663.377</v>
      </c>
      <c r="F107" s="40">
        <v>0</v>
      </c>
      <c r="G107" s="40"/>
      <c r="H107" s="40"/>
      <c r="I107" s="40"/>
      <c r="J107" t="str">
        <f>IFERROR(VLOOKUP(CONCATENATE("117-",A107),'Test Year'!J:J,1,FALSE),"117-Other")</f>
        <v>117-Other</v>
      </c>
      <c r="K107" t="str">
        <f>IFERROR(VLOOKUP(CONCATENATE("117-",A107),'12 Mos. Preceding Test Year'!J:J,1,FALSE),"117-Other")</f>
        <v>117-Other</v>
      </c>
    </row>
    <row r="108" spans="1:11" x14ac:dyDescent="0.35">
      <c r="A108" t="str">
        <f t="shared" si="1"/>
        <v>ITPCLC117</v>
      </c>
      <c r="B108" s="65" t="s">
        <v>795</v>
      </c>
      <c r="C108" s="15">
        <v>46022</v>
      </c>
      <c r="D108" s="40">
        <v>6338.3509999999997</v>
      </c>
      <c r="E108" s="40">
        <v>11266.991</v>
      </c>
      <c r="F108" s="40">
        <v>1531.77</v>
      </c>
      <c r="G108" s="40">
        <v>13110.401</v>
      </c>
      <c r="H108" s="40">
        <v>12494.993</v>
      </c>
      <c r="I108" s="40">
        <v>4542.91</v>
      </c>
      <c r="J108" t="str">
        <f>IFERROR(VLOOKUP(CONCATENATE("117-",A108),'Test Year'!J:J,1,FALSE),"117-Other")</f>
        <v>117-ITPCLC117</v>
      </c>
      <c r="K108" t="str">
        <f>IFERROR(VLOOKUP(CONCATENATE("117-",A108),'12 Mos. Preceding Test Year'!J:J,1,FALSE),"117-Other")</f>
        <v>117-ITPCLC117</v>
      </c>
    </row>
    <row r="109" spans="1:11" x14ac:dyDescent="0.35">
      <c r="A109" t="str">
        <f t="shared" si="1"/>
        <v>ITPFP0002</v>
      </c>
      <c r="B109" s="65" t="s">
        <v>796</v>
      </c>
      <c r="C109" s="15">
        <v>43465</v>
      </c>
      <c r="D109" s="40">
        <v>3618.2449999999999</v>
      </c>
      <c r="E109" s="40">
        <v>6093.2029999999986</v>
      </c>
      <c r="F109" s="40">
        <v>0</v>
      </c>
      <c r="G109" s="40">
        <v>7229.0320000000002</v>
      </c>
      <c r="H109" s="40">
        <v>11142.470999999998</v>
      </c>
      <c r="I109" s="40">
        <v>0</v>
      </c>
      <c r="J109" t="str">
        <f>IFERROR(VLOOKUP(CONCATENATE("117-",A109),'Test Year'!J:J,1,FALSE),"117-Other")</f>
        <v>117-Other</v>
      </c>
      <c r="K109" t="str">
        <f>IFERROR(VLOOKUP(CONCATENATE("117-",A109),'12 Mos. Preceding Test Year'!J:J,1,FALSE),"117-Other")</f>
        <v>117-Other</v>
      </c>
    </row>
    <row r="110" spans="1:11" x14ac:dyDescent="0.35">
      <c r="A110" t="str">
        <f t="shared" si="1"/>
        <v>ITPFP1742</v>
      </c>
      <c r="B110" s="65" t="s">
        <v>797</v>
      </c>
      <c r="C110" s="15">
        <v>44682</v>
      </c>
      <c r="D110" s="40">
        <v>0</v>
      </c>
      <c r="E110" s="40">
        <v>215.81299999999996</v>
      </c>
      <c r="F110" s="40">
        <v>0</v>
      </c>
      <c r="G110" s="40"/>
      <c r="H110" s="40"/>
      <c r="I110" s="40"/>
      <c r="J110" t="str">
        <f>IFERROR(VLOOKUP(CONCATENATE("117-",A110),'Test Year'!J:J,1,FALSE),"117-Other")</f>
        <v>117-Other</v>
      </c>
      <c r="K110" t="str">
        <f>IFERROR(VLOOKUP(CONCATENATE("117-",A110),'12 Mos. Preceding Test Year'!J:J,1,FALSE),"117-Other")</f>
        <v>117-Other</v>
      </c>
    </row>
    <row r="111" spans="1:11" x14ac:dyDescent="0.35">
      <c r="A111" t="str">
        <f t="shared" si="1"/>
        <v>ITPFP1924</v>
      </c>
      <c r="B111" s="65" t="s">
        <v>798</v>
      </c>
      <c r="C111" s="15">
        <v>45077</v>
      </c>
      <c r="D111" s="40">
        <v>0</v>
      </c>
      <c r="E111" s="40">
        <v>1348.6460000000002</v>
      </c>
      <c r="F111" s="40">
        <v>0</v>
      </c>
      <c r="G111" s="40"/>
      <c r="H111" s="40"/>
      <c r="I111" s="40"/>
      <c r="J111" t="str">
        <f>IFERROR(VLOOKUP(CONCATENATE("117-",A111),'Test Year'!J:J,1,FALSE),"117-Other")</f>
        <v>117-Other</v>
      </c>
      <c r="K111" t="str">
        <f>IFERROR(VLOOKUP(CONCATENATE("117-",A111),'12 Mos. Preceding Test Year'!J:J,1,FALSE),"117-Other")</f>
        <v>117-Other</v>
      </c>
    </row>
    <row r="112" spans="1:11" x14ac:dyDescent="0.35">
      <c r="A112" t="str">
        <f t="shared" si="1"/>
        <v>ITPFP1978</v>
      </c>
      <c r="B112" s="65" t="s">
        <v>799</v>
      </c>
      <c r="C112" s="15">
        <v>45443</v>
      </c>
      <c r="D112" s="40">
        <v>5234.5320000000002</v>
      </c>
      <c r="E112" s="40">
        <v>12070.402000000002</v>
      </c>
      <c r="F112" s="40">
        <v>0</v>
      </c>
      <c r="G112" s="40">
        <v>6413.1820000000007</v>
      </c>
      <c r="H112" s="40">
        <v>6004.3559999999998</v>
      </c>
      <c r="I112" s="40">
        <v>0</v>
      </c>
      <c r="J112" t="str">
        <f>IFERROR(VLOOKUP(CONCATENATE("117-",A112),'Test Year'!J:J,1,FALSE),"117-Other")</f>
        <v>117-Other</v>
      </c>
      <c r="K112" t="str">
        <f>IFERROR(VLOOKUP(CONCATENATE("117-",A112),'12 Mos. Preceding Test Year'!J:J,1,FALSE),"117-Other")</f>
        <v>117-Other</v>
      </c>
    </row>
    <row r="113" spans="1:11" x14ac:dyDescent="0.35">
      <c r="A113" t="str">
        <f t="shared" si="1"/>
        <v>ITPFP1986</v>
      </c>
      <c r="B113" s="65" t="s">
        <v>895</v>
      </c>
      <c r="C113" s="15">
        <v>45291</v>
      </c>
      <c r="D113" s="40">
        <v>0</v>
      </c>
      <c r="E113" s="40">
        <v>0</v>
      </c>
      <c r="F113" s="40">
        <v>0</v>
      </c>
      <c r="G113" s="40"/>
      <c r="H113" s="40"/>
      <c r="I113" s="40"/>
      <c r="J113" t="str">
        <f>IFERROR(VLOOKUP(CONCATENATE("117-",A113),'Test Year'!J:J,1,FALSE),"117-Other")</f>
        <v>117-Other</v>
      </c>
      <c r="K113" t="str">
        <f>IFERROR(VLOOKUP(CONCATENATE("117-",A113),'12 Mos. Preceding Test Year'!J:J,1,FALSE),"117-Other")</f>
        <v>117-Other</v>
      </c>
    </row>
    <row r="114" spans="1:11" x14ac:dyDescent="0.35">
      <c r="A114" t="str">
        <f t="shared" si="1"/>
        <v>ITPFP2007</v>
      </c>
      <c r="B114" s="65" t="s">
        <v>800</v>
      </c>
      <c r="C114" s="15">
        <v>45382</v>
      </c>
      <c r="D114" s="40">
        <v>2034.154</v>
      </c>
      <c r="E114" s="40">
        <v>7833.4560000000019</v>
      </c>
      <c r="F114" s="40">
        <v>0</v>
      </c>
      <c r="G114" s="40">
        <v>4617.674</v>
      </c>
      <c r="H114" s="40">
        <v>4948.1379999999999</v>
      </c>
      <c r="I114" s="40">
        <v>0</v>
      </c>
      <c r="J114" t="str">
        <f>IFERROR(VLOOKUP(CONCATENATE("117-",A114),'Test Year'!J:J,1,FALSE),"117-Other")</f>
        <v>117-Other</v>
      </c>
      <c r="K114" t="str">
        <f>IFERROR(VLOOKUP(CONCATENATE("117-",A114),'12 Mos. Preceding Test Year'!J:J,1,FALSE),"117-Other")</f>
        <v>117-Other</v>
      </c>
    </row>
    <row r="115" spans="1:11" x14ac:dyDescent="0.35">
      <c r="A115" t="str">
        <f t="shared" si="1"/>
        <v>ITPFP2089</v>
      </c>
      <c r="B115" s="65" t="s">
        <v>896</v>
      </c>
      <c r="C115" s="15">
        <v>45940</v>
      </c>
      <c r="D115" s="40"/>
      <c r="E115" s="40"/>
      <c r="F115" s="40"/>
      <c r="G115" s="40">
        <v>25191.581000000002</v>
      </c>
      <c r="H115" s="40">
        <v>62568.416000000005</v>
      </c>
      <c r="I115" s="40">
        <v>0</v>
      </c>
      <c r="J115" t="str">
        <f>IFERROR(VLOOKUP(CONCATENATE("117-",A115),'Test Year'!J:J,1,FALSE),"117-Other")</f>
        <v>117-Other</v>
      </c>
      <c r="K115" t="str">
        <f>IFERROR(VLOOKUP(CONCATENATE("117-",A115),'12 Mos. Preceding Test Year'!J:J,1,FALSE),"117-Other")</f>
        <v>117-Other</v>
      </c>
    </row>
    <row r="116" spans="1:11" x14ac:dyDescent="0.35">
      <c r="A116" t="str">
        <f t="shared" si="1"/>
        <v>ITSEC1436</v>
      </c>
      <c r="B116" s="65" t="s">
        <v>801</v>
      </c>
      <c r="C116" s="15">
        <v>43465</v>
      </c>
      <c r="D116" s="40">
        <v>38407.070999999996</v>
      </c>
      <c r="E116" s="40">
        <v>56755.796000000009</v>
      </c>
      <c r="F116" s="40">
        <v>0</v>
      </c>
      <c r="G116" s="40">
        <v>56421.356999999982</v>
      </c>
      <c r="H116" s="40">
        <v>-2918.1790000000015</v>
      </c>
      <c r="I116" s="40">
        <v>0</v>
      </c>
      <c r="J116" t="str">
        <f>IFERROR(VLOOKUP(CONCATENATE("117-",A116),'Test Year'!J:J,1,FALSE),"117-Other")</f>
        <v>117-Other</v>
      </c>
      <c r="K116" t="str">
        <f>IFERROR(VLOOKUP(CONCATENATE("117-",A116),'12 Mos. Preceding Test Year'!J:J,1,FALSE),"117-Other")</f>
        <v>117-Other</v>
      </c>
    </row>
    <row r="117" spans="1:11" x14ac:dyDescent="0.35">
      <c r="A117" t="str">
        <f t="shared" si="1"/>
        <v>ITSEC1819</v>
      </c>
      <c r="B117" s="65" t="s">
        <v>802</v>
      </c>
      <c r="C117" s="15">
        <v>46022</v>
      </c>
      <c r="D117" s="40">
        <v>1532.635</v>
      </c>
      <c r="E117" s="40">
        <v>2402.5059999999994</v>
      </c>
      <c r="F117" s="40">
        <v>0</v>
      </c>
      <c r="G117" s="40">
        <v>1875.6670000000004</v>
      </c>
      <c r="H117" s="40">
        <v>1719.712</v>
      </c>
      <c r="I117" s="40">
        <v>0</v>
      </c>
      <c r="J117" t="str">
        <f>IFERROR(VLOOKUP(CONCATENATE("117-",A117),'Test Year'!J:J,1,FALSE),"117-Other")</f>
        <v>117-Other</v>
      </c>
      <c r="K117" t="str">
        <f>IFERROR(VLOOKUP(CONCATENATE("117-",A117),'12 Mos. Preceding Test Year'!J:J,1,FALSE),"117-Other")</f>
        <v>117-Other</v>
      </c>
    </row>
    <row r="118" spans="1:11" x14ac:dyDescent="0.35">
      <c r="A118" t="str">
        <f t="shared" si="1"/>
        <v>ITSEC1934</v>
      </c>
      <c r="B118" s="65" t="s">
        <v>803</v>
      </c>
      <c r="C118" s="15">
        <v>44926</v>
      </c>
      <c r="D118" s="40">
        <v>0</v>
      </c>
      <c r="E118" s="40">
        <v>1022.3129999999996</v>
      </c>
      <c r="F118" s="40">
        <v>0</v>
      </c>
      <c r="G118" s="40"/>
      <c r="H118" s="40"/>
      <c r="I118" s="40"/>
      <c r="J118" t="str">
        <f>IFERROR(VLOOKUP(CONCATENATE("117-",A118),'Test Year'!J:J,1,FALSE),"117-Other")</f>
        <v>117-Other</v>
      </c>
      <c r="K118" t="str">
        <f>IFERROR(VLOOKUP(CONCATENATE("117-",A118),'12 Mos. Preceding Test Year'!J:J,1,FALSE),"117-Other")</f>
        <v>117-Other</v>
      </c>
    </row>
    <row r="119" spans="1:11" x14ac:dyDescent="0.35">
      <c r="A119" t="str">
        <f t="shared" si="1"/>
        <v>ITSEC1971</v>
      </c>
      <c r="B119" s="65" t="s">
        <v>804</v>
      </c>
      <c r="C119" s="15">
        <v>45107</v>
      </c>
      <c r="D119" s="40">
        <v>0</v>
      </c>
      <c r="E119" s="40">
        <v>220.38799999999998</v>
      </c>
      <c r="F119" s="40">
        <v>0</v>
      </c>
      <c r="G119" s="40"/>
      <c r="H119" s="40"/>
      <c r="I119" s="40"/>
      <c r="J119" t="str">
        <f>IFERROR(VLOOKUP(CONCATENATE("117-",A119),'Test Year'!J:J,1,FALSE),"117-Other")</f>
        <v>117-Other</v>
      </c>
      <c r="K119" t="str">
        <f>IFERROR(VLOOKUP(CONCATENATE("117-",A119),'12 Mos. Preceding Test Year'!J:J,1,FALSE),"117-Other")</f>
        <v>117-Other</v>
      </c>
    </row>
    <row r="120" spans="1:11" x14ac:dyDescent="0.35">
      <c r="A120" t="str">
        <f t="shared" si="1"/>
        <v>ITSEC1972</v>
      </c>
      <c r="B120" s="65" t="s">
        <v>805</v>
      </c>
      <c r="C120" s="15">
        <v>45077</v>
      </c>
      <c r="D120" s="40">
        <v>0</v>
      </c>
      <c r="E120" s="40">
        <v>272.32499999999999</v>
      </c>
      <c r="F120" s="40">
        <v>0</v>
      </c>
      <c r="G120" s="40"/>
      <c r="H120" s="40"/>
      <c r="I120" s="40"/>
      <c r="J120" t="str">
        <f>IFERROR(VLOOKUP(CONCATENATE("117-",A120),'Test Year'!J:J,1,FALSE),"117-Other")</f>
        <v>117-Other</v>
      </c>
      <c r="K120" t="str">
        <f>IFERROR(VLOOKUP(CONCATENATE("117-",A120),'12 Mos. Preceding Test Year'!J:J,1,FALSE),"117-Other")</f>
        <v>117-Other</v>
      </c>
    </row>
    <row r="121" spans="1:11" x14ac:dyDescent="0.35">
      <c r="A121" t="str">
        <f t="shared" si="1"/>
        <v>ITSEC1974</v>
      </c>
      <c r="B121" s="65" t="s">
        <v>806</v>
      </c>
      <c r="C121" s="15">
        <v>44957</v>
      </c>
      <c r="D121" s="40">
        <v>113.878</v>
      </c>
      <c r="E121" s="40">
        <v>249.3949999999999</v>
      </c>
      <c r="F121" s="40">
        <v>0</v>
      </c>
      <c r="G121" s="40">
        <v>139.28699999999998</v>
      </c>
      <c r="H121" s="40">
        <v>131.172</v>
      </c>
      <c r="I121" s="40">
        <v>0</v>
      </c>
      <c r="J121" t="str">
        <f>IFERROR(VLOOKUP(CONCATENATE("117-",A121),'Test Year'!J:J,1,FALSE),"117-Other")</f>
        <v>117-Other</v>
      </c>
      <c r="K121" t="str">
        <f>IFERROR(VLOOKUP(CONCATENATE("117-",A121),'12 Mos. Preceding Test Year'!J:J,1,FALSE),"117-Other")</f>
        <v>117-Other</v>
      </c>
    </row>
    <row r="122" spans="1:11" x14ac:dyDescent="0.35">
      <c r="A122" t="str">
        <f t="shared" si="1"/>
        <v>ITSEC2037</v>
      </c>
      <c r="B122" s="65" t="s">
        <v>897</v>
      </c>
      <c r="C122" s="15">
        <v>45412</v>
      </c>
      <c r="D122" s="40">
        <v>64.423999999999992</v>
      </c>
      <c r="E122" s="40">
        <v>1957.0830000000005</v>
      </c>
      <c r="F122" s="40">
        <v>0</v>
      </c>
      <c r="G122" s="40">
        <v>78.801000000000002</v>
      </c>
      <c r="H122" s="40">
        <v>74.209000000000003</v>
      </c>
      <c r="I122" s="40">
        <v>0</v>
      </c>
      <c r="J122" t="str">
        <f>IFERROR(VLOOKUP(CONCATENATE("117-",A122),'Test Year'!J:J,1,FALSE),"117-Other")</f>
        <v>117-Other</v>
      </c>
      <c r="K122" t="str">
        <f>IFERROR(VLOOKUP(CONCATENATE("117-",A122),'12 Mos. Preceding Test Year'!J:J,1,FALSE),"117-Other")</f>
        <v>117-Other</v>
      </c>
    </row>
    <row r="123" spans="1:11" x14ac:dyDescent="0.35">
      <c r="A123" t="str">
        <f t="shared" si="1"/>
        <v>ITSEC2077</v>
      </c>
      <c r="B123" s="65" t="s">
        <v>898</v>
      </c>
      <c r="C123" s="15">
        <v>47057</v>
      </c>
      <c r="D123" s="40"/>
      <c r="E123" s="40"/>
      <c r="F123" s="40"/>
      <c r="G123" s="40">
        <v>10064.540999999999</v>
      </c>
      <c r="H123" s="40">
        <v>9852.1899999999987</v>
      </c>
      <c r="I123" s="40">
        <v>0</v>
      </c>
      <c r="J123" t="str">
        <f>IFERROR(VLOOKUP(CONCATENATE("117-",A123),'Test Year'!J:J,1,FALSE),"117-Other")</f>
        <v>117-Other</v>
      </c>
      <c r="K123" t="str">
        <f>IFERROR(VLOOKUP(CONCATENATE("117-",A123),'12 Mos. Preceding Test Year'!J:J,1,FALSE),"117-Other")</f>
        <v>117-Other</v>
      </c>
    </row>
    <row r="124" spans="1:11" x14ac:dyDescent="0.35">
      <c r="A124" t="str">
        <f t="shared" si="1"/>
        <v>ITSEC2079</v>
      </c>
      <c r="B124" s="65" t="s">
        <v>899</v>
      </c>
      <c r="C124" s="15">
        <v>46022</v>
      </c>
      <c r="D124" s="40"/>
      <c r="E124" s="40"/>
      <c r="F124" s="40"/>
      <c r="G124" s="40">
        <v>4286.3200000000006</v>
      </c>
      <c r="H124" s="40">
        <v>4195.8910000000005</v>
      </c>
      <c r="I124" s="40">
        <v>0</v>
      </c>
      <c r="J124" t="str">
        <f>IFERROR(VLOOKUP(CONCATENATE("117-",A124),'Test Year'!J:J,1,FALSE),"117-Other")</f>
        <v>117-Other</v>
      </c>
      <c r="K124" t="str">
        <f>IFERROR(VLOOKUP(CONCATENATE("117-",A124),'12 Mos. Preceding Test Year'!J:J,1,FALSE),"117-Other")</f>
        <v>117-Other</v>
      </c>
    </row>
    <row r="125" spans="1:11" x14ac:dyDescent="0.35">
      <c r="A125" t="str">
        <f t="shared" si="1"/>
        <v>ITSEC2081</v>
      </c>
      <c r="B125" s="65" t="s">
        <v>900</v>
      </c>
      <c r="C125" s="15">
        <v>46203</v>
      </c>
      <c r="D125" s="40"/>
      <c r="E125" s="40"/>
      <c r="F125" s="40"/>
      <c r="G125" s="40">
        <v>8404.2369999999992</v>
      </c>
      <c r="H125" s="40">
        <v>8226.9309999999987</v>
      </c>
      <c r="I125" s="40">
        <v>0</v>
      </c>
      <c r="J125" t="str">
        <f>IFERROR(VLOOKUP(CONCATENATE("117-",A125),'Test Year'!J:J,1,FALSE),"117-Other")</f>
        <v>117-Other</v>
      </c>
      <c r="K125" t="str">
        <f>IFERROR(VLOOKUP(CONCATENATE("117-",A125),'12 Mos. Preceding Test Year'!J:J,1,FALSE),"117-Other")</f>
        <v>117-Other</v>
      </c>
    </row>
    <row r="126" spans="1:11" x14ac:dyDescent="0.35">
      <c r="A126" t="str">
        <f t="shared" si="1"/>
        <v>ITSEC2082</v>
      </c>
      <c r="B126" s="65" t="s">
        <v>901</v>
      </c>
      <c r="C126" s="15">
        <v>46022</v>
      </c>
      <c r="D126" s="40"/>
      <c r="E126" s="40"/>
      <c r="F126" s="40"/>
      <c r="G126" s="40">
        <v>3972.1230000000005</v>
      </c>
      <c r="H126" s="40">
        <v>3888.3150000000005</v>
      </c>
      <c r="I126" s="40">
        <v>0</v>
      </c>
      <c r="J126" t="str">
        <f>IFERROR(VLOOKUP(CONCATENATE("117-",A126),'Test Year'!J:J,1,FALSE),"117-Other")</f>
        <v>117-Other</v>
      </c>
      <c r="K126" t="str">
        <f>IFERROR(VLOOKUP(CONCATENATE("117-",A126),'12 Mos. Preceding Test Year'!J:J,1,FALSE),"117-Other")</f>
        <v>117-Other</v>
      </c>
    </row>
    <row r="127" spans="1:11" x14ac:dyDescent="0.35">
      <c r="A127" t="str">
        <f t="shared" si="1"/>
        <v>ITSEC2091</v>
      </c>
      <c r="B127" s="65" t="s">
        <v>902</v>
      </c>
      <c r="C127" s="15">
        <v>45961</v>
      </c>
      <c r="D127" s="40"/>
      <c r="E127" s="40"/>
      <c r="F127" s="40"/>
      <c r="G127" s="40">
        <v>151.34799999999998</v>
      </c>
      <c r="H127" s="40">
        <v>6693.1609999999982</v>
      </c>
      <c r="I127" s="40">
        <v>0</v>
      </c>
      <c r="J127" t="str">
        <f>IFERROR(VLOOKUP(CONCATENATE("117-",A127),'Test Year'!J:J,1,FALSE),"117-Other")</f>
        <v>117-Other</v>
      </c>
      <c r="K127" t="str">
        <f>IFERROR(VLOOKUP(CONCATENATE("117-",A127),'12 Mos. Preceding Test Year'!J:J,1,FALSE),"117-Other")</f>
        <v>117-Other</v>
      </c>
    </row>
    <row r="128" spans="1:11" x14ac:dyDescent="0.35">
      <c r="A128" t="str">
        <f t="shared" si="1"/>
        <v>ITSEC2106</v>
      </c>
      <c r="B128" s="65" t="s">
        <v>903</v>
      </c>
      <c r="C128" s="15">
        <v>46752</v>
      </c>
      <c r="D128" s="40"/>
      <c r="E128" s="40"/>
      <c r="F128" s="40"/>
      <c r="G128" s="40">
        <v>0</v>
      </c>
      <c r="H128" s="40">
        <v>1648.0329999999999</v>
      </c>
      <c r="I128" s="40">
        <v>0</v>
      </c>
      <c r="J128" t="str">
        <f>IFERROR(VLOOKUP(CONCATENATE("117-",A128),'Test Year'!J:J,1,FALSE),"117-Other")</f>
        <v>117-Other</v>
      </c>
      <c r="K128" t="str">
        <f>IFERROR(VLOOKUP(CONCATENATE("117-",A128),'12 Mos. Preceding Test Year'!J:J,1,FALSE),"117-Other")</f>
        <v>117-Other</v>
      </c>
    </row>
    <row r="129" spans="1:11" x14ac:dyDescent="0.35">
      <c r="A129" t="str">
        <f t="shared" si="1"/>
        <v>ITSEC2115</v>
      </c>
      <c r="B129" s="65" t="s">
        <v>904</v>
      </c>
      <c r="C129" s="15">
        <v>46022</v>
      </c>
      <c r="D129" s="40"/>
      <c r="E129" s="40"/>
      <c r="F129" s="40"/>
      <c r="G129" s="40">
        <v>0</v>
      </c>
      <c r="H129" s="40">
        <v>1394.6609999999998</v>
      </c>
      <c r="I129" s="40">
        <v>0</v>
      </c>
      <c r="J129" t="str">
        <f>IFERROR(VLOOKUP(CONCATENATE("117-",A129),'Test Year'!J:J,1,FALSE),"117-Other")</f>
        <v>117-Other</v>
      </c>
      <c r="K129" t="str">
        <f>IFERROR(VLOOKUP(CONCATENATE("117-",A129),'12 Mos. Preceding Test Year'!J:J,1,FALSE),"117-Other")</f>
        <v>117-Other</v>
      </c>
    </row>
    <row r="130" spans="1:11" x14ac:dyDescent="0.35">
      <c r="A130" t="str">
        <f t="shared" si="1"/>
        <v>ITSEC2125</v>
      </c>
      <c r="B130" s="65" t="s">
        <v>905</v>
      </c>
      <c r="C130" s="15">
        <v>45748</v>
      </c>
      <c r="D130" s="40"/>
      <c r="E130" s="40"/>
      <c r="F130" s="40"/>
      <c r="G130" s="40">
        <v>0</v>
      </c>
      <c r="H130" s="40">
        <v>1290.1469999999999</v>
      </c>
      <c r="I130" s="40">
        <v>0</v>
      </c>
      <c r="J130" t="str">
        <f>IFERROR(VLOOKUP(CONCATENATE("117-",A130),'Test Year'!J:J,1,FALSE),"117-Other")</f>
        <v>117-Other</v>
      </c>
      <c r="K130" t="str">
        <f>IFERROR(VLOOKUP(CONCATENATE("117-",A130),'12 Mos. Preceding Test Year'!J:J,1,FALSE),"117-Other")</f>
        <v>117-Other</v>
      </c>
    </row>
    <row r="131" spans="1:11" x14ac:dyDescent="0.35">
      <c r="A131" t="str">
        <f t="shared" si="1"/>
        <v>ITSSV0003</v>
      </c>
      <c r="B131" s="65" t="s">
        <v>807</v>
      </c>
      <c r="C131" t="s">
        <v>718</v>
      </c>
      <c r="D131" s="40">
        <v>269174.68100000004</v>
      </c>
      <c r="E131" s="40">
        <v>468830.23599999998</v>
      </c>
      <c r="F131" s="40">
        <v>0</v>
      </c>
      <c r="G131" s="40">
        <v>382582.71599999996</v>
      </c>
      <c r="H131" s="40">
        <v>565170.88399999996</v>
      </c>
      <c r="I131" s="40">
        <v>0</v>
      </c>
      <c r="J131" t="str">
        <f>IFERROR(VLOOKUP(CONCATENATE("117-",A131),'Test Year'!J:J,1,FALSE),"117-Other")</f>
        <v>117-Other</v>
      </c>
      <c r="K131" t="str">
        <f>IFERROR(VLOOKUP(CONCATENATE("117-",A131),'12 Mos. Preceding Test Year'!J:J,1,FALSE),"117-Other")</f>
        <v>117-Other</v>
      </c>
    </row>
    <row r="132" spans="1:11" x14ac:dyDescent="0.35">
      <c r="A132" t="str">
        <f t="shared" si="1"/>
        <v>ITSSV1652</v>
      </c>
      <c r="B132" s="65" t="s">
        <v>808</v>
      </c>
      <c r="C132" s="15">
        <v>44925</v>
      </c>
      <c r="D132" s="40">
        <v>0</v>
      </c>
      <c r="E132" s="40">
        <v>297.39099999999991</v>
      </c>
      <c r="F132" s="40">
        <v>0</v>
      </c>
      <c r="G132" s="40"/>
      <c r="H132" s="40"/>
      <c r="I132" s="40"/>
      <c r="J132" t="str">
        <f>IFERROR(VLOOKUP(CONCATENATE("117-",A132),'Test Year'!J:J,1,FALSE),"117-Other")</f>
        <v>117-Other</v>
      </c>
      <c r="K132" t="str">
        <f>IFERROR(VLOOKUP(CONCATENATE("117-",A132),'12 Mos. Preceding Test Year'!J:J,1,FALSE),"117-Other")</f>
        <v>117-Other</v>
      </c>
    </row>
    <row r="133" spans="1:11" x14ac:dyDescent="0.35">
      <c r="A133" t="str">
        <f t="shared" si="1"/>
        <v>ITSSV1750</v>
      </c>
      <c r="B133" s="65" t="s">
        <v>809</v>
      </c>
      <c r="C133" s="15">
        <v>43831</v>
      </c>
      <c r="D133" s="40">
        <v>0</v>
      </c>
      <c r="E133" s="40">
        <v>1100.7519999999995</v>
      </c>
      <c r="F133" s="40">
        <v>0</v>
      </c>
      <c r="G133" s="40"/>
      <c r="H133" s="40"/>
      <c r="I133" s="40"/>
      <c r="J133" t="str">
        <f>IFERROR(VLOOKUP(CONCATENATE("117-",A133),'Test Year'!J:J,1,FALSE),"117-Other")</f>
        <v>117-Other</v>
      </c>
      <c r="K133" t="str">
        <f>IFERROR(VLOOKUP(CONCATENATE("117-",A133),'12 Mos. Preceding Test Year'!J:J,1,FALSE),"117-Other")</f>
        <v>117-Other</v>
      </c>
    </row>
    <row r="134" spans="1:11" x14ac:dyDescent="0.35">
      <c r="A134" t="str">
        <f t="shared" ref="A134:A197" si="2">LEFT(B134,FIND(" ",B134,1)-1)</f>
        <v>ITSSV1781</v>
      </c>
      <c r="B134" s="65" t="s">
        <v>810</v>
      </c>
      <c r="C134" s="15">
        <v>45291</v>
      </c>
      <c r="D134" s="40">
        <v>0</v>
      </c>
      <c r="E134" s="40">
        <v>1380.6429999999996</v>
      </c>
      <c r="F134" s="40">
        <v>0</v>
      </c>
      <c r="G134" s="40"/>
      <c r="H134" s="40"/>
      <c r="I134" s="40"/>
      <c r="J134" t="str">
        <f>IFERROR(VLOOKUP(CONCATENATE("117-",A134),'Test Year'!J:J,1,FALSE),"117-Other")</f>
        <v>117-Other</v>
      </c>
      <c r="K134" t="str">
        <f>IFERROR(VLOOKUP(CONCATENATE("117-",A134),'12 Mos. Preceding Test Year'!J:J,1,FALSE),"117-Other")</f>
        <v>117-Other</v>
      </c>
    </row>
    <row r="135" spans="1:11" x14ac:dyDescent="0.35">
      <c r="A135" t="str">
        <f t="shared" si="2"/>
        <v>ITSSV1830</v>
      </c>
      <c r="B135" s="65" t="s">
        <v>811</v>
      </c>
      <c r="C135" s="15">
        <v>44865</v>
      </c>
      <c r="D135" s="40">
        <v>0</v>
      </c>
      <c r="E135" s="40">
        <v>83.878000000000014</v>
      </c>
      <c r="F135" s="40">
        <v>0</v>
      </c>
      <c r="G135" s="40"/>
      <c r="H135" s="40"/>
      <c r="I135" s="40"/>
      <c r="J135" t="str">
        <f>IFERROR(VLOOKUP(CONCATENATE("117-",A135),'Test Year'!J:J,1,FALSE),"117-Other")</f>
        <v>117-Other</v>
      </c>
      <c r="K135" t="str">
        <f>IFERROR(VLOOKUP(CONCATENATE("117-",A135),'12 Mos. Preceding Test Year'!J:J,1,FALSE),"117-Other")</f>
        <v>117-Other</v>
      </c>
    </row>
    <row r="136" spans="1:11" x14ac:dyDescent="0.35">
      <c r="A136" t="str">
        <f t="shared" si="2"/>
        <v>ITSSV1834</v>
      </c>
      <c r="B136" s="65" t="s">
        <v>812</v>
      </c>
      <c r="C136" s="15">
        <v>45230</v>
      </c>
      <c r="D136" s="40">
        <v>31669.756000000001</v>
      </c>
      <c r="E136" s="40">
        <v>27583.72099999999</v>
      </c>
      <c r="F136" s="40">
        <v>0</v>
      </c>
      <c r="G136" s="40">
        <v>40547.150000000009</v>
      </c>
      <c r="H136" s="40">
        <v>38041.658000000003</v>
      </c>
      <c r="I136" s="40">
        <v>0</v>
      </c>
      <c r="J136" t="str">
        <f>IFERROR(VLOOKUP(CONCATENATE("117-",A136),'Test Year'!J:J,1,FALSE),"117-Other")</f>
        <v>117-Other</v>
      </c>
      <c r="K136" t="str">
        <f>IFERROR(VLOOKUP(CONCATENATE("117-",A136),'12 Mos. Preceding Test Year'!J:J,1,FALSE),"117-Other")</f>
        <v>117-Other</v>
      </c>
    </row>
    <row r="137" spans="1:11" x14ac:dyDescent="0.35">
      <c r="A137" t="str">
        <f t="shared" si="2"/>
        <v>ITSSV1903</v>
      </c>
      <c r="B137" s="65" t="s">
        <v>813</v>
      </c>
      <c r="C137" s="15">
        <v>45657</v>
      </c>
      <c r="D137" s="40">
        <v>0</v>
      </c>
      <c r="E137" s="40">
        <v>11409.919000000004</v>
      </c>
      <c r="F137" s="40">
        <v>0</v>
      </c>
      <c r="G137" s="40">
        <v>4.97</v>
      </c>
      <c r="H137" s="40">
        <v>4495.097999999999</v>
      </c>
      <c r="I137" s="40">
        <v>0</v>
      </c>
      <c r="J137" t="str">
        <f>IFERROR(VLOOKUP(CONCATENATE("117-",A137),'Test Year'!J:J,1,FALSE),"117-Other")</f>
        <v>117-Other</v>
      </c>
      <c r="K137" t="str">
        <f>IFERROR(VLOOKUP(CONCATENATE("117-",A137),'12 Mos. Preceding Test Year'!J:J,1,FALSE),"117-Other")</f>
        <v>117-Other</v>
      </c>
    </row>
    <row r="138" spans="1:11" x14ac:dyDescent="0.35">
      <c r="A138" t="str">
        <f t="shared" si="2"/>
        <v>ITSSV1912</v>
      </c>
      <c r="B138" s="65" t="s">
        <v>814</v>
      </c>
      <c r="C138" s="15">
        <v>45017</v>
      </c>
      <c r="D138" s="40">
        <v>0</v>
      </c>
      <c r="E138" s="40">
        <v>388.048</v>
      </c>
      <c r="F138" s="40">
        <v>0</v>
      </c>
      <c r="G138" s="40"/>
      <c r="H138" s="40"/>
      <c r="I138" s="40"/>
      <c r="J138" t="str">
        <f>IFERROR(VLOOKUP(CONCATENATE("117-",A138),'Test Year'!J:J,1,FALSE),"117-Other")</f>
        <v>117-Other</v>
      </c>
      <c r="K138" t="str">
        <f>IFERROR(VLOOKUP(CONCATENATE("117-",A138),'12 Mos. Preceding Test Year'!J:J,1,FALSE),"117-Other")</f>
        <v>117-Other</v>
      </c>
    </row>
    <row r="139" spans="1:11" x14ac:dyDescent="0.35">
      <c r="A139" t="str">
        <f t="shared" si="2"/>
        <v>ITSSV1915</v>
      </c>
      <c r="B139" s="65" t="s">
        <v>815</v>
      </c>
      <c r="C139" s="15">
        <v>44712</v>
      </c>
      <c r="D139" s="40">
        <v>0</v>
      </c>
      <c r="E139" s="40">
        <v>0</v>
      </c>
      <c r="F139" s="40">
        <v>0</v>
      </c>
      <c r="G139" s="40"/>
      <c r="H139" s="40"/>
      <c r="I139" s="40"/>
      <c r="J139" t="str">
        <f>IFERROR(VLOOKUP(CONCATENATE("117-",A139),'Test Year'!J:J,1,FALSE),"117-Other")</f>
        <v>117-Other</v>
      </c>
      <c r="K139" t="str">
        <f>IFERROR(VLOOKUP(CONCATENATE("117-",A139),'12 Mos. Preceding Test Year'!J:J,1,FALSE),"117-Other")</f>
        <v>117-Other</v>
      </c>
    </row>
    <row r="140" spans="1:11" x14ac:dyDescent="0.35">
      <c r="A140" t="str">
        <f t="shared" si="2"/>
        <v>ITSSV1916</v>
      </c>
      <c r="B140" s="65" t="s">
        <v>816</v>
      </c>
      <c r="C140" s="15">
        <v>45597</v>
      </c>
      <c r="D140" s="40">
        <v>1250.5170000000001</v>
      </c>
      <c r="E140" s="40">
        <v>2603.4029999999998</v>
      </c>
      <c r="F140" s="40">
        <v>0</v>
      </c>
      <c r="G140" s="40">
        <v>1533.2720000000002</v>
      </c>
      <c r="H140" s="40">
        <v>1435.874</v>
      </c>
      <c r="I140" s="40">
        <v>0</v>
      </c>
      <c r="J140" t="str">
        <f>IFERROR(VLOOKUP(CONCATENATE("117-",A140),'Test Year'!J:J,1,FALSE),"117-Other")</f>
        <v>117-Other</v>
      </c>
      <c r="K140" t="str">
        <f>IFERROR(VLOOKUP(CONCATENATE("117-",A140),'12 Mos. Preceding Test Year'!J:J,1,FALSE),"117-Other")</f>
        <v>117-Other</v>
      </c>
    </row>
    <row r="141" spans="1:11" x14ac:dyDescent="0.35">
      <c r="A141" t="str">
        <f t="shared" si="2"/>
        <v>ITSSV1963</v>
      </c>
      <c r="B141" s="65" t="s">
        <v>817</v>
      </c>
      <c r="C141" s="15">
        <v>45809</v>
      </c>
      <c r="D141" s="40">
        <v>15850.495999999999</v>
      </c>
      <c r="E141" s="40">
        <v>28851.882000000005</v>
      </c>
      <c r="F141" s="40">
        <v>0</v>
      </c>
      <c r="G141" s="40">
        <v>23668.403999999999</v>
      </c>
      <c r="H141" s="40">
        <v>37111.475999999995</v>
      </c>
      <c r="I141" s="40">
        <v>0</v>
      </c>
      <c r="J141" t="str">
        <f>IFERROR(VLOOKUP(CONCATENATE("117-",A141),'Test Year'!J:J,1,FALSE),"117-Other")</f>
        <v>117-Other</v>
      </c>
      <c r="K141" t="str">
        <f>IFERROR(VLOOKUP(CONCATENATE("117-",A141),'12 Mos. Preceding Test Year'!J:J,1,FALSE),"117-Other")</f>
        <v>117-Other</v>
      </c>
    </row>
    <row r="142" spans="1:11" x14ac:dyDescent="0.35">
      <c r="A142" t="str">
        <f t="shared" si="2"/>
        <v>ITSSV1970</v>
      </c>
      <c r="B142" s="65" t="s">
        <v>818</v>
      </c>
      <c r="C142" s="15">
        <v>45657</v>
      </c>
      <c r="D142" s="40">
        <v>0</v>
      </c>
      <c r="E142" s="40">
        <v>170.51</v>
      </c>
      <c r="F142" s="40">
        <v>0</v>
      </c>
      <c r="G142" s="40"/>
      <c r="H142" s="40"/>
      <c r="I142" s="40"/>
      <c r="J142" t="str">
        <f>IFERROR(VLOOKUP(CONCATENATE("117-",A142),'Test Year'!J:J,1,FALSE),"117-Other")</f>
        <v>117-Other</v>
      </c>
      <c r="K142" t="str">
        <f>IFERROR(VLOOKUP(CONCATENATE("117-",A142),'12 Mos. Preceding Test Year'!J:J,1,FALSE),"117-Other")</f>
        <v>117-Other</v>
      </c>
    </row>
    <row r="143" spans="1:11" x14ac:dyDescent="0.35">
      <c r="A143" t="str">
        <f t="shared" si="2"/>
        <v>ITSSV1980</v>
      </c>
      <c r="B143" s="65" t="s">
        <v>819</v>
      </c>
      <c r="C143" s="15">
        <v>44926</v>
      </c>
      <c r="D143" s="40">
        <v>0</v>
      </c>
      <c r="E143" s="40">
        <v>13.358000000000002</v>
      </c>
      <c r="F143" s="40">
        <v>0</v>
      </c>
      <c r="G143" s="40"/>
      <c r="H143" s="40"/>
      <c r="I143" s="40"/>
      <c r="J143" t="str">
        <f>IFERROR(VLOOKUP(CONCATENATE("117-",A143),'Test Year'!J:J,1,FALSE),"117-Other")</f>
        <v>117-Other</v>
      </c>
      <c r="K143" t="str">
        <f>IFERROR(VLOOKUP(CONCATENATE("117-",A143),'12 Mos. Preceding Test Year'!J:J,1,FALSE),"117-Other")</f>
        <v>117-Other</v>
      </c>
    </row>
    <row r="144" spans="1:11" x14ac:dyDescent="0.35">
      <c r="A144" t="str">
        <f t="shared" si="2"/>
        <v>ITSSV1998</v>
      </c>
      <c r="B144" s="65" t="s">
        <v>906</v>
      </c>
      <c r="C144" s="15">
        <v>44895</v>
      </c>
      <c r="D144" s="40">
        <v>0</v>
      </c>
      <c r="E144" s="40">
        <v>0</v>
      </c>
      <c r="F144" s="40">
        <v>0</v>
      </c>
      <c r="G144" s="40"/>
      <c r="H144" s="40"/>
      <c r="I144" s="40"/>
      <c r="J144" t="str">
        <f>IFERROR(VLOOKUP(CONCATENATE("117-",A144),'Test Year'!J:J,1,FALSE),"117-Other")</f>
        <v>117-Other</v>
      </c>
      <c r="K144" t="str">
        <f>IFERROR(VLOOKUP(CONCATENATE("117-",A144),'12 Mos. Preceding Test Year'!J:J,1,FALSE),"117-Other")</f>
        <v>117-Other</v>
      </c>
    </row>
    <row r="145" spans="1:11" x14ac:dyDescent="0.35">
      <c r="A145" t="str">
        <f t="shared" si="2"/>
        <v>ITSSV1999</v>
      </c>
      <c r="B145" s="65" t="s">
        <v>907</v>
      </c>
      <c r="C145" s="15">
        <v>45291</v>
      </c>
      <c r="D145" s="40">
        <v>0</v>
      </c>
      <c r="E145" s="40">
        <v>2235.4310000000005</v>
      </c>
      <c r="F145" s="40">
        <v>0</v>
      </c>
      <c r="G145" s="40"/>
      <c r="H145" s="40"/>
      <c r="I145" s="40"/>
      <c r="J145" t="str">
        <f>IFERROR(VLOOKUP(CONCATENATE("117-",A145),'Test Year'!J:J,1,FALSE),"117-Other")</f>
        <v>117-Other</v>
      </c>
      <c r="K145" t="str">
        <f>IFERROR(VLOOKUP(CONCATENATE("117-",A145),'12 Mos. Preceding Test Year'!J:J,1,FALSE),"117-Other")</f>
        <v>117-Other</v>
      </c>
    </row>
    <row r="146" spans="1:11" x14ac:dyDescent="0.35">
      <c r="A146" t="str">
        <f t="shared" si="2"/>
        <v>ITSSV2013</v>
      </c>
      <c r="B146" s="65" t="s">
        <v>820</v>
      </c>
      <c r="C146" s="15">
        <v>45291</v>
      </c>
      <c r="D146" s="40">
        <v>0</v>
      </c>
      <c r="E146" s="40">
        <v>39.033000000000001</v>
      </c>
      <c r="F146" s="40">
        <v>0</v>
      </c>
      <c r="G146" s="40"/>
      <c r="H146" s="40"/>
      <c r="I146" s="40"/>
      <c r="J146" t="str">
        <f>IFERROR(VLOOKUP(CONCATENATE("117-",A146),'Test Year'!J:J,1,FALSE),"117-Other")</f>
        <v>117-Other</v>
      </c>
      <c r="K146" t="str">
        <f>IFERROR(VLOOKUP(CONCATENATE("117-",A146),'12 Mos. Preceding Test Year'!J:J,1,FALSE),"117-Other")</f>
        <v>117-Other</v>
      </c>
    </row>
    <row r="147" spans="1:11" x14ac:dyDescent="0.35">
      <c r="A147" t="str">
        <f t="shared" si="2"/>
        <v>ITSSV2036</v>
      </c>
      <c r="B147" s="65" t="s">
        <v>821</v>
      </c>
      <c r="C147" s="15">
        <v>45107</v>
      </c>
      <c r="D147" s="40">
        <v>0</v>
      </c>
      <c r="E147" s="40">
        <v>13338.461999999996</v>
      </c>
      <c r="F147" s="40">
        <v>0</v>
      </c>
      <c r="G147" s="40"/>
      <c r="H147" s="40"/>
      <c r="I147" s="40"/>
      <c r="J147" t="str">
        <f>IFERROR(VLOOKUP(CONCATENATE("117-",A147),'Test Year'!J:J,1,FALSE),"117-Other")</f>
        <v>117-Other</v>
      </c>
      <c r="K147" t="str">
        <f>IFERROR(VLOOKUP(CONCATENATE("117-",A147),'12 Mos. Preceding Test Year'!J:J,1,FALSE),"117-Other")</f>
        <v>117-Other</v>
      </c>
    </row>
    <row r="148" spans="1:11" x14ac:dyDescent="0.35">
      <c r="A148" t="str">
        <f t="shared" si="2"/>
        <v>ITSSV2039</v>
      </c>
      <c r="B148" s="65" t="s">
        <v>908</v>
      </c>
      <c r="C148" s="15">
        <v>45169</v>
      </c>
      <c r="D148" s="40">
        <v>0</v>
      </c>
      <c r="E148" s="40">
        <v>14680.744999999999</v>
      </c>
      <c r="F148" s="40">
        <v>0</v>
      </c>
      <c r="G148" s="40"/>
      <c r="H148" s="40"/>
      <c r="I148" s="40"/>
      <c r="J148" t="str">
        <f>IFERROR(VLOOKUP(CONCATENATE("117-",A148),'Test Year'!J:J,1,FALSE),"117-Other")</f>
        <v>117-Other</v>
      </c>
      <c r="K148" t="str">
        <f>IFERROR(VLOOKUP(CONCATENATE("117-",A148),'12 Mos. Preceding Test Year'!J:J,1,FALSE),"117-Other")</f>
        <v>117-Other</v>
      </c>
    </row>
    <row r="149" spans="1:11" x14ac:dyDescent="0.35">
      <c r="A149" t="str">
        <f t="shared" si="2"/>
        <v>ITSSV2043</v>
      </c>
      <c r="B149" s="65" t="s">
        <v>909</v>
      </c>
      <c r="C149" s="15">
        <v>45292</v>
      </c>
      <c r="D149" s="40">
        <v>0</v>
      </c>
      <c r="E149" s="40">
        <v>9128.8179999999993</v>
      </c>
      <c r="F149" s="40">
        <v>0</v>
      </c>
      <c r="G149" s="40">
        <v>10.999999999999998</v>
      </c>
      <c r="H149" s="40">
        <v>9934.3529999999992</v>
      </c>
      <c r="I149" s="40">
        <v>0</v>
      </c>
      <c r="J149" t="str">
        <f>IFERROR(VLOOKUP(CONCATENATE("117-",A149),'Test Year'!J:J,1,FALSE),"117-Other")</f>
        <v>117-Other</v>
      </c>
      <c r="K149" t="str">
        <f>IFERROR(VLOOKUP(CONCATENATE("117-",A149),'12 Mos. Preceding Test Year'!J:J,1,FALSE),"117-Other")</f>
        <v>117-Other</v>
      </c>
    </row>
    <row r="150" spans="1:11" x14ac:dyDescent="0.35">
      <c r="A150" t="str">
        <f t="shared" si="2"/>
        <v>ITSSV2063</v>
      </c>
      <c r="B150" s="65" t="s">
        <v>910</v>
      </c>
      <c r="C150" s="15">
        <v>46022</v>
      </c>
      <c r="D150" s="40"/>
      <c r="E150" s="40"/>
      <c r="F150" s="40"/>
      <c r="G150" s="40">
        <v>0</v>
      </c>
      <c r="H150" s="40">
        <v>0</v>
      </c>
      <c r="I150" s="40">
        <v>0</v>
      </c>
      <c r="J150" t="str">
        <f>IFERROR(VLOOKUP(CONCATENATE("117-",A150),'Test Year'!J:J,1,FALSE),"117-Other")</f>
        <v>117-Other</v>
      </c>
      <c r="K150" t="str">
        <f>IFERROR(VLOOKUP(CONCATENATE("117-",A150),'12 Mos. Preceding Test Year'!J:J,1,FALSE),"117-Other")</f>
        <v>117-Other</v>
      </c>
    </row>
    <row r="151" spans="1:11" x14ac:dyDescent="0.35">
      <c r="A151" t="str">
        <f t="shared" si="2"/>
        <v>ITSSV2069</v>
      </c>
      <c r="B151" s="65" t="s">
        <v>911</v>
      </c>
      <c r="C151" s="15">
        <v>45657</v>
      </c>
      <c r="D151" s="40"/>
      <c r="E151" s="40"/>
      <c r="F151" s="40"/>
      <c r="G151" s="40">
        <v>13.870000000000001</v>
      </c>
      <c r="H151" s="40">
        <v>12519.16</v>
      </c>
      <c r="I151" s="40">
        <v>0</v>
      </c>
      <c r="J151" t="str">
        <f>IFERROR(VLOOKUP(CONCATENATE("117-",A151),'Test Year'!J:J,1,FALSE),"117-Other")</f>
        <v>117-Other</v>
      </c>
      <c r="K151" t="str">
        <f>IFERROR(VLOOKUP(CONCATENATE("117-",A151),'12 Mos. Preceding Test Year'!J:J,1,FALSE),"117-Other")</f>
        <v>117-Other</v>
      </c>
    </row>
    <row r="152" spans="1:11" x14ac:dyDescent="0.35">
      <c r="A152" t="str">
        <f t="shared" si="2"/>
        <v>ITSSV2076</v>
      </c>
      <c r="B152" s="65" t="s">
        <v>912</v>
      </c>
      <c r="C152" s="15">
        <v>45688</v>
      </c>
      <c r="D152" s="40"/>
      <c r="E152" s="40"/>
      <c r="F152" s="40"/>
      <c r="G152" s="40">
        <v>14472.498</v>
      </c>
      <c r="H152" s="40">
        <v>20463.343000000001</v>
      </c>
      <c r="I152" s="40">
        <v>0</v>
      </c>
      <c r="J152" t="str">
        <f>IFERROR(VLOOKUP(CONCATENATE("117-",A152),'Test Year'!J:J,1,FALSE),"117-Other")</f>
        <v>117-Other</v>
      </c>
      <c r="K152" t="str">
        <f>IFERROR(VLOOKUP(CONCATENATE("117-",A152),'12 Mos. Preceding Test Year'!J:J,1,FALSE),"117-Other")</f>
        <v>117-Other</v>
      </c>
    </row>
    <row r="153" spans="1:11" x14ac:dyDescent="0.35">
      <c r="A153" t="str">
        <f t="shared" si="2"/>
        <v>ITSSV2078</v>
      </c>
      <c r="B153" s="65" t="s">
        <v>913</v>
      </c>
      <c r="C153" s="15">
        <v>45657</v>
      </c>
      <c r="D153" s="40"/>
      <c r="E153" s="40"/>
      <c r="F153" s="40"/>
      <c r="G153" s="40">
        <v>68.81</v>
      </c>
      <c r="H153" s="40">
        <v>17813.771999999997</v>
      </c>
      <c r="I153" s="40">
        <v>0</v>
      </c>
      <c r="J153" t="str">
        <f>IFERROR(VLOOKUP(CONCATENATE("117-",A153),'Test Year'!J:J,1,FALSE),"117-Other")</f>
        <v>117-Other</v>
      </c>
      <c r="K153" t="str">
        <f>IFERROR(VLOOKUP(CONCATENATE("117-",A153),'12 Mos. Preceding Test Year'!J:J,1,FALSE),"117-Other")</f>
        <v>117-Other</v>
      </c>
    </row>
    <row r="154" spans="1:11" x14ac:dyDescent="0.35">
      <c r="A154" t="str">
        <f t="shared" si="2"/>
        <v>ITSSV2080</v>
      </c>
      <c r="B154" s="65" t="s">
        <v>914</v>
      </c>
      <c r="C154" s="15">
        <v>45657</v>
      </c>
      <c r="D154" s="40"/>
      <c r="E154" s="40"/>
      <c r="F154" s="40"/>
      <c r="G154" s="40">
        <v>50.490000000000009</v>
      </c>
      <c r="H154" s="40">
        <v>13073.987999999999</v>
      </c>
      <c r="I154" s="40">
        <v>0</v>
      </c>
      <c r="J154" t="str">
        <f>IFERROR(VLOOKUP(CONCATENATE("117-",A154),'Test Year'!J:J,1,FALSE),"117-Other")</f>
        <v>117-Other</v>
      </c>
      <c r="K154" t="str">
        <f>IFERROR(VLOOKUP(CONCATENATE("117-",A154),'12 Mos. Preceding Test Year'!J:J,1,FALSE),"117-Other")</f>
        <v>117-Other</v>
      </c>
    </row>
    <row r="155" spans="1:11" x14ac:dyDescent="0.35">
      <c r="A155" t="str">
        <f t="shared" si="2"/>
        <v>ITSSV2086</v>
      </c>
      <c r="B155" s="65" t="s">
        <v>915</v>
      </c>
      <c r="C155" s="15">
        <v>46233</v>
      </c>
      <c r="D155" s="40"/>
      <c r="E155" s="40"/>
      <c r="F155" s="40"/>
      <c r="G155" s="40">
        <v>2011.299</v>
      </c>
      <c r="H155" s="40">
        <v>2242.5329999999999</v>
      </c>
      <c r="I155" s="40">
        <v>0</v>
      </c>
      <c r="J155" t="str">
        <f>IFERROR(VLOOKUP(CONCATENATE("117-",A155),'Test Year'!J:J,1,FALSE),"117-Other")</f>
        <v>117-Other</v>
      </c>
      <c r="K155" t="str">
        <f>IFERROR(VLOOKUP(CONCATENATE("117-",A155),'12 Mos. Preceding Test Year'!J:J,1,FALSE),"117-Other")</f>
        <v>117-Other</v>
      </c>
    </row>
    <row r="156" spans="1:11" x14ac:dyDescent="0.35">
      <c r="A156" t="str">
        <f t="shared" si="2"/>
        <v>ITSSV2087</v>
      </c>
      <c r="B156" s="65" t="s">
        <v>916</v>
      </c>
      <c r="C156" s="15">
        <v>45688</v>
      </c>
      <c r="D156" s="40"/>
      <c r="E156" s="40"/>
      <c r="F156" s="40"/>
      <c r="G156" s="40">
        <v>164.45999999999998</v>
      </c>
      <c r="H156" s="40">
        <v>42579.510999999999</v>
      </c>
      <c r="I156" s="40">
        <v>0</v>
      </c>
      <c r="J156" t="str">
        <f>IFERROR(VLOOKUP(CONCATENATE("117-",A156),'Test Year'!J:J,1,FALSE),"117-Other")</f>
        <v>117-Other</v>
      </c>
      <c r="K156" t="str">
        <f>IFERROR(VLOOKUP(CONCATENATE("117-",A156),'12 Mos. Preceding Test Year'!J:J,1,FALSE),"117-Other")</f>
        <v>117-Other</v>
      </c>
    </row>
    <row r="157" spans="1:11" x14ac:dyDescent="0.35">
      <c r="A157" t="str">
        <f t="shared" si="2"/>
        <v>ITSSV2092</v>
      </c>
      <c r="B157" s="65" t="s">
        <v>917</v>
      </c>
      <c r="C157" s="15">
        <v>45688</v>
      </c>
      <c r="D157" s="40"/>
      <c r="E157" s="40"/>
      <c r="F157" s="40"/>
      <c r="G157" s="40">
        <v>36.42</v>
      </c>
      <c r="H157" s="40">
        <v>18638.917999999998</v>
      </c>
      <c r="I157" s="40">
        <v>0</v>
      </c>
      <c r="J157" t="str">
        <f>IFERROR(VLOOKUP(CONCATENATE("117-",A157),'Test Year'!J:J,1,FALSE),"117-Other")</f>
        <v>117-Other</v>
      </c>
      <c r="K157" t="str">
        <f>IFERROR(VLOOKUP(CONCATENATE("117-",A157),'12 Mos. Preceding Test Year'!J:J,1,FALSE),"117-Other")</f>
        <v>117-Other</v>
      </c>
    </row>
    <row r="158" spans="1:11" x14ac:dyDescent="0.35">
      <c r="A158" t="str">
        <f t="shared" si="2"/>
        <v>ITSSV2093</v>
      </c>
      <c r="B158" s="65" t="s">
        <v>918</v>
      </c>
      <c r="C158" s="15">
        <v>47422</v>
      </c>
      <c r="D158" s="40"/>
      <c r="E158" s="40"/>
      <c r="F158" s="40"/>
      <c r="G158" s="40">
        <v>26.490000000000002</v>
      </c>
      <c r="H158" s="40">
        <v>10205.496000000001</v>
      </c>
      <c r="I158" s="40">
        <v>0</v>
      </c>
      <c r="J158" t="str">
        <f>IFERROR(VLOOKUP(CONCATENATE("117-",A158),'Test Year'!J:J,1,FALSE),"117-Other")</f>
        <v>117-Other</v>
      </c>
      <c r="K158" t="str">
        <f>IFERROR(VLOOKUP(CONCATENATE("117-",A158),'12 Mos. Preceding Test Year'!J:J,1,FALSE),"117-Other")</f>
        <v>117-Other</v>
      </c>
    </row>
    <row r="159" spans="1:11" x14ac:dyDescent="0.35">
      <c r="A159" t="str">
        <f t="shared" si="2"/>
        <v>ITSSV2096</v>
      </c>
      <c r="B159" s="65" t="s">
        <v>919</v>
      </c>
      <c r="C159" s="15">
        <v>45657</v>
      </c>
      <c r="D159" s="40"/>
      <c r="E159" s="40"/>
      <c r="F159" s="40"/>
      <c r="G159" s="40">
        <v>39.79</v>
      </c>
      <c r="H159" s="40">
        <v>10302.487999999999</v>
      </c>
      <c r="I159" s="40">
        <v>0</v>
      </c>
      <c r="J159" t="str">
        <f>IFERROR(VLOOKUP(CONCATENATE("117-",A159),'Test Year'!J:J,1,FALSE),"117-Other")</f>
        <v>117-Other</v>
      </c>
      <c r="K159" t="str">
        <f>IFERROR(VLOOKUP(CONCATENATE("117-",A159),'12 Mos. Preceding Test Year'!J:J,1,FALSE),"117-Other")</f>
        <v>117-Other</v>
      </c>
    </row>
    <row r="160" spans="1:11" x14ac:dyDescent="0.35">
      <c r="A160" t="str">
        <f t="shared" si="2"/>
        <v>ITSSV2098</v>
      </c>
      <c r="B160" s="65" t="s">
        <v>920</v>
      </c>
      <c r="C160" s="15">
        <v>45778</v>
      </c>
      <c r="D160" s="40"/>
      <c r="E160" s="40"/>
      <c r="F160" s="40"/>
      <c r="G160" s="40">
        <v>0</v>
      </c>
      <c r="H160" s="40">
        <v>1220.366</v>
      </c>
      <c r="I160" s="40">
        <v>0</v>
      </c>
      <c r="J160" t="str">
        <f>IFERROR(VLOOKUP(CONCATENATE("117-",A160),'Test Year'!J:J,1,FALSE),"117-Other")</f>
        <v>117-Other</v>
      </c>
      <c r="K160" t="str">
        <f>IFERROR(VLOOKUP(CONCATENATE("117-",A160),'12 Mos. Preceding Test Year'!J:J,1,FALSE),"117-Other")</f>
        <v>117-Other</v>
      </c>
    </row>
    <row r="161" spans="1:11" x14ac:dyDescent="0.35">
      <c r="A161" t="str">
        <f t="shared" si="2"/>
        <v>ITSSV2100</v>
      </c>
      <c r="B161" s="65" t="s">
        <v>921</v>
      </c>
      <c r="C161" s="15">
        <v>46022</v>
      </c>
      <c r="D161" s="40"/>
      <c r="E161" s="40"/>
      <c r="F161" s="40"/>
      <c r="G161" s="40">
        <v>0</v>
      </c>
      <c r="H161" s="40">
        <v>13576.089999999998</v>
      </c>
      <c r="I161" s="40">
        <v>0</v>
      </c>
      <c r="J161" t="str">
        <f>IFERROR(VLOOKUP(CONCATENATE("117-",A161),'Test Year'!J:J,1,FALSE),"117-Other")</f>
        <v>117-Other</v>
      </c>
      <c r="K161" t="str">
        <f>IFERROR(VLOOKUP(CONCATENATE("117-",A161),'12 Mos. Preceding Test Year'!J:J,1,FALSE),"117-Other")</f>
        <v>117-Other</v>
      </c>
    </row>
    <row r="162" spans="1:11" x14ac:dyDescent="0.35">
      <c r="A162" t="str">
        <f t="shared" si="2"/>
        <v>ITSSV2122</v>
      </c>
      <c r="B162" s="65" t="s">
        <v>922</v>
      </c>
      <c r="C162" s="15">
        <v>45838</v>
      </c>
      <c r="D162" s="40"/>
      <c r="E162" s="40"/>
      <c r="F162" s="40"/>
      <c r="G162" s="40">
        <v>0</v>
      </c>
      <c r="H162" s="40">
        <v>3320.797</v>
      </c>
      <c r="I162" s="40">
        <v>0</v>
      </c>
      <c r="J162" t="str">
        <f>IFERROR(VLOOKUP(CONCATENATE("117-",A162),'Test Year'!J:J,1,FALSE),"117-Other")</f>
        <v>117-Other</v>
      </c>
      <c r="K162" t="str">
        <f>IFERROR(VLOOKUP(CONCATENATE("117-",A162),'12 Mos. Preceding Test Year'!J:J,1,FALSE),"117-Other")</f>
        <v>117-Other</v>
      </c>
    </row>
    <row r="163" spans="1:11" x14ac:dyDescent="0.35">
      <c r="A163" t="str">
        <f t="shared" si="2"/>
        <v>ITSSV2128</v>
      </c>
      <c r="B163" s="65" t="s">
        <v>923</v>
      </c>
      <c r="C163" s="15">
        <v>45869</v>
      </c>
      <c r="D163" s="40"/>
      <c r="E163" s="40"/>
      <c r="F163" s="40"/>
      <c r="G163" s="40">
        <v>0</v>
      </c>
      <c r="H163" s="40">
        <v>10323.116</v>
      </c>
      <c r="I163" s="40">
        <v>0</v>
      </c>
      <c r="J163" t="str">
        <f>IFERROR(VLOOKUP(CONCATENATE("117-",A163),'Test Year'!J:J,1,FALSE),"117-Other")</f>
        <v>117-Other</v>
      </c>
      <c r="K163" t="str">
        <f>IFERROR(VLOOKUP(CONCATENATE("117-",A163),'12 Mos. Preceding Test Year'!J:J,1,FALSE),"117-Other")</f>
        <v>117-Other</v>
      </c>
    </row>
    <row r="164" spans="1:11" x14ac:dyDescent="0.35">
      <c r="A164" t="str">
        <f t="shared" si="2"/>
        <v>ITTRN1272</v>
      </c>
      <c r="B164" s="65" t="s">
        <v>924</v>
      </c>
      <c r="C164" t="s">
        <v>718</v>
      </c>
      <c r="D164" s="40">
        <v>0</v>
      </c>
      <c r="E164" s="40">
        <v>-37151.481</v>
      </c>
      <c r="F164" s="40">
        <v>0</v>
      </c>
      <c r="G164" s="40">
        <v>-7.54</v>
      </c>
      <c r="H164" s="40">
        <v>-6807.6759999999995</v>
      </c>
      <c r="I164" s="40">
        <v>0</v>
      </c>
      <c r="J164" t="str">
        <f>IFERROR(VLOOKUP(CONCATENATE("117-",A164),'Test Year'!J:J,1,FALSE),"117-Other")</f>
        <v>117-Other</v>
      </c>
      <c r="K164" t="str">
        <f>IFERROR(VLOOKUP(CONCATENATE("117-",A164),'12 Mos. Preceding Test Year'!J:J,1,FALSE),"117-Other")</f>
        <v>117-Other</v>
      </c>
    </row>
    <row r="165" spans="1:11" x14ac:dyDescent="0.35">
      <c r="A165" t="str">
        <f t="shared" si="2"/>
        <v>ITTRN1729</v>
      </c>
      <c r="B165" s="65" t="s">
        <v>822</v>
      </c>
      <c r="C165" s="15">
        <v>45322</v>
      </c>
      <c r="D165" s="40">
        <v>0</v>
      </c>
      <c r="E165" s="40">
        <v>1390.606</v>
      </c>
      <c r="F165" s="40">
        <v>0</v>
      </c>
      <c r="G165" s="40"/>
      <c r="H165" s="40"/>
      <c r="I165" s="40"/>
      <c r="J165" t="str">
        <f>IFERROR(VLOOKUP(CONCATENATE("117-",A165),'Test Year'!J:J,1,FALSE),"117-Other")</f>
        <v>117-Other</v>
      </c>
      <c r="K165" t="str">
        <f>IFERROR(VLOOKUP(CONCATENATE("117-",A165),'12 Mos. Preceding Test Year'!J:J,1,FALSE),"117-Other")</f>
        <v>117-Other</v>
      </c>
    </row>
    <row r="166" spans="1:11" x14ac:dyDescent="0.35">
      <c r="A166" t="str">
        <f t="shared" si="2"/>
        <v>ITTRN1829</v>
      </c>
      <c r="B166" s="65" t="s">
        <v>823</v>
      </c>
      <c r="C166" s="15">
        <v>45168</v>
      </c>
      <c r="D166" s="40">
        <v>0</v>
      </c>
      <c r="E166" s="40">
        <v>2220.5190000000002</v>
      </c>
      <c r="F166" s="40">
        <v>0</v>
      </c>
      <c r="G166" s="40"/>
      <c r="H166" s="40"/>
      <c r="I166" s="40"/>
      <c r="J166" t="str">
        <f>IFERROR(VLOOKUP(CONCATENATE("117-",A166),'Test Year'!J:J,1,FALSE),"117-Other")</f>
        <v>117-Other</v>
      </c>
      <c r="K166" t="str">
        <f>IFERROR(VLOOKUP(CONCATENATE("117-",A166),'12 Mos. Preceding Test Year'!J:J,1,FALSE),"117-Other")</f>
        <v>117-Other</v>
      </c>
    </row>
    <row r="167" spans="1:11" x14ac:dyDescent="0.35">
      <c r="A167" t="str">
        <f t="shared" si="2"/>
        <v>ITTRN1844</v>
      </c>
      <c r="B167" s="65" t="s">
        <v>824</v>
      </c>
      <c r="C167" s="15">
        <v>45107</v>
      </c>
      <c r="D167" s="40">
        <v>0</v>
      </c>
      <c r="E167" s="40">
        <v>3211.183</v>
      </c>
      <c r="F167" s="40">
        <v>0</v>
      </c>
      <c r="G167" s="40"/>
      <c r="H167" s="40"/>
      <c r="I167" s="40"/>
      <c r="J167" t="str">
        <f>IFERROR(VLOOKUP(CONCATENATE("117-",A167),'Test Year'!J:J,1,FALSE),"117-Other")</f>
        <v>117-Other</v>
      </c>
      <c r="K167" t="str">
        <f>IFERROR(VLOOKUP(CONCATENATE("117-",A167),'12 Mos. Preceding Test Year'!J:J,1,FALSE),"117-Other")</f>
        <v>117-Other</v>
      </c>
    </row>
    <row r="168" spans="1:11" x14ac:dyDescent="0.35">
      <c r="A168" t="str">
        <f t="shared" si="2"/>
        <v>ITTRN1848</v>
      </c>
      <c r="B168" s="65" t="s">
        <v>825</v>
      </c>
      <c r="C168" s="15">
        <v>45657</v>
      </c>
      <c r="D168" s="40">
        <v>1694.528</v>
      </c>
      <c r="E168" s="40">
        <v>3539.8520000000003</v>
      </c>
      <c r="F168" s="40">
        <v>0</v>
      </c>
      <c r="G168" s="40">
        <v>3686.806</v>
      </c>
      <c r="H168" s="40">
        <v>3523.23</v>
      </c>
      <c r="I168" s="40">
        <v>0</v>
      </c>
      <c r="J168" t="str">
        <f>IFERROR(VLOOKUP(CONCATENATE("117-",A168),'Test Year'!J:J,1,FALSE),"117-Other")</f>
        <v>117-Other</v>
      </c>
      <c r="K168" t="str">
        <f>IFERROR(VLOOKUP(CONCATENATE("117-",A168),'12 Mos. Preceding Test Year'!J:J,1,FALSE),"117-Other")</f>
        <v>117-Other</v>
      </c>
    </row>
    <row r="169" spans="1:11" x14ac:dyDescent="0.35">
      <c r="A169" t="str">
        <f t="shared" si="2"/>
        <v>ITTRN1909</v>
      </c>
      <c r="B169" s="65" t="s">
        <v>826</v>
      </c>
      <c r="C169" s="15">
        <v>45657</v>
      </c>
      <c r="D169" s="40">
        <v>0</v>
      </c>
      <c r="E169" s="40">
        <v>9694.9590000000007</v>
      </c>
      <c r="F169" s="40">
        <v>0</v>
      </c>
      <c r="G169" s="40"/>
      <c r="H169" s="40"/>
      <c r="I169" s="40"/>
      <c r="J169" t="str">
        <f>IFERROR(VLOOKUP(CONCATENATE("117-",A169),'Test Year'!J:J,1,FALSE),"117-Other")</f>
        <v>117-Other</v>
      </c>
      <c r="K169" t="str">
        <f>IFERROR(VLOOKUP(CONCATENATE("117-",A169),'12 Mos. Preceding Test Year'!J:J,1,FALSE),"117-Other")</f>
        <v>117-Other</v>
      </c>
    </row>
    <row r="170" spans="1:11" x14ac:dyDescent="0.35">
      <c r="A170" t="str">
        <f t="shared" si="2"/>
        <v>ITTRN1921</v>
      </c>
      <c r="B170" s="65" t="s">
        <v>827</v>
      </c>
      <c r="C170" s="15">
        <v>45291</v>
      </c>
      <c r="D170" s="40">
        <v>0</v>
      </c>
      <c r="E170" s="40">
        <v>1086.7750000000001</v>
      </c>
      <c r="F170" s="40">
        <v>0</v>
      </c>
      <c r="G170" s="40"/>
      <c r="H170" s="40"/>
      <c r="I170" s="40"/>
      <c r="J170" t="str">
        <f>IFERROR(VLOOKUP(CONCATENATE("117-",A170),'Test Year'!J:J,1,FALSE),"117-Other")</f>
        <v>117-Other</v>
      </c>
      <c r="K170" t="str">
        <f>IFERROR(VLOOKUP(CONCATENATE("117-",A170),'12 Mos. Preceding Test Year'!J:J,1,FALSE),"117-Other")</f>
        <v>117-Other</v>
      </c>
    </row>
    <row r="171" spans="1:11" x14ac:dyDescent="0.35">
      <c r="A171" t="str">
        <f t="shared" si="2"/>
        <v>ITUOP1404</v>
      </c>
      <c r="B171" s="65" t="s">
        <v>828</v>
      </c>
      <c r="C171" s="15">
        <v>42735</v>
      </c>
      <c r="D171" s="40">
        <v>266.72899999999998</v>
      </c>
      <c r="E171" s="40">
        <v>453.75899999999996</v>
      </c>
      <c r="F171" s="40">
        <v>0</v>
      </c>
      <c r="G171" s="40">
        <v>544.54999999999984</v>
      </c>
      <c r="H171" s="40">
        <v>520.56599999999992</v>
      </c>
      <c r="I171" s="40">
        <v>0</v>
      </c>
      <c r="J171" t="str">
        <f>IFERROR(VLOOKUP(CONCATENATE("117-",A171),'Test Year'!J:J,1,FALSE),"117-Other")</f>
        <v>117-Other</v>
      </c>
      <c r="K171" t="str">
        <f>IFERROR(VLOOKUP(CONCATENATE("117-",A171),'12 Mos. Preceding Test Year'!J:J,1,FALSE),"117-Other")</f>
        <v>117-Other</v>
      </c>
    </row>
    <row r="172" spans="1:11" x14ac:dyDescent="0.35">
      <c r="A172" t="str">
        <f t="shared" si="2"/>
        <v>ITUOP2029</v>
      </c>
      <c r="B172" s="65" t="s">
        <v>829</v>
      </c>
      <c r="C172" s="15">
        <v>46022</v>
      </c>
      <c r="D172" s="40">
        <v>397.98099999999994</v>
      </c>
      <c r="E172" s="40">
        <v>1480.463</v>
      </c>
      <c r="F172" s="40">
        <v>0</v>
      </c>
      <c r="G172" s="40">
        <v>486.79900000000004</v>
      </c>
      <c r="H172" s="40">
        <v>458.43799999999993</v>
      </c>
      <c r="I172" s="40">
        <v>0</v>
      </c>
      <c r="J172" t="str">
        <f>IFERROR(VLOOKUP(CONCATENATE("117-",A172),'Test Year'!J:J,1,FALSE),"117-Other")</f>
        <v>117-Other</v>
      </c>
      <c r="K172" t="str">
        <f>IFERROR(VLOOKUP(CONCATENATE("117-",A172),'12 Mos. Preceding Test Year'!J:J,1,FALSE),"117-Other")</f>
        <v>117-Other</v>
      </c>
    </row>
    <row r="173" spans="1:11" x14ac:dyDescent="0.35">
      <c r="A173" t="str">
        <f t="shared" si="2"/>
        <v>LGN100315</v>
      </c>
      <c r="B173" s="65" t="s">
        <v>925</v>
      </c>
      <c r="C173" t="s">
        <v>718</v>
      </c>
      <c r="D173" s="40"/>
      <c r="E173" s="40"/>
      <c r="F173" s="40"/>
      <c r="G173" s="40">
        <v>0</v>
      </c>
      <c r="H173" s="40">
        <v>0</v>
      </c>
      <c r="I173" s="40">
        <v>0</v>
      </c>
      <c r="J173" t="str">
        <f>IFERROR(VLOOKUP(CONCATENATE("117-",A173),'Test Year'!J:J,1,FALSE),"117-Other")</f>
        <v>117-Other</v>
      </c>
      <c r="K173" t="str">
        <f>IFERROR(VLOOKUP(CONCATENATE("117-",A173),'12 Mos. Preceding Test Year'!J:J,1,FALSE),"117-Other")</f>
        <v>117-Other</v>
      </c>
    </row>
    <row r="174" spans="1:11" x14ac:dyDescent="0.35">
      <c r="A174" t="str">
        <f t="shared" si="2"/>
        <v>LGN101644</v>
      </c>
      <c r="B174" s="65" t="s">
        <v>926</v>
      </c>
      <c r="C174" t="s">
        <v>718</v>
      </c>
      <c r="D174" s="40"/>
      <c r="E174" s="40"/>
      <c r="F174" s="40"/>
      <c r="G174" s="40">
        <v>0</v>
      </c>
      <c r="H174" s="40">
        <v>0</v>
      </c>
      <c r="I174" s="40">
        <v>0</v>
      </c>
      <c r="J174" t="str">
        <f>IFERROR(VLOOKUP(CONCATENATE("117-",A174),'Test Year'!J:J,1,FALSE),"117-Other")</f>
        <v>117-Other</v>
      </c>
      <c r="K174" t="str">
        <f>IFERROR(VLOOKUP(CONCATENATE("117-",A174),'12 Mos. Preceding Test Year'!J:J,1,FALSE),"117-Other")</f>
        <v>117-Other</v>
      </c>
    </row>
    <row r="175" spans="1:11" x14ac:dyDescent="0.35">
      <c r="A175" t="str">
        <f t="shared" si="2"/>
        <v>LGN101704</v>
      </c>
      <c r="B175" s="65" t="s">
        <v>927</v>
      </c>
      <c r="C175" t="s">
        <v>718</v>
      </c>
      <c r="D175" s="40"/>
      <c r="E175" s="40"/>
      <c r="F175" s="40"/>
      <c r="G175" s="40">
        <v>0</v>
      </c>
      <c r="H175" s="40">
        <v>0</v>
      </c>
      <c r="I175" s="40">
        <v>0</v>
      </c>
      <c r="J175" t="str">
        <f>IFERROR(VLOOKUP(CONCATENATE("117-",A175),'Test Year'!J:J,1,FALSE),"117-Other")</f>
        <v>117-Other</v>
      </c>
      <c r="K175" t="str">
        <f>IFERROR(VLOOKUP(CONCATENATE("117-",A175),'12 Mos. Preceding Test Year'!J:J,1,FALSE),"117-Other")</f>
        <v>117-Other</v>
      </c>
    </row>
    <row r="176" spans="1:11" x14ac:dyDescent="0.35">
      <c r="A176" t="str">
        <f t="shared" si="2"/>
        <v>LGN102539</v>
      </c>
      <c r="B176" s="65" t="s">
        <v>830</v>
      </c>
      <c r="C176" t="s">
        <v>718</v>
      </c>
      <c r="D176" s="40">
        <v>0</v>
      </c>
      <c r="E176" s="40">
        <v>0</v>
      </c>
      <c r="F176" s="40">
        <v>0</v>
      </c>
      <c r="G176" s="40"/>
      <c r="H176" s="40"/>
      <c r="I176" s="40"/>
      <c r="J176" t="str">
        <f>IFERROR(VLOOKUP(CONCATENATE("117-",A176),'Test Year'!J:J,1,FALSE),"117-Other")</f>
        <v>117-Other</v>
      </c>
      <c r="K176" t="str">
        <f>IFERROR(VLOOKUP(CONCATENATE("117-",A176),'12 Mos. Preceding Test Year'!J:J,1,FALSE),"117-Other")</f>
        <v>117-Other</v>
      </c>
    </row>
    <row r="177" spans="1:11" x14ac:dyDescent="0.35">
      <c r="A177" t="str">
        <f t="shared" si="2"/>
        <v>LGN102653</v>
      </c>
      <c r="B177" s="65" t="s">
        <v>928</v>
      </c>
      <c r="C177" t="s">
        <v>718</v>
      </c>
      <c r="D177" s="40"/>
      <c r="E177" s="40"/>
      <c r="F177" s="40"/>
      <c r="G177" s="40">
        <v>0</v>
      </c>
      <c r="H177" s="40">
        <v>0</v>
      </c>
      <c r="I177" s="40">
        <v>0</v>
      </c>
      <c r="J177" t="str">
        <f>IFERROR(VLOOKUP(CONCATENATE("117-",A177),'Test Year'!J:J,1,FALSE),"117-Other")</f>
        <v>117-Other</v>
      </c>
      <c r="K177" t="str">
        <f>IFERROR(VLOOKUP(CONCATENATE("117-",A177),'12 Mos. Preceding Test Year'!J:J,1,FALSE),"117-Other")</f>
        <v>117-Other</v>
      </c>
    </row>
    <row r="178" spans="1:11" x14ac:dyDescent="0.35">
      <c r="A178" t="str">
        <f t="shared" si="2"/>
        <v>LGNANDA</v>
      </c>
      <c r="B178" s="65" t="s">
        <v>831</v>
      </c>
      <c r="C178" t="s">
        <v>718</v>
      </c>
      <c r="D178" s="40">
        <v>0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t="str">
        <f>IFERROR(VLOOKUP(CONCATENATE("117-",A178),'Test Year'!J:J,1,FALSE),"117-Other")</f>
        <v>117-Other</v>
      </c>
      <c r="K178" t="str">
        <f>IFERROR(VLOOKUP(CONCATENATE("117-",A178),'12 Mos. Preceding Test Year'!J:J,1,FALSE),"117-Other")</f>
        <v>117-Other</v>
      </c>
    </row>
    <row r="179" spans="1:11" x14ac:dyDescent="0.35">
      <c r="A179" t="str">
        <f t="shared" si="2"/>
        <v>ML020SP01</v>
      </c>
      <c r="B179" s="65" t="s">
        <v>832</v>
      </c>
      <c r="C179" s="15">
        <v>45046</v>
      </c>
      <c r="D179" s="40">
        <v>0</v>
      </c>
      <c r="E179" s="40">
        <v>0</v>
      </c>
      <c r="F179" s="40">
        <v>0</v>
      </c>
      <c r="G179" s="40"/>
      <c r="H179" s="40"/>
      <c r="I179" s="40"/>
      <c r="J179" t="str">
        <f>IFERROR(VLOOKUP(CONCATENATE("117-",A179),'Test Year'!J:J,1,FALSE),"117-Other")</f>
        <v>117-Other</v>
      </c>
      <c r="K179" t="str">
        <f>IFERROR(VLOOKUP(CONCATENATE("117-",A179),'12 Mos. Preceding Test Year'!J:J,1,FALSE),"117-Other")</f>
        <v>117-Other</v>
      </c>
    </row>
    <row r="180" spans="1:11" x14ac:dyDescent="0.35">
      <c r="A180" t="str">
        <f t="shared" si="2"/>
        <v>ML1E25C02</v>
      </c>
      <c r="B180" s="65" t="s">
        <v>833</v>
      </c>
      <c r="C180" s="15">
        <v>45257</v>
      </c>
      <c r="D180" s="40">
        <v>1636</v>
      </c>
      <c r="E180" s="40">
        <v>176022.41700000002</v>
      </c>
      <c r="F180" s="40">
        <v>1338067.7500000002</v>
      </c>
      <c r="G180" s="40">
        <v>0</v>
      </c>
      <c r="H180" s="40">
        <v>0</v>
      </c>
      <c r="I180" s="40">
        <v>10847.360000000002</v>
      </c>
      <c r="J180" t="str">
        <f>IFERROR(VLOOKUP(CONCATENATE("117-",A180),'Test Year'!J:J,1,FALSE),"117-Other")</f>
        <v>117-ML1E25C02</v>
      </c>
      <c r="K180" t="str">
        <f>IFERROR(VLOOKUP(CONCATENATE("117-",A180),'12 Mos. Preceding Test Year'!J:J,1,FALSE),"117-Other")</f>
        <v>117-ML1E25C02</v>
      </c>
    </row>
    <row r="181" spans="1:11" x14ac:dyDescent="0.35">
      <c r="A181" t="str">
        <f t="shared" si="2"/>
        <v>MLKP26265</v>
      </c>
      <c r="B181" s="65" t="s">
        <v>834</v>
      </c>
      <c r="C181" s="15">
        <v>46387</v>
      </c>
      <c r="D181" s="40">
        <v>309835.96800000005</v>
      </c>
      <c r="E181" s="40">
        <v>1096610.0330000005</v>
      </c>
      <c r="F181" s="40">
        <v>185122.92999999993</v>
      </c>
      <c r="G181" s="40">
        <v>2095605.8289999994</v>
      </c>
      <c r="H181" s="40">
        <v>1859019.8399999999</v>
      </c>
      <c r="I181" s="40">
        <v>2390343.8699999996</v>
      </c>
      <c r="J181" t="str">
        <f>IFERROR(VLOOKUP(CONCATENATE("117-",A181),'Test Year'!J:J,1,FALSE),"117-Other")</f>
        <v>117-MLKP26265</v>
      </c>
      <c r="K181" t="str">
        <f>IFERROR(VLOOKUP(CONCATENATE("117-",A181),'12 Mos. Preceding Test Year'!J:J,1,FALSE),"117-Other")</f>
        <v>117-MLKP26265</v>
      </c>
    </row>
    <row r="182" spans="1:11" x14ac:dyDescent="0.35">
      <c r="A182" t="str">
        <f t="shared" si="2"/>
        <v>MLKYELGFL</v>
      </c>
      <c r="B182" s="65" t="s">
        <v>929</v>
      </c>
      <c r="C182" s="15">
        <v>45838</v>
      </c>
      <c r="D182" s="40"/>
      <c r="E182" s="40"/>
      <c r="F182" s="40"/>
      <c r="G182" s="40">
        <v>0</v>
      </c>
      <c r="H182" s="40">
        <v>0</v>
      </c>
      <c r="I182" s="40">
        <v>117846.22</v>
      </c>
      <c r="J182" t="str">
        <f>IFERROR(VLOOKUP(CONCATENATE("117-",A182),'Test Year'!J:J,1,FALSE),"117-Other")</f>
        <v>117-MLKYELGFL</v>
      </c>
      <c r="K182" t="str">
        <f>IFERROR(VLOOKUP(CONCATENATE("117-",A182),'12 Mos. Preceding Test Year'!J:J,1,FALSE),"117-Other")</f>
        <v>117-Other</v>
      </c>
    </row>
    <row r="183" spans="1:11" x14ac:dyDescent="0.35">
      <c r="A183" t="str">
        <f t="shared" si="2"/>
        <v>MLL1CGRPL</v>
      </c>
      <c r="B183" s="65" t="s">
        <v>930</v>
      </c>
      <c r="C183" s="15">
        <v>45443</v>
      </c>
      <c r="D183" s="40">
        <v>46002.795000000006</v>
      </c>
      <c r="E183" s="40">
        <v>43997.026999999995</v>
      </c>
      <c r="F183" s="40">
        <v>88526.56</v>
      </c>
      <c r="G183" s="40">
        <v>209458.75299999997</v>
      </c>
      <c r="H183" s="40">
        <v>202987.47099999999</v>
      </c>
      <c r="I183" s="40">
        <v>180868.78000000006</v>
      </c>
      <c r="J183" t="str">
        <f>IFERROR(VLOOKUP(CONCATENATE("117-",A183),'Test Year'!J:J,1,FALSE),"117-Other")</f>
        <v>117-MLL1CGRPL</v>
      </c>
      <c r="K183" t="str">
        <f>IFERROR(VLOOKUP(CONCATENATE("117-",A183),'12 Mos. Preceding Test Year'!J:J,1,FALSE),"117-Other")</f>
        <v>117-MLL1CGRPL</v>
      </c>
    </row>
    <row r="184" spans="1:11" x14ac:dyDescent="0.35">
      <c r="A184" t="str">
        <f t="shared" si="2"/>
        <v>MLL2CGRPL</v>
      </c>
      <c r="B184" s="65" t="s">
        <v>931</v>
      </c>
      <c r="C184" s="15">
        <v>45443</v>
      </c>
      <c r="D184" s="40">
        <v>0</v>
      </c>
      <c r="E184" s="40">
        <v>133452.94500000001</v>
      </c>
      <c r="F184" s="40">
        <v>99308.040000000008</v>
      </c>
      <c r="G184" s="40">
        <v>276.37</v>
      </c>
      <c r="H184" s="40">
        <v>0</v>
      </c>
      <c r="I184" s="40">
        <v>80075.799999999974</v>
      </c>
      <c r="J184" t="str">
        <f>IFERROR(VLOOKUP(CONCATENATE("117-",A184),'Test Year'!J:J,1,FALSE),"117-Other")</f>
        <v>117-MLL2CGRPL</v>
      </c>
      <c r="K184" t="str">
        <f>IFERROR(VLOOKUP(CONCATENATE("117-",A184),'12 Mos. Preceding Test Year'!J:J,1,FALSE),"117-Other")</f>
        <v>117-MLL2CGRPL</v>
      </c>
    </row>
    <row r="185" spans="1:11" x14ac:dyDescent="0.35">
      <c r="A185" t="str">
        <f t="shared" si="2"/>
        <v>MLLEC1VHL</v>
      </c>
      <c r="B185" s="65" t="s">
        <v>932</v>
      </c>
      <c r="C185" s="15">
        <v>45260</v>
      </c>
      <c r="D185" s="40">
        <v>-51</v>
      </c>
      <c r="E185" s="40">
        <v>298295.19900000008</v>
      </c>
      <c r="F185" s="40">
        <v>589446.7700000006</v>
      </c>
      <c r="G185" s="40">
        <v>0</v>
      </c>
      <c r="H185" s="40">
        <v>0</v>
      </c>
      <c r="I185" s="40">
        <v>9.25</v>
      </c>
      <c r="J185" t="str">
        <f>IFERROR(VLOOKUP(CONCATENATE("117-",A185),'Test Year'!J:J,1,FALSE),"117-Other")</f>
        <v>117-MLLEC1VHL</v>
      </c>
      <c r="K185" t="str">
        <f>IFERROR(VLOOKUP(CONCATENATE("117-",A185),'12 Mos. Preceding Test Year'!J:J,1,FALSE),"117-Other")</f>
        <v>117-MLLEC1VHL</v>
      </c>
    </row>
    <row r="186" spans="1:11" x14ac:dyDescent="0.35">
      <c r="A186" t="str">
        <f t="shared" si="2"/>
        <v>MLLEP2LA0</v>
      </c>
      <c r="B186" s="65" t="s">
        <v>933</v>
      </c>
      <c r="C186" s="15">
        <v>46174</v>
      </c>
      <c r="D186" s="40"/>
      <c r="E186" s="40"/>
      <c r="F186" s="40"/>
      <c r="G186" s="40">
        <v>166.05</v>
      </c>
      <c r="H186" s="40">
        <v>0</v>
      </c>
      <c r="I186" s="40">
        <v>275693.83999999997</v>
      </c>
      <c r="J186" t="str">
        <f>IFERROR(VLOOKUP(CONCATENATE("117-",A186),'Test Year'!J:J,1,FALSE),"117-Other")</f>
        <v>117-MLLEP2LA0</v>
      </c>
      <c r="K186" t="str">
        <f>IFERROR(VLOOKUP(CONCATENATE("117-",A186),'12 Mos. Preceding Test Year'!J:J,1,FALSE),"117-Other")</f>
        <v>117-Other</v>
      </c>
    </row>
    <row r="187" spans="1:11" x14ac:dyDescent="0.35">
      <c r="A187" t="str">
        <f t="shared" si="2"/>
        <v>MLLEP2LA1</v>
      </c>
      <c r="B187" s="65" t="s">
        <v>934</v>
      </c>
      <c r="C187" s="15">
        <v>46174</v>
      </c>
      <c r="D187" s="40"/>
      <c r="E187" s="40"/>
      <c r="F187" s="40"/>
      <c r="G187" s="40">
        <v>53.129999999999995</v>
      </c>
      <c r="H187" s="40">
        <v>0</v>
      </c>
      <c r="I187" s="40">
        <v>89424.989999999976</v>
      </c>
      <c r="J187" t="str">
        <f>IFERROR(VLOOKUP(CONCATENATE("117-",A187),'Test Year'!J:J,1,FALSE),"117-Other")</f>
        <v>117-MLLEP2LA1</v>
      </c>
      <c r="K187" t="str">
        <f>IFERROR(VLOOKUP(CONCATENATE("117-",A187),'12 Mos. Preceding Test Year'!J:J,1,FALSE),"117-Other")</f>
        <v>117-Other</v>
      </c>
    </row>
    <row r="188" spans="1:11" x14ac:dyDescent="0.35">
      <c r="A188" t="str">
        <f t="shared" si="2"/>
        <v>MLLEP2LB0</v>
      </c>
      <c r="B188" s="65" t="s">
        <v>935</v>
      </c>
      <c r="C188" s="15">
        <v>46174</v>
      </c>
      <c r="D188" s="40"/>
      <c r="E188" s="40"/>
      <c r="F188" s="40"/>
      <c r="G188" s="40">
        <v>166.05</v>
      </c>
      <c r="H188" s="40">
        <v>0</v>
      </c>
      <c r="I188" s="40">
        <v>275693.83999999997</v>
      </c>
      <c r="J188" t="str">
        <f>IFERROR(VLOOKUP(CONCATENATE("117-",A188),'Test Year'!J:J,1,FALSE),"117-Other")</f>
        <v>117-MLLEP2LB0</v>
      </c>
      <c r="K188" t="str">
        <f>IFERROR(VLOOKUP(CONCATENATE("117-",A188),'12 Mos. Preceding Test Year'!J:J,1,FALSE),"117-Other")</f>
        <v>117-Other</v>
      </c>
    </row>
    <row r="189" spans="1:11" x14ac:dyDescent="0.35">
      <c r="A189" t="str">
        <f t="shared" si="2"/>
        <v>MLLEP2LB1</v>
      </c>
      <c r="B189" s="65" t="s">
        <v>936</v>
      </c>
      <c r="C189" s="15">
        <v>46174</v>
      </c>
      <c r="D189" s="40"/>
      <c r="E189" s="40"/>
      <c r="F189" s="40"/>
      <c r="G189" s="40">
        <v>53.129999999999995</v>
      </c>
      <c r="H189" s="40">
        <v>0</v>
      </c>
      <c r="I189" s="40">
        <v>89424.99000000002</v>
      </c>
      <c r="J189" t="str">
        <f>IFERROR(VLOOKUP(CONCATENATE("117-",A189),'Test Year'!J:J,1,FALSE),"117-Other")</f>
        <v>117-MLLEP2LB1</v>
      </c>
      <c r="K189" t="str">
        <f>IFERROR(VLOOKUP(CONCATENATE("117-",A189),'12 Mos. Preceding Test Year'!J:J,1,FALSE),"117-Other")</f>
        <v>117-Other</v>
      </c>
    </row>
    <row r="190" spans="1:11" x14ac:dyDescent="0.35">
      <c r="A190" t="str">
        <f t="shared" si="2"/>
        <v>MLLEP2LBI</v>
      </c>
      <c r="B190" s="65" t="s">
        <v>835</v>
      </c>
      <c r="C190" s="15">
        <v>44926</v>
      </c>
      <c r="D190" s="40">
        <v>0</v>
      </c>
      <c r="E190" s="40">
        <v>0</v>
      </c>
      <c r="F190" s="40">
        <v>-683.25</v>
      </c>
      <c r="G190" s="40"/>
      <c r="H190" s="40"/>
      <c r="I190" s="40"/>
      <c r="J190" t="str">
        <f>IFERROR(VLOOKUP(CONCATENATE("117-",A190),'Test Year'!J:J,1,FALSE),"117-Other")</f>
        <v>117-Other</v>
      </c>
      <c r="K190" t="str">
        <f>IFERROR(VLOOKUP(CONCATENATE("117-",A190),'12 Mos. Preceding Test Year'!J:J,1,FALSE),"117-Other")</f>
        <v>117-MLLEP2LBI</v>
      </c>
    </row>
    <row r="191" spans="1:11" x14ac:dyDescent="0.35">
      <c r="A191" t="str">
        <f t="shared" si="2"/>
        <v>MLLHAULRD</v>
      </c>
      <c r="B191" s="65" t="s">
        <v>937</v>
      </c>
      <c r="C191" s="15">
        <v>45626</v>
      </c>
      <c r="D191" s="40">
        <v>0</v>
      </c>
      <c r="E191" s="40">
        <v>803113.55500000005</v>
      </c>
      <c r="F191" s="40">
        <v>38130.270000000004</v>
      </c>
      <c r="G191" s="40">
        <v>0</v>
      </c>
      <c r="H191" s="40">
        <v>132484.64699999997</v>
      </c>
      <c r="I191" s="40">
        <v>922405.75</v>
      </c>
      <c r="J191" t="str">
        <f>IFERROR(VLOOKUP(CONCATENATE("117-",A191),'Test Year'!J:J,1,FALSE),"117-Other")</f>
        <v>117-MLLHAULRD</v>
      </c>
      <c r="K191" t="str">
        <f>IFERROR(VLOOKUP(CONCATENATE("117-",A191),'12 Mos. Preceding Test Year'!J:J,1,FALSE),"117-Other")</f>
        <v>117-MLLHAULRD</v>
      </c>
    </row>
    <row r="192" spans="1:11" x14ac:dyDescent="0.35">
      <c r="A192" t="str">
        <f t="shared" si="2"/>
        <v>MLLPC0ELG</v>
      </c>
      <c r="B192" s="65" t="s">
        <v>938</v>
      </c>
      <c r="C192" s="15">
        <v>45657</v>
      </c>
      <c r="D192" s="40">
        <v>1592280.6029999999</v>
      </c>
      <c r="E192" s="40">
        <v>1782234.3699999999</v>
      </c>
      <c r="F192" s="40">
        <v>5316591.98999999</v>
      </c>
      <c r="G192" s="40">
        <v>2670112.9929999989</v>
      </c>
      <c r="H192" s="40">
        <v>3414944.798</v>
      </c>
      <c r="I192" s="40">
        <v>2295473.4600000004</v>
      </c>
      <c r="J192" t="str">
        <f>IFERROR(VLOOKUP(CONCATENATE("117-",A192),'Test Year'!J:J,1,FALSE),"117-Other")</f>
        <v>117-MLLPC0ELG</v>
      </c>
      <c r="K192" t="str">
        <f>IFERROR(VLOOKUP(CONCATENATE("117-",A192),'12 Mos. Preceding Test Year'!J:J,1,FALSE),"117-Other")</f>
        <v>117-MLLPC0ELG</v>
      </c>
    </row>
    <row r="193" spans="1:11" x14ac:dyDescent="0.35">
      <c r="A193" t="str">
        <f t="shared" si="2"/>
        <v>MLLPC0LIM</v>
      </c>
      <c r="B193" s="65" t="s">
        <v>836</v>
      </c>
      <c r="C193" s="15">
        <v>45291</v>
      </c>
      <c r="D193" s="40">
        <v>0</v>
      </c>
      <c r="E193" s="40">
        <v>-33291.033000000003</v>
      </c>
      <c r="F193" s="40">
        <v>86736.599999999977</v>
      </c>
      <c r="G193" s="40">
        <v>0</v>
      </c>
      <c r="H193" s="40">
        <v>0</v>
      </c>
      <c r="I193" s="40">
        <v>153.62</v>
      </c>
      <c r="J193" t="str">
        <f>IFERROR(VLOOKUP(CONCATENATE("117-",A193),'Test Year'!J:J,1,FALSE),"117-Other")</f>
        <v>117-MLLPC0LIM</v>
      </c>
      <c r="K193" t="str">
        <f>IFERROR(VLOOKUP(CONCATENATE("117-",A193),'12 Mos. Preceding Test Year'!J:J,1,FALSE),"117-Other")</f>
        <v>117-MLLPC0LIM</v>
      </c>
    </row>
    <row r="194" spans="1:11" x14ac:dyDescent="0.35">
      <c r="A194" t="str">
        <f t="shared" si="2"/>
        <v>MLLPC2CTC</v>
      </c>
      <c r="B194" s="65" t="s">
        <v>837</v>
      </c>
      <c r="C194" s="15">
        <v>44926</v>
      </c>
      <c r="D194" s="40">
        <v>0</v>
      </c>
      <c r="E194" s="40">
        <v>-174.94200000000001</v>
      </c>
      <c r="F194" s="40">
        <v>7597.29</v>
      </c>
      <c r="G194" s="40"/>
      <c r="H194" s="40"/>
      <c r="I194" s="40"/>
      <c r="J194" t="str">
        <f>IFERROR(VLOOKUP(CONCATENATE("117-",A194),'Test Year'!J:J,1,FALSE),"117-Other")</f>
        <v>117-Other</v>
      </c>
      <c r="K194" t="str">
        <f>IFERROR(VLOOKUP(CONCATENATE("117-",A194),'12 Mos. Preceding Test Year'!J:J,1,FALSE),"117-Other")</f>
        <v>117-MLLPC2CTC</v>
      </c>
    </row>
    <row r="195" spans="1:11" x14ac:dyDescent="0.35">
      <c r="A195" t="str">
        <f t="shared" si="2"/>
        <v>MLLPC2ESP</v>
      </c>
      <c r="B195" s="65" t="s">
        <v>838</v>
      </c>
      <c r="C195" s="15">
        <v>44926</v>
      </c>
      <c r="D195" s="40">
        <v>0</v>
      </c>
      <c r="E195" s="40">
        <v>-50470.045000000013</v>
      </c>
      <c r="F195" s="40">
        <v>46506.43</v>
      </c>
      <c r="G195" s="40">
        <v>0</v>
      </c>
      <c r="H195" s="40">
        <v>0</v>
      </c>
      <c r="I195" s="40">
        <v>-3500.45</v>
      </c>
      <c r="J195" t="str">
        <f>IFERROR(VLOOKUP(CONCATENATE("117-",A195),'Test Year'!J:J,1,FALSE),"117-Other")</f>
        <v>117-MLLPC2ESP</v>
      </c>
      <c r="K195" t="str">
        <f>IFERROR(VLOOKUP(CONCATENATE("117-",A195),'12 Mos. Preceding Test Year'!J:J,1,FALSE),"117-Other")</f>
        <v>117-MLLPC2ESP</v>
      </c>
    </row>
    <row r="196" spans="1:11" x14ac:dyDescent="0.35">
      <c r="A196" t="str">
        <f t="shared" si="2"/>
        <v>MLLPCT1BP</v>
      </c>
      <c r="B196" s="65" t="s">
        <v>939</v>
      </c>
      <c r="C196" s="15">
        <v>45453</v>
      </c>
      <c r="D196" s="40">
        <v>0</v>
      </c>
      <c r="E196" s="40">
        <v>682955.45299999998</v>
      </c>
      <c r="F196" s="40">
        <v>960485.58</v>
      </c>
      <c r="G196" s="40">
        <v>0</v>
      </c>
      <c r="H196" s="40">
        <v>-69142.592999999993</v>
      </c>
      <c r="I196" s="40">
        <v>-330841.7200000002</v>
      </c>
      <c r="J196" t="str">
        <f>IFERROR(VLOOKUP(CONCATENATE("117-",A196),'Test Year'!J:J,1,FALSE),"117-Other")</f>
        <v>117-MLLPCT1BP</v>
      </c>
      <c r="K196" t="str">
        <f>IFERROR(VLOOKUP(CONCATENATE("117-",A196),'12 Mos. Preceding Test Year'!J:J,1,FALSE),"117-Other")</f>
        <v>117-MLLPCT1BP</v>
      </c>
    </row>
    <row r="197" spans="1:11" x14ac:dyDescent="0.35">
      <c r="A197" t="str">
        <f t="shared" si="2"/>
        <v>MLLPCT1PC</v>
      </c>
      <c r="B197" s="65" t="s">
        <v>940</v>
      </c>
      <c r="C197" s="15">
        <v>45991</v>
      </c>
      <c r="D197" s="40">
        <v>0</v>
      </c>
      <c r="E197" s="40">
        <v>299894.26199999999</v>
      </c>
      <c r="F197" s="40">
        <v>-166914.04999999999</v>
      </c>
      <c r="G197" s="40">
        <v>0</v>
      </c>
      <c r="H197" s="40">
        <v>0</v>
      </c>
      <c r="I197" s="40">
        <v>167127.64999999994</v>
      </c>
      <c r="J197" t="str">
        <f>IFERROR(VLOOKUP(CONCATENATE("117-",A197),'Test Year'!J:J,1,FALSE),"117-Other")</f>
        <v>117-MLLPCT1PC</v>
      </c>
      <c r="K197" t="str">
        <f>IFERROR(VLOOKUP(CONCATENATE("117-",A197),'12 Mos. Preceding Test Year'!J:J,1,FALSE),"117-Other")</f>
        <v>117-MLLPCT1PC</v>
      </c>
    </row>
    <row r="198" spans="1:11" x14ac:dyDescent="0.35">
      <c r="A198" t="str">
        <f t="shared" ref="A198:A261" si="3">LEFT(B198,FIND(" ",B198,1)-1)</f>
        <v>MLLPPBSHD</v>
      </c>
      <c r="B198" s="65" t="s">
        <v>839</v>
      </c>
      <c r="C198" t="s">
        <v>718</v>
      </c>
      <c r="D198" s="40">
        <v>325979.40899999993</v>
      </c>
      <c r="E198" s="40">
        <v>2030564.0389999987</v>
      </c>
      <c r="F198" s="40">
        <v>2910154.090000004</v>
      </c>
      <c r="G198" s="40">
        <v>1713510.1339999959</v>
      </c>
      <c r="H198" s="40">
        <v>2109996.7579999948</v>
      </c>
      <c r="I198" s="40">
        <v>2596663.8299999977</v>
      </c>
      <c r="J198" t="str">
        <f>IFERROR(VLOOKUP(CONCATENATE("117-",A198),'Test Year'!J:J,1,FALSE),"117-Other")</f>
        <v>117-MLLPPBSHD</v>
      </c>
      <c r="K198" t="str">
        <f>IFERROR(VLOOKUP(CONCATENATE("117-",A198),'12 Mos. Preceding Test Year'!J:J,1,FALSE),"117-Other")</f>
        <v>117-MLLPPBSHD</v>
      </c>
    </row>
    <row r="199" spans="1:11" x14ac:dyDescent="0.35">
      <c r="A199" t="str">
        <f t="shared" si="3"/>
        <v>MLLSC1AHB</v>
      </c>
      <c r="B199" s="65" t="s">
        <v>840</v>
      </c>
      <c r="C199" s="15">
        <v>45291</v>
      </c>
      <c r="D199" s="40">
        <v>233</v>
      </c>
      <c r="E199" s="40">
        <v>463303.05799999996</v>
      </c>
      <c r="F199" s="40">
        <v>550116.59</v>
      </c>
      <c r="G199" s="40">
        <v>0</v>
      </c>
      <c r="H199" s="40">
        <v>0</v>
      </c>
      <c r="I199" s="40">
        <v>-44229.47</v>
      </c>
      <c r="J199" t="str">
        <f>IFERROR(VLOOKUP(CONCATENATE("117-",A199),'Test Year'!J:J,1,FALSE),"117-Other")</f>
        <v>117-MLLSC1AHB</v>
      </c>
      <c r="K199" t="str">
        <f>IFERROR(VLOOKUP(CONCATENATE("117-",A199),'12 Mos. Preceding Test Year'!J:J,1,FALSE),"117-Other")</f>
        <v>117-MLLSC1AHB</v>
      </c>
    </row>
    <row r="200" spans="1:11" x14ac:dyDescent="0.35">
      <c r="A200" t="str">
        <f t="shared" si="3"/>
        <v>MLLSC2AHB</v>
      </c>
      <c r="B200" s="65" t="s">
        <v>841</v>
      </c>
      <c r="C200" s="15">
        <v>44926</v>
      </c>
      <c r="D200" s="40">
        <v>0</v>
      </c>
      <c r="E200" s="40">
        <v>524.83000000000004</v>
      </c>
      <c r="F200" s="40">
        <v>1500.41</v>
      </c>
      <c r="G200" s="40">
        <v>0</v>
      </c>
      <c r="H200" s="40">
        <v>0</v>
      </c>
      <c r="I200" s="40">
        <v>0</v>
      </c>
      <c r="J200" t="str">
        <f>IFERROR(VLOOKUP(CONCATENATE("117-",A200),'Test Year'!J:J,1,FALSE),"117-Other")</f>
        <v>117-Other</v>
      </c>
      <c r="K200" t="str">
        <f>IFERROR(VLOOKUP(CONCATENATE("117-",A200),'12 Mos. Preceding Test Year'!J:J,1,FALSE),"117-Other")</f>
        <v>117-MLLSC2AHB</v>
      </c>
    </row>
    <row r="201" spans="1:11" x14ac:dyDescent="0.35">
      <c r="A201" t="str">
        <f t="shared" si="3"/>
        <v>MLLVC1CL1</v>
      </c>
      <c r="B201" s="65" t="s">
        <v>941</v>
      </c>
      <c r="C201" s="15">
        <v>45808</v>
      </c>
      <c r="D201" s="40"/>
      <c r="E201" s="40"/>
      <c r="F201" s="40"/>
      <c r="G201" s="40">
        <v>274790.47400000005</v>
      </c>
      <c r="H201" s="40">
        <v>273686.07800000004</v>
      </c>
      <c r="I201" s="40">
        <v>332314.65999999997</v>
      </c>
      <c r="J201" t="str">
        <f>IFERROR(VLOOKUP(CONCATENATE("117-",A201),'Test Year'!J:J,1,FALSE),"117-Other")</f>
        <v>117-MLLVC1CL1</v>
      </c>
      <c r="K201" t="str">
        <f>IFERROR(VLOOKUP(CONCATENATE("117-",A201),'12 Mos. Preceding Test Year'!J:J,1,FALSE),"117-Other")</f>
        <v>117-Other</v>
      </c>
    </row>
    <row r="202" spans="1:11" x14ac:dyDescent="0.35">
      <c r="A202" t="str">
        <f t="shared" si="3"/>
        <v>MLLVC2CL4</v>
      </c>
      <c r="B202" s="65" t="s">
        <v>842</v>
      </c>
      <c r="C202" s="15">
        <v>44926</v>
      </c>
      <c r="D202" s="40">
        <v>0</v>
      </c>
      <c r="E202" s="40">
        <v>349.88499999999999</v>
      </c>
      <c r="F202" s="40">
        <v>50.719999999999992</v>
      </c>
      <c r="G202" s="40"/>
      <c r="H202" s="40"/>
      <c r="I202" s="40"/>
      <c r="J202" t="str">
        <f>IFERROR(VLOOKUP(CONCATENATE("117-",A202),'Test Year'!J:J,1,FALSE),"117-Other")</f>
        <v>117-Other</v>
      </c>
      <c r="K202" t="str">
        <f>IFERROR(VLOOKUP(CONCATENATE("117-",A202),'12 Mos. Preceding Test Year'!J:J,1,FALSE),"117-Other")</f>
        <v>117-MLLVC2CL4</v>
      </c>
    </row>
    <row r="203" spans="1:11" x14ac:dyDescent="0.35">
      <c r="A203" t="str">
        <f t="shared" si="3"/>
        <v>MLWEC2HSI</v>
      </c>
      <c r="B203" s="65" t="s">
        <v>942</v>
      </c>
      <c r="C203" s="15">
        <v>46167</v>
      </c>
      <c r="D203" s="40"/>
      <c r="E203" s="40"/>
      <c r="F203" s="40"/>
      <c r="G203" s="40">
        <v>0</v>
      </c>
      <c r="H203" s="40">
        <v>0</v>
      </c>
      <c r="I203" s="40">
        <v>0</v>
      </c>
      <c r="J203" t="str">
        <f>IFERROR(VLOOKUP(CONCATENATE("117-",A203),'Test Year'!J:J,1,FALSE),"117-Other")</f>
        <v>117-Other</v>
      </c>
      <c r="K203" t="str">
        <f>IFERROR(VLOOKUP(CONCATENATE("117-",A203),'12 Mos. Preceding Test Year'!J:J,1,FALSE),"117-Other")</f>
        <v>117-Other</v>
      </c>
    </row>
    <row r="204" spans="1:11" x14ac:dyDescent="0.35">
      <c r="A204" t="str">
        <f t="shared" si="3"/>
        <v>MLWEP1LAR</v>
      </c>
      <c r="B204" s="65" t="s">
        <v>843</v>
      </c>
      <c r="C204" s="15">
        <v>45260</v>
      </c>
      <c r="D204" s="40">
        <v>0</v>
      </c>
      <c r="E204" s="40">
        <v>210608.90600000005</v>
      </c>
      <c r="F204" s="40">
        <v>0</v>
      </c>
      <c r="G204" s="40"/>
      <c r="H204" s="40"/>
      <c r="I204" s="40"/>
      <c r="J204" t="str">
        <f>IFERROR(VLOOKUP(CONCATENATE("117-",A204),'Test Year'!J:J,1,FALSE),"117-Other")</f>
        <v>117-Other</v>
      </c>
      <c r="K204" t="str">
        <f>IFERROR(VLOOKUP(CONCATENATE("117-",A204),'12 Mos. Preceding Test Year'!J:J,1,FALSE),"117-Other")</f>
        <v>117-Other</v>
      </c>
    </row>
    <row r="205" spans="1:11" x14ac:dyDescent="0.35">
      <c r="A205" t="str">
        <f t="shared" si="3"/>
        <v>MLWEP1RHR</v>
      </c>
      <c r="B205" s="65" t="s">
        <v>844</v>
      </c>
      <c r="C205" t="s">
        <v>718</v>
      </c>
      <c r="D205" s="40">
        <v>0</v>
      </c>
      <c r="E205" s="40">
        <v>38493.145999999993</v>
      </c>
      <c r="F205" s="40">
        <v>0</v>
      </c>
      <c r="G205" s="40"/>
      <c r="H205" s="40"/>
      <c r="I205" s="40"/>
      <c r="J205" t="str">
        <f>IFERROR(VLOOKUP(CONCATENATE("117-",A205),'Test Year'!J:J,1,FALSE),"117-Other")</f>
        <v>117-Other</v>
      </c>
      <c r="K205" t="str">
        <f>IFERROR(VLOOKUP(CONCATENATE("117-",A205),'12 Mos. Preceding Test Year'!J:J,1,FALSE),"117-Other")</f>
        <v>117-Other</v>
      </c>
    </row>
    <row r="206" spans="1:11" x14ac:dyDescent="0.35">
      <c r="A206" t="str">
        <f t="shared" si="3"/>
        <v>MLWEP2LAR</v>
      </c>
      <c r="B206" s="65" t="s">
        <v>943</v>
      </c>
      <c r="C206" s="15">
        <v>46174</v>
      </c>
      <c r="D206" s="40">
        <v>187881.19500000001</v>
      </c>
      <c r="E206" s="40">
        <v>183034.24799999999</v>
      </c>
      <c r="F206" s="40">
        <v>0</v>
      </c>
      <c r="G206" s="40">
        <v>219276.128</v>
      </c>
      <c r="H206" s="40">
        <v>204069.984</v>
      </c>
      <c r="I206" s="40">
        <v>0</v>
      </c>
      <c r="J206" t="str">
        <f>IFERROR(VLOOKUP(CONCATENATE("117-",A206),'Test Year'!J:J,1,FALSE),"117-Other")</f>
        <v>117-Other</v>
      </c>
      <c r="K206" t="str">
        <f>IFERROR(VLOOKUP(CONCATENATE("117-",A206),'12 Mos. Preceding Test Year'!J:J,1,FALSE),"117-Other")</f>
        <v>117-Other</v>
      </c>
    </row>
    <row r="207" spans="1:11" x14ac:dyDescent="0.35">
      <c r="A207" t="str">
        <f t="shared" si="3"/>
        <v>MLWEP2LBR</v>
      </c>
      <c r="B207" s="65" t="s">
        <v>944</v>
      </c>
      <c r="C207" s="15">
        <v>46387</v>
      </c>
      <c r="D207" s="40">
        <v>187881.19500000001</v>
      </c>
      <c r="E207" s="40">
        <v>183034.24799999999</v>
      </c>
      <c r="F207" s="40">
        <v>0</v>
      </c>
      <c r="G207" s="40">
        <v>219276.128</v>
      </c>
      <c r="H207" s="40">
        <v>204069.984</v>
      </c>
      <c r="I207" s="40">
        <v>0</v>
      </c>
      <c r="J207" t="str">
        <f>IFERROR(VLOOKUP(CONCATENATE("117-",A207),'Test Year'!J:J,1,FALSE),"117-Other")</f>
        <v>117-Other</v>
      </c>
      <c r="K207" t="str">
        <f>IFERROR(VLOOKUP(CONCATENATE("117-",A207),'12 Mos. Preceding Test Year'!J:J,1,FALSE),"117-Other")</f>
        <v>117-Other</v>
      </c>
    </row>
    <row r="208" spans="1:11" x14ac:dyDescent="0.35">
      <c r="A208" t="str">
        <f t="shared" si="3"/>
        <v>MLWEPCPLC</v>
      </c>
      <c r="B208" s="65" t="s">
        <v>945</v>
      </c>
      <c r="C208" t="s">
        <v>718</v>
      </c>
      <c r="D208" s="40"/>
      <c r="E208" s="40"/>
      <c r="F208" s="40"/>
      <c r="G208" s="40">
        <v>3035.6210000000005</v>
      </c>
      <c r="H208" s="40">
        <v>3024.9119999999998</v>
      </c>
      <c r="I208" s="40">
        <v>0</v>
      </c>
      <c r="J208" t="str">
        <f>IFERROR(VLOOKUP(CONCATENATE("117-",A208),'Test Year'!J:J,1,FALSE),"117-Other")</f>
        <v>117-Other</v>
      </c>
      <c r="K208" t="str">
        <f>IFERROR(VLOOKUP(CONCATENATE("117-",A208),'12 Mos. Preceding Test Year'!J:J,1,FALSE),"117-Other")</f>
        <v>117-Other</v>
      </c>
    </row>
    <row r="209" spans="1:11" x14ac:dyDescent="0.35">
      <c r="A209" t="str">
        <f t="shared" si="3"/>
        <v>MLWEPCWPS</v>
      </c>
      <c r="B209" s="65" t="s">
        <v>946</v>
      </c>
      <c r="C209" t="s">
        <v>718</v>
      </c>
      <c r="D209" s="40"/>
      <c r="E209" s="40"/>
      <c r="F209" s="40"/>
      <c r="G209" s="40">
        <v>10483.821999999998</v>
      </c>
      <c r="H209" s="40">
        <v>10345.06</v>
      </c>
      <c r="I209" s="40">
        <v>0</v>
      </c>
      <c r="J209" t="str">
        <f>IFERROR(VLOOKUP(CONCATENATE("117-",A209),'Test Year'!J:J,1,FALSE),"117-Other")</f>
        <v>117-Other</v>
      </c>
      <c r="K209" t="str">
        <f>IFERROR(VLOOKUP(CONCATENATE("117-",A209),'12 Mos. Preceding Test Year'!J:J,1,FALSE),"117-Other")</f>
        <v>117-Other</v>
      </c>
    </row>
    <row r="210" spans="1:11" x14ac:dyDescent="0.35">
      <c r="A210" t="str">
        <f t="shared" si="3"/>
        <v>MLWEPELVC</v>
      </c>
      <c r="B210" s="65" t="s">
        <v>947</v>
      </c>
      <c r="C210" t="s">
        <v>718</v>
      </c>
      <c r="D210" s="40"/>
      <c r="E210" s="40"/>
      <c r="F210" s="40"/>
      <c r="G210" s="40">
        <v>8024.1589999999987</v>
      </c>
      <c r="H210" s="40">
        <v>7906.8049999999967</v>
      </c>
      <c r="I210" s="40">
        <v>0</v>
      </c>
      <c r="J210" t="str">
        <f>IFERROR(VLOOKUP(CONCATENATE("117-",A210),'Test Year'!J:J,1,FALSE),"117-Other")</f>
        <v>117-Other</v>
      </c>
      <c r="K210" t="str">
        <f>IFERROR(VLOOKUP(CONCATENATE("117-",A210),'12 Mos. Preceding Test Year'!J:J,1,FALSE),"117-Other")</f>
        <v>117-Other</v>
      </c>
    </row>
    <row r="211" spans="1:11" x14ac:dyDescent="0.35">
      <c r="A211" t="str">
        <f t="shared" si="3"/>
        <v>MLWEPNPCS</v>
      </c>
      <c r="B211" s="65" t="s">
        <v>948</v>
      </c>
      <c r="C211" t="s">
        <v>718</v>
      </c>
      <c r="D211" s="40"/>
      <c r="E211" s="40"/>
      <c r="F211" s="40"/>
      <c r="G211" s="40">
        <v>17767.829999999998</v>
      </c>
      <c r="H211" s="40">
        <v>17507.945000000003</v>
      </c>
      <c r="I211" s="40">
        <v>0</v>
      </c>
      <c r="J211" t="str">
        <f>IFERROR(VLOOKUP(CONCATENATE("117-",A211),'Test Year'!J:J,1,FALSE),"117-Other")</f>
        <v>117-Other</v>
      </c>
      <c r="K211" t="str">
        <f>IFERROR(VLOOKUP(CONCATENATE("117-",A211),'12 Mos. Preceding Test Year'!J:J,1,FALSE),"117-Other")</f>
        <v>117-Other</v>
      </c>
    </row>
    <row r="212" spans="1:11" x14ac:dyDescent="0.35">
      <c r="A212" t="str">
        <f t="shared" si="3"/>
        <v>MLWEPRVOS</v>
      </c>
      <c r="B212" s="65" t="s">
        <v>949</v>
      </c>
      <c r="C212" t="s">
        <v>718</v>
      </c>
      <c r="D212" s="40"/>
      <c r="E212" s="40"/>
      <c r="F212" s="40"/>
      <c r="G212" s="40">
        <v>0</v>
      </c>
      <c r="H212" s="40">
        <v>0</v>
      </c>
      <c r="I212" s="40">
        <v>0</v>
      </c>
      <c r="J212" t="str">
        <f>IFERROR(VLOOKUP(CONCATENATE("117-",A212),'Test Year'!J:J,1,FALSE),"117-Other")</f>
        <v>117-Other</v>
      </c>
      <c r="K212" t="str">
        <f>IFERROR(VLOOKUP(CONCATENATE("117-",A212),'12 Mos. Preceding Test Year'!J:J,1,FALSE),"117-Other")</f>
        <v>117-Other</v>
      </c>
    </row>
    <row r="213" spans="1:11" x14ac:dyDescent="0.35">
      <c r="A213" t="str">
        <f t="shared" si="3"/>
        <v>MLWEPSTRN</v>
      </c>
      <c r="B213" s="65" t="s">
        <v>950</v>
      </c>
      <c r="C213" t="s">
        <v>718</v>
      </c>
      <c r="D213" s="40"/>
      <c r="E213" s="40"/>
      <c r="F213" s="40"/>
      <c r="G213" s="40">
        <v>15749.159999999998</v>
      </c>
      <c r="H213" s="40">
        <v>15748.557000000001</v>
      </c>
      <c r="I213" s="40">
        <v>0</v>
      </c>
      <c r="J213" t="str">
        <f>IFERROR(VLOOKUP(CONCATENATE("117-",A213),'Test Year'!J:J,1,FALSE),"117-Other")</f>
        <v>117-Other</v>
      </c>
      <c r="K213" t="str">
        <f>IFERROR(VLOOKUP(CONCATENATE("117-",A213),'12 Mos. Preceding Test Year'!J:J,1,FALSE),"117-Other")</f>
        <v>117-Other</v>
      </c>
    </row>
    <row r="214" spans="1:11" x14ac:dyDescent="0.35">
      <c r="A214" t="str">
        <f t="shared" si="3"/>
        <v>MLWEPXPPT</v>
      </c>
      <c r="B214" s="65" t="s">
        <v>951</v>
      </c>
      <c r="C214" t="s">
        <v>718</v>
      </c>
      <c r="D214" s="40"/>
      <c r="E214" s="40"/>
      <c r="F214" s="40"/>
      <c r="G214" s="40">
        <v>10631.007000000001</v>
      </c>
      <c r="H214" s="40">
        <v>10584.059000000001</v>
      </c>
      <c r="I214" s="40">
        <v>0</v>
      </c>
      <c r="J214" t="str">
        <f>IFERROR(VLOOKUP(CONCATENATE("117-",A214),'Test Year'!J:J,1,FALSE),"117-Other")</f>
        <v>117-Other</v>
      </c>
      <c r="K214" t="str">
        <f>IFERROR(VLOOKUP(CONCATENATE("117-",A214),'12 Mos. Preceding Test Year'!J:J,1,FALSE),"117-Other")</f>
        <v>117-Other</v>
      </c>
    </row>
    <row r="215" spans="1:11" x14ac:dyDescent="0.35">
      <c r="A215" t="str">
        <f t="shared" si="3"/>
        <v>MLWES2BTI</v>
      </c>
      <c r="B215" s="65" t="s">
        <v>952</v>
      </c>
      <c r="C215" t="s">
        <v>718</v>
      </c>
      <c r="D215" s="40"/>
      <c r="E215" s="40"/>
      <c r="F215" s="40"/>
      <c r="G215" s="40">
        <v>0</v>
      </c>
      <c r="H215" s="40">
        <v>0</v>
      </c>
      <c r="I215" s="40">
        <v>0</v>
      </c>
      <c r="J215" t="str">
        <f>IFERROR(VLOOKUP(CONCATENATE("117-",A215),'Test Year'!J:J,1,FALSE),"117-Other")</f>
        <v>117-Other</v>
      </c>
      <c r="K215" t="str">
        <f>IFERROR(VLOOKUP(CONCATENATE("117-",A215),'12 Mos. Preceding Test Year'!J:J,1,FALSE),"117-Other")</f>
        <v>117-Other</v>
      </c>
    </row>
    <row r="216" spans="1:11" x14ac:dyDescent="0.35">
      <c r="A216" t="str">
        <f t="shared" si="3"/>
        <v>MLWMPGGBX</v>
      </c>
      <c r="B216" s="65" t="s">
        <v>953</v>
      </c>
      <c r="C216" t="s">
        <v>718</v>
      </c>
      <c r="D216" s="40"/>
      <c r="E216" s="40"/>
      <c r="F216" s="40"/>
      <c r="G216" s="40">
        <v>8597.3429999999989</v>
      </c>
      <c r="H216" s="40">
        <v>8471.5860000000011</v>
      </c>
      <c r="I216" s="40">
        <v>0</v>
      </c>
      <c r="J216" t="str">
        <f>IFERROR(VLOOKUP(CONCATENATE("117-",A216),'Test Year'!J:J,1,FALSE),"117-Other")</f>
        <v>117-Other</v>
      </c>
      <c r="K216" t="str">
        <f>IFERROR(VLOOKUP(CONCATENATE("117-",A216),'12 Mos. Preceding Test Year'!J:J,1,FALSE),"117-Other")</f>
        <v>117-Other</v>
      </c>
    </row>
    <row r="217" spans="1:11" x14ac:dyDescent="0.35">
      <c r="A217" t="str">
        <f t="shared" si="3"/>
        <v>MLWMPGRBX</v>
      </c>
      <c r="B217" s="65" t="s">
        <v>954</v>
      </c>
      <c r="C217" t="s">
        <v>718</v>
      </c>
      <c r="D217" s="40"/>
      <c r="E217" s="40"/>
      <c r="F217" s="40"/>
      <c r="G217" s="40">
        <v>1719.4559999999999</v>
      </c>
      <c r="H217" s="40">
        <v>1694.3129999999999</v>
      </c>
      <c r="I217" s="40">
        <v>0</v>
      </c>
      <c r="J217" t="str">
        <f>IFERROR(VLOOKUP(CONCATENATE("117-",A217),'Test Year'!J:J,1,FALSE),"117-Other")</f>
        <v>117-Other</v>
      </c>
      <c r="K217" t="str">
        <f>IFERROR(VLOOKUP(CONCATENATE("117-",A217),'12 Mos. Preceding Test Year'!J:J,1,FALSE),"117-Other")</f>
        <v>117-Other</v>
      </c>
    </row>
    <row r="218" spans="1:11" x14ac:dyDescent="0.35">
      <c r="A218" t="str">
        <f t="shared" si="3"/>
        <v>MLWMPHSGB</v>
      </c>
      <c r="B218" s="65" t="s">
        <v>955</v>
      </c>
      <c r="C218" t="s">
        <v>718</v>
      </c>
      <c r="D218" s="40"/>
      <c r="E218" s="40"/>
      <c r="F218" s="40"/>
      <c r="G218" s="40">
        <v>26537.194</v>
      </c>
      <c r="H218" s="40">
        <v>26185.934000000001</v>
      </c>
      <c r="I218" s="40">
        <v>0</v>
      </c>
      <c r="J218" t="str">
        <f>IFERROR(VLOOKUP(CONCATENATE("117-",A218),'Test Year'!J:J,1,FALSE),"117-Other")</f>
        <v>117-Other</v>
      </c>
      <c r="K218" t="str">
        <f>IFERROR(VLOOKUP(CONCATENATE("117-",A218),'12 Mos. Preceding Test Year'!J:J,1,FALSE),"117-Other")</f>
        <v>117-Other</v>
      </c>
    </row>
    <row r="219" spans="1:11" x14ac:dyDescent="0.35">
      <c r="A219" t="str">
        <f t="shared" si="3"/>
        <v>MLWMPLGBX</v>
      </c>
      <c r="B219" s="65" t="s">
        <v>956</v>
      </c>
      <c r="C219" t="s">
        <v>718</v>
      </c>
      <c r="D219" s="40"/>
      <c r="E219" s="40"/>
      <c r="F219" s="40"/>
      <c r="G219" s="40">
        <v>8845.7350000000024</v>
      </c>
      <c r="H219" s="40">
        <v>8728.6450000000004</v>
      </c>
      <c r="I219" s="40">
        <v>0</v>
      </c>
      <c r="J219" t="str">
        <f>IFERROR(VLOOKUP(CONCATENATE("117-",A219),'Test Year'!J:J,1,FALSE),"117-Other")</f>
        <v>117-Other</v>
      </c>
      <c r="K219" t="str">
        <f>IFERROR(VLOOKUP(CONCATENATE("117-",A219),'12 Mos. Preceding Test Year'!J:J,1,FALSE),"117-Other")</f>
        <v>117-Other</v>
      </c>
    </row>
    <row r="220" spans="1:11" x14ac:dyDescent="0.35">
      <c r="A220" t="str">
        <f t="shared" si="3"/>
        <v>MLWMPPOND</v>
      </c>
      <c r="B220" s="65" t="s">
        <v>957</v>
      </c>
      <c r="C220" t="s">
        <v>718</v>
      </c>
      <c r="D220" s="40"/>
      <c r="E220" s="40"/>
      <c r="F220" s="40"/>
      <c r="G220" s="40">
        <v>20633.592000000001</v>
      </c>
      <c r="H220" s="40">
        <v>20331.810999999998</v>
      </c>
      <c r="I220" s="40">
        <v>0</v>
      </c>
      <c r="J220" t="str">
        <f>IFERROR(VLOOKUP(CONCATENATE("117-",A220),'Test Year'!J:J,1,FALSE),"117-Other")</f>
        <v>117-Other</v>
      </c>
      <c r="K220" t="str">
        <f>IFERROR(VLOOKUP(CONCATENATE("117-",A220),'12 Mos. Preceding Test Year'!J:J,1,FALSE),"117-Other")</f>
        <v>117-Other</v>
      </c>
    </row>
    <row r="221" spans="1:11" x14ac:dyDescent="0.35">
      <c r="A221" t="str">
        <f t="shared" si="3"/>
        <v>MLWNPLABR</v>
      </c>
      <c r="B221" s="65" t="s">
        <v>845</v>
      </c>
      <c r="C221" t="s">
        <v>718</v>
      </c>
      <c r="D221" s="40">
        <v>25806.100000000002</v>
      </c>
      <c r="E221" s="40">
        <v>59511.376000000018</v>
      </c>
      <c r="F221" s="40">
        <v>0</v>
      </c>
      <c r="G221" s="40">
        <v>56173.321000000025</v>
      </c>
      <c r="H221" s="40">
        <v>50323.84399999999</v>
      </c>
      <c r="I221" s="40">
        <v>0</v>
      </c>
      <c r="J221" t="str">
        <f>IFERROR(VLOOKUP(CONCATENATE("117-",A221),'Test Year'!J:J,1,FALSE),"117-Other")</f>
        <v>117-Other</v>
      </c>
      <c r="K221" t="str">
        <f>IFERROR(VLOOKUP(CONCATENATE("117-",A221),'12 Mos. Preceding Test Year'!J:J,1,FALSE),"117-Other")</f>
        <v>117-Other</v>
      </c>
    </row>
    <row r="222" spans="1:11" x14ac:dyDescent="0.35">
      <c r="A222" t="str">
        <f t="shared" si="3"/>
        <v>MLWSP1LSO</v>
      </c>
      <c r="B222" s="65" t="s">
        <v>846</v>
      </c>
      <c r="C222" s="15">
        <v>45260</v>
      </c>
      <c r="D222" s="40">
        <v>12</v>
      </c>
      <c r="E222" s="40">
        <v>309647.49099999998</v>
      </c>
      <c r="F222" s="40">
        <v>0</v>
      </c>
      <c r="G222" s="40"/>
      <c r="H222" s="40"/>
      <c r="I222" s="40"/>
      <c r="J222" t="str">
        <f>IFERROR(VLOOKUP(CONCATENATE("117-",A222),'Test Year'!J:J,1,FALSE),"117-Other")</f>
        <v>117-Other</v>
      </c>
      <c r="K222" t="str">
        <f>IFERROR(VLOOKUP(CONCATENATE("117-",A222),'12 Mos. Preceding Test Year'!J:J,1,FALSE),"117-Other")</f>
        <v>117-Other</v>
      </c>
    </row>
    <row r="223" spans="1:11" x14ac:dyDescent="0.35">
      <c r="A223" t="str">
        <f t="shared" si="3"/>
        <v>MLWSPBECK</v>
      </c>
      <c r="B223" s="65" t="s">
        <v>958</v>
      </c>
      <c r="C223" t="s">
        <v>718</v>
      </c>
      <c r="D223" s="40"/>
      <c r="E223" s="40"/>
      <c r="F223" s="40"/>
      <c r="G223" s="40">
        <v>10316.807999999999</v>
      </c>
      <c r="H223" s="40">
        <v>10165.902</v>
      </c>
      <c r="I223" s="40">
        <v>0</v>
      </c>
      <c r="J223" t="str">
        <f>IFERROR(VLOOKUP(CONCATENATE("117-",A223),'Test Year'!J:J,1,FALSE),"117-Other")</f>
        <v>117-Other</v>
      </c>
      <c r="K223" t="str">
        <f>IFERROR(VLOOKUP(CONCATENATE("117-",A223),'12 Mos. Preceding Test Year'!J:J,1,FALSE),"117-Other")</f>
        <v>117-Other</v>
      </c>
    </row>
    <row r="224" spans="1:11" x14ac:dyDescent="0.35">
      <c r="A224" t="str">
        <f t="shared" si="3"/>
        <v>MLWSPBLWR</v>
      </c>
      <c r="B224" s="65" t="s">
        <v>847</v>
      </c>
      <c r="C224" t="s">
        <v>718</v>
      </c>
      <c r="D224" s="40">
        <v>3847.0029999999997</v>
      </c>
      <c r="E224" s="40">
        <v>14285.993</v>
      </c>
      <c r="F224" s="40">
        <v>0</v>
      </c>
      <c r="G224" s="40">
        <v>8697.6190000000006</v>
      </c>
      <c r="H224" s="40">
        <v>8140.5750000000016</v>
      </c>
      <c r="I224" s="40">
        <v>0</v>
      </c>
      <c r="J224" t="str">
        <f>IFERROR(VLOOKUP(CONCATENATE("117-",A224),'Test Year'!J:J,1,FALSE),"117-Other")</f>
        <v>117-Other</v>
      </c>
      <c r="K224" t="str">
        <f>IFERROR(VLOOKUP(CONCATENATE("117-",A224),'12 Mos. Preceding Test Year'!J:J,1,FALSE),"117-Other")</f>
        <v>117-Other</v>
      </c>
    </row>
    <row r="225" spans="1:11" x14ac:dyDescent="0.35">
      <c r="A225" t="str">
        <f t="shared" si="3"/>
        <v>MLWSPOILL</v>
      </c>
      <c r="B225" s="65" t="s">
        <v>959</v>
      </c>
      <c r="C225" t="s">
        <v>718</v>
      </c>
      <c r="D225" s="40"/>
      <c r="E225" s="40"/>
      <c r="F225" s="40"/>
      <c r="G225" s="40">
        <v>13491.600000000002</v>
      </c>
      <c r="H225" s="40">
        <v>13444.056999999999</v>
      </c>
      <c r="I225" s="40">
        <v>0</v>
      </c>
      <c r="J225" t="str">
        <f>IFERROR(VLOOKUP(CONCATENATE("117-",A225),'Test Year'!J:J,1,FALSE),"117-Other")</f>
        <v>117-Other</v>
      </c>
      <c r="K225" t="str">
        <f>IFERROR(VLOOKUP(CONCATENATE("117-",A225),'12 Mos. Preceding Test Year'!J:J,1,FALSE),"117-Other")</f>
        <v>117-Other</v>
      </c>
    </row>
    <row r="226" spans="1:11" x14ac:dyDescent="0.35">
      <c r="A226" t="str">
        <f t="shared" si="3"/>
        <v>MLWSPPDMP</v>
      </c>
      <c r="B226" s="65" t="s">
        <v>960</v>
      </c>
      <c r="C226" t="s">
        <v>718</v>
      </c>
      <c r="D226" s="40"/>
      <c r="E226" s="40"/>
      <c r="F226" s="40"/>
      <c r="G226" s="40">
        <v>20237.399000000001</v>
      </c>
      <c r="H226" s="40">
        <v>20166.087000000003</v>
      </c>
      <c r="I226" s="40">
        <v>0</v>
      </c>
      <c r="J226" t="str">
        <f>IFERROR(VLOOKUP(CONCATENATE("117-",A226),'Test Year'!J:J,1,FALSE),"117-Other")</f>
        <v>117-Other</v>
      </c>
      <c r="K226" t="str">
        <f>IFERROR(VLOOKUP(CONCATENATE("117-",A226),'12 Mos. Preceding Test Year'!J:J,1,FALSE),"117-Other")</f>
        <v>117-Other</v>
      </c>
    </row>
    <row r="227" spans="1:11" x14ac:dyDescent="0.35">
      <c r="A227" t="str">
        <f t="shared" si="3"/>
        <v>MLWSPPEXP</v>
      </c>
      <c r="B227" s="65" t="s">
        <v>961</v>
      </c>
      <c r="C227" t="s">
        <v>718</v>
      </c>
      <c r="D227" s="40"/>
      <c r="E227" s="40"/>
      <c r="F227" s="40"/>
      <c r="G227" s="40">
        <v>18024.375</v>
      </c>
      <c r="H227" s="40">
        <v>17960.855</v>
      </c>
      <c r="I227" s="40">
        <v>0</v>
      </c>
      <c r="J227" t="str">
        <f>IFERROR(VLOOKUP(CONCATENATE("117-",A227),'Test Year'!J:J,1,FALSE),"117-Other")</f>
        <v>117-Other</v>
      </c>
      <c r="K227" t="str">
        <f>IFERROR(VLOOKUP(CONCATENATE("117-",A227),'12 Mos. Preceding Test Year'!J:J,1,FALSE),"117-Other")</f>
        <v>117-Other</v>
      </c>
    </row>
    <row r="228" spans="1:11" x14ac:dyDescent="0.35">
      <c r="A228" t="str">
        <f t="shared" si="3"/>
        <v>MLWSPPLVY</v>
      </c>
      <c r="B228" s="65" t="s">
        <v>848</v>
      </c>
      <c r="C228" t="s">
        <v>718</v>
      </c>
      <c r="D228" s="40">
        <v>11</v>
      </c>
      <c r="E228" s="40">
        <v>9144.8809999999976</v>
      </c>
      <c r="F228" s="40">
        <v>0</v>
      </c>
      <c r="G228" s="40"/>
      <c r="H228" s="40"/>
      <c r="I228" s="40"/>
      <c r="J228" t="str">
        <f>IFERROR(VLOOKUP(CONCATENATE("117-",A228),'Test Year'!J:J,1,FALSE),"117-Other")</f>
        <v>117-Other</v>
      </c>
      <c r="K228" t="str">
        <f>IFERROR(VLOOKUP(CONCATENATE("117-",A228),'12 Mos. Preceding Test Year'!J:J,1,FALSE),"117-Other")</f>
        <v>117-Other</v>
      </c>
    </row>
    <row r="229" spans="1:11" x14ac:dyDescent="0.35">
      <c r="A229" t="str">
        <f t="shared" si="3"/>
        <v>MLWSPSJNT</v>
      </c>
      <c r="B229" s="65" t="s">
        <v>962</v>
      </c>
      <c r="C229" t="s">
        <v>718</v>
      </c>
      <c r="D229" s="40"/>
      <c r="E229" s="40"/>
      <c r="F229" s="40"/>
      <c r="G229" s="40">
        <v>12142.441999999999</v>
      </c>
      <c r="H229" s="40">
        <v>12099.650000000001</v>
      </c>
      <c r="I229" s="40">
        <v>0</v>
      </c>
      <c r="J229" t="str">
        <f>IFERROR(VLOOKUP(CONCATENATE("117-",A229),'Test Year'!J:J,1,FALSE),"117-Other")</f>
        <v>117-Other</v>
      </c>
      <c r="K229" t="str">
        <f>IFERROR(VLOOKUP(CONCATENATE("117-",A229),'12 Mos. Preceding Test Year'!J:J,1,FALSE),"117-Other")</f>
        <v>117-Other</v>
      </c>
    </row>
    <row r="230" spans="1:11" x14ac:dyDescent="0.35">
      <c r="A230" t="str">
        <f t="shared" si="3"/>
        <v>MLWVC2CL1</v>
      </c>
      <c r="B230" s="65" t="s">
        <v>963</v>
      </c>
      <c r="C230" s="15">
        <v>48801</v>
      </c>
      <c r="D230" s="40">
        <v>2053</v>
      </c>
      <c r="E230" s="40">
        <v>0.15099999999802094</v>
      </c>
      <c r="F230" s="40">
        <v>0</v>
      </c>
      <c r="G230" s="40">
        <v>2854</v>
      </c>
      <c r="H230" s="40">
        <v>0</v>
      </c>
      <c r="I230" s="40">
        <v>0</v>
      </c>
      <c r="J230" t="str">
        <f>IFERROR(VLOOKUP(CONCATENATE("117-",A230),'Test Year'!J:J,1,FALSE),"117-Other")</f>
        <v>117-Other</v>
      </c>
      <c r="K230" t="str">
        <f>IFERROR(VLOOKUP(CONCATENATE("117-",A230),'12 Mos. Preceding Test Year'!J:J,1,FALSE),"117-Other")</f>
        <v>117-Other</v>
      </c>
    </row>
    <row r="231" spans="1:11" x14ac:dyDescent="0.35">
      <c r="A231" t="str">
        <f t="shared" si="3"/>
        <v>MLWVPBMIL</v>
      </c>
      <c r="B231" s="65" t="s">
        <v>964</v>
      </c>
      <c r="C231" t="s">
        <v>718</v>
      </c>
      <c r="D231" s="40"/>
      <c r="E231" s="40"/>
      <c r="F231" s="40"/>
      <c r="G231" s="40">
        <v>8989.509</v>
      </c>
      <c r="H231" s="40">
        <v>8985.8780000000006</v>
      </c>
      <c r="I231" s="40">
        <v>0</v>
      </c>
      <c r="J231" t="str">
        <f>IFERROR(VLOOKUP(CONCATENATE("117-",A231),'Test Year'!J:J,1,FALSE),"117-Other")</f>
        <v>117-Other</v>
      </c>
      <c r="K231" t="str">
        <f>IFERROR(VLOOKUP(CONCATENATE("117-",A231),'12 Mos. Preceding Test Year'!J:J,1,FALSE),"117-Other")</f>
        <v>117-Other</v>
      </c>
    </row>
    <row r="232" spans="1:11" x14ac:dyDescent="0.35">
      <c r="A232" t="str">
        <f t="shared" si="3"/>
        <v>MLWVPOXAB</v>
      </c>
      <c r="B232" s="65" t="s">
        <v>965</v>
      </c>
      <c r="C232" t="s">
        <v>718</v>
      </c>
      <c r="D232" s="40"/>
      <c r="E232" s="40"/>
      <c r="F232" s="40"/>
      <c r="G232" s="40">
        <v>1650.6889999999994</v>
      </c>
      <c r="H232" s="40">
        <v>1626.5449999999996</v>
      </c>
      <c r="I232" s="40">
        <v>0</v>
      </c>
      <c r="J232" t="str">
        <f>IFERROR(VLOOKUP(CONCATENATE("117-",A232),'Test Year'!J:J,1,FALSE),"117-Other")</f>
        <v>117-Other</v>
      </c>
      <c r="K232" t="str">
        <f>IFERROR(VLOOKUP(CONCATENATE("117-",A232),'12 Mos. Preceding Test Year'!J:J,1,FALSE),"117-Other")</f>
        <v>117-Other</v>
      </c>
    </row>
    <row r="233" spans="1:11" x14ac:dyDescent="0.35">
      <c r="A233" t="str">
        <f t="shared" si="3"/>
        <v>P17CC1007</v>
      </c>
      <c r="B233" s="65" t="s">
        <v>849</v>
      </c>
      <c r="C233" s="15">
        <v>44926</v>
      </c>
      <c r="D233" s="40">
        <v>0</v>
      </c>
      <c r="E233" s="40">
        <v>0</v>
      </c>
      <c r="F233" s="40">
        <v>0</v>
      </c>
      <c r="G233" s="40"/>
      <c r="H233" s="40"/>
      <c r="I233" s="40"/>
      <c r="J233" t="str">
        <f>IFERROR(VLOOKUP(CONCATENATE("117-",A233),'Test Year'!J:J,1,FALSE),"117-Other")</f>
        <v>117-Other</v>
      </c>
      <c r="K233" t="str">
        <f>IFERROR(VLOOKUP(CONCATENATE("117-",A233),'12 Mos. Preceding Test Year'!J:J,1,FALSE),"117-Other")</f>
        <v>117-Other</v>
      </c>
    </row>
    <row r="234" spans="1:11" x14ac:dyDescent="0.35">
      <c r="A234" t="str">
        <f t="shared" si="3"/>
        <v>P17CC1031</v>
      </c>
      <c r="B234" s="65" t="s">
        <v>966</v>
      </c>
      <c r="C234" s="15">
        <v>44926</v>
      </c>
      <c r="D234" s="40">
        <v>0</v>
      </c>
      <c r="E234" s="40">
        <v>0</v>
      </c>
      <c r="F234" s="40">
        <v>0</v>
      </c>
      <c r="G234" s="40"/>
      <c r="H234" s="40"/>
      <c r="I234" s="40"/>
      <c r="J234" t="str">
        <f>IFERROR(VLOOKUP(CONCATENATE("117-",A234),'Test Year'!J:J,1,FALSE),"117-Other")</f>
        <v>117-Other</v>
      </c>
      <c r="K234" t="str">
        <f>IFERROR(VLOOKUP(CONCATENATE("117-",A234),'12 Mos. Preceding Test Year'!J:J,1,FALSE),"117-Other")</f>
        <v>117-Other</v>
      </c>
    </row>
    <row r="235" spans="1:11" x14ac:dyDescent="0.35">
      <c r="A235" t="str">
        <f t="shared" si="3"/>
        <v>SSGSNANDA</v>
      </c>
      <c r="B235" s="65" t="s">
        <v>850</v>
      </c>
      <c r="C235" t="s">
        <v>718</v>
      </c>
      <c r="D235" s="40">
        <v>0</v>
      </c>
      <c r="E235" s="40">
        <v>0</v>
      </c>
      <c r="F235" s="40">
        <v>0</v>
      </c>
      <c r="G235" s="40">
        <v>0</v>
      </c>
      <c r="H235" s="40">
        <v>0</v>
      </c>
      <c r="I235" s="40">
        <v>0</v>
      </c>
      <c r="J235" t="str">
        <f>IFERROR(VLOOKUP(CONCATENATE("117-",A235),'Test Year'!J:J,1,FALSE),"117-Other")</f>
        <v>117-Other</v>
      </c>
      <c r="K235" t="str">
        <f>IFERROR(VLOOKUP(CONCATENATE("117-",A235),'12 Mos. Preceding Test Year'!J:J,1,FALSE),"117-Other")</f>
        <v>117-Other</v>
      </c>
    </row>
    <row r="236" spans="1:11" x14ac:dyDescent="0.35">
      <c r="A236" t="str">
        <f t="shared" si="3"/>
        <v>SSHRNANDA</v>
      </c>
      <c r="B236" s="65" t="s">
        <v>851</v>
      </c>
      <c r="C236" t="s">
        <v>718</v>
      </c>
      <c r="D236" s="40">
        <v>0</v>
      </c>
      <c r="E236" s="40">
        <v>0</v>
      </c>
      <c r="F236" s="40">
        <v>0</v>
      </c>
      <c r="G236" s="40">
        <v>-2.120525977034049E-14</v>
      </c>
      <c r="H236" s="40">
        <v>0</v>
      </c>
      <c r="I236" s="40">
        <v>0</v>
      </c>
      <c r="J236" t="str">
        <f>IFERROR(VLOOKUP(CONCATENATE("117-",A236),'Test Year'!J:J,1,FALSE),"117-Other")</f>
        <v>117-Other</v>
      </c>
      <c r="K236" t="str">
        <f>IFERROR(VLOOKUP(CONCATENATE("117-",A236),'12 Mos. Preceding Test Year'!J:J,1,FALSE),"117-Other")</f>
        <v>117-Other</v>
      </c>
    </row>
    <row r="237" spans="1:11" x14ac:dyDescent="0.35">
      <c r="A237" t="str">
        <f t="shared" si="3"/>
        <v>SSITNANDA</v>
      </c>
      <c r="B237" s="65" t="s">
        <v>852</v>
      </c>
      <c r="C237" t="s">
        <v>718</v>
      </c>
      <c r="D237" s="40">
        <v>0</v>
      </c>
      <c r="E237" s="40">
        <v>0</v>
      </c>
      <c r="F237" s="40">
        <v>0</v>
      </c>
      <c r="G237" s="40">
        <v>0</v>
      </c>
      <c r="H237" s="40">
        <v>1.3855583347321954E-13</v>
      </c>
      <c r="I237" s="40">
        <v>0</v>
      </c>
      <c r="J237" t="str">
        <f>IFERROR(VLOOKUP(CONCATENATE("117-",A237),'Test Year'!J:J,1,FALSE),"117-Other")</f>
        <v>117-Other</v>
      </c>
      <c r="K237" t="str">
        <f>IFERROR(VLOOKUP(CONCATENATE("117-",A237),'12 Mos. Preceding Test Year'!J:J,1,FALSE),"117-Other")</f>
        <v>117-Other</v>
      </c>
    </row>
    <row r="238" spans="1:11" x14ac:dyDescent="0.35">
      <c r="A238" t="str">
        <f t="shared" si="3"/>
        <v>SSNANDA</v>
      </c>
      <c r="B238" s="65" t="s">
        <v>853</v>
      </c>
      <c r="C238" t="s">
        <v>718</v>
      </c>
      <c r="D238" s="40">
        <v>0</v>
      </c>
      <c r="E238" s="40">
        <v>0</v>
      </c>
      <c r="F238" s="40">
        <v>0</v>
      </c>
      <c r="G238" s="40"/>
      <c r="H238" s="40"/>
      <c r="I238" s="40"/>
      <c r="J238" t="str">
        <f>IFERROR(VLOOKUP(CONCATENATE("117-",A238),'Test Year'!J:J,1,FALSE),"117-Other")</f>
        <v>117-Other</v>
      </c>
      <c r="K238" t="str">
        <f>IFERROR(VLOOKUP(CONCATENATE("117-",A238),'12 Mos. Preceding Test Year'!J:J,1,FALSE),"117-Other")</f>
        <v>117-Other</v>
      </c>
    </row>
    <row r="239" spans="1:11" x14ac:dyDescent="0.35">
      <c r="A239" t="str">
        <f t="shared" si="3"/>
        <v>TDOANDA</v>
      </c>
      <c r="B239" s="65" t="s">
        <v>854</v>
      </c>
      <c r="C239" t="s">
        <v>718</v>
      </c>
      <c r="D239" s="40">
        <v>0</v>
      </c>
      <c r="E239" s="40">
        <v>0</v>
      </c>
      <c r="F239" s="40">
        <v>0</v>
      </c>
      <c r="G239" s="40">
        <v>0</v>
      </c>
      <c r="H239" s="40">
        <v>0</v>
      </c>
      <c r="I239" s="40">
        <v>0</v>
      </c>
      <c r="J239" t="str">
        <f>IFERROR(VLOOKUP(CONCATENATE("117-",A239),'Test Year'!J:J,1,FALSE),"117-Other")</f>
        <v>117-Other</v>
      </c>
      <c r="K239" t="str">
        <f>IFERROR(VLOOKUP(CONCATENATE("117-",A239),'12 Mos. Preceding Test Year'!J:J,1,FALSE),"117-Other")</f>
        <v>117-Other</v>
      </c>
    </row>
    <row r="240" spans="1:11" x14ac:dyDescent="0.35">
      <c r="A240" t="str">
        <f t="shared" si="3"/>
        <v>TLSWEMERG</v>
      </c>
      <c r="B240" s="65" t="s">
        <v>855</v>
      </c>
      <c r="C240" s="15">
        <v>732</v>
      </c>
      <c r="D240" s="40">
        <v>0</v>
      </c>
      <c r="E240" s="40">
        <v>-1.1368683772161603E-13</v>
      </c>
      <c r="F240" s="40">
        <v>0</v>
      </c>
      <c r="G240" s="40">
        <v>0</v>
      </c>
      <c r="H240" s="40">
        <v>0</v>
      </c>
      <c r="I240" s="40">
        <v>0</v>
      </c>
      <c r="J240" t="str">
        <f>IFERROR(VLOOKUP(CONCATENATE("117-",A240),'Test Year'!J:J,1,FALSE),"117-Other")</f>
        <v>117-Other</v>
      </c>
      <c r="K240" t="str">
        <f>IFERROR(VLOOKUP(CONCATENATE("117-",A240),'12 Mos. Preceding Test Year'!J:J,1,FALSE),"117-Other")</f>
        <v>117-Other</v>
      </c>
    </row>
    <row r="241" spans="1:11" x14ac:dyDescent="0.35">
      <c r="A241" t="str">
        <f t="shared" si="3"/>
        <v>TSCREDITC</v>
      </c>
      <c r="B241" s="65" t="s">
        <v>856</v>
      </c>
      <c r="C241" s="15">
        <v>45657</v>
      </c>
      <c r="D241" s="40">
        <v>-28827.335000000003</v>
      </c>
      <c r="E241" s="40">
        <v>-74637.504000000001</v>
      </c>
      <c r="F241" s="40">
        <v>0</v>
      </c>
      <c r="G241" s="40">
        <v>-64273.554000000018</v>
      </c>
      <c r="H241" s="40">
        <v>4874.9959999999928</v>
      </c>
      <c r="I241" s="40">
        <v>0</v>
      </c>
      <c r="J241" t="str">
        <f>IFERROR(VLOOKUP(CONCATENATE("117-",A241),'Test Year'!J:J,1,FALSE),"117-Other")</f>
        <v>117-Other</v>
      </c>
      <c r="K241" t="str">
        <f>IFERROR(VLOOKUP(CONCATENATE("117-",A241),'12 Mos. Preceding Test Year'!J:J,1,FALSE),"117-Other")</f>
        <v>117-Other</v>
      </c>
    </row>
    <row r="242" spans="1:11" x14ac:dyDescent="0.35">
      <c r="A242" t="str">
        <f t="shared" si="3"/>
        <v>WSNANDA</v>
      </c>
      <c r="B242" s="65" t="s">
        <v>857</v>
      </c>
      <c r="C242" t="s">
        <v>718</v>
      </c>
      <c r="D242" s="40">
        <v>0</v>
      </c>
      <c r="E242" s="40">
        <v>8.5265128291212022E-13</v>
      </c>
      <c r="F242" s="40">
        <v>0</v>
      </c>
      <c r="G242" s="40">
        <v>0</v>
      </c>
      <c r="H242" s="40">
        <v>2.5579538487363607E-13</v>
      </c>
      <c r="I242" s="40">
        <v>0</v>
      </c>
      <c r="J242" t="str">
        <f>IFERROR(VLOOKUP(CONCATENATE("117-",A242),'Test Year'!J:J,1,FALSE),"117-Other")</f>
        <v>117-Other</v>
      </c>
      <c r="K242" t="str">
        <f>IFERROR(VLOOKUP(CONCATENATE("117-",A242),'12 Mos. Preceding Test Year'!J:J,1,FALSE),"117-Other")</f>
        <v>117-Other</v>
      </c>
    </row>
    <row r="243" spans="1:11" x14ac:dyDescent="0.35">
      <c r="A243" t="str">
        <f t="shared" si="3"/>
        <v>WSX114322</v>
      </c>
      <c r="B243" s="65" t="s">
        <v>858</v>
      </c>
      <c r="C243" s="15">
        <v>41406</v>
      </c>
      <c r="D243" s="40">
        <v>2.6645352591003757E-14</v>
      </c>
      <c r="E243" s="40">
        <v>0</v>
      </c>
      <c r="F243" s="40">
        <v>0</v>
      </c>
      <c r="G243" s="40">
        <v>-8.8995477653952548E-13</v>
      </c>
      <c r="H243" s="40">
        <v>1.7408297026122455E-13</v>
      </c>
      <c r="I243" s="40">
        <v>0</v>
      </c>
      <c r="J243" t="str">
        <f>IFERROR(VLOOKUP(CONCATENATE("117-",A243),'Test Year'!J:J,1,FALSE),"117-Other")</f>
        <v>117-Other</v>
      </c>
      <c r="K243" t="str">
        <f>IFERROR(VLOOKUP(CONCATENATE("117-",A243),'12 Mos. Preceding Test Year'!J:J,1,FALSE),"117-Other")</f>
        <v>117-Other</v>
      </c>
    </row>
    <row r="244" spans="1:11" x14ac:dyDescent="0.35">
      <c r="A244" t="str">
        <f t="shared" si="3"/>
        <v>WSXRENEWC</v>
      </c>
      <c r="B244" s="65" t="s">
        <v>967</v>
      </c>
      <c r="C244" t="s">
        <v>718</v>
      </c>
      <c r="D244" s="40">
        <v>0</v>
      </c>
      <c r="E244" s="40">
        <v>0</v>
      </c>
      <c r="F244" s="40">
        <v>0</v>
      </c>
      <c r="G244" s="40">
        <v>0</v>
      </c>
      <c r="H244" s="40">
        <v>9.0949470177292824E-12</v>
      </c>
      <c r="I244" s="40">
        <v>0</v>
      </c>
      <c r="J244" t="str">
        <f>IFERROR(VLOOKUP(CONCATENATE("117-",A244),'Test Year'!J:J,1,FALSE),"117-Other")</f>
        <v>117-Other</v>
      </c>
      <c r="K244" t="str">
        <f>IFERROR(VLOOKUP(CONCATENATE("117-",A244),'12 Mos. Preceding Test Year'!J:J,1,FALSE),"117-Other")</f>
        <v>117-Other</v>
      </c>
    </row>
    <row r="245" spans="1:11" x14ac:dyDescent="0.35">
      <c r="A245" t="str">
        <f t="shared" si="3"/>
        <v>X00000288</v>
      </c>
      <c r="B245" s="65" t="s">
        <v>859</v>
      </c>
      <c r="C245" t="s">
        <v>718</v>
      </c>
      <c r="D245" s="40">
        <v>0</v>
      </c>
      <c r="E245" s="40">
        <v>0</v>
      </c>
      <c r="F245" s="40">
        <v>-247320.03999999919</v>
      </c>
      <c r="G245" s="40">
        <v>120.38999999999999</v>
      </c>
      <c r="H245" s="40">
        <v>0</v>
      </c>
      <c r="I245" s="40">
        <v>37645.259999999842</v>
      </c>
      <c r="J245" t="str">
        <f>IFERROR(VLOOKUP(CONCATENATE("117-",A245),'Test Year'!J:J,1,FALSE),"117-Other")</f>
        <v>117-Other</v>
      </c>
      <c r="K245" t="str">
        <f>IFERROR(VLOOKUP(CONCATENATE("117-",A245),'12 Mos. Preceding Test Year'!J:J,1,FALSE),"117-Other")</f>
        <v>117-Other</v>
      </c>
    </row>
    <row r="246" spans="1:11" x14ac:dyDescent="0.35">
      <c r="A246" t="str">
        <f t="shared" si="3"/>
        <v>X00000290</v>
      </c>
      <c r="B246" s="65" t="s">
        <v>860</v>
      </c>
      <c r="C246" t="s">
        <v>718</v>
      </c>
      <c r="D246" s="40">
        <v>30619.834999999995</v>
      </c>
      <c r="E246" s="40">
        <v>100646.05600000003</v>
      </c>
      <c r="F246" s="40">
        <v>0</v>
      </c>
      <c r="G246" s="40">
        <v>115393.43000000002</v>
      </c>
      <c r="H246" s="40">
        <v>172058.78800000003</v>
      </c>
      <c r="I246" s="40">
        <v>0</v>
      </c>
      <c r="J246" t="str">
        <f>IFERROR(VLOOKUP(CONCATENATE("117-",A246),'Test Year'!J:J,1,FALSE),"117-Other")</f>
        <v>117-Other</v>
      </c>
      <c r="K246" t="str">
        <f>IFERROR(VLOOKUP(CONCATENATE("117-",A246),'12 Mos. Preceding Test Year'!J:J,1,FALSE),"117-Other")</f>
        <v>117-Other</v>
      </c>
    </row>
    <row r="247" spans="1:11" x14ac:dyDescent="0.35">
      <c r="A247" t="str">
        <f t="shared" si="3"/>
        <v>X00116261</v>
      </c>
      <c r="B247" s="65" t="s">
        <v>861</v>
      </c>
      <c r="C247" t="s">
        <v>718</v>
      </c>
      <c r="D247" s="40">
        <v>0</v>
      </c>
      <c r="E247" s="40">
        <v>0</v>
      </c>
      <c r="F247" s="40">
        <v>0</v>
      </c>
      <c r="G247" s="40"/>
      <c r="H247" s="40"/>
      <c r="I247" s="40"/>
      <c r="J247" t="str">
        <f>IFERROR(VLOOKUP(CONCATENATE("117-",A247),'Test Year'!J:J,1,FALSE),"117-Other")</f>
        <v>117-Other</v>
      </c>
      <c r="K247" t="str">
        <f>IFERROR(VLOOKUP(CONCATENATE("117-",A247),'12 Mos. Preceding Test Year'!J:J,1,FALSE),"117-Other")</f>
        <v>117-Other</v>
      </c>
    </row>
    <row r="248" spans="1:11" x14ac:dyDescent="0.35">
      <c r="A248" t="str">
        <f t="shared" si="3"/>
        <v>XHWCAP103</v>
      </c>
      <c r="B248" s="65" t="s">
        <v>968</v>
      </c>
      <c r="C248" s="15">
        <v>46022</v>
      </c>
      <c r="D248" s="40">
        <v>0</v>
      </c>
      <c r="E248" s="40">
        <v>0</v>
      </c>
      <c r="F248" s="40">
        <v>0</v>
      </c>
      <c r="G248" s="40"/>
      <c r="H248" s="40"/>
      <c r="I248" s="40"/>
      <c r="J248" t="str">
        <f>IFERROR(VLOOKUP(CONCATENATE("117-",A248),'Test Year'!J:J,1,FALSE),"117-Other")</f>
        <v>117-Other</v>
      </c>
      <c r="K248" t="str">
        <f>IFERROR(VLOOKUP(CONCATENATE("117-",A248),'12 Mos. Preceding Test Year'!J:J,1,FALSE),"117-Other")</f>
        <v>117-Other</v>
      </c>
    </row>
    <row r="249" spans="1:11" x14ac:dyDescent="0.35">
      <c r="A249" t="str">
        <f t="shared" si="3"/>
        <v>XHWCAP114</v>
      </c>
      <c r="B249" s="65" t="s">
        <v>969</v>
      </c>
      <c r="C249" s="15">
        <v>46022</v>
      </c>
      <c r="D249" s="40">
        <v>0</v>
      </c>
      <c r="E249" s="40">
        <v>0</v>
      </c>
      <c r="F249" s="40">
        <v>0</v>
      </c>
      <c r="G249" s="40"/>
      <c r="H249" s="40"/>
      <c r="I249" s="40"/>
      <c r="J249" t="str">
        <f>IFERROR(VLOOKUP(CONCATENATE("117-",A249),'Test Year'!J:J,1,FALSE),"117-Other")</f>
        <v>117-Other</v>
      </c>
      <c r="K249" t="str">
        <f>IFERROR(VLOOKUP(CONCATENATE("117-",A249),'12 Mos. Preceding Test Year'!J:J,1,FALSE),"117-Other")</f>
        <v>117-Other</v>
      </c>
    </row>
    <row r="250" spans="1:11" x14ac:dyDescent="0.35">
      <c r="A250" t="str">
        <f t="shared" si="3"/>
        <v>XHWCAP117</v>
      </c>
      <c r="B250" s="65" t="s">
        <v>970</v>
      </c>
      <c r="C250" s="15">
        <v>46022</v>
      </c>
      <c r="D250" s="40">
        <v>0</v>
      </c>
      <c r="E250" s="40">
        <v>0</v>
      </c>
      <c r="F250" s="40">
        <v>18884.8</v>
      </c>
      <c r="G250" s="40">
        <v>156.5</v>
      </c>
      <c r="H250" s="40">
        <v>0</v>
      </c>
      <c r="I250" s="40">
        <v>118353.17</v>
      </c>
      <c r="J250" t="str">
        <f>IFERROR(VLOOKUP(CONCATENATE("117-",A250),'Test Year'!J:J,1,FALSE),"117-Other")</f>
        <v>117-XHWCAP117</v>
      </c>
      <c r="K250" t="str">
        <f>IFERROR(VLOOKUP(CONCATENATE("117-",A250),'12 Mos. Preceding Test Year'!J:J,1,FALSE),"117-Other")</f>
        <v>117-XHWCAP117</v>
      </c>
    </row>
    <row r="251" spans="1:11" x14ac:dyDescent="0.35">
      <c r="A251" t="str">
        <f t="shared" si="3"/>
        <v>XHWCAP120</v>
      </c>
      <c r="B251" s="65" t="s">
        <v>971</v>
      </c>
      <c r="C251" s="15">
        <v>46022</v>
      </c>
      <c r="D251" s="40">
        <v>0</v>
      </c>
      <c r="E251" s="40">
        <v>0</v>
      </c>
      <c r="F251" s="40">
        <v>0</v>
      </c>
      <c r="G251" s="40"/>
      <c r="H251" s="40"/>
      <c r="I251" s="40"/>
      <c r="J251" t="str">
        <f>IFERROR(VLOOKUP(CONCATENATE("117-",A251),'Test Year'!J:J,1,FALSE),"117-Other")</f>
        <v>117-Other</v>
      </c>
      <c r="K251" t="str">
        <f>IFERROR(VLOOKUP(CONCATENATE("117-",A251),'12 Mos. Preceding Test Year'!J:J,1,FALSE),"117-Other")</f>
        <v>117-Other</v>
      </c>
    </row>
    <row r="252" spans="1:11" x14ac:dyDescent="0.35">
      <c r="A252" t="str">
        <f t="shared" si="3"/>
        <v>XHWCAP150</v>
      </c>
      <c r="B252" s="65" t="s">
        <v>972</v>
      </c>
      <c r="C252" s="15">
        <v>46022</v>
      </c>
      <c r="D252" s="40">
        <v>0</v>
      </c>
      <c r="E252" s="40">
        <v>0</v>
      </c>
      <c r="F252" s="40">
        <v>0</v>
      </c>
      <c r="G252" s="40"/>
      <c r="H252" s="40"/>
      <c r="I252" s="40"/>
      <c r="J252" t="str">
        <f>IFERROR(VLOOKUP(CONCATENATE("117-",A252),'Test Year'!J:J,1,FALSE),"117-Other")</f>
        <v>117-Other</v>
      </c>
      <c r="K252" t="str">
        <f>IFERROR(VLOOKUP(CONCATENATE("117-",A252),'12 Mos. Preceding Test Year'!J:J,1,FALSE),"117-Other")</f>
        <v>117-Other</v>
      </c>
    </row>
    <row r="253" spans="1:11" x14ac:dyDescent="0.35">
      <c r="A253" t="str">
        <f t="shared" si="3"/>
        <v>XHWCAP160</v>
      </c>
      <c r="B253" s="65" t="s">
        <v>973</v>
      </c>
      <c r="C253" s="15">
        <v>46022</v>
      </c>
      <c r="D253" s="40">
        <v>0</v>
      </c>
      <c r="E253" s="40">
        <v>0</v>
      </c>
      <c r="F253" s="40">
        <v>0</v>
      </c>
      <c r="G253" s="40"/>
      <c r="H253" s="40"/>
      <c r="I253" s="40"/>
      <c r="J253" t="str">
        <f>IFERROR(VLOOKUP(CONCATENATE("117-",A253),'Test Year'!J:J,1,FALSE),"117-Other")</f>
        <v>117-Other</v>
      </c>
      <c r="K253" t="str">
        <f>IFERROR(VLOOKUP(CONCATENATE("117-",A253),'12 Mos. Preceding Test Year'!J:J,1,FALSE),"117-Other")</f>
        <v>117-Other</v>
      </c>
    </row>
    <row r="254" spans="1:11" x14ac:dyDescent="0.35">
      <c r="A254" t="str">
        <f t="shared" si="3"/>
        <v>XHWCAP169</v>
      </c>
      <c r="B254" s="65" t="s">
        <v>974</v>
      </c>
      <c r="C254" s="15">
        <v>46022</v>
      </c>
      <c r="D254" s="40">
        <v>0</v>
      </c>
      <c r="E254" s="40">
        <v>0</v>
      </c>
      <c r="F254" s="40">
        <v>0</v>
      </c>
      <c r="G254" s="40"/>
      <c r="H254" s="40"/>
      <c r="I254" s="40"/>
      <c r="J254" t="str">
        <f>IFERROR(VLOOKUP(CONCATENATE("117-",A254),'Test Year'!J:J,1,FALSE),"117-Other")</f>
        <v>117-Other</v>
      </c>
      <c r="K254" t="str">
        <f>IFERROR(VLOOKUP(CONCATENATE("117-",A254),'12 Mos. Preceding Test Year'!J:J,1,FALSE),"117-Other")</f>
        <v>117-Other</v>
      </c>
    </row>
    <row r="255" spans="1:11" x14ac:dyDescent="0.35">
      <c r="A255" t="str">
        <f t="shared" si="3"/>
        <v>XHWCAP180</v>
      </c>
      <c r="B255" s="65" t="s">
        <v>975</v>
      </c>
      <c r="C255" s="15">
        <v>46022</v>
      </c>
      <c r="D255" s="40">
        <v>0</v>
      </c>
      <c r="E255" s="40">
        <v>0</v>
      </c>
      <c r="F255" s="40">
        <v>0</v>
      </c>
      <c r="G255" s="40"/>
      <c r="H255" s="40"/>
      <c r="I255" s="40"/>
      <c r="J255" t="str">
        <f>IFERROR(VLOOKUP(CONCATENATE("117-",A255),'Test Year'!J:J,1,FALSE),"117-Other")</f>
        <v>117-Other</v>
      </c>
      <c r="K255" t="str">
        <f>IFERROR(VLOOKUP(CONCATENATE("117-",A255),'12 Mos. Preceding Test Year'!J:J,1,FALSE),"117-Other")</f>
        <v>117-Other</v>
      </c>
    </row>
    <row r="256" spans="1:11" x14ac:dyDescent="0.35">
      <c r="A256" t="str">
        <f t="shared" si="3"/>
        <v>XHWCAP190</v>
      </c>
      <c r="B256" s="65" t="s">
        <v>976</v>
      </c>
      <c r="C256" s="15">
        <v>46022</v>
      </c>
      <c r="D256" s="40">
        <v>0</v>
      </c>
      <c r="E256" s="40">
        <v>0</v>
      </c>
      <c r="F256" s="40">
        <v>0</v>
      </c>
      <c r="G256" s="40"/>
      <c r="H256" s="40"/>
      <c r="I256" s="40"/>
      <c r="J256" t="str">
        <f>IFERROR(VLOOKUP(CONCATENATE("117-",A256),'Test Year'!J:J,1,FALSE),"117-Other")</f>
        <v>117-Other</v>
      </c>
      <c r="K256" t="str">
        <f>IFERROR(VLOOKUP(CONCATENATE("117-",A256),'12 Mos. Preceding Test Year'!J:J,1,FALSE),"117-Other")</f>
        <v>117-Other</v>
      </c>
    </row>
    <row r="257" spans="1:11" x14ac:dyDescent="0.35">
      <c r="A257" t="str">
        <f t="shared" si="3"/>
        <v>XHWCAP192</v>
      </c>
      <c r="B257" s="65" t="s">
        <v>977</v>
      </c>
      <c r="C257" s="15">
        <v>46022</v>
      </c>
      <c r="D257" s="40">
        <v>0</v>
      </c>
      <c r="E257" s="40">
        <v>0</v>
      </c>
      <c r="F257" s="40">
        <v>0</v>
      </c>
      <c r="G257" s="40"/>
      <c r="H257" s="40"/>
      <c r="I257" s="40"/>
      <c r="J257" t="str">
        <f>IFERROR(VLOOKUP(CONCATENATE("117-",A257),'Test Year'!J:J,1,FALSE),"117-Other")</f>
        <v>117-Other</v>
      </c>
      <c r="K257" t="str">
        <f>IFERROR(VLOOKUP(CONCATENATE("117-",A257),'12 Mos. Preceding Test Year'!J:J,1,FALSE),"117-Other")</f>
        <v>117-Other</v>
      </c>
    </row>
    <row r="258" spans="1:11" x14ac:dyDescent="0.35">
      <c r="A258" t="str">
        <f t="shared" si="3"/>
        <v>XHWCAP194</v>
      </c>
      <c r="B258" s="65" t="s">
        <v>978</v>
      </c>
      <c r="C258" s="15">
        <v>46022</v>
      </c>
      <c r="D258" s="40">
        <v>0</v>
      </c>
      <c r="E258" s="40">
        <v>0</v>
      </c>
      <c r="F258" s="40">
        <v>0</v>
      </c>
      <c r="G258" s="40"/>
      <c r="H258" s="40"/>
      <c r="I258" s="40"/>
      <c r="J258" t="str">
        <f>IFERROR(VLOOKUP(CONCATENATE("117-",A258),'Test Year'!J:J,1,FALSE),"117-Other")</f>
        <v>117-Other</v>
      </c>
      <c r="K258" t="str">
        <f>IFERROR(VLOOKUP(CONCATENATE("117-",A258),'12 Mos. Preceding Test Year'!J:J,1,FALSE),"117-Other")</f>
        <v>117-Other</v>
      </c>
    </row>
    <row r="259" spans="1:11" x14ac:dyDescent="0.35">
      <c r="A259" t="str">
        <f t="shared" si="3"/>
        <v>XHWCAP200</v>
      </c>
      <c r="B259" s="65" t="s">
        <v>979</v>
      </c>
      <c r="C259" s="15">
        <v>46022</v>
      </c>
      <c r="D259" s="40">
        <v>0</v>
      </c>
      <c r="E259" s="40">
        <v>0</v>
      </c>
      <c r="F259" s="40">
        <v>0</v>
      </c>
      <c r="G259" s="40"/>
      <c r="H259" s="40"/>
      <c r="I259" s="40"/>
      <c r="J259" t="str">
        <f>IFERROR(VLOOKUP(CONCATENATE("117-",A259),'Test Year'!J:J,1,FALSE),"117-Other")</f>
        <v>117-Other</v>
      </c>
      <c r="K259" t="str">
        <f>IFERROR(VLOOKUP(CONCATENATE("117-",A259),'12 Mos. Preceding Test Year'!J:J,1,FALSE),"117-Other")</f>
        <v>117-Other</v>
      </c>
    </row>
    <row r="260" spans="1:11" x14ac:dyDescent="0.35">
      <c r="A260" t="str">
        <f t="shared" si="3"/>
        <v>XHWCAP250</v>
      </c>
      <c r="B260" s="65" t="s">
        <v>980</v>
      </c>
      <c r="C260" s="15">
        <v>46022</v>
      </c>
      <c r="D260" s="40">
        <v>0</v>
      </c>
      <c r="E260" s="40">
        <v>0</v>
      </c>
      <c r="F260" s="40">
        <v>0</v>
      </c>
      <c r="G260" s="40"/>
      <c r="H260" s="40"/>
      <c r="I260" s="40"/>
      <c r="J260" t="str">
        <f>IFERROR(VLOOKUP(CONCATENATE("117-",A260),'Test Year'!J:J,1,FALSE),"117-Other")</f>
        <v>117-Other</v>
      </c>
      <c r="K260" t="str">
        <f>IFERROR(VLOOKUP(CONCATENATE("117-",A260),'12 Mos. Preceding Test Year'!J:J,1,FALSE),"117-Other")</f>
        <v>117-Other</v>
      </c>
    </row>
    <row r="261" spans="1:11" x14ac:dyDescent="0.35">
      <c r="A261" t="str">
        <f t="shared" si="3"/>
        <v>XHWCAP380</v>
      </c>
      <c r="B261" s="65" t="s">
        <v>981</v>
      </c>
      <c r="C261" s="15">
        <v>46022</v>
      </c>
      <c r="D261" s="40">
        <v>0</v>
      </c>
      <c r="E261" s="40">
        <v>0</v>
      </c>
      <c r="F261" s="40">
        <v>0</v>
      </c>
      <c r="G261" s="40"/>
      <c r="H261" s="40"/>
      <c r="I261" s="40"/>
      <c r="J261" t="str">
        <f>IFERROR(VLOOKUP(CONCATENATE("117-",A261),'Test Year'!J:J,1,FALSE),"117-Other")</f>
        <v>117-Other</v>
      </c>
      <c r="K261" t="str">
        <f>IFERROR(VLOOKUP(CONCATENATE("117-",A261),'12 Mos. Preceding Test Year'!J:J,1,FALSE),"117-Other")</f>
        <v>117-Other</v>
      </c>
    </row>
    <row r="262" spans="1:11" x14ac:dyDescent="0.35">
      <c r="A262" t="str">
        <f t="shared" ref="A262" si="4">LEFT(B262,FIND(" ",B262,1)-1)</f>
        <v>XHWCAP385</v>
      </c>
      <c r="B262" s="65" t="s">
        <v>982</v>
      </c>
      <c r="C262" s="15">
        <v>46022</v>
      </c>
      <c r="D262" s="40">
        <v>0</v>
      </c>
      <c r="E262" s="40">
        <v>0</v>
      </c>
      <c r="F262" s="40">
        <v>0</v>
      </c>
      <c r="G262" s="40"/>
      <c r="H262" s="40"/>
      <c r="I262" s="40"/>
      <c r="J262" t="str">
        <f>IFERROR(VLOOKUP(CONCATENATE("117-",A262),'Test Year'!J:J,1,FALSE),"117-Other")</f>
        <v>117-Other</v>
      </c>
      <c r="K262" t="str">
        <f>IFERROR(VLOOKUP(CONCATENATE("117-",A262),'12 Mos. Preceding Test Year'!J:J,1,FALSE),"117-Other")</f>
        <v>117-Other</v>
      </c>
    </row>
    <row r="263" spans="1:11" x14ac:dyDescent="0.35">
      <c r="B263" s="66" t="s">
        <v>983</v>
      </c>
      <c r="C263" s="66"/>
      <c r="D263" s="67">
        <v>2920480.5019999999</v>
      </c>
      <c r="E263" s="67">
        <v>14741464.238999998</v>
      </c>
      <c r="F263" s="67">
        <v>12954356.629999993</v>
      </c>
      <c r="G263" s="67">
        <v>22431976.881999988</v>
      </c>
      <c r="H263" s="67">
        <v>29939432.045000002</v>
      </c>
      <c r="I263" s="67">
        <v>21089786.230000004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DIyNjI8L1VzZXJOYW1lPjxEYXRlVGltZT43LzMwLzIwMjUgMTE6NTA6MjEgQU08L0RhdGVUaW1lPjxMYWJlbFN0cmluZz5BRVAgSW50ZXJuYWw8L0xhYmVsU3RyaW5nPjwvaXRlbT48L2xhYmVsSGlzdG9yeT4=</Value>
</WrappedLabelHistor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9A65AF29-C3E6-47BB-8E83-6BDAB197B98F}">
  <ds:schemaRefs>
    <ds:schemaRef ds:uri="http://purl.org/dc/elements/1.1/"/>
    <ds:schemaRef ds:uri="http://purl.org/dc/dcmitype/"/>
    <ds:schemaRef ds:uri="http://www.w3.org/XML/1998/namespace"/>
    <ds:schemaRef ds:uri="b6888f76-1100-40b0-929b-1efe9044426d"/>
    <ds:schemaRef ds:uri="f88ffb1c-9230-4705-a789-27bae69f5829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9249B6-153D-42C8-BCFA-00A7A99E4C01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9D7282A0-8CD4-4C29-A8B8-714C92ACF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E3616DF-DBC9-4492-BAB6-4AF6BA76ACAD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27C474F-CF05-4C6F-BC53-B44110822F7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Test Year</vt:lpstr>
      <vt:lpstr>12 Mos. Preceding Test Year</vt:lpstr>
      <vt:lpstr>Gen Lookups</vt:lpstr>
      <vt:lpstr>'12 Mos. Preceding Test Year'!Print_Area</vt:lpstr>
      <vt:lpstr>'Test Year'!Print_Area</vt:lpstr>
      <vt:lpstr>'12 Mos. Preceding Test Year'!Print_Titles</vt:lpstr>
      <vt:lpstr>'Test Year'!Print_Titles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R Bowman</dc:creator>
  <cp:lastModifiedBy>Michelle Caldwell</cp:lastModifiedBy>
  <dcterms:created xsi:type="dcterms:W3CDTF">2025-07-30T11:38:31Z</dcterms:created>
  <dcterms:modified xsi:type="dcterms:W3CDTF">2025-09-11T02:17:14Z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56baa539-4531-4438-984b-b30692405e51</vt:lpwstr>
  </property>
  <property fmtid="{D5CDD505-2E9C-101B-9397-08002B2CF9AE}" pid="3" name="bjClsUserRVM">
    <vt:lpwstr>[]</vt:lpwstr>
  </property>
  <property fmtid="{D5CDD505-2E9C-101B-9397-08002B2CF9AE}" pid="4" name="bjSaver">
    <vt:lpwstr>Vd2RjOoq8XTO/JQFqeoF2zhld0M8eAi5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{699249B6-153D-42C8-BCFA-00A7A99E4C01}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