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5 Discovery/Staff/Staff Set 1/Attachments/"/>
    </mc:Choice>
  </mc:AlternateContent>
  <xr:revisionPtr revIDLastSave="3" documentId="13_ncr:1_{285BBAFC-5AAC-4D2F-A443-941950EE10D5}" xr6:coauthVersionLast="47" xr6:coauthVersionMax="47" xr10:uidLastSave="{82C2A484-E01C-4507-AA54-664AA1C2B690}"/>
  <bookViews>
    <workbookView xWindow="-120" yWindow="-120" windowWidth="29040" windowHeight="15720" tabRatio="903" activeTab="1" xr2:uid="{C0A29140-B3D0-4043-BA3F-FF230A0E8179}"/>
  </bookViews>
  <sheets>
    <sheet name="22. Schedule E1" sheetId="2" r:id="rId1"/>
    <sheet name="22. Schedule E2" sheetId="3" r:id="rId2"/>
    <sheet name="23. Schedule F1" sheetId="4" r:id="rId3"/>
    <sheet name="23. Schedule F2" sheetId="18" r:id="rId4"/>
  </sheets>
  <definedNames>
    <definedName name="NvsElapsedTime">0.000951</definedName>
    <definedName name="NvsEndTime">45818.9039</definedName>
    <definedName name="NvsTreeASD">"V2099-01-01"</definedName>
    <definedName name="SHAREHOLDER_EQUITY">'22. Schedule E1'!$F$759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8" l="1"/>
  <c r="J18" i="18"/>
  <c r="J20" i="18" l="1"/>
  <c r="J9" i="18"/>
  <c r="J14" i="18" s="1"/>
  <c r="E12" i="18"/>
  <c r="J16" i="18"/>
  <c r="K10" i="4" l="1"/>
  <c r="K11" i="4"/>
  <c r="K14" i="4"/>
  <c r="K13" i="4"/>
  <c r="K16" i="4"/>
  <c r="K12" i="4"/>
  <c r="K15" i="4"/>
  <c r="K9" i="4"/>
  <c r="K17" i="4" l="1"/>
  <c r="K19" i="4"/>
  <c r="K18" i="4"/>
  <c r="E22" i="4" l="1"/>
  <c r="A10" i="4"/>
  <c r="A11" i="4" s="1"/>
  <c r="A12" i="4" s="1"/>
  <c r="A13" i="4" s="1"/>
  <c r="A14" i="4" s="1"/>
  <c r="A15" i="4" s="1"/>
  <c r="A16" i="4" s="1"/>
  <c r="A17" i="4" s="1"/>
  <c r="A18" i="4" s="1"/>
  <c r="A19" i="4" s="1"/>
  <c r="K22" i="4" l="1"/>
  <c r="E24" i="4" s="1"/>
  <c r="I22" i="3" l="1"/>
  <c r="I23" i="3" s="1"/>
  <c r="H22" i="3"/>
  <c r="H23" i="3" s="1"/>
  <c r="G22" i="3"/>
  <c r="G23" i="3" s="1"/>
  <c r="F22" i="3"/>
  <c r="F23" i="3" s="1"/>
  <c r="E22" i="3"/>
  <c r="E23" i="3" s="1"/>
  <c r="D22" i="3"/>
  <c r="D23" i="3" s="1"/>
  <c r="C21" i="3"/>
  <c r="I25" i="3" s="1"/>
  <c r="C20" i="3"/>
  <c r="C19" i="3"/>
  <c r="C18" i="3"/>
  <c r="C17" i="3"/>
  <c r="C16" i="3"/>
  <c r="C15" i="3"/>
  <c r="C14" i="3"/>
  <c r="C13" i="3"/>
  <c r="C12" i="3"/>
  <c r="C11" i="3"/>
  <c r="C10" i="3"/>
  <c r="C9" i="3"/>
  <c r="I7" i="2"/>
  <c r="G7" i="2" s="1"/>
  <c r="E7" i="2" s="1"/>
  <c r="C7" i="2" s="1"/>
  <c r="C22" i="3" l="1"/>
  <c r="C23" i="3" s="1"/>
  <c r="C24" i="3" s="1"/>
  <c r="C25" i="3"/>
  <c r="D25" i="3"/>
  <c r="E25" i="3"/>
  <c r="F25" i="3"/>
  <c r="G25" i="3"/>
  <c r="H25" i="3"/>
  <c r="I24" i="3" l="1"/>
  <c r="F24" i="3"/>
  <c r="E24" i="3"/>
  <c r="D24" i="3"/>
  <c r="H24" i="3"/>
  <c r="G24" i="3"/>
</calcChain>
</file>

<file path=xl/sharedStrings.xml><?xml version="1.0" encoding="utf-8"?>
<sst xmlns="http://schemas.openxmlformats.org/spreadsheetml/2006/main" count="149" uniqueCount="109">
  <si>
    <t>Kentucky Power Company</t>
  </si>
  <si>
    <t>Calculation of Average Capital Structure</t>
  </si>
  <si>
    <t>12 Months Ended for the Periods as Shown</t>
  </si>
  <si>
    <t>"000 Omitted"</t>
  </si>
  <si>
    <t>Line No.</t>
  </si>
  <si>
    <t>Type of Capital</t>
  </si>
  <si>
    <t>5th Year</t>
  </si>
  <si>
    <t>4th Year</t>
  </si>
  <si>
    <t>3rd Year</t>
  </si>
  <si>
    <t>2nd Year</t>
  </si>
  <si>
    <t>1st Year</t>
  </si>
  <si>
    <t>Amount</t>
  </si>
  <si>
    <t>Ratio</t>
  </si>
  <si>
    <t>Long-term Debt</t>
  </si>
  <si>
    <t>Short-term Debt</t>
  </si>
  <si>
    <t>Preferred &amp; Preference Stock</t>
  </si>
  <si>
    <t>Common Equity</t>
  </si>
  <si>
    <t>Other (Itemize by Type)</t>
  </si>
  <si>
    <t>Total Capitalization</t>
  </si>
  <si>
    <t>Calculation of Average Test Year Capital Structure</t>
  </si>
  <si>
    <t>Item (a)</t>
  </si>
  <si>
    <t>Total Capital (b)</t>
  </si>
  <si>
    <t>Long-term Debt (c)</t>
  </si>
  <si>
    <t>Short-term Debt (d)</t>
  </si>
  <si>
    <t>Preferred Stock (e)</t>
  </si>
  <si>
    <t>Common Stock (f)</t>
  </si>
  <si>
    <t>Retained Earnings (g)</t>
  </si>
  <si>
    <t>Total Common Equity (h)</t>
  </si>
  <si>
    <t>Balance Beginning of Test Year</t>
  </si>
  <si>
    <t>Total (L1 through L13)</t>
  </si>
  <si>
    <t>Average Balance (L14/13)</t>
  </si>
  <si>
    <t>Average Capitalization Ratios</t>
  </si>
  <si>
    <t>End-of-period Capitalization Ratios</t>
  </si>
  <si>
    <t>12-Months Ended December 31, 2024</t>
  </si>
  <si>
    <t>Case No. 2025-00257</t>
  </si>
  <si>
    <t>Schedule of Outstanding Long-Term Debt</t>
  </si>
  <si>
    <t>Type of Debt Issue
(a)</t>
  </si>
  <si>
    <t>Date of Issue
(b)</t>
  </si>
  <si>
    <t>Date of Maturity   (c)</t>
  </si>
  <si>
    <t>Amount Outstanding 
(d)</t>
  </si>
  <si>
    <r>
      <t>Coupon Interest Rate</t>
    </r>
    <r>
      <rPr>
        <vertAlign val="superscript"/>
        <sz val="10"/>
        <rFont val="Arial"/>
        <family val="2"/>
      </rPr>
      <t xml:space="preserve"> </t>
    </r>
    <r>
      <rPr>
        <vertAlign val="superscript"/>
        <sz val="8"/>
        <rFont val="Arial"/>
        <family val="2"/>
      </rPr>
      <t>(1)</t>
    </r>
    <r>
      <rPr>
        <sz val="5"/>
        <rFont val="Arial"/>
        <family val="2"/>
      </rPr>
      <t xml:space="preserve">
</t>
    </r>
    <r>
      <rPr>
        <sz val="11"/>
        <color theme="1"/>
        <rFont val="Aptos Narrow"/>
        <family val="2"/>
        <scheme val="minor"/>
      </rPr>
      <t>(e)</t>
    </r>
  </si>
  <si>
    <r>
      <t xml:space="preserve">Cost Rate at Issue </t>
    </r>
    <r>
      <rPr>
        <vertAlign val="superscript"/>
        <sz val="8"/>
        <rFont val="Arial"/>
        <family val="2"/>
      </rPr>
      <t>(2)</t>
    </r>
    <r>
      <rPr>
        <sz val="11"/>
        <color theme="1"/>
        <rFont val="Aptos Narrow"/>
        <family val="2"/>
        <scheme val="minor"/>
      </rPr>
      <t xml:space="preserve"> (f)</t>
    </r>
  </si>
  <si>
    <r>
      <t xml:space="preserve">Cost Rate at Maturity </t>
    </r>
    <r>
      <rPr>
        <vertAlign val="superscript"/>
        <sz val="8"/>
        <rFont val="Arial"/>
        <family val="2"/>
      </rPr>
      <t>(3)</t>
    </r>
    <r>
      <rPr>
        <sz val="11"/>
        <color theme="1"/>
        <rFont val="Aptos Narrow"/>
        <family val="2"/>
        <scheme val="minor"/>
      </rPr>
      <t xml:space="preserve"> 
(g)</t>
    </r>
  </si>
  <si>
    <r>
      <t xml:space="preserve">Bond Rating at time of Issue </t>
    </r>
    <r>
      <rPr>
        <vertAlign val="superscript"/>
        <sz val="8"/>
        <rFont val="Arial"/>
        <family val="2"/>
      </rPr>
      <t>(4)</t>
    </r>
    <r>
      <rPr>
        <sz val="11"/>
        <color theme="1"/>
        <rFont val="Aptos Narrow"/>
        <family val="2"/>
        <scheme val="minor"/>
      </rPr>
      <t xml:space="preserve"> 
(h)</t>
    </r>
  </si>
  <si>
    <t>Type of Obligation 
(i)</t>
  </si>
  <si>
    <t>Annualized Cost Col. (d) x Col. (g); (j)</t>
  </si>
  <si>
    <t>Baa2/BBB/BBB</t>
  </si>
  <si>
    <t>Senior Unsecured</t>
  </si>
  <si>
    <t>n/a</t>
  </si>
  <si>
    <t>Pollution Control Bond</t>
  </si>
  <si>
    <t>Total Long-term Debt and Annualized Cost</t>
  </si>
  <si>
    <t>Annualized Cost Rate</t>
  </si>
  <si>
    <t>[Total Col. (j) / Total Col. (d)]</t>
  </si>
  <si>
    <r>
      <rPr>
        <vertAlign val="superscript"/>
        <sz val="10"/>
        <rFont val="Arial"/>
        <family val="2"/>
      </rPr>
      <t>(1)</t>
    </r>
    <r>
      <rPr>
        <sz val="11"/>
        <color theme="1"/>
        <rFont val="Aptos Narrow"/>
        <family val="2"/>
        <scheme val="minor"/>
      </rPr>
      <t xml:space="preserve"> Nominal Rate</t>
    </r>
  </si>
  <si>
    <r>
      <rPr>
        <vertAlign val="superscript"/>
        <sz val="10"/>
        <rFont val="Arial"/>
        <family val="2"/>
      </rPr>
      <t>(2)</t>
    </r>
    <r>
      <rPr>
        <sz val="11"/>
        <color theme="1"/>
        <rFont val="Aptos Narrow"/>
        <family val="2"/>
        <scheme val="minor"/>
      </rPr>
      <t xml:space="preserve"> Nominal Rate plus Discount or Premium Amortization</t>
    </r>
  </si>
  <si>
    <r>
      <rPr>
        <vertAlign val="superscript"/>
        <sz val="10"/>
        <rFont val="Arial"/>
        <family val="2"/>
      </rPr>
      <t>(3)</t>
    </r>
    <r>
      <rPr>
        <sz val="11"/>
        <color theme="1"/>
        <rFont val="Aptos Narrow"/>
        <family val="2"/>
        <scheme val="minor"/>
      </rPr>
      <t xml:space="preserve"> Nominal Rate plus Discount or Premium Amortization and Issuance Cost</t>
    </r>
  </si>
  <si>
    <r>
      <rPr>
        <vertAlign val="superscript"/>
        <sz val="10"/>
        <rFont val="Arial"/>
        <family val="2"/>
      </rPr>
      <t>(4)</t>
    </r>
    <r>
      <rPr>
        <sz val="11"/>
        <color theme="1"/>
        <rFont val="Aptos Narrow"/>
        <family val="2"/>
        <scheme val="minor"/>
      </rPr>
      <t xml:space="preserve"> Standard and Poor's, Moody's,etc.</t>
    </r>
  </si>
  <si>
    <t>For the Year Ended December 31, 2024</t>
  </si>
  <si>
    <t>Senior Note, Series D</t>
  </si>
  <si>
    <t>Senior Note, Series B</t>
  </si>
  <si>
    <t>Senior Note, Series C</t>
  </si>
  <si>
    <t>Senior Note, Series A</t>
  </si>
  <si>
    <t>Senior Note, Series G</t>
  </si>
  <si>
    <t>Senior Note, Series H</t>
  </si>
  <si>
    <t>Senior Note, Series I</t>
  </si>
  <si>
    <t>Senior Note, Series J</t>
  </si>
  <si>
    <r>
      <t>Term Loan</t>
    </r>
    <r>
      <rPr>
        <vertAlign val="superscript"/>
        <sz val="10"/>
        <rFont val="Arial"/>
        <family val="2"/>
      </rPr>
      <t>(5)</t>
    </r>
    <r>
      <rPr>
        <sz val="10"/>
        <rFont val="Arial"/>
        <family val="2"/>
      </rPr>
      <t xml:space="preserve"> </t>
    </r>
  </si>
  <si>
    <r>
      <rPr>
        <vertAlign val="superscript"/>
        <sz val="10"/>
        <rFont val="Arial"/>
        <family val="2"/>
      </rPr>
      <t>(5)</t>
    </r>
    <r>
      <rPr>
        <sz val="11"/>
        <color theme="1"/>
        <rFont val="Aptos Narrow"/>
        <family val="2"/>
        <scheme val="minor"/>
      </rPr>
      <t xml:space="preserve"> Variable rate (as of 12/31/2024) term loan</t>
    </r>
  </si>
  <si>
    <t>Schedule of Short-Term Debt</t>
  </si>
  <si>
    <t>Type of Debt Issue
 (a)</t>
  </si>
  <si>
    <t>Date of Issue 
(b)</t>
  </si>
  <si>
    <t>Date of Maturity 
(c)</t>
  </si>
  <si>
    <t>Amount Outstanding (d)</t>
  </si>
  <si>
    <t>Nominal Interest Rate (e)</t>
  </si>
  <si>
    <t>Interest Expense 
(f)</t>
  </si>
  <si>
    <t>Average Balance 
(g)</t>
  </si>
  <si>
    <t>Effective Interest Rate 
(h)</t>
  </si>
  <si>
    <t>Annualized Interest Cost Col. (d) x Col. (e) 
(i)</t>
  </si>
  <si>
    <t>Advances from Affiliates</t>
  </si>
  <si>
    <t>N/A</t>
  </si>
  <si>
    <t xml:space="preserve">Total Short-term Debt  </t>
  </si>
  <si>
    <t>Annualized Cost Rate [Total Col. (i) / Total Col.(d)]</t>
  </si>
  <si>
    <t>Actual Interest Paid or Accrued on Short-term Debt During the Test Year [Report in Col. (f) of this Schedule]</t>
  </si>
  <si>
    <t>Average Short-term Debt - [Report in Col. (g) of this Schedule]</t>
  </si>
  <si>
    <t>Test Year Interest Cost Rate</t>
  </si>
  <si>
    <t>[Actual Interest / Average Short-term Debt]</t>
  </si>
  <si>
    <t>[Report in Col. (h) of this Schedule]</t>
  </si>
  <si>
    <t>Pollution Control Revenue Bond - Series 2014A</t>
  </si>
  <si>
    <t>Term Loan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</si>
  <si>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</si>
  <si>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</si>
  <si>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</si>
  <si>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</si>
  <si>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</si>
  <si>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</si>
  <si>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</si>
  <si>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</si>
  <si>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</si>
  <si>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</si>
  <si>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</si>
  <si>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</si>
  <si>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Baa3/BBB/BBB+</t>
  </si>
  <si>
    <t>9/12/2017</t>
  </si>
  <si>
    <t>9/12/2027</t>
  </si>
  <si>
    <t>9/12/2029</t>
  </si>
  <si>
    <t>9/12/2047</t>
  </si>
  <si>
    <t>For the 12 Months Ended December 31, 2024</t>
  </si>
  <si>
    <t>*Capital structure excluding the securitization bonds.</t>
  </si>
  <si>
    <t>Latest Available Quarter 6/30/2025*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</si>
</sst>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000"/>
    <numFmt numFmtId="167" formatCode="0.000000000000000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5"/>
      <name val="Arial"/>
      <family val="2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horizontal="left"/>
    </xf>
    <xf numFmtId="0" fontId="9" fillId="0" borderId="0" applyNumberFormat="0" applyFont="0" applyFill="0" applyBorder="0" applyAlignment="0" applyProtection="0">
      <alignment horizontal="left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3">
    <xf numFmtId="0" fontId="0" fillId="0" borderId="0" xfId="0"/>
    <xf numFmtId="43" fontId="0" fillId="0" borderId="0" xfId="1" applyFont="1"/>
    <xf numFmtId="10" fontId="2" fillId="0" borderId="8" xfId="2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43" fontId="2" fillId="0" borderId="0" xfId="1" applyFont="1" applyFill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wrapText="1"/>
    </xf>
    <xf numFmtId="41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wrapText="1"/>
    </xf>
    <xf numFmtId="10" fontId="2" fillId="0" borderId="8" xfId="4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3" xfId="0" applyFont="1" applyBorder="1"/>
    <xf numFmtId="0" fontId="2" fillId="0" borderId="11" xfId="0" applyFont="1" applyBorder="1"/>
    <xf numFmtId="164" fontId="2" fillId="0" borderId="4" xfId="3" applyNumberFormat="1" applyFont="1" applyFill="1" applyBorder="1"/>
    <xf numFmtId="164" fontId="2" fillId="0" borderId="8" xfId="3" applyNumberFormat="1" applyFont="1" applyFill="1" applyBorder="1"/>
    <xf numFmtId="164" fontId="2" fillId="0" borderId="7" xfId="3" applyNumberFormat="1" applyFont="1" applyFill="1" applyBorder="1"/>
    <xf numFmtId="164" fontId="2" fillId="0" borderId="14" xfId="3" applyNumberFormat="1" applyFont="1" applyFill="1" applyBorder="1"/>
    <xf numFmtId="41" fontId="2" fillId="0" borderId="8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14" xfId="0" applyFont="1" applyBorder="1"/>
    <xf numFmtId="0" fontId="2" fillId="0" borderId="6" xfId="0" applyFont="1" applyBorder="1"/>
    <xf numFmtId="41" fontId="2" fillId="2" borderId="8" xfId="0" applyNumberFormat="1" applyFont="1" applyFill="1" applyBorder="1"/>
    <xf numFmtId="41" fontId="2" fillId="2" borderId="8" xfId="0" applyNumberFormat="1" applyFont="1" applyFill="1" applyBorder="1" applyAlignment="1">
      <alignment horizontal="right"/>
    </xf>
    <xf numFmtId="164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164" fontId="2" fillId="0" borderId="8" xfId="1" applyNumberFormat="1" applyFont="1" applyBorder="1" applyAlignment="1">
      <alignment horizontal="center"/>
    </xf>
    <xf numFmtId="164" fontId="2" fillId="0" borderId="10" xfId="1" applyNumberFormat="1" applyFont="1" applyFill="1" applyBorder="1"/>
    <xf numFmtId="164" fontId="0" fillId="0" borderId="8" xfId="1" applyNumberFormat="1" applyFont="1" applyBorder="1"/>
    <xf numFmtId="164" fontId="2" fillId="0" borderId="9" xfId="1" applyNumberFormat="1" applyFont="1" applyFill="1" applyBorder="1"/>
    <xf numFmtId="164" fontId="2" fillId="0" borderId="1" xfId="1" applyNumberFormat="1" applyFont="1" applyFill="1" applyBorder="1"/>
    <xf numFmtId="164" fontId="2" fillId="0" borderId="0" xfId="1" applyNumberFormat="1" applyFont="1" applyFill="1" applyBorder="1"/>
    <xf numFmtId="164" fontId="2" fillId="0" borderId="12" xfId="1" applyNumberFormat="1" applyFont="1" applyFill="1" applyBorder="1"/>
    <xf numFmtId="164" fontId="2" fillId="0" borderId="13" xfId="1" applyNumberFormat="1" applyFont="1" applyFill="1" applyBorder="1"/>
    <xf numFmtId="164" fontId="0" fillId="0" borderId="8" xfId="1" applyNumberFormat="1" applyFont="1" applyFill="1" applyBorder="1"/>
    <xf numFmtId="164" fontId="2" fillId="0" borderId="5" xfId="1" applyNumberFormat="1" applyFont="1" applyFill="1" applyBorder="1"/>
    <xf numFmtId="164" fontId="2" fillId="0" borderId="14" xfId="1" applyNumberFormat="1" applyFont="1" applyFill="1" applyBorder="1"/>
    <xf numFmtId="14" fontId="0" fillId="0" borderId="0" xfId="0" applyNumberFormat="1"/>
    <xf numFmtId="41" fontId="0" fillId="0" borderId="0" xfId="0" applyNumberFormat="1"/>
    <xf numFmtId="166" fontId="0" fillId="0" borderId="0" xfId="0" applyNumberFormat="1"/>
    <xf numFmtId="5" fontId="0" fillId="0" borderId="0" xfId="0" applyNumberFormat="1"/>
    <xf numFmtId="167" fontId="0" fillId="0" borderId="0" xfId="0" applyNumberFormat="1"/>
    <xf numFmtId="165" fontId="0" fillId="0" borderId="0" xfId="0" applyNumberFormat="1"/>
    <xf numFmtId="165" fontId="0" fillId="0" borderId="0" xfId="4" applyNumberFormat="1" applyFont="1" applyBorder="1"/>
    <xf numFmtId="2" fontId="0" fillId="0" borderId="0" xfId="0" applyNumberFormat="1"/>
    <xf numFmtId="0" fontId="0" fillId="0" borderId="0" xfId="0" applyFill="1" applyAlignment="1">
      <alignment horizontal="center"/>
    </xf>
    <xf numFmtId="0" fontId="2" fillId="0" borderId="0" xfId="7" applyFont="1" applyFill="1"/>
    <xf numFmtId="14" fontId="0" fillId="0" borderId="0" xfId="0" applyNumberFormat="1" applyFill="1"/>
    <xf numFmtId="5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41" fontId="0" fillId="0" borderId="0" xfId="0" applyNumberFormat="1" applyFill="1" applyAlignment="1">
      <alignment horizontal="center"/>
    </xf>
    <xf numFmtId="0" fontId="2" fillId="0" borderId="0" xfId="0" applyFont="1" applyFill="1"/>
    <xf numFmtId="14" fontId="0" fillId="0" borderId="0" xfId="0" applyNumberFormat="1" applyFill="1" applyAlignment="1">
      <alignment horizontal="right"/>
    </xf>
    <xf numFmtId="14" fontId="2" fillId="0" borderId="0" xfId="5" applyNumberForma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2" fillId="0" borderId="0" xfId="4" applyNumberFormat="1" applyFill="1" applyBorder="1" applyAlignment="1">
      <alignment horizontal="center"/>
    </xf>
    <xf numFmtId="10" fontId="0" fillId="0" borderId="0" xfId="4" applyNumberFormat="1" applyFont="1" applyBorder="1"/>
    <xf numFmtId="0" fontId="0" fillId="0" borderId="9" xfId="0" applyBorder="1"/>
    <xf numFmtId="10" fontId="0" fillId="0" borderId="0" xfId="4" applyNumberFormat="1" applyFont="1" applyFill="1" applyBorder="1"/>
    <xf numFmtId="43" fontId="0" fillId="0" borderId="0" xfId="0" applyNumberFormat="1"/>
    <xf numFmtId="10" fontId="2" fillId="0" borderId="0" xfId="4" applyNumberFormat="1" applyFont="1" applyFill="1" applyBorder="1"/>
    <xf numFmtId="164" fontId="0" fillId="0" borderId="0" xfId="0" applyNumberFormat="1"/>
    <xf numFmtId="10" fontId="0" fillId="0" borderId="0" xfId="0" applyNumberFormat="1"/>
    <xf numFmtId="10" fontId="0" fillId="0" borderId="0" xfId="4" applyNumberFormat="1" applyFont="1"/>
    <xf numFmtId="165" fontId="0" fillId="0" borderId="0" xfId="4" applyNumberFormat="1" applyFont="1" applyFill="1" applyBorder="1" applyAlignment="1">
      <alignment horizontal="center"/>
    </xf>
    <xf numFmtId="165" fontId="2" fillId="0" borderId="0" xfId="5" applyNumberFormat="1" applyFill="1" applyAlignment="1">
      <alignment horizontal="center"/>
    </xf>
    <xf numFmtId="0" fontId="2" fillId="0" borderId="8" xfId="0" applyFont="1" applyBorder="1"/>
    <xf numFmtId="165" fontId="2" fillId="0" borderId="0" xfId="8" applyNumberFormat="1" applyFont="1" applyFill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0" xfId="3" applyNumberFormat="1" applyFont="1" applyFill="1" applyBorder="1"/>
    <xf numFmtId="0" fontId="0" fillId="0" borderId="0" xfId="0" applyBorder="1"/>
    <xf numFmtId="0" fontId="0" fillId="0" borderId="0" xfId="0" applyFill="1" applyAlignment="1">
      <alignment horizontal="center"/>
    </xf>
    <xf numFmtId="43" fontId="0" fillId="0" borderId="0" xfId="1" applyFont="1" applyFill="1" applyBorder="1"/>
    <xf numFmtId="44" fontId="0" fillId="0" borderId="0" xfId="1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2" fillId="0" borderId="2" xfId="0" applyFont="1" applyFill="1" applyBorder="1" applyAlignment="1">
      <alignment horizontal="center"/>
    </xf>
    <xf numFmtId="0" fontId="0" fillId="0" borderId="0" xfId="0" applyFill="1"/>
    <xf numFmtId="43" fontId="0" fillId="0" borderId="0" xfId="0" applyNumberFormat="1" applyFill="1"/>
    <xf numFmtId="43" fontId="0" fillId="0" borderId="0" xfId="1" applyFont="1" applyFill="1" applyAlignment="1">
      <alignment horizontal="left" indent="1"/>
    </xf>
    <xf numFmtId="0" fontId="2" fillId="0" borderId="0" xfId="0" applyFont="1" applyAlignment="1">
      <alignment wrapText="1"/>
    </xf>
    <xf numFmtId="41" fontId="2" fillId="0" borderId="0" xfId="0" applyNumberFormat="1" applyFont="1" applyAlignment="1">
      <alignment horizontal="center"/>
    </xf>
    <xf numFmtId="10" fontId="2" fillId="0" borderId="0" xfId="2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</cellXfs>
  <cellStyles count="13">
    <cellStyle name="Comma" xfId="1" builtinId="3"/>
    <cellStyle name="Comma 2" xfId="3" xr:uid="{40F274DF-C07D-49E0-A8FA-E87A71948E0E}"/>
    <cellStyle name="Currency" xfId="11" builtinId="4"/>
    <cellStyle name="Currency 2" xfId="12" xr:uid="{7ED30EBD-63E0-46E8-833E-ED21D08D7045}"/>
    <cellStyle name="Normal" xfId="0" builtinId="0"/>
    <cellStyle name="Normal 2" xfId="5" xr:uid="{AB6B8720-7CCB-4319-9A2A-7F6426720738}"/>
    <cellStyle name="Normal 2 3" xfId="7" xr:uid="{EF28B111-C0CF-4C48-A04D-069649BD21C2}"/>
    <cellStyle name="Percent" xfId="2" builtinId="5"/>
    <cellStyle name="Percent 11" xfId="8" xr:uid="{EB6A3900-6ECF-47C3-9594-A1BF165E3533}"/>
    <cellStyle name="Percent 2" xfId="4" xr:uid="{2DA35A9E-2B05-4802-B9B6-0F1DB292EEDF}"/>
    <cellStyle name="Percent 3" xfId="6" xr:uid="{AA62DF48-2BB0-4258-A46D-580ACEB1AB79}"/>
    <cellStyle name="PSChar" xfId="9" xr:uid="{507139CB-4036-407B-9A3A-8E269FB3920D}"/>
    <cellStyle name="PSChar 2" xfId="10" xr:uid="{16286E60-BDBC-47EB-9337-954EEEC91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D2E70-5DEB-4423-AF44-AF32A2D7E1F4}">
  <sheetPr>
    <tabColor rgb="FF00B050"/>
  </sheetPr>
  <dimension ref="A1:N17"/>
  <sheetViews>
    <sheetView zoomScaleNormal="100" workbookViewId="0"/>
  </sheetViews>
  <sheetFormatPr defaultRowHeight="15" x14ac:dyDescent="0.25"/>
  <cols>
    <col min="1" max="1" width="4.42578125" style="59" customWidth="1"/>
    <col min="2" max="2" width="25.7109375" bestFit="1" customWidth="1"/>
    <col min="3" max="3" width="12.28515625" bestFit="1" customWidth="1"/>
    <col min="5" max="5" width="10.28515625" bestFit="1" customWidth="1"/>
    <col min="7" max="7" width="10.28515625" bestFit="1" customWidth="1"/>
    <col min="9" max="9" width="10.28515625" bestFit="1" customWidth="1"/>
    <col min="11" max="11" width="10.28515625" bestFit="1" customWidth="1"/>
    <col min="13" max="13" width="12.85546875" bestFit="1" customWidth="1"/>
    <col min="14" max="14" width="10.85546875" bestFit="1" customWidth="1"/>
  </cols>
  <sheetData>
    <row r="1" spans="1:14" x14ac:dyDescent="0.25">
      <c r="A1" s="58"/>
      <c r="B1" s="55"/>
      <c r="C1" s="4"/>
      <c r="D1" s="4"/>
      <c r="E1" s="92" t="s">
        <v>0</v>
      </c>
      <c r="F1" s="92"/>
      <c r="G1" s="92"/>
      <c r="H1" s="92"/>
      <c r="I1" s="92"/>
      <c r="J1" s="92"/>
      <c r="K1" s="4"/>
      <c r="L1" s="4"/>
      <c r="M1" s="4"/>
      <c r="N1" s="4"/>
    </row>
    <row r="2" spans="1:14" x14ac:dyDescent="0.25">
      <c r="A2" s="58"/>
      <c r="B2" s="4"/>
      <c r="C2" s="4"/>
      <c r="D2" s="4"/>
      <c r="E2" s="93" t="s">
        <v>34</v>
      </c>
      <c r="F2" s="93"/>
      <c r="G2" s="93"/>
      <c r="H2" s="93"/>
      <c r="I2" s="93"/>
      <c r="J2" s="93"/>
      <c r="K2" s="4"/>
      <c r="L2" s="4"/>
      <c r="M2" s="4"/>
      <c r="N2" s="4"/>
    </row>
    <row r="3" spans="1:14" x14ac:dyDescent="0.25">
      <c r="A3" s="58"/>
      <c r="B3" s="4"/>
      <c r="C3" s="4"/>
      <c r="D3" s="4"/>
      <c r="E3" s="92" t="s">
        <v>1</v>
      </c>
      <c r="F3" s="92"/>
      <c r="G3" s="92"/>
      <c r="H3" s="92"/>
      <c r="I3" s="92"/>
      <c r="J3" s="92"/>
      <c r="K3" s="4"/>
      <c r="L3" s="4"/>
      <c r="M3" s="4"/>
      <c r="N3" s="4"/>
    </row>
    <row r="4" spans="1:14" x14ac:dyDescent="0.25">
      <c r="A4" s="58"/>
      <c r="B4" s="4"/>
      <c r="C4" s="4"/>
      <c r="D4" s="4"/>
      <c r="E4" s="92" t="s">
        <v>2</v>
      </c>
      <c r="F4" s="92"/>
      <c r="G4" s="92"/>
      <c r="H4" s="92"/>
      <c r="I4" s="92"/>
      <c r="J4" s="92"/>
      <c r="K4" s="4"/>
      <c r="L4" s="4"/>
      <c r="M4" s="4"/>
      <c r="N4" s="4"/>
    </row>
    <row r="5" spans="1:14" x14ac:dyDescent="0.25">
      <c r="A5" s="58"/>
      <c r="B5" s="4"/>
      <c r="C5" s="4"/>
      <c r="D5" s="4"/>
      <c r="E5" s="92" t="s">
        <v>3</v>
      </c>
      <c r="F5" s="92"/>
      <c r="G5" s="92"/>
      <c r="H5" s="92"/>
      <c r="I5" s="92"/>
      <c r="J5" s="92"/>
      <c r="K5" s="4"/>
      <c r="L5" s="4"/>
      <c r="M5" s="4"/>
      <c r="N5" s="4"/>
    </row>
    <row r="6" spans="1:14" x14ac:dyDescent="0.25">
      <c r="A6" s="58"/>
      <c r="B6" s="4"/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</row>
    <row r="7" spans="1:14" x14ac:dyDescent="0.25">
      <c r="A7" s="58"/>
      <c r="B7" s="6"/>
      <c r="C7" s="94">
        <f t="shared" ref="C7" si="0">E7-1</f>
        <v>2020</v>
      </c>
      <c r="D7" s="95"/>
      <c r="E7" s="94">
        <f t="shared" ref="E7" si="1">G7-1</f>
        <v>2021</v>
      </c>
      <c r="F7" s="95"/>
      <c r="G7" s="94">
        <f t="shared" ref="G7" si="2">I7-1</f>
        <v>2022</v>
      </c>
      <c r="H7" s="95"/>
      <c r="I7" s="94">
        <f>K7-1</f>
        <v>2023</v>
      </c>
      <c r="J7" s="95"/>
      <c r="K7" s="94">
        <v>2024</v>
      </c>
      <c r="L7" s="95"/>
      <c r="M7" s="94" t="s">
        <v>108</v>
      </c>
      <c r="N7" s="95"/>
    </row>
    <row r="8" spans="1:14" x14ac:dyDescent="0.25">
      <c r="A8" s="98" t="s">
        <v>4</v>
      </c>
      <c r="B8" s="100" t="s">
        <v>5</v>
      </c>
      <c r="C8" s="96" t="s">
        <v>6</v>
      </c>
      <c r="D8" s="97"/>
      <c r="E8" s="96" t="s">
        <v>7</v>
      </c>
      <c r="F8" s="97"/>
      <c r="G8" s="96" t="s">
        <v>8</v>
      </c>
      <c r="H8" s="97"/>
      <c r="I8" s="96" t="s">
        <v>9</v>
      </c>
      <c r="J8" s="97"/>
      <c r="K8" s="96" t="s">
        <v>10</v>
      </c>
      <c r="L8" s="97"/>
      <c r="M8" s="96"/>
      <c r="N8" s="97"/>
    </row>
    <row r="9" spans="1:14" x14ac:dyDescent="0.25">
      <c r="A9" s="99"/>
      <c r="B9" s="101"/>
      <c r="C9" s="7" t="s">
        <v>11</v>
      </c>
      <c r="D9" s="7" t="s">
        <v>12</v>
      </c>
      <c r="E9" s="7" t="s">
        <v>11</v>
      </c>
      <c r="F9" s="7" t="s">
        <v>12</v>
      </c>
      <c r="G9" s="7" t="s">
        <v>11</v>
      </c>
      <c r="H9" s="7" t="s">
        <v>12</v>
      </c>
      <c r="I9" s="7" t="s">
        <v>11</v>
      </c>
      <c r="J9" s="7" t="s">
        <v>12</v>
      </c>
      <c r="K9" s="7" t="s">
        <v>11</v>
      </c>
      <c r="L9" s="7" t="s">
        <v>12</v>
      </c>
      <c r="M9" s="7" t="s">
        <v>11</v>
      </c>
      <c r="N9" s="7" t="s">
        <v>12</v>
      </c>
    </row>
    <row r="10" spans="1:14" x14ac:dyDescent="0.25">
      <c r="A10" s="73">
        <v>1</v>
      </c>
      <c r="B10" s="9" t="s">
        <v>13</v>
      </c>
      <c r="C10" s="28">
        <v>992650.38673999999</v>
      </c>
      <c r="D10" s="2">
        <v>0.52754777939051822</v>
      </c>
      <c r="E10" s="28">
        <v>1103104.8777900001</v>
      </c>
      <c r="F10" s="2">
        <v>0.54464748126899898</v>
      </c>
      <c r="G10" s="28">
        <v>1178447.5281599998</v>
      </c>
      <c r="H10" s="2">
        <v>0.53732258851230075</v>
      </c>
      <c r="I10" s="28">
        <v>1274806.03856</v>
      </c>
      <c r="J10" s="2">
        <v>0.55933913893992671</v>
      </c>
      <c r="K10" s="28">
        <v>1210472.8179000001</v>
      </c>
      <c r="L10" s="2">
        <v>0.50762078520794285</v>
      </c>
      <c r="M10" s="28">
        <v>1060435.5833899998</v>
      </c>
      <c r="N10" s="2">
        <v>0.51250559531135054</v>
      </c>
    </row>
    <row r="11" spans="1:14" x14ac:dyDescent="0.25">
      <c r="A11" s="73">
        <v>2</v>
      </c>
      <c r="B11" s="11" t="s">
        <v>14</v>
      </c>
      <c r="C11" s="28">
        <v>65646.793099999995</v>
      </c>
      <c r="D11" s="2">
        <v>3.4888234958281167E-2</v>
      </c>
      <c r="E11" s="28">
        <v>47895.489280000002</v>
      </c>
      <c r="F11" s="2">
        <v>2.3647939670759403E-2</v>
      </c>
      <c r="G11" s="28">
        <v>94427.543109999999</v>
      </c>
      <c r="H11" s="2">
        <v>4.3054994540099104E-2</v>
      </c>
      <c r="I11" s="28">
        <v>49567.375950000001</v>
      </c>
      <c r="J11" s="2">
        <v>2.1748385671833112E-2</v>
      </c>
      <c r="K11" s="28">
        <v>183212.28400000001</v>
      </c>
      <c r="L11" s="2">
        <v>7.6831434864573514E-2</v>
      </c>
      <c r="M11" s="28">
        <v>0</v>
      </c>
      <c r="N11" s="2">
        <v>0</v>
      </c>
    </row>
    <row r="12" spans="1:14" x14ac:dyDescent="0.25">
      <c r="A12" s="73">
        <v>3</v>
      </c>
      <c r="B12" s="11" t="s">
        <v>15</v>
      </c>
      <c r="C12" s="28">
        <v>0</v>
      </c>
      <c r="D12" s="2">
        <v>0</v>
      </c>
      <c r="E12" s="28">
        <v>0</v>
      </c>
      <c r="F12" s="2">
        <v>0</v>
      </c>
      <c r="G12" s="28">
        <v>0</v>
      </c>
      <c r="H12" s="2">
        <v>0</v>
      </c>
      <c r="I12" s="28">
        <v>0</v>
      </c>
      <c r="J12" s="2">
        <v>0</v>
      </c>
      <c r="K12" s="28">
        <v>0</v>
      </c>
      <c r="L12" s="2">
        <v>0</v>
      </c>
      <c r="M12" s="28">
        <v>0</v>
      </c>
      <c r="N12" s="2">
        <v>0</v>
      </c>
    </row>
    <row r="13" spans="1:14" x14ac:dyDescent="0.25">
      <c r="A13" s="73">
        <v>4</v>
      </c>
      <c r="B13" s="11" t="s">
        <v>16</v>
      </c>
      <c r="C13" s="28">
        <v>823334.06858800014</v>
      </c>
      <c r="D13" s="2">
        <v>0.43756398565120058</v>
      </c>
      <c r="E13" s="28">
        <v>874355.32762599958</v>
      </c>
      <c r="F13" s="2">
        <v>0.43170457906024146</v>
      </c>
      <c r="G13" s="28">
        <v>920309.34597699984</v>
      </c>
      <c r="H13" s="2">
        <v>0.41962241694760011</v>
      </c>
      <c r="I13" s="28">
        <v>954755.5607589999</v>
      </c>
      <c r="J13" s="2">
        <v>0.41891247538824011</v>
      </c>
      <c r="K13" s="28">
        <v>990915.47627399967</v>
      </c>
      <c r="L13" s="2">
        <v>0.41554777992748371</v>
      </c>
      <c r="M13" s="28">
        <v>1008684.428355</v>
      </c>
      <c r="N13" s="2">
        <v>0.48749440468864941</v>
      </c>
    </row>
    <row r="14" spans="1:14" x14ac:dyDescent="0.25">
      <c r="A14" s="73">
        <v>5</v>
      </c>
      <c r="B14" s="11" t="s">
        <v>17</v>
      </c>
      <c r="C14" s="10">
        <v>0</v>
      </c>
      <c r="D14" s="2">
        <v>0</v>
      </c>
      <c r="E14" s="10">
        <v>0</v>
      </c>
      <c r="F14" s="2">
        <v>0</v>
      </c>
      <c r="G14" s="10">
        <v>0</v>
      </c>
      <c r="H14" s="2">
        <v>0</v>
      </c>
      <c r="I14" s="10">
        <v>0</v>
      </c>
      <c r="J14" s="2">
        <v>0</v>
      </c>
      <c r="K14" s="10">
        <v>0</v>
      </c>
      <c r="L14" s="2">
        <v>0</v>
      </c>
      <c r="M14" s="10">
        <v>0</v>
      </c>
      <c r="N14" s="2">
        <v>0</v>
      </c>
    </row>
    <row r="15" spans="1:14" x14ac:dyDescent="0.25">
      <c r="A15" s="73">
        <v>6</v>
      </c>
      <c r="B15" s="11" t="s">
        <v>18</v>
      </c>
      <c r="C15" s="10">
        <v>1881631.2484280001</v>
      </c>
      <c r="D15" s="2">
        <v>1</v>
      </c>
      <c r="E15" s="10">
        <v>2025355.6946959998</v>
      </c>
      <c r="F15" s="2">
        <v>0.99999999999999978</v>
      </c>
      <c r="G15" s="10">
        <v>2193184.4172469997</v>
      </c>
      <c r="H15" s="2">
        <v>1</v>
      </c>
      <c r="I15" s="10">
        <v>2279128.975269</v>
      </c>
      <c r="J15" s="2">
        <v>1</v>
      </c>
      <c r="K15" s="10">
        <v>2384600.5781739997</v>
      </c>
      <c r="L15" s="2">
        <v>1</v>
      </c>
      <c r="M15" s="10">
        <v>2069120.0117449998</v>
      </c>
      <c r="N15" s="2">
        <v>1</v>
      </c>
    </row>
    <row r="16" spans="1:14" ht="15" customHeight="1" x14ac:dyDescent="0.25">
      <c r="A16" s="82" t="s">
        <v>107</v>
      </c>
      <c r="B16" s="89"/>
      <c r="C16" s="90"/>
      <c r="D16" s="91"/>
      <c r="E16" s="90"/>
      <c r="F16" s="91"/>
      <c r="G16" s="90"/>
      <c r="H16" s="91"/>
      <c r="I16" s="90"/>
      <c r="J16" s="91"/>
      <c r="K16" s="90"/>
      <c r="L16" s="91"/>
      <c r="M16" s="90"/>
      <c r="N16" s="91"/>
    </row>
    <row r="17" spans="1:14" x14ac:dyDescent="0.25">
      <c r="A17" s="82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</sheetData>
  <mergeCells count="18">
    <mergeCell ref="M7:N8"/>
    <mergeCell ref="A8:A9"/>
    <mergeCell ref="B8:B9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E1:J1"/>
    <mergeCell ref="E2:J2"/>
    <mergeCell ref="E3:J3"/>
    <mergeCell ref="E4:J4"/>
    <mergeCell ref="E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0BAA-F159-4089-8288-3DA7D0D00896}">
  <sheetPr>
    <tabColor rgb="FF00B050"/>
  </sheetPr>
  <dimension ref="A1:I38"/>
  <sheetViews>
    <sheetView tabSelected="1" workbookViewId="0">
      <selection activeCell="K43" sqref="K43"/>
    </sheetView>
  </sheetViews>
  <sheetFormatPr defaultRowHeight="15" x14ac:dyDescent="0.25"/>
  <cols>
    <col min="1" max="1" width="9.140625" style="59"/>
    <col min="2" max="2" width="29.42578125" customWidth="1"/>
    <col min="3" max="3" width="14.140625" bestFit="1" customWidth="1"/>
    <col min="4" max="4" width="14" customWidth="1"/>
    <col min="5" max="5" width="11.5703125" customWidth="1"/>
    <col min="6" max="6" width="16.7109375" bestFit="1" customWidth="1"/>
    <col min="7" max="7" width="16.140625" bestFit="1" customWidth="1"/>
    <col min="8" max="8" width="11.7109375" customWidth="1"/>
    <col min="9" max="9" width="14" customWidth="1"/>
  </cols>
  <sheetData>
    <row r="1" spans="1:9" x14ac:dyDescent="0.25">
      <c r="A1" s="85"/>
      <c r="B1" s="13"/>
      <c r="C1" s="13"/>
      <c r="D1" s="103" t="s">
        <v>0</v>
      </c>
      <c r="E1" s="103"/>
      <c r="F1" s="103"/>
      <c r="G1" s="13"/>
      <c r="H1" s="13"/>
      <c r="I1" s="14"/>
    </row>
    <row r="2" spans="1:9" x14ac:dyDescent="0.25">
      <c r="A2" s="75"/>
      <c r="B2" s="4"/>
      <c r="C2" s="4"/>
      <c r="D2" s="93" t="s">
        <v>34</v>
      </c>
      <c r="E2" s="93"/>
      <c r="F2" s="93"/>
      <c r="G2" s="4"/>
      <c r="H2" s="4"/>
      <c r="I2" s="15"/>
    </row>
    <row r="3" spans="1:9" x14ac:dyDescent="0.25">
      <c r="A3" s="75"/>
      <c r="B3" s="4"/>
      <c r="C3" s="4"/>
      <c r="D3" s="92" t="s">
        <v>19</v>
      </c>
      <c r="E3" s="92"/>
      <c r="F3" s="92"/>
      <c r="G3" s="4"/>
      <c r="H3" s="4"/>
      <c r="I3" s="15"/>
    </row>
    <row r="4" spans="1:9" x14ac:dyDescent="0.25">
      <c r="A4" s="75"/>
      <c r="B4" s="4"/>
      <c r="C4" s="4"/>
      <c r="D4" s="93" t="s">
        <v>33</v>
      </c>
      <c r="E4" s="93"/>
      <c r="F4" s="93"/>
      <c r="G4" s="4"/>
      <c r="H4" s="4"/>
      <c r="I4" s="15"/>
    </row>
    <row r="5" spans="1:9" x14ac:dyDescent="0.25">
      <c r="A5" s="75"/>
      <c r="B5" s="4"/>
      <c r="C5" s="4"/>
      <c r="D5" s="92" t="s">
        <v>3</v>
      </c>
      <c r="E5" s="92"/>
      <c r="F5" s="92"/>
      <c r="G5" s="4"/>
      <c r="H5" s="4"/>
      <c r="I5" s="15"/>
    </row>
    <row r="6" spans="1:9" x14ac:dyDescent="0.25">
      <c r="A6" s="75"/>
      <c r="B6" s="4"/>
      <c r="C6" s="4"/>
      <c r="D6" s="4"/>
      <c r="E6" s="4"/>
      <c r="F6" s="4"/>
      <c r="G6" s="4"/>
      <c r="H6" s="4"/>
      <c r="I6" s="15"/>
    </row>
    <row r="7" spans="1:9" x14ac:dyDescent="0.25">
      <c r="A7" s="74"/>
      <c r="B7" s="104" t="s">
        <v>20</v>
      </c>
      <c r="C7" s="102" t="s">
        <v>21</v>
      </c>
      <c r="D7" s="102" t="s">
        <v>22</v>
      </c>
      <c r="E7" s="102" t="s">
        <v>23</v>
      </c>
      <c r="F7" s="102" t="s">
        <v>24</v>
      </c>
      <c r="G7" s="102" t="s">
        <v>25</v>
      </c>
      <c r="H7" s="102" t="s">
        <v>26</v>
      </c>
      <c r="I7" s="102" t="s">
        <v>27</v>
      </c>
    </row>
    <row r="8" spans="1:9" x14ac:dyDescent="0.25">
      <c r="A8" s="75" t="s">
        <v>4</v>
      </c>
      <c r="B8" s="104"/>
      <c r="C8" s="102"/>
      <c r="D8" s="102"/>
      <c r="E8" s="102"/>
      <c r="F8" s="102"/>
      <c r="G8" s="102"/>
      <c r="H8" s="102"/>
      <c r="I8" s="102"/>
    </row>
    <row r="9" spans="1:9" x14ac:dyDescent="0.25">
      <c r="A9" s="73">
        <v>1</v>
      </c>
      <c r="B9" s="8" t="s">
        <v>28</v>
      </c>
      <c r="C9" s="30">
        <f>D9+E9+I9</f>
        <v>2279128.975269</v>
      </c>
      <c r="D9" s="31">
        <v>1274806.03856</v>
      </c>
      <c r="E9" s="32">
        <v>49567.375950000001</v>
      </c>
      <c r="F9" s="33">
        <v>0</v>
      </c>
      <c r="G9" s="34">
        <v>50450</v>
      </c>
      <c r="H9" s="35">
        <v>377534.237311</v>
      </c>
      <c r="I9" s="16">
        <v>954755.5607589999</v>
      </c>
    </row>
    <row r="10" spans="1:9" x14ac:dyDescent="0.25">
      <c r="A10" s="73">
        <v>2</v>
      </c>
      <c r="B10" s="8" t="s">
        <v>89</v>
      </c>
      <c r="C10" s="30">
        <f t="shared" ref="C10:C21" si="0">D10+E10+I10</f>
        <v>2279283.0313799996</v>
      </c>
      <c r="D10" s="36">
        <v>1274871.298</v>
      </c>
      <c r="E10" s="32">
        <v>48525.741000000002</v>
      </c>
      <c r="F10" s="37">
        <v>0</v>
      </c>
      <c r="G10" s="34">
        <v>50450</v>
      </c>
      <c r="H10" s="37">
        <v>378664.668932</v>
      </c>
      <c r="I10" s="17">
        <v>955885.99237999984</v>
      </c>
    </row>
    <row r="11" spans="1:9" x14ac:dyDescent="0.25">
      <c r="A11" s="73">
        <v>3</v>
      </c>
      <c r="B11" s="71" t="s">
        <v>90</v>
      </c>
      <c r="C11" s="30">
        <f t="shared" si="0"/>
        <v>2287163.8240600005</v>
      </c>
      <c r="D11" s="31">
        <v>1274936.5574400001</v>
      </c>
      <c r="E11" s="32">
        <v>49351.201689999994</v>
      </c>
      <c r="F11" s="35">
        <v>0</v>
      </c>
      <c r="G11" s="34">
        <v>50450</v>
      </c>
      <c r="H11" s="35">
        <v>385654.74148200004</v>
      </c>
      <c r="I11" s="16">
        <v>962876.06493000011</v>
      </c>
    </row>
    <row r="12" spans="1:9" x14ac:dyDescent="0.25">
      <c r="A12" s="73">
        <v>4</v>
      </c>
      <c r="B12" s="71" t="s">
        <v>91</v>
      </c>
      <c r="C12" s="30">
        <f t="shared" si="0"/>
        <v>2294460.9874700001</v>
      </c>
      <c r="D12" s="36">
        <v>1275001.8168800001</v>
      </c>
      <c r="E12" s="32">
        <v>53744.222479999997</v>
      </c>
      <c r="F12" s="37">
        <v>0</v>
      </c>
      <c r="G12" s="34">
        <v>50450</v>
      </c>
      <c r="H12" s="37">
        <v>388493.62466199999</v>
      </c>
      <c r="I12" s="17">
        <v>965714.94810999988</v>
      </c>
    </row>
    <row r="13" spans="1:9" x14ac:dyDescent="0.25">
      <c r="A13" s="73">
        <v>5</v>
      </c>
      <c r="B13" s="71" t="s">
        <v>92</v>
      </c>
      <c r="C13" s="30">
        <f t="shared" si="0"/>
        <v>2285237.8869989999</v>
      </c>
      <c r="D13" s="31">
        <v>1275002.6415299999</v>
      </c>
      <c r="E13" s="32">
        <v>45183.994630000001</v>
      </c>
      <c r="F13" s="35">
        <v>0</v>
      </c>
      <c r="G13" s="34">
        <v>50450</v>
      </c>
      <c r="H13" s="35">
        <v>387030.24993700004</v>
      </c>
      <c r="I13" s="16">
        <v>965051.25083899999</v>
      </c>
    </row>
    <row r="14" spans="1:9" x14ac:dyDescent="0.25">
      <c r="A14" s="73">
        <v>6</v>
      </c>
      <c r="B14" s="71" t="s">
        <v>93</v>
      </c>
      <c r="C14" s="30">
        <f t="shared" si="0"/>
        <v>2303067.9732790003</v>
      </c>
      <c r="D14" s="36">
        <v>1275064.1461399999</v>
      </c>
      <c r="E14" s="32">
        <v>63811.889080000001</v>
      </c>
      <c r="F14" s="37">
        <v>0</v>
      </c>
      <c r="G14" s="34">
        <v>50450</v>
      </c>
      <c r="H14" s="37">
        <v>386170.93715700007</v>
      </c>
      <c r="I14" s="29">
        <v>964191.93805900007</v>
      </c>
    </row>
    <row r="15" spans="1:9" x14ac:dyDescent="0.25">
      <c r="A15" s="73">
        <v>7</v>
      </c>
      <c r="B15" s="71" t="s">
        <v>94</v>
      </c>
      <c r="C15" s="30">
        <f t="shared" si="0"/>
        <v>2309701.4526579999</v>
      </c>
      <c r="D15" s="31">
        <v>1275128.7306100002</v>
      </c>
      <c r="E15" s="38">
        <v>67816.420239999992</v>
      </c>
      <c r="F15" s="35">
        <v>0</v>
      </c>
      <c r="G15" s="34">
        <v>50450</v>
      </c>
      <c r="H15" s="35">
        <v>388704.22090599989</v>
      </c>
      <c r="I15" s="16">
        <v>966756.30180799984</v>
      </c>
    </row>
    <row r="16" spans="1:9" x14ac:dyDescent="0.25">
      <c r="A16" s="73">
        <v>8</v>
      </c>
      <c r="B16" s="71" t="s">
        <v>95</v>
      </c>
      <c r="C16" s="30">
        <f t="shared" si="0"/>
        <v>2309539.0643730001</v>
      </c>
      <c r="D16" s="36">
        <v>1275186.9753200002</v>
      </c>
      <c r="E16" s="38">
        <v>61202.687890000001</v>
      </c>
      <c r="F16" s="37">
        <v>0</v>
      </c>
      <c r="G16" s="34">
        <v>50450</v>
      </c>
      <c r="H16" s="37">
        <v>395097.32026100002</v>
      </c>
      <c r="I16" s="17">
        <v>973149.40116300003</v>
      </c>
    </row>
    <row r="17" spans="1:9" x14ac:dyDescent="0.25">
      <c r="A17" s="73">
        <v>9</v>
      </c>
      <c r="B17" s="71" t="s">
        <v>96</v>
      </c>
      <c r="C17" s="30">
        <f t="shared" si="0"/>
        <v>2325685.6211279999</v>
      </c>
      <c r="D17" s="31">
        <v>1275252.19377</v>
      </c>
      <c r="E17" s="38">
        <v>73432.524120000002</v>
      </c>
      <c r="F17" s="35">
        <v>0</v>
      </c>
      <c r="G17" s="34">
        <v>50450</v>
      </c>
      <c r="H17" s="35">
        <v>398948.82233600004</v>
      </c>
      <c r="I17" s="16">
        <v>977000.90323799988</v>
      </c>
    </row>
    <row r="18" spans="1:9" x14ac:dyDescent="0.25">
      <c r="A18" s="73">
        <v>10</v>
      </c>
      <c r="B18" s="71" t="s">
        <v>97</v>
      </c>
      <c r="C18" s="30">
        <f t="shared" si="0"/>
        <v>2332040.6407059999</v>
      </c>
      <c r="D18" s="36">
        <v>1210314.8880799999</v>
      </c>
      <c r="E18" s="38">
        <v>148530.43492</v>
      </c>
      <c r="F18" s="37">
        <v>0</v>
      </c>
      <c r="G18" s="34">
        <v>50450</v>
      </c>
      <c r="H18" s="37">
        <v>395501.7288039999</v>
      </c>
      <c r="I18" s="17">
        <v>973195.31770599983</v>
      </c>
    </row>
    <row r="19" spans="1:9" x14ac:dyDescent="0.25">
      <c r="A19" s="73">
        <v>11</v>
      </c>
      <c r="B19" s="71" t="s">
        <v>98</v>
      </c>
      <c r="C19" s="30">
        <f t="shared" si="0"/>
        <v>2330749.999454</v>
      </c>
      <c r="D19" s="39">
        <v>1210377.5823899999</v>
      </c>
      <c r="E19" s="38">
        <v>147344.42891999998</v>
      </c>
      <c r="F19" s="35">
        <v>0</v>
      </c>
      <c r="G19" s="34">
        <v>50450</v>
      </c>
      <c r="H19" s="40">
        <v>395334.39924199984</v>
      </c>
      <c r="I19" s="18">
        <v>973027.98814399983</v>
      </c>
    </row>
    <row r="20" spans="1:9" x14ac:dyDescent="0.25">
      <c r="A20" s="73">
        <v>12</v>
      </c>
      <c r="B20" s="71" t="s">
        <v>99</v>
      </c>
      <c r="C20" s="30">
        <f t="shared" si="0"/>
        <v>2370038.6630589999</v>
      </c>
      <c r="D20" s="36">
        <v>1210440.27669</v>
      </c>
      <c r="E20" s="38">
        <v>182640.13013000001</v>
      </c>
      <c r="F20" s="37">
        <v>0</v>
      </c>
      <c r="G20" s="34">
        <v>50450</v>
      </c>
      <c r="H20" s="37">
        <v>399264.6673370002</v>
      </c>
      <c r="I20" s="17">
        <v>976958.25623900013</v>
      </c>
    </row>
    <row r="21" spans="1:9" x14ac:dyDescent="0.25">
      <c r="A21" s="73">
        <v>13</v>
      </c>
      <c r="B21" s="71" t="s">
        <v>100</v>
      </c>
      <c r="C21" s="30">
        <f t="shared" si="0"/>
        <v>2384600.5781739997</v>
      </c>
      <c r="D21" s="39">
        <v>1210472.8179000001</v>
      </c>
      <c r="E21" s="38">
        <v>183212.28400000001</v>
      </c>
      <c r="F21" s="40">
        <v>0</v>
      </c>
      <c r="G21" s="34">
        <v>50450</v>
      </c>
      <c r="H21" s="40">
        <v>414395.95837199979</v>
      </c>
      <c r="I21" s="18">
        <v>990915.47627399967</v>
      </c>
    </row>
    <row r="22" spans="1:9" x14ac:dyDescent="0.25">
      <c r="A22" s="73">
        <v>14</v>
      </c>
      <c r="B22" s="8" t="s">
        <v>29</v>
      </c>
      <c r="C22" s="10">
        <f>SUM(C9:C21)</f>
        <v>30090698.698008996</v>
      </c>
      <c r="D22" s="24">
        <f t="shared" ref="D22:I22" si="1">SUM(D9:D21)</f>
        <v>16316855.96331</v>
      </c>
      <c r="E22" s="25">
        <f t="shared" si="1"/>
        <v>1174363.3350499999</v>
      </c>
      <c r="F22" s="19">
        <f t="shared" si="1"/>
        <v>0</v>
      </c>
      <c r="G22" s="20">
        <f t="shared" si="1"/>
        <v>655850</v>
      </c>
      <c r="H22" s="20">
        <f t="shared" si="1"/>
        <v>5090795.5767389992</v>
      </c>
      <c r="I22" s="20">
        <f t="shared" si="1"/>
        <v>12599479.399649</v>
      </c>
    </row>
    <row r="23" spans="1:9" x14ac:dyDescent="0.25">
      <c r="A23" s="73">
        <v>15</v>
      </c>
      <c r="B23" s="8" t="s">
        <v>30</v>
      </c>
      <c r="C23" s="21">
        <f t="shared" ref="C23:I23" si="2">C22/13</f>
        <v>2314669.1306160768</v>
      </c>
      <c r="D23" s="26">
        <f t="shared" si="2"/>
        <v>1255142.7664084616</v>
      </c>
      <c r="E23" s="27">
        <f t="shared" si="2"/>
        <v>90335.641157692298</v>
      </c>
      <c r="F23" s="21">
        <f t="shared" si="2"/>
        <v>0</v>
      </c>
      <c r="G23" s="21">
        <f t="shared" si="2"/>
        <v>50450</v>
      </c>
      <c r="H23" s="21">
        <f t="shared" si="2"/>
        <v>391599.65974915377</v>
      </c>
      <c r="I23" s="21">
        <f t="shared" si="2"/>
        <v>969190.72304992308</v>
      </c>
    </row>
    <row r="24" spans="1:9" x14ac:dyDescent="0.25">
      <c r="A24" s="73">
        <v>16</v>
      </c>
      <c r="B24" s="8" t="s">
        <v>31</v>
      </c>
      <c r="C24" s="12">
        <f t="shared" ref="C24:I24" si="3">C23/$C$23</f>
        <v>1</v>
      </c>
      <c r="D24" s="12">
        <f t="shared" si="3"/>
        <v>0.5422558022685473</v>
      </c>
      <c r="E24" s="12">
        <f t="shared" si="3"/>
        <v>3.9027453195286013E-2</v>
      </c>
      <c r="F24" s="12">
        <f t="shared" si="3"/>
        <v>0</v>
      </c>
      <c r="G24" s="12">
        <f t="shared" si="3"/>
        <v>2.1795771729401399E-2</v>
      </c>
      <c r="H24" s="12">
        <f t="shared" si="3"/>
        <v>0.16918170055904486</v>
      </c>
      <c r="I24" s="12">
        <f t="shared" si="3"/>
        <v>0.41871674453616681</v>
      </c>
    </row>
    <row r="25" spans="1:9" x14ac:dyDescent="0.25">
      <c r="A25" s="73">
        <v>17</v>
      </c>
      <c r="B25" s="8" t="s">
        <v>32</v>
      </c>
      <c r="C25" s="12">
        <f t="shared" ref="C25:I25" si="4">C21/$C$21</f>
        <v>1</v>
      </c>
      <c r="D25" s="12">
        <f t="shared" si="4"/>
        <v>0.50762078520794285</v>
      </c>
      <c r="E25" s="12">
        <f t="shared" si="4"/>
        <v>7.6831434864573514E-2</v>
      </c>
      <c r="F25" s="12">
        <f t="shared" si="4"/>
        <v>0</v>
      </c>
      <c r="G25" s="12">
        <f t="shared" si="4"/>
        <v>2.1156582977360481E-2</v>
      </c>
      <c r="H25" s="12">
        <f t="shared" si="4"/>
        <v>0.17378002931179451</v>
      </c>
      <c r="I25" s="12">
        <f t="shared" si="4"/>
        <v>0.41554777992748371</v>
      </c>
    </row>
    <row r="26" spans="1:9" x14ac:dyDescent="0.25">
      <c r="A26" s="75"/>
      <c r="B26" s="4"/>
      <c r="C26" s="4"/>
      <c r="D26" s="4"/>
      <c r="E26" s="4"/>
      <c r="F26" s="4"/>
      <c r="G26" s="4"/>
      <c r="H26" s="4"/>
      <c r="I26" s="15"/>
    </row>
    <row r="27" spans="1:9" x14ac:dyDescent="0.25">
      <c r="A27" s="76"/>
      <c r="B27" s="22"/>
      <c r="C27" s="22"/>
      <c r="D27" s="22"/>
      <c r="E27" s="22"/>
      <c r="F27" s="22"/>
      <c r="G27" s="22"/>
      <c r="H27" s="22"/>
      <c r="I27" s="23"/>
    </row>
    <row r="30" spans="1:9" x14ac:dyDescent="0.25">
      <c r="D30" s="35"/>
      <c r="E30" s="77"/>
    </row>
    <row r="31" spans="1:9" x14ac:dyDescent="0.25">
      <c r="D31" s="35"/>
      <c r="E31" s="77"/>
    </row>
    <row r="32" spans="1:9" x14ac:dyDescent="0.25">
      <c r="D32" s="35"/>
      <c r="E32" s="77"/>
    </row>
    <row r="33" spans="4:7" x14ac:dyDescent="0.25">
      <c r="D33" s="35"/>
      <c r="E33" s="77"/>
    </row>
    <row r="34" spans="4:7" x14ac:dyDescent="0.25">
      <c r="D34" s="35"/>
      <c r="E34" s="77"/>
    </row>
    <row r="35" spans="4:7" x14ac:dyDescent="0.25">
      <c r="D35" s="35"/>
      <c r="E35" s="77"/>
    </row>
    <row r="36" spans="4:7" x14ac:dyDescent="0.25">
      <c r="D36" s="35"/>
      <c r="E36" s="77"/>
    </row>
    <row r="37" spans="4:7" x14ac:dyDescent="0.25">
      <c r="D37" s="78"/>
      <c r="E37" s="78"/>
    </row>
    <row r="38" spans="4:7" x14ac:dyDescent="0.25">
      <c r="G38" s="1"/>
    </row>
  </sheetData>
  <mergeCells count="13">
    <mergeCell ref="B7:B8"/>
    <mergeCell ref="C7:C8"/>
    <mergeCell ref="D7:D8"/>
    <mergeCell ref="E7:E8"/>
    <mergeCell ref="F7:F8"/>
    <mergeCell ref="G7:G8"/>
    <mergeCell ref="H7:H8"/>
    <mergeCell ref="I7:I8"/>
    <mergeCell ref="D1:F1"/>
    <mergeCell ref="D2:F2"/>
    <mergeCell ref="D3:F3"/>
    <mergeCell ref="D4:F4"/>
    <mergeCell ref="D5:F5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AD3A-55D1-4469-A96F-207B6025B551}">
  <sheetPr>
    <tabColor rgb="FF00B0F0"/>
  </sheetPr>
  <dimension ref="A1:L35"/>
  <sheetViews>
    <sheetView workbookViewId="0">
      <selection activeCell="D35" sqref="D35"/>
    </sheetView>
  </sheetViews>
  <sheetFormatPr defaultRowHeight="15" x14ac:dyDescent="0.25"/>
  <cols>
    <col min="2" max="2" width="45" customWidth="1"/>
    <col min="3" max="3" width="11" bestFit="1" customWidth="1"/>
    <col min="4" max="4" width="14.42578125" customWidth="1"/>
    <col min="5" max="5" width="14.42578125" bestFit="1" customWidth="1"/>
    <col min="6" max="6" width="15.28515625" customWidth="1"/>
    <col min="7" max="7" width="17" customWidth="1"/>
    <col min="8" max="8" width="13.140625" customWidth="1"/>
    <col min="9" max="9" width="22.5703125" customWidth="1"/>
    <col min="10" max="10" width="20.5703125" bestFit="1" customWidth="1"/>
    <col min="11" max="11" width="15.85546875" customWidth="1"/>
    <col min="258" max="258" width="45" customWidth="1"/>
    <col min="259" max="259" width="11" bestFit="1" customWidth="1"/>
    <col min="260" max="260" width="14.42578125" customWidth="1"/>
    <col min="261" max="261" width="14.42578125" bestFit="1" customWidth="1"/>
    <col min="262" max="262" width="15.28515625" customWidth="1"/>
    <col min="263" max="263" width="10.5703125" customWidth="1"/>
    <col min="264" max="264" width="13.140625" customWidth="1"/>
    <col min="265" max="265" width="22.5703125" customWidth="1"/>
    <col min="266" max="266" width="20.5703125" bestFit="1" customWidth="1"/>
    <col min="267" max="267" width="15.85546875" customWidth="1"/>
    <col min="514" max="514" width="45" customWidth="1"/>
    <col min="515" max="515" width="11" bestFit="1" customWidth="1"/>
    <col min="516" max="516" width="14.42578125" customWidth="1"/>
    <col min="517" max="517" width="14.42578125" bestFit="1" customWidth="1"/>
    <col min="518" max="518" width="15.28515625" customWidth="1"/>
    <col min="519" max="519" width="10.5703125" customWidth="1"/>
    <col min="520" max="520" width="13.140625" customWidth="1"/>
    <col min="521" max="521" width="22.5703125" customWidth="1"/>
    <col min="522" max="522" width="20.5703125" bestFit="1" customWidth="1"/>
    <col min="523" max="523" width="15.85546875" customWidth="1"/>
    <col min="770" max="770" width="45" customWidth="1"/>
    <col min="771" max="771" width="11" bestFit="1" customWidth="1"/>
    <col min="772" max="772" width="14.42578125" customWidth="1"/>
    <col min="773" max="773" width="14.42578125" bestFit="1" customWidth="1"/>
    <col min="774" max="774" width="15.28515625" customWidth="1"/>
    <col min="775" max="775" width="10.5703125" customWidth="1"/>
    <col min="776" max="776" width="13.140625" customWidth="1"/>
    <col min="777" max="777" width="22.5703125" customWidth="1"/>
    <col min="778" max="778" width="20.5703125" bestFit="1" customWidth="1"/>
    <col min="779" max="779" width="15.85546875" customWidth="1"/>
    <col min="1026" max="1026" width="45" customWidth="1"/>
    <col min="1027" max="1027" width="11" bestFit="1" customWidth="1"/>
    <col min="1028" max="1028" width="14.42578125" customWidth="1"/>
    <col min="1029" max="1029" width="14.42578125" bestFit="1" customWidth="1"/>
    <col min="1030" max="1030" width="15.28515625" customWidth="1"/>
    <col min="1031" max="1031" width="10.5703125" customWidth="1"/>
    <col min="1032" max="1032" width="13.140625" customWidth="1"/>
    <col min="1033" max="1033" width="22.5703125" customWidth="1"/>
    <col min="1034" max="1034" width="20.5703125" bestFit="1" customWidth="1"/>
    <col min="1035" max="1035" width="15.85546875" customWidth="1"/>
    <col min="1282" max="1282" width="45" customWidth="1"/>
    <col min="1283" max="1283" width="11" bestFit="1" customWidth="1"/>
    <col min="1284" max="1284" width="14.42578125" customWidth="1"/>
    <col min="1285" max="1285" width="14.42578125" bestFit="1" customWidth="1"/>
    <col min="1286" max="1286" width="15.28515625" customWidth="1"/>
    <col min="1287" max="1287" width="10.5703125" customWidth="1"/>
    <col min="1288" max="1288" width="13.140625" customWidth="1"/>
    <col min="1289" max="1289" width="22.5703125" customWidth="1"/>
    <col min="1290" max="1290" width="20.5703125" bestFit="1" customWidth="1"/>
    <col min="1291" max="1291" width="15.85546875" customWidth="1"/>
    <col min="1538" max="1538" width="45" customWidth="1"/>
    <col min="1539" max="1539" width="11" bestFit="1" customWidth="1"/>
    <col min="1540" max="1540" width="14.42578125" customWidth="1"/>
    <col min="1541" max="1541" width="14.42578125" bestFit="1" customWidth="1"/>
    <col min="1542" max="1542" width="15.28515625" customWidth="1"/>
    <col min="1543" max="1543" width="10.5703125" customWidth="1"/>
    <col min="1544" max="1544" width="13.140625" customWidth="1"/>
    <col min="1545" max="1545" width="22.5703125" customWidth="1"/>
    <col min="1546" max="1546" width="20.5703125" bestFit="1" customWidth="1"/>
    <col min="1547" max="1547" width="15.85546875" customWidth="1"/>
    <col min="1794" max="1794" width="45" customWidth="1"/>
    <col min="1795" max="1795" width="11" bestFit="1" customWidth="1"/>
    <col min="1796" max="1796" width="14.42578125" customWidth="1"/>
    <col min="1797" max="1797" width="14.42578125" bestFit="1" customWidth="1"/>
    <col min="1798" max="1798" width="15.28515625" customWidth="1"/>
    <col min="1799" max="1799" width="10.5703125" customWidth="1"/>
    <col min="1800" max="1800" width="13.140625" customWidth="1"/>
    <col min="1801" max="1801" width="22.5703125" customWidth="1"/>
    <col min="1802" max="1802" width="20.5703125" bestFit="1" customWidth="1"/>
    <col min="1803" max="1803" width="15.85546875" customWidth="1"/>
    <col min="2050" max="2050" width="45" customWidth="1"/>
    <col min="2051" max="2051" width="11" bestFit="1" customWidth="1"/>
    <col min="2052" max="2052" width="14.42578125" customWidth="1"/>
    <col min="2053" max="2053" width="14.42578125" bestFit="1" customWidth="1"/>
    <col min="2054" max="2054" width="15.28515625" customWidth="1"/>
    <col min="2055" max="2055" width="10.5703125" customWidth="1"/>
    <col min="2056" max="2056" width="13.140625" customWidth="1"/>
    <col min="2057" max="2057" width="22.5703125" customWidth="1"/>
    <col min="2058" max="2058" width="20.5703125" bestFit="1" customWidth="1"/>
    <col min="2059" max="2059" width="15.85546875" customWidth="1"/>
    <col min="2306" max="2306" width="45" customWidth="1"/>
    <col min="2307" max="2307" width="11" bestFit="1" customWidth="1"/>
    <col min="2308" max="2308" width="14.42578125" customWidth="1"/>
    <col min="2309" max="2309" width="14.42578125" bestFit="1" customWidth="1"/>
    <col min="2310" max="2310" width="15.28515625" customWidth="1"/>
    <col min="2311" max="2311" width="10.5703125" customWidth="1"/>
    <col min="2312" max="2312" width="13.140625" customWidth="1"/>
    <col min="2313" max="2313" width="22.5703125" customWidth="1"/>
    <col min="2314" max="2314" width="20.5703125" bestFit="1" customWidth="1"/>
    <col min="2315" max="2315" width="15.85546875" customWidth="1"/>
    <col min="2562" max="2562" width="45" customWidth="1"/>
    <col min="2563" max="2563" width="11" bestFit="1" customWidth="1"/>
    <col min="2564" max="2564" width="14.42578125" customWidth="1"/>
    <col min="2565" max="2565" width="14.42578125" bestFit="1" customWidth="1"/>
    <col min="2566" max="2566" width="15.28515625" customWidth="1"/>
    <col min="2567" max="2567" width="10.5703125" customWidth="1"/>
    <col min="2568" max="2568" width="13.140625" customWidth="1"/>
    <col min="2569" max="2569" width="22.5703125" customWidth="1"/>
    <col min="2570" max="2570" width="20.5703125" bestFit="1" customWidth="1"/>
    <col min="2571" max="2571" width="15.85546875" customWidth="1"/>
    <col min="2818" max="2818" width="45" customWidth="1"/>
    <col min="2819" max="2819" width="11" bestFit="1" customWidth="1"/>
    <col min="2820" max="2820" width="14.42578125" customWidth="1"/>
    <col min="2821" max="2821" width="14.42578125" bestFit="1" customWidth="1"/>
    <col min="2822" max="2822" width="15.28515625" customWidth="1"/>
    <col min="2823" max="2823" width="10.5703125" customWidth="1"/>
    <col min="2824" max="2824" width="13.140625" customWidth="1"/>
    <col min="2825" max="2825" width="22.5703125" customWidth="1"/>
    <col min="2826" max="2826" width="20.5703125" bestFit="1" customWidth="1"/>
    <col min="2827" max="2827" width="15.85546875" customWidth="1"/>
    <col min="3074" max="3074" width="45" customWidth="1"/>
    <col min="3075" max="3075" width="11" bestFit="1" customWidth="1"/>
    <col min="3076" max="3076" width="14.42578125" customWidth="1"/>
    <col min="3077" max="3077" width="14.42578125" bestFit="1" customWidth="1"/>
    <col min="3078" max="3078" width="15.28515625" customWidth="1"/>
    <col min="3079" max="3079" width="10.5703125" customWidth="1"/>
    <col min="3080" max="3080" width="13.140625" customWidth="1"/>
    <col min="3081" max="3081" width="22.5703125" customWidth="1"/>
    <col min="3082" max="3082" width="20.5703125" bestFit="1" customWidth="1"/>
    <col min="3083" max="3083" width="15.85546875" customWidth="1"/>
    <col min="3330" max="3330" width="45" customWidth="1"/>
    <col min="3331" max="3331" width="11" bestFit="1" customWidth="1"/>
    <col min="3332" max="3332" width="14.42578125" customWidth="1"/>
    <col min="3333" max="3333" width="14.42578125" bestFit="1" customWidth="1"/>
    <col min="3334" max="3334" width="15.28515625" customWidth="1"/>
    <col min="3335" max="3335" width="10.5703125" customWidth="1"/>
    <col min="3336" max="3336" width="13.140625" customWidth="1"/>
    <col min="3337" max="3337" width="22.5703125" customWidth="1"/>
    <col min="3338" max="3338" width="20.5703125" bestFit="1" customWidth="1"/>
    <col min="3339" max="3339" width="15.85546875" customWidth="1"/>
    <col min="3586" max="3586" width="45" customWidth="1"/>
    <col min="3587" max="3587" width="11" bestFit="1" customWidth="1"/>
    <col min="3588" max="3588" width="14.42578125" customWidth="1"/>
    <col min="3589" max="3589" width="14.42578125" bestFit="1" customWidth="1"/>
    <col min="3590" max="3590" width="15.28515625" customWidth="1"/>
    <col min="3591" max="3591" width="10.5703125" customWidth="1"/>
    <col min="3592" max="3592" width="13.140625" customWidth="1"/>
    <col min="3593" max="3593" width="22.5703125" customWidth="1"/>
    <col min="3594" max="3594" width="20.5703125" bestFit="1" customWidth="1"/>
    <col min="3595" max="3595" width="15.85546875" customWidth="1"/>
    <col min="3842" max="3842" width="45" customWidth="1"/>
    <col min="3843" max="3843" width="11" bestFit="1" customWidth="1"/>
    <col min="3844" max="3844" width="14.42578125" customWidth="1"/>
    <col min="3845" max="3845" width="14.42578125" bestFit="1" customWidth="1"/>
    <col min="3846" max="3846" width="15.28515625" customWidth="1"/>
    <col min="3847" max="3847" width="10.5703125" customWidth="1"/>
    <col min="3848" max="3848" width="13.140625" customWidth="1"/>
    <col min="3849" max="3849" width="22.5703125" customWidth="1"/>
    <col min="3850" max="3850" width="20.5703125" bestFit="1" customWidth="1"/>
    <col min="3851" max="3851" width="15.85546875" customWidth="1"/>
    <col min="4098" max="4098" width="45" customWidth="1"/>
    <col min="4099" max="4099" width="11" bestFit="1" customWidth="1"/>
    <col min="4100" max="4100" width="14.42578125" customWidth="1"/>
    <col min="4101" max="4101" width="14.42578125" bestFit="1" customWidth="1"/>
    <col min="4102" max="4102" width="15.28515625" customWidth="1"/>
    <col min="4103" max="4103" width="10.5703125" customWidth="1"/>
    <col min="4104" max="4104" width="13.140625" customWidth="1"/>
    <col min="4105" max="4105" width="22.5703125" customWidth="1"/>
    <col min="4106" max="4106" width="20.5703125" bestFit="1" customWidth="1"/>
    <col min="4107" max="4107" width="15.85546875" customWidth="1"/>
    <col min="4354" max="4354" width="45" customWidth="1"/>
    <col min="4355" max="4355" width="11" bestFit="1" customWidth="1"/>
    <col min="4356" max="4356" width="14.42578125" customWidth="1"/>
    <col min="4357" max="4357" width="14.42578125" bestFit="1" customWidth="1"/>
    <col min="4358" max="4358" width="15.28515625" customWidth="1"/>
    <col min="4359" max="4359" width="10.5703125" customWidth="1"/>
    <col min="4360" max="4360" width="13.140625" customWidth="1"/>
    <col min="4361" max="4361" width="22.5703125" customWidth="1"/>
    <col min="4362" max="4362" width="20.5703125" bestFit="1" customWidth="1"/>
    <col min="4363" max="4363" width="15.85546875" customWidth="1"/>
    <col min="4610" max="4610" width="45" customWidth="1"/>
    <col min="4611" max="4611" width="11" bestFit="1" customWidth="1"/>
    <col min="4612" max="4612" width="14.42578125" customWidth="1"/>
    <col min="4613" max="4613" width="14.42578125" bestFit="1" customWidth="1"/>
    <col min="4614" max="4614" width="15.28515625" customWidth="1"/>
    <col min="4615" max="4615" width="10.5703125" customWidth="1"/>
    <col min="4616" max="4616" width="13.140625" customWidth="1"/>
    <col min="4617" max="4617" width="22.5703125" customWidth="1"/>
    <col min="4618" max="4618" width="20.5703125" bestFit="1" customWidth="1"/>
    <col min="4619" max="4619" width="15.85546875" customWidth="1"/>
    <col min="4866" max="4866" width="45" customWidth="1"/>
    <col min="4867" max="4867" width="11" bestFit="1" customWidth="1"/>
    <col min="4868" max="4868" width="14.42578125" customWidth="1"/>
    <col min="4869" max="4869" width="14.42578125" bestFit="1" customWidth="1"/>
    <col min="4870" max="4870" width="15.28515625" customWidth="1"/>
    <col min="4871" max="4871" width="10.5703125" customWidth="1"/>
    <col min="4872" max="4872" width="13.140625" customWidth="1"/>
    <col min="4873" max="4873" width="22.5703125" customWidth="1"/>
    <col min="4874" max="4874" width="20.5703125" bestFit="1" customWidth="1"/>
    <col min="4875" max="4875" width="15.85546875" customWidth="1"/>
    <col min="5122" max="5122" width="45" customWidth="1"/>
    <col min="5123" max="5123" width="11" bestFit="1" customWidth="1"/>
    <col min="5124" max="5124" width="14.42578125" customWidth="1"/>
    <col min="5125" max="5125" width="14.42578125" bestFit="1" customWidth="1"/>
    <col min="5126" max="5126" width="15.28515625" customWidth="1"/>
    <col min="5127" max="5127" width="10.5703125" customWidth="1"/>
    <col min="5128" max="5128" width="13.140625" customWidth="1"/>
    <col min="5129" max="5129" width="22.5703125" customWidth="1"/>
    <col min="5130" max="5130" width="20.5703125" bestFit="1" customWidth="1"/>
    <col min="5131" max="5131" width="15.85546875" customWidth="1"/>
    <col min="5378" max="5378" width="45" customWidth="1"/>
    <col min="5379" max="5379" width="11" bestFit="1" customWidth="1"/>
    <col min="5380" max="5380" width="14.42578125" customWidth="1"/>
    <col min="5381" max="5381" width="14.42578125" bestFit="1" customWidth="1"/>
    <col min="5382" max="5382" width="15.28515625" customWidth="1"/>
    <col min="5383" max="5383" width="10.5703125" customWidth="1"/>
    <col min="5384" max="5384" width="13.140625" customWidth="1"/>
    <col min="5385" max="5385" width="22.5703125" customWidth="1"/>
    <col min="5386" max="5386" width="20.5703125" bestFit="1" customWidth="1"/>
    <col min="5387" max="5387" width="15.85546875" customWidth="1"/>
    <col min="5634" max="5634" width="45" customWidth="1"/>
    <col min="5635" max="5635" width="11" bestFit="1" customWidth="1"/>
    <col min="5636" max="5636" width="14.42578125" customWidth="1"/>
    <col min="5637" max="5637" width="14.42578125" bestFit="1" customWidth="1"/>
    <col min="5638" max="5638" width="15.28515625" customWidth="1"/>
    <col min="5639" max="5639" width="10.5703125" customWidth="1"/>
    <col min="5640" max="5640" width="13.140625" customWidth="1"/>
    <col min="5641" max="5641" width="22.5703125" customWidth="1"/>
    <col min="5642" max="5642" width="20.5703125" bestFit="1" customWidth="1"/>
    <col min="5643" max="5643" width="15.85546875" customWidth="1"/>
    <col min="5890" max="5890" width="45" customWidth="1"/>
    <col min="5891" max="5891" width="11" bestFit="1" customWidth="1"/>
    <col min="5892" max="5892" width="14.42578125" customWidth="1"/>
    <col min="5893" max="5893" width="14.42578125" bestFit="1" customWidth="1"/>
    <col min="5894" max="5894" width="15.28515625" customWidth="1"/>
    <col min="5895" max="5895" width="10.5703125" customWidth="1"/>
    <col min="5896" max="5896" width="13.140625" customWidth="1"/>
    <col min="5897" max="5897" width="22.5703125" customWidth="1"/>
    <col min="5898" max="5898" width="20.5703125" bestFit="1" customWidth="1"/>
    <col min="5899" max="5899" width="15.85546875" customWidth="1"/>
    <col min="6146" max="6146" width="45" customWidth="1"/>
    <col min="6147" max="6147" width="11" bestFit="1" customWidth="1"/>
    <col min="6148" max="6148" width="14.42578125" customWidth="1"/>
    <col min="6149" max="6149" width="14.42578125" bestFit="1" customWidth="1"/>
    <col min="6150" max="6150" width="15.28515625" customWidth="1"/>
    <col min="6151" max="6151" width="10.5703125" customWidth="1"/>
    <col min="6152" max="6152" width="13.140625" customWidth="1"/>
    <col min="6153" max="6153" width="22.5703125" customWidth="1"/>
    <col min="6154" max="6154" width="20.5703125" bestFit="1" customWidth="1"/>
    <col min="6155" max="6155" width="15.85546875" customWidth="1"/>
    <col min="6402" max="6402" width="45" customWidth="1"/>
    <col min="6403" max="6403" width="11" bestFit="1" customWidth="1"/>
    <col min="6404" max="6404" width="14.42578125" customWidth="1"/>
    <col min="6405" max="6405" width="14.42578125" bestFit="1" customWidth="1"/>
    <col min="6406" max="6406" width="15.28515625" customWidth="1"/>
    <col min="6407" max="6407" width="10.5703125" customWidth="1"/>
    <col min="6408" max="6408" width="13.140625" customWidth="1"/>
    <col min="6409" max="6409" width="22.5703125" customWidth="1"/>
    <col min="6410" max="6410" width="20.5703125" bestFit="1" customWidth="1"/>
    <col min="6411" max="6411" width="15.85546875" customWidth="1"/>
    <col min="6658" max="6658" width="45" customWidth="1"/>
    <col min="6659" max="6659" width="11" bestFit="1" customWidth="1"/>
    <col min="6660" max="6660" width="14.42578125" customWidth="1"/>
    <col min="6661" max="6661" width="14.42578125" bestFit="1" customWidth="1"/>
    <col min="6662" max="6662" width="15.28515625" customWidth="1"/>
    <col min="6663" max="6663" width="10.5703125" customWidth="1"/>
    <col min="6664" max="6664" width="13.140625" customWidth="1"/>
    <col min="6665" max="6665" width="22.5703125" customWidth="1"/>
    <col min="6666" max="6666" width="20.5703125" bestFit="1" customWidth="1"/>
    <col min="6667" max="6667" width="15.85546875" customWidth="1"/>
    <col min="6914" max="6914" width="45" customWidth="1"/>
    <col min="6915" max="6915" width="11" bestFit="1" customWidth="1"/>
    <col min="6916" max="6916" width="14.42578125" customWidth="1"/>
    <col min="6917" max="6917" width="14.42578125" bestFit="1" customWidth="1"/>
    <col min="6918" max="6918" width="15.28515625" customWidth="1"/>
    <col min="6919" max="6919" width="10.5703125" customWidth="1"/>
    <col min="6920" max="6920" width="13.140625" customWidth="1"/>
    <col min="6921" max="6921" width="22.5703125" customWidth="1"/>
    <col min="6922" max="6922" width="20.5703125" bestFit="1" customWidth="1"/>
    <col min="6923" max="6923" width="15.85546875" customWidth="1"/>
    <col min="7170" max="7170" width="45" customWidth="1"/>
    <col min="7171" max="7171" width="11" bestFit="1" customWidth="1"/>
    <col min="7172" max="7172" width="14.42578125" customWidth="1"/>
    <col min="7173" max="7173" width="14.42578125" bestFit="1" customWidth="1"/>
    <col min="7174" max="7174" width="15.28515625" customWidth="1"/>
    <col min="7175" max="7175" width="10.5703125" customWidth="1"/>
    <col min="7176" max="7176" width="13.140625" customWidth="1"/>
    <col min="7177" max="7177" width="22.5703125" customWidth="1"/>
    <col min="7178" max="7178" width="20.5703125" bestFit="1" customWidth="1"/>
    <col min="7179" max="7179" width="15.85546875" customWidth="1"/>
    <col min="7426" max="7426" width="45" customWidth="1"/>
    <col min="7427" max="7427" width="11" bestFit="1" customWidth="1"/>
    <col min="7428" max="7428" width="14.42578125" customWidth="1"/>
    <col min="7429" max="7429" width="14.42578125" bestFit="1" customWidth="1"/>
    <col min="7430" max="7430" width="15.28515625" customWidth="1"/>
    <col min="7431" max="7431" width="10.5703125" customWidth="1"/>
    <col min="7432" max="7432" width="13.140625" customWidth="1"/>
    <col min="7433" max="7433" width="22.5703125" customWidth="1"/>
    <col min="7434" max="7434" width="20.5703125" bestFit="1" customWidth="1"/>
    <col min="7435" max="7435" width="15.85546875" customWidth="1"/>
    <col min="7682" max="7682" width="45" customWidth="1"/>
    <col min="7683" max="7683" width="11" bestFit="1" customWidth="1"/>
    <col min="7684" max="7684" width="14.42578125" customWidth="1"/>
    <col min="7685" max="7685" width="14.42578125" bestFit="1" customWidth="1"/>
    <col min="7686" max="7686" width="15.28515625" customWidth="1"/>
    <col min="7687" max="7687" width="10.5703125" customWidth="1"/>
    <col min="7688" max="7688" width="13.140625" customWidth="1"/>
    <col min="7689" max="7689" width="22.5703125" customWidth="1"/>
    <col min="7690" max="7690" width="20.5703125" bestFit="1" customWidth="1"/>
    <col min="7691" max="7691" width="15.85546875" customWidth="1"/>
    <col min="7938" max="7938" width="45" customWidth="1"/>
    <col min="7939" max="7939" width="11" bestFit="1" customWidth="1"/>
    <col min="7940" max="7940" width="14.42578125" customWidth="1"/>
    <col min="7941" max="7941" width="14.42578125" bestFit="1" customWidth="1"/>
    <col min="7942" max="7942" width="15.28515625" customWidth="1"/>
    <col min="7943" max="7943" width="10.5703125" customWidth="1"/>
    <col min="7944" max="7944" width="13.140625" customWidth="1"/>
    <col min="7945" max="7945" width="22.5703125" customWidth="1"/>
    <col min="7946" max="7946" width="20.5703125" bestFit="1" customWidth="1"/>
    <col min="7947" max="7947" width="15.85546875" customWidth="1"/>
    <col min="8194" max="8194" width="45" customWidth="1"/>
    <col min="8195" max="8195" width="11" bestFit="1" customWidth="1"/>
    <col min="8196" max="8196" width="14.42578125" customWidth="1"/>
    <col min="8197" max="8197" width="14.42578125" bestFit="1" customWidth="1"/>
    <col min="8198" max="8198" width="15.28515625" customWidth="1"/>
    <col min="8199" max="8199" width="10.5703125" customWidth="1"/>
    <col min="8200" max="8200" width="13.140625" customWidth="1"/>
    <col min="8201" max="8201" width="22.5703125" customWidth="1"/>
    <col min="8202" max="8202" width="20.5703125" bestFit="1" customWidth="1"/>
    <col min="8203" max="8203" width="15.85546875" customWidth="1"/>
    <col min="8450" max="8450" width="45" customWidth="1"/>
    <col min="8451" max="8451" width="11" bestFit="1" customWidth="1"/>
    <col min="8452" max="8452" width="14.42578125" customWidth="1"/>
    <col min="8453" max="8453" width="14.42578125" bestFit="1" customWidth="1"/>
    <col min="8454" max="8454" width="15.28515625" customWidth="1"/>
    <col min="8455" max="8455" width="10.5703125" customWidth="1"/>
    <col min="8456" max="8456" width="13.140625" customWidth="1"/>
    <col min="8457" max="8457" width="22.5703125" customWidth="1"/>
    <col min="8458" max="8458" width="20.5703125" bestFit="1" customWidth="1"/>
    <col min="8459" max="8459" width="15.85546875" customWidth="1"/>
    <col min="8706" max="8706" width="45" customWidth="1"/>
    <col min="8707" max="8707" width="11" bestFit="1" customWidth="1"/>
    <col min="8708" max="8708" width="14.42578125" customWidth="1"/>
    <col min="8709" max="8709" width="14.42578125" bestFit="1" customWidth="1"/>
    <col min="8710" max="8710" width="15.28515625" customWidth="1"/>
    <col min="8711" max="8711" width="10.5703125" customWidth="1"/>
    <col min="8712" max="8712" width="13.140625" customWidth="1"/>
    <col min="8713" max="8713" width="22.5703125" customWidth="1"/>
    <col min="8714" max="8714" width="20.5703125" bestFit="1" customWidth="1"/>
    <col min="8715" max="8715" width="15.85546875" customWidth="1"/>
    <col min="8962" max="8962" width="45" customWidth="1"/>
    <col min="8963" max="8963" width="11" bestFit="1" customWidth="1"/>
    <col min="8964" max="8964" width="14.42578125" customWidth="1"/>
    <col min="8965" max="8965" width="14.42578125" bestFit="1" customWidth="1"/>
    <col min="8966" max="8966" width="15.28515625" customWidth="1"/>
    <col min="8967" max="8967" width="10.5703125" customWidth="1"/>
    <col min="8968" max="8968" width="13.140625" customWidth="1"/>
    <col min="8969" max="8969" width="22.5703125" customWidth="1"/>
    <col min="8970" max="8970" width="20.5703125" bestFit="1" customWidth="1"/>
    <col min="8971" max="8971" width="15.85546875" customWidth="1"/>
    <col min="9218" max="9218" width="45" customWidth="1"/>
    <col min="9219" max="9219" width="11" bestFit="1" customWidth="1"/>
    <col min="9220" max="9220" width="14.42578125" customWidth="1"/>
    <col min="9221" max="9221" width="14.42578125" bestFit="1" customWidth="1"/>
    <col min="9222" max="9222" width="15.28515625" customWidth="1"/>
    <col min="9223" max="9223" width="10.5703125" customWidth="1"/>
    <col min="9224" max="9224" width="13.140625" customWidth="1"/>
    <col min="9225" max="9225" width="22.5703125" customWidth="1"/>
    <col min="9226" max="9226" width="20.5703125" bestFit="1" customWidth="1"/>
    <col min="9227" max="9227" width="15.85546875" customWidth="1"/>
    <col min="9474" max="9474" width="45" customWidth="1"/>
    <col min="9475" max="9475" width="11" bestFit="1" customWidth="1"/>
    <col min="9476" max="9476" width="14.42578125" customWidth="1"/>
    <col min="9477" max="9477" width="14.42578125" bestFit="1" customWidth="1"/>
    <col min="9478" max="9478" width="15.28515625" customWidth="1"/>
    <col min="9479" max="9479" width="10.5703125" customWidth="1"/>
    <col min="9480" max="9480" width="13.140625" customWidth="1"/>
    <col min="9481" max="9481" width="22.5703125" customWidth="1"/>
    <col min="9482" max="9482" width="20.5703125" bestFit="1" customWidth="1"/>
    <col min="9483" max="9483" width="15.85546875" customWidth="1"/>
    <col min="9730" max="9730" width="45" customWidth="1"/>
    <col min="9731" max="9731" width="11" bestFit="1" customWidth="1"/>
    <col min="9732" max="9732" width="14.42578125" customWidth="1"/>
    <col min="9733" max="9733" width="14.42578125" bestFit="1" customWidth="1"/>
    <col min="9734" max="9734" width="15.28515625" customWidth="1"/>
    <col min="9735" max="9735" width="10.5703125" customWidth="1"/>
    <col min="9736" max="9736" width="13.140625" customWidth="1"/>
    <col min="9737" max="9737" width="22.5703125" customWidth="1"/>
    <col min="9738" max="9738" width="20.5703125" bestFit="1" customWidth="1"/>
    <col min="9739" max="9739" width="15.85546875" customWidth="1"/>
    <col min="9986" max="9986" width="45" customWidth="1"/>
    <col min="9987" max="9987" width="11" bestFit="1" customWidth="1"/>
    <col min="9988" max="9988" width="14.42578125" customWidth="1"/>
    <col min="9989" max="9989" width="14.42578125" bestFit="1" customWidth="1"/>
    <col min="9990" max="9990" width="15.28515625" customWidth="1"/>
    <col min="9991" max="9991" width="10.5703125" customWidth="1"/>
    <col min="9992" max="9992" width="13.140625" customWidth="1"/>
    <col min="9993" max="9993" width="22.5703125" customWidth="1"/>
    <col min="9994" max="9994" width="20.5703125" bestFit="1" customWidth="1"/>
    <col min="9995" max="9995" width="15.85546875" customWidth="1"/>
    <col min="10242" max="10242" width="45" customWidth="1"/>
    <col min="10243" max="10243" width="11" bestFit="1" customWidth="1"/>
    <col min="10244" max="10244" width="14.42578125" customWidth="1"/>
    <col min="10245" max="10245" width="14.42578125" bestFit="1" customWidth="1"/>
    <col min="10246" max="10246" width="15.28515625" customWidth="1"/>
    <col min="10247" max="10247" width="10.5703125" customWidth="1"/>
    <col min="10248" max="10248" width="13.140625" customWidth="1"/>
    <col min="10249" max="10249" width="22.5703125" customWidth="1"/>
    <col min="10250" max="10250" width="20.5703125" bestFit="1" customWidth="1"/>
    <col min="10251" max="10251" width="15.85546875" customWidth="1"/>
    <col min="10498" max="10498" width="45" customWidth="1"/>
    <col min="10499" max="10499" width="11" bestFit="1" customWidth="1"/>
    <col min="10500" max="10500" width="14.42578125" customWidth="1"/>
    <col min="10501" max="10501" width="14.42578125" bestFit="1" customWidth="1"/>
    <col min="10502" max="10502" width="15.28515625" customWidth="1"/>
    <col min="10503" max="10503" width="10.5703125" customWidth="1"/>
    <col min="10504" max="10504" width="13.140625" customWidth="1"/>
    <col min="10505" max="10505" width="22.5703125" customWidth="1"/>
    <col min="10506" max="10506" width="20.5703125" bestFit="1" customWidth="1"/>
    <col min="10507" max="10507" width="15.85546875" customWidth="1"/>
    <col min="10754" max="10754" width="45" customWidth="1"/>
    <col min="10755" max="10755" width="11" bestFit="1" customWidth="1"/>
    <col min="10756" max="10756" width="14.42578125" customWidth="1"/>
    <col min="10757" max="10757" width="14.42578125" bestFit="1" customWidth="1"/>
    <col min="10758" max="10758" width="15.28515625" customWidth="1"/>
    <col min="10759" max="10759" width="10.5703125" customWidth="1"/>
    <col min="10760" max="10760" width="13.140625" customWidth="1"/>
    <col min="10761" max="10761" width="22.5703125" customWidth="1"/>
    <col min="10762" max="10762" width="20.5703125" bestFit="1" customWidth="1"/>
    <col min="10763" max="10763" width="15.85546875" customWidth="1"/>
    <col min="11010" max="11010" width="45" customWidth="1"/>
    <col min="11011" max="11011" width="11" bestFit="1" customWidth="1"/>
    <col min="11012" max="11012" width="14.42578125" customWidth="1"/>
    <col min="11013" max="11013" width="14.42578125" bestFit="1" customWidth="1"/>
    <col min="11014" max="11014" width="15.28515625" customWidth="1"/>
    <col min="11015" max="11015" width="10.5703125" customWidth="1"/>
    <col min="11016" max="11016" width="13.140625" customWidth="1"/>
    <col min="11017" max="11017" width="22.5703125" customWidth="1"/>
    <col min="11018" max="11018" width="20.5703125" bestFit="1" customWidth="1"/>
    <col min="11019" max="11019" width="15.85546875" customWidth="1"/>
    <col min="11266" max="11266" width="45" customWidth="1"/>
    <col min="11267" max="11267" width="11" bestFit="1" customWidth="1"/>
    <col min="11268" max="11268" width="14.42578125" customWidth="1"/>
    <col min="11269" max="11269" width="14.42578125" bestFit="1" customWidth="1"/>
    <col min="11270" max="11270" width="15.28515625" customWidth="1"/>
    <col min="11271" max="11271" width="10.5703125" customWidth="1"/>
    <col min="11272" max="11272" width="13.140625" customWidth="1"/>
    <col min="11273" max="11273" width="22.5703125" customWidth="1"/>
    <col min="11274" max="11274" width="20.5703125" bestFit="1" customWidth="1"/>
    <col min="11275" max="11275" width="15.85546875" customWidth="1"/>
    <col min="11522" max="11522" width="45" customWidth="1"/>
    <col min="11523" max="11523" width="11" bestFit="1" customWidth="1"/>
    <col min="11524" max="11524" width="14.42578125" customWidth="1"/>
    <col min="11525" max="11525" width="14.42578125" bestFit="1" customWidth="1"/>
    <col min="11526" max="11526" width="15.28515625" customWidth="1"/>
    <col min="11527" max="11527" width="10.5703125" customWidth="1"/>
    <col min="11528" max="11528" width="13.140625" customWidth="1"/>
    <col min="11529" max="11529" width="22.5703125" customWidth="1"/>
    <col min="11530" max="11530" width="20.5703125" bestFit="1" customWidth="1"/>
    <col min="11531" max="11531" width="15.85546875" customWidth="1"/>
    <col min="11778" max="11778" width="45" customWidth="1"/>
    <col min="11779" max="11779" width="11" bestFit="1" customWidth="1"/>
    <col min="11780" max="11780" width="14.42578125" customWidth="1"/>
    <col min="11781" max="11781" width="14.42578125" bestFit="1" customWidth="1"/>
    <col min="11782" max="11782" width="15.28515625" customWidth="1"/>
    <col min="11783" max="11783" width="10.5703125" customWidth="1"/>
    <col min="11784" max="11784" width="13.140625" customWidth="1"/>
    <col min="11785" max="11785" width="22.5703125" customWidth="1"/>
    <col min="11786" max="11786" width="20.5703125" bestFit="1" customWidth="1"/>
    <col min="11787" max="11787" width="15.85546875" customWidth="1"/>
    <col min="12034" max="12034" width="45" customWidth="1"/>
    <col min="12035" max="12035" width="11" bestFit="1" customWidth="1"/>
    <col min="12036" max="12036" width="14.42578125" customWidth="1"/>
    <col min="12037" max="12037" width="14.42578125" bestFit="1" customWidth="1"/>
    <col min="12038" max="12038" width="15.28515625" customWidth="1"/>
    <col min="12039" max="12039" width="10.5703125" customWidth="1"/>
    <col min="12040" max="12040" width="13.140625" customWidth="1"/>
    <col min="12041" max="12041" width="22.5703125" customWidth="1"/>
    <col min="12042" max="12042" width="20.5703125" bestFit="1" customWidth="1"/>
    <col min="12043" max="12043" width="15.85546875" customWidth="1"/>
    <col min="12290" max="12290" width="45" customWidth="1"/>
    <col min="12291" max="12291" width="11" bestFit="1" customWidth="1"/>
    <col min="12292" max="12292" width="14.42578125" customWidth="1"/>
    <col min="12293" max="12293" width="14.42578125" bestFit="1" customWidth="1"/>
    <col min="12294" max="12294" width="15.28515625" customWidth="1"/>
    <col min="12295" max="12295" width="10.5703125" customWidth="1"/>
    <col min="12296" max="12296" width="13.140625" customWidth="1"/>
    <col min="12297" max="12297" width="22.5703125" customWidth="1"/>
    <col min="12298" max="12298" width="20.5703125" bestFit="1" customWidth="1"/>
    <col min="12299" max="12299" width="15.85546875" customWidth="1"/>
    <col min="12546" max="12546" width="45" customWidth="1"/>
    <col min="12547" max="12547" width="11" bestFit="1" customWidth="1"/>
    <col min="12548" max="12548" width="14.42578125" customWidth="1"/>
    <col min="12549" max="12549" width="14.42578125" bestFit="1" customWidth="1"/>
    <col min="12550" max="12550" width="15.28515625" customWidth="1"/>
    <col min="12551" max="12551" width="10.5703125" customWidth="1"/>
    <col min="12552" max="12552" width="13.140625" customWidth="1"/>
    <col min="12553" max="12553" width="22.5703125" customWidth="1"/>
    <col min="12554" max="12554" width="20.5703125" bestFit="1" customWidth="1"/>
    <col min="12555" max="12555" width="15.85546875" customWidth="1"/>
    <col min="12802" max="12802" width="45" customWidth="1"/>
    <col min="12803" max="12803" width="11" bestFit="1" customWidth="1"/>
    <col min="12804" max="12804" width="14.42578125" customWidth="1"/>
    <col min="12805" max="12805" width="14.42578125" bestFit="1" customWidth="1"/>
    <col min="12806" max="12806" width="15.28515625" customWidth="1"/>
    <col min="12807" max="12807" width="10.5703125" customWidth="1"/>
    <col min="12808" max="12808" width="13.140625" customWidth="1"/>
    <col min="12809" max="12809" width="22.5703125" customWidth="1"/>
    <col min="12810" max="12810" width="20.5703125" bestFit="1" customWidth="1"/>
    <col min="12811" max="12811" width="15.85546875" customWidth="1"/>
    <col min="13058" max="13058" width="45" customWidth="1"/>
    <col min="13059" max="13059" width="11" bestFit="1" customWidth="1"/>
    <col min="13060" max="13060" width="14.42578125" customWidth="1"/>
    <col min="13061" max="13061" width="14.42578125" bestFit="1" customWidth="1"/>
    <col min="13062" max="13062" width="15.28515625" customWidth="1"/>
    <col min="13063" max="13063" width="10.5703125" customWidth="1"/>
    <col min="13064" max="13064" width="13.140625" customWidth="1"/>
    <col min="13065" max="13065" width="22.5703125" customWidth="1"/>
    <col min="13066" max="13066" width="20.5703125" bestFit="1" customWidth="1"/>
    <col min="13067" max="13067" width="15.85546875" customWidth="1"/>
    <col min="13314" max="13314" width="45" customWidth="1"/>
    <col min="13315" max="13315" width="11" bestFit="1" customWidth="1"/>
    <col min="13316" max="13316" width="14.42578125" customWidth="1"/>
    <col min="13317" max="13317" width="14.42578125" bestFit="1" customWidth="1"/>
    <col min="13318" max="13318" width="15.28515625" customWidth="1"/>
    <col min="13319" max="13319" width="10.5703125" customWidth="1"/>
    <col min="13320" max="13320" width="13.140625" customWidth="1"/>
    <col min="13321" max="13321" width="22.5703125" customWidth="1"/>
    <col min="13322" max="13322" width="20.5703125" bestFit="1" customWidth="1"/>
    <col min="13323" max="13323" width="15.85546875" customWidth="1"/>
    <col min="13570" max="13570" width="45" customWidth="1"/>
    <col min="13571" max="13571" width="11" bestFit="1" customWidth="1"/>
    <col min="13572" max="13572" width="14.42578125" customWidth="1"/>
    <col min="13573" max="13573" width="14.42578125" bestFit="1" customWidth="1"/>
    <col min="13574" max="13574" width="15.28515625" customWidth="1"/>
    <col min="13575" max="13575" width="10.5703125" customWidth="1"/>
    <col min="13576" max="13576" width="13.140625" customWidth="1"/>
    <col min="13577" max="13577" width="22.5703125" customWidth="1"/>
    <col min="13578" max="13578" width="20.5703125" bestFit="1" customWidth="1"/>
    <col min="13579" max="13579" width="15.85546875" customWidth="1"/>
    <col min="13826" max="13826" width="45" customWidth="1"/>
    <col min="13827" max="13827" width="11" bestFit="1" customWidth="1"/>
    <col min="13828" max="13828" width="14.42578125" customWidth="1"/>
    <col min="13829" max="13829" width="14.42578125" bestFit="1" customWidth="1"/>
    <col min="13830" max="13830" width="15.28515625" customWidth="1"/>
    <col min="13831" max="13831" width="10.5703125" customWidth="1"/>
    <col min="13832" max="13832" width="13.140625" customWidth="1"/>
    <col min="13833" max="13833" width="22.5703125" customWidth="1"/>
    <col min="13834" max="13834" width="20.5703125" bestFit="1" customWidth="1"/>
    <col min="13835" max="13835" width="15.85546875" customWidth="1"/>
    <col min="14082" max="14082" width="45" customWidth="1"/>
    <col min="14083" max="14083" width="11" bestFit="1" customWidth="1"/>
    <col min="14084" max="14084" width="14.42578125" customWidth="1"/>
    <col min="14085" max="14085" width="14.42578125" bestFit="1" customWidth="1"/>
    <col min="14086" max="14086" width="15.28515625" customWidth="1"/>
    <col min="14087" max="14087" width="10.5703125" customWidth="1"/>
    <col min="14088" max="14088" width="13.140625" customWidth="1"/>
    <col min="14089" max="14089" width="22.5703125" customWidth="1"/>
    <col min="14090" max="14090" width="20.5703125" bestFit="1" customWidth="1"/>
    <col min="14091" max="14091" width="15.85546875" customWidth="1"/>
    <col min="14338" max="14338" width="45" customWidth="1"/>
    <col min="14339" max="14339" width="11" bestFit="1" customWidth="1"/>
    <col min="14340" max="14340" width="14.42578125" customWidth="1"/>
    <col min="14341" max="14341" width="14.42578125" bestFit="1" customWidth="1"/>
    <col min="14342" max="14342" width="15.28515625" customWidth="1"/>
    <col min="14343" max="14343" width="10.5703125" customWidth="1"/>
    <col min="14344" max="14344" width="13.140625" customWidth="1"/>
    <col min="14345" max="14345" width="22.5703125" customWidth="1"/>
    <col min="14346" max="14346" width="20.5703125" bestFit="1" customWidth="1"/>
    <col min="14347" max="14347" width="15.85546875" customWidth="1"/>
    <col min="14594" max="14594" width="45" customWidth="1"/>
    <col min="14595" max="14595" width="11" bestFit="1" customWidth="1"/>
    <col min="14596" max="14596" width="14.42578125" customWidth="1"/>
    <col min="14597" max="14597" width="14.42578125" bestFit="1" customWidth="1"/>
    <col min="14598" max="14598" width="15.28515625" customWidth="1"/>
    <col min="14599" max="14599" width="10.5703125" customWidth="1"/>
    <col min="14600" max="14600" width="13.140625" customWidth="1"/>
    <col min="14601" max="14601" width="22.5703125" customWidth="1"/>
    <col min="14602" max="14602" width="20.5703125" bestFit="1" customWidth="1"/>
    <col min="14603" max="14603" width="15.85546875" customWidth="1"/>
    <col min="14850" max="14850" width="45" customWidth="1"/>
    <col min="14851" max="14851" width="11" bestFit="1" customWidth="1"/>
    <col min="14852" max="14852" width="14.42578125" customWidth="1"/>
    <col min="14853" max="14853" width="14.42578125" bestFit="1" customWidth="1"/>
    <col min="14854" max="14854" width="15.28515625" customWidth="1"/>
    <col min="14855" max="14855" width="10.5703125" customWidth="1"/>
    <col min="14856" max="14856" width="13.140625" customWidth="1"/>
    <col min="14857" max="14857" width="22.5703125" customWidth="1"/>
    <col min="14858" max="14858" width="20.5703125" bestFit="1" customWidth="1"/>
    <col min="14859" max="14859" width="15.85546875" customWidth="1"/>
    <col min="15106" max="15106" width="45" customWidth="1"/>
    <col min="15107" max="15107" width="11" bestFit="1" customWidth="1"/>
    <col min="15108" max="15108" width="14.42578125" customWidth="1"/>
    <col min="15109" max="15109" width="14.42578125" bestFit="1" customWidth="1"/>
    <col min="15110" max="15110" width="15.28515625" customWidth="1"/>
    <col min="15111" max="15111" width="10.5703125" customWidth="1"/>
    <col min="15112" max="15112" width="13.140625" customWidth="1"/>
    <col min="15113" max="15113" width="22.5703125" customWidth="1"/>
    <col min="15114" max="15114" width="20.5703125" bestFit="1" customWidth="1"/>
    <col min="15115" max="15115" width="15.85546875" customWidth="1"/>
    <col min="15362" max="15362" width="45" customWidth="1"/>
    <col min="15363" max="15363" width="11" bestFit="1" customWidth="1"/>
    <col min="15364" max="15364" width="14.42578125" customWidth="1"/>
    <col min="15365" max="15365" width="14.42578125" bestFit="1" customWidth="1"/>
    <col min="15366" max="15366" width="15.28515625" customWidth="1"/>
    <col min="15367" max="15367" width="10.5703125" customWidth="1"/>
    <col min="15368" max="15368" width="13.140625" customWidth="1"/>
    <col min="15369" max="15369" width="22.5703125" customWidth="1"/>
    <col min="15370" max="15370" width="20.5703125" bestFit="1" customWidth="1"/>
    <col min="15371" max="15371" width="15.85546875" customWidth="1"/>
    <col min="15618" max="15618" width="45" customWidth="1"/>
    <col min="15619" max="15619" width="11" bestFit="1" customWidth="1"/>
    <col min="15620" max="15620" width="14.42578125" customWidth="1"/>
    <col min="15621" max="15621" width="14.42578125" bestFit="1" customWidth="1"/>
    <col min="15622" max="15622" width="15.28515625" customWidth="1"/>
    <col min="15623" max="15623" width="10.5703125" customWidth="1"/>
    <col min="15624" max="15624" width="13.140625" customWidth="1"/>
    <col min="15625" max="15625" width="22.5703125" customWidth="1"/>
    <col min="15626" max="15626" width="20.5703125" bestFit="1" customWidth="1"/>
    <col min="15627" max="15627" width="15.85546875" customWidth="1"/>
    <col min="15874" max="15874" width="45" customWidth="1"/>
    <col min="15875" max="15875" width="11" bestFit="1" customWidth="1"/>
    <col min="15876" max="15876" width="14.42578125" customWidth="1"/>
    <col min="15877" max="15877" width="14.42578125" bestFit="1" customWidth="1"/>
    <col min="15878" max="15878" width="15.28515625" customWidth="1"/>
    <col min="15879" max="15879" width="10.5703125" customWidth="1"/>
    <col min="15880" max="15880" width="13.140625" customWidth="1"/>
    <col min="15881" max="15881" width="22.5703125" customWidth="1"/>
    <col min="15882" max="15882" width="20.5703125" bestFit="1" customWidth="1"/>
    <col min="15883" max="15883" width="15.85546875" customWidth="1"/>
    <col min="16130" max="16130" width="45" customWidth="1"/>
    <col min="16131" max="16131" width="11" bestFit="1" customWidth="1"/>
    <col min="16132" max="16132" width="14.42578125" customWidth="1"/>
    <col min="16133" max="16133" width="14.42578125" bestFit="1" customWidth="1"/>
    <col min="16134" max="16134" width="15.28515625" customWidth="1"/>
    <col min="16135" max="16135" width="10.5703125" customWidth="1"/>
    <col min="16136" max="16136" width="13.140625" customWidth="1"/>
    <col min="16137" max="16137" width="22.5703125" customWidth="1"/>
    <col min="16138" max="16138" width="20.5703125" bestFit="1" customWidth="1"/>
    <col min="16139" max="16139" width="15.85546875" customWidth="1"/>
  </cols>
  <sheetData>
    <row r="1" spans="1:12" x14ac:dyDescent="0.25">
      <c r="B1" s="86"/>
      <c r="D1" s="106" t="s">
        <v>0</v>
      </c>
      <c r="E1" s="106"/>
      <c r="F1" s="106"/>
      <c r="G1" s="106"/>
    </row>
    <row r="2" spans="1:12" x14ac:dyDescent="0.25">
      <c r="D2" s="92" t="s">
        <v>34</v>
      </c>
      <c r="E2" s="106"/>
      <c r="F2" s="106"/>
      <c r="G2" s="106"/>
    </row>
    <row r="3" spans="1:12" x14ac:dyDescent="0.25">
      <c r="D3" s="106" t="s">
        <v>35</v>
      </c>
      <c r="E3" s="106"/>
      <c r="F3" s="106"/>
      <c r="G3" s="106"/>
    </row>
    <row r="4" spans="1:12" x14ac:dyDescent="0.25">
      <c r="D4" s="93" t="s">
        <v>57</v>
      </c>
      <c r="E4" s="107"/>
      <c r="F4" s="107"/>
      <c r="G4" s="107"/>
    </row>
    <row r="6" spans="1:12" x14ac:dyDescent="0.25">
      <c r="A6" s="105" t="s">
        <v>4</v>
      </c>
      <c r="B6" s="105" t="s">
        <v>36</v>
      </c>
      <c r="C6" s="105" t="s">
        <v>37</v>
      </c>
      <c r="D6" s="102" t="s">
        <v>38</v>
      </c>
      <c r="E6" s="102" t="s">
        <v>39</v>
      </c>
      <c r="F6" s="102" t="s">
        <v>40</v>
      </c>
      <c r="G6" s="102" t="s">
        <v>41</v>
      </c>
      <c r="H6" s="102" t="s">
        <v>42</v>
      </c>
      <c r="I6" s="102" t="s">
        <v>43</v>
      </c>
      <c r="J6" s="105" t="s">
        <v>44</v>
      </c>
      <c r="K6" s="105" t="s">
        <v>45</v>
      </c>
    </row>
    <row r="7" spans="1:12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2" x14ac:dyDescent="0.25">
      <c r="A9" s="3">
        <v>1</v>
      </c>
      <c r="B9" t="s">
        <v>58</v>
      </c>
      <c r="C9" s="51">
        <v>37785</v>
      </c>
      <c r="D9" s="51">
        <v>48549</v>
      </c>
      <c r="E9" s="52">
        <v>75000000</v>
      </c>
      <c r="F9" s="60">
        <v>5.6250000000000001E-2</v>
      </c>
      <c r="G9" s="60">
        <v>5.6250000000000001E-2</v>
      </c>
      <c r="H9" s="69">
        <v>5.6939999999999998E-2</v>
      </c>
      <c r="I9" s="69" t="s">
        <v>46</v>
      </c>
      <c r="J9" s="69" t="s">
        <v>47</v>
      </c>
      <c r="K9" s="54">
        <f t="shared" ref="K9:K19" si="0">E9*H9</f>
        <v>4270500</v>
      </c>
      <c r="L9" s="42"/>
    </row>
    <row r="10" spans="1:12" x14ac:dyDescent="0.25">
      <c r="A10" s="3">
        <f>+A9+1</f>
        <v>2</v>
      </c>
      <c r="B10" t="s">
        <v>59</v>
      </c>
      <c r="C10" s="51">
        <v>39982</v>
      </c>
      <c r="D10" s="57">
        <v>47287</v>
      </c>
      <c r="E10" s="52">
        <v>30000000</v>
      </c>
      <c r="F10" s="60">
        <v>8.0299999999999996E-2</v>
      </c>
      <c r="G10" s="60">
        <v>8.0299999999999996E-2</v>
      </c>
      <c r="H10" s="70">
        <v>8.0799999999999997E-2</v>
      </c>
      <c r="I10" s="49" t="s">
        <v>48</v>
      </c>
      <c r="J10" s="49" t="s">
        <v>47</v>
      </c>
      <c r="K10" s="54">
        <f t="shared" si="0"/>
        <v>2424000</v>
      </c>
      <c r="L10" s="42"/>
    </row>
    <row r="11" spans="1:12" x14ac:dyDescent="0.25">
      <c r="A11" s="3">
        <f t="shared" ref="A11:A19" si="1">+A10+1</f>
        <v>3</v>
      </c>
      <c r="B11" t="s">
        <v>60</v>
      </c>
      <c r="C11" s="51">
        <v>39982</v>
      </c>
      <c r="D11" s="51">
        <v>50939</v>
      </c>
      <c r="E11" s="52">
        <v>60000000</v>
      </c>
      <c r="F11" s="60">
        <v>8.1299999999999997E-2</v>
      </c>
      <c r="G11" s="60">
        <v>8.1299999999999997E-2</v>
      </c>
      <c r="H11" s="69">
        <v>8.1809999999999994E-2</v>
      </c>
      <c r="I11" s="69" t="s">
        <v>48</v>
      </c>
      <c r="J11" s="69" t="s">
        <v>47</v>
      </c>
      <c r="K11" s="54">
        <f t="shared" si="0"/>
        <v>4908600</v>
      </c>
      <c r="L11" s="42"/>
    </row>
    <row r="12" spans="1:12" x14ac:dyDescent="0.25">
      <c r="A12" s="3">
        <f t="shared" si="1"/>
        <v>4</v>
      </c>
      <c r="B12" t="s">
        <v>61</v>
      </c>
      <c r="C12" s="51">
        <v>41912</v>
      </c>
      <c r="D12" s="57">
        <v>46295</v>
      </c>
      <c r="E12" s="52">
        <v>120000000</v>
      </c>
      <c r="F12" s="60">
        <v>4.1799999999999997E-2</v>
      </c>
      <c r="G12" s="60">
        <v>4.1799999999999997E-2</v>
      </c>
      <c r="H12" s="70">
        <v>4.2369999999999998E-2</v>
      </c>
      <c r="I12" s="79" t="s">
        <v>48</v>
      </c>
      <c r="J12" s="79" t="s">
        <v>47</v>
      </c>
      <c r="K12" s="54">
        <f t="shared" si="0"/>
        <v>5084400</v>
      </c>
      <c r="L12" s="42"/>
    </row>
    <row r="13" spans="1:12" x14ac:dyDescent="0.25">
      <c r="A13" s="3">
        <f t="shared" si="1"/>
        <v>5</v>
      </c>
      <c r="B13" t="s">
        <v>59</v>
      </c>
      <c r="C13" s="51">
        <v>42003</v>
      </c>
      <c r="D13" s="51">
        <v>46386</v>
      </c>
      <c r="E13" s="52">
        <v>80000000</v>
      </c>
      <c r="F13" s="60">
        <v>4.3299999999999998E-2</v>
      </c>
      <c r="G13" s="60">
        <v>4.3299999999999998E-2</v>
      </c>
      <c r="H13" s="69">
        <v>4.3860000000000003E-2</v>
      </c>
      <c r="I13" s="69" t="s">
        <v>48</v>
      </c>
      <c r="J13" s="69" t="s">
        <v>47</v>
      </c>
      <c r="K13" s="54">
        <f t="shared" si="0"/>
        <v>3508800.0000000005</v>
      </c>
      <c r="L13" s="42"/>
    </row>
    <row r="14" spans="1:12" x14ac:dyDescent="0.25">
      <c r="A14" s="49">
        <f t="shared" si="1"/>
        <v>6</v>
      </c>
      <c r="B14" s="55" t="s">
        <v>62</v>
      </c>
      <c r="C14" s="56" t="s">
        <v>102</v>
      </c>
      <c r="D14" s="56" t="s">
        <v>103</v>
      </c>
      <c r="E14" s="52">
        <v>40000000</v>
      </c>
      <c r="F14" s="60">
        <v>3.3500000000000002E-2</v>
      </c>
      <c r="G14" s="60">
        <v>3.3500000000000002E-2</v>
      </c>
      <c r="H14" s="69">
        <v>3.3884998839074414E-2</v>
      </c>
      <c r="I14" s="49" t="s">
        <v>48</v>
      </c>
      <c r="J14" s="49" t="s">
        <v>47</v>
      </c>
      <c r="K14" s="54">
        <f t="shared" si="0"/>
        <v>1355399.9535629766</v>
      </c>
      <c r="L14" s="42"/>
    </row>
    <row r="15" spans="1:12" x14ac:dyDescent="0.25">
      <c r="A15" s="49">
        <f t="shared" si="1"/>
        <v>7</v>
      </c>
      <c r="B15" s="55" t="s">
        <v>63</v>
      </c>
      <c r="C15" s="56" t="s">
        <v>102</v>
      </c>
      <c r="D15" s="56" t="s">
        <v>104</v>
      </c>
      <c r="E15" s="52">
        <v>165000000</v>
      </c>
      <c r="F15" s="60">
        <v>3.4500000000000003E-2</v>
      </c>
      <c r="G15" s="60">
        <v>3.4500000000000003E-2</v>
      </c>
      <c r="H15" s="69">
        <v>3.4832919427011416E-2</v>
      </c>
      <c r="I15" s="49" t="s">
        <v>48</v>
      </c>
      <c r="J15" s="49" t="s">
        <v>47</v>
      </c>
      <c r="K15" s="54">
        <f t="shared" si="0"/>
        <v>5747431.7054568836</v>
      </c>
      <c r="L15" s="42"/>
    </row>
    <row r="16" spans="1:12" x14ac:dyDescent="0.25">
      <c r="A16" s="49">
        <f t="shared" si="1"/>
        <v>8</v>
      </c>
      <c r="B16" s="55" t="s">
        <v>64</v>
      </c>
      <c r="C16" s="56" t="s">
        <v>102</v>
      </c>
      <c r="D16" s="56" t="s">
        <v>105</v>
      </c>
      <c r="E16" s="52">
        <v>55000000</v>
      </c>
      <c r="F16" s="60">
        <v>4.1200000000000001E-2</v>
      </c>
      <c r="G16" s="60">
        <v>4.1200000000000001E-2</v>
      </c>
      <c r="H16" s="69">
        <v>4.1389713673920497E-2</v>
      </c>
      <c r="I16" s="49" t="s">
        <v>48</v>
      </c>
      <c r="J16" s="49" t="s">
        <v>47</v>
      </c>
      <c r="K16" s="54">
        <f t="shared" si="0"/>
        <v>2276434.2520656274</v>
      </c>
      <c r="L16" s="42"/>
    </row>
    <row r="17" spans="1:12" x14ac:dyDescent="0.25">
      <c r="A17" s="49">
        <f t="shared" si="1"/>
        <v>9</v>
      </c>
      <c r="B17" s="4" t="s">
        <v>87</v>
      </c>
      <c r="C17" s="56">
        <v>45097</v>
      </c>
      <c r="D17" s="56">
        <v>46190</v>
      </c>
      <c r="E17" s="52">
        <v>65000000</v>
      </c>
      <c r="F17" s="60">
        <v>4.7E-2</v>
      </c>
      <c r="G17" s="60">
        <v>4.7E-2</v>
      </c>
      <c r="H17" s="69">
        <v>4.7543681910086774E-2</v>
      </c>
      <c r="I17" s="49" t="s">
        <v>48</v>
      </c>
      <c r="J17" s="49" t="s">
        <v>49</v>
      </c>
      <c r="K17" s="54">
        <f t="shared" si="0"/>
        <v>3090339.3241556403</v>
      </c>
      <c r="L17" s="42"/>
    </row>
    <row r="18" spans="1:12" x14ac:dyDescent="0.25">
      <c r="A18" s="49">
        <f t="shared" si="1"/>
        <v>10</v>
      </c>
      <c r="B18" s="55" t="s">
        <v>65</v>
      </c>
      <c r="C18" s="51">
        <v>45240</v>
      </c>
      <c r="D18" s="51">
        <v>48898</v>
      </c>
      <c r="E18" s="52">
        <v>375000000</v>
      </c>
      <c r="F18" s="53">
        <v>7.0000000000000007E-2</v>
      </c>
      <c r="G18" s="53">
        <v>7.0000000000000007E-2</v>
      </c>
      <c r="H18" s="69">
        <v>7.0249625639618077E-2</v>
      </c>
      <c r="I18" s="49" t="s">
        <v>101</v>
      </c>
      <c r="J18" s="49" t="s">
        <v>47</v>
      </c>
      <c r="K18" s="54">
        <f t="shared" si="0"/>
        <v>26343609.61485678</v>
      </c>
    </row>
    <row r="19" spans="1:12" x14ac:dyDescent="0.25">
      <c r="A19" s="49">
        <f t="shared" si="1"/>
        <v>11</v>
      </c>
      <c r="B19" s="50" t="s">
        <v>66</v>
      </c>
      <c r="C19" s="51">
        <v>45469</v>
      </c>
      <c r="D19" s="51">
        <v>45833</v>
      </c>
      <c r="E19" s="52">
        <v>150000000</v>
      </c>
      <c r="F19" s="72">
        <v>5.37867E-2</v>
      </c>
      <c r="G19" s="72">
        <v>5.37867E-2</v>
      </c>
      <c r="H19" s="53">
        <v>5.3784652148593307E-2</v>
      </c>
      <c r="I19" s="49" t="s">
        <v>48</v>
      </c>
      <c r="J19" s="49" t="s">
        <v>88</v>
      </c>
      <c r="K19" s="54">
        <f t="shared" si="0"/>
        <v>8067697.8222889956</v>
      </c>
      <c r="L19" s="42"/>
    </row>
    <row r="20" spans="1:12" x14ac:dyDescent="0.25">
      <c r="H20" s="43"/>
    </row>
    <row r="21" spans="1:12" s="84" customFormat="1" x14ac:dyDescent="0.25">
      <c r="H21" s="43"/>
    </row>
    <row r="22" spans="1:12" x14ac:dyDescent="0.25">
      <c r="B22" t="s">
        <v>50</v>
      </c>
      <c r="E22" s="44">
        <f>SUM(E9:E19)</f>
        <v>1215000000</v>
      </c>
      <c r="I22" s="45"/>
      <c r="K22" s="42">
        <f>SUM(K9:K19)</f>
        <v>67077212.672386907</v>
      </c>
    </row>
    <row r="23" spans="1:12" x14ac:dyDescent="0.25">
      <c r="H23" s="46"/>
    </row>
    <row r="24" spans="1:12" x14ac:dyDescent="0.25">
      <c r="B24" t="s">
        <v>51</v>
      </c>
      <c r="E24" s="47">
        <f>K22/E22</f>
        <v>5.5207582446408977E-2</v>
      </c>
    </row>
    <row r="25" spans="1:12" x14ac:dyDescent="0.25">
      <c r="B25" t="s">
        <v>52</v>
      </c>
      <c r="H25" s="46"/>
    </row>
    <row r="26" spans="1:12" x14ac:dyDescent="0.25">
      <c r="G26" s="46"/>
    </row>
    <row r="27" spans="1:12" x14ac:dyDescent="0.25">
      <c r="A27" s="4" t="s">
        <v>53</v>
      </c>
      <c r="E27" s="48"/>
    </row>
    <row r="29" spans="1:12" x14ac:dyDescent="0.25">
      <c r="A29" s="4" t="s">
        <v>54</v>
      </c>
    </row>
    <row r="31" spans="1:12" x14ac:dyDescent="0.25">
      <c r="A31" s="4" t="s">
        <v>55</v>
      </c>
    </row>
    <row r="33" spans="1:1" x14ac:dyDescent="0.25">
      <c r="A33" s="4" t="s">
        <v>56</v>
      </c>
    </row>
    <row r="35" spans="1:1" x14ac:dyDescent="0.25">
      <c r="A35" s="4" t="s">
        <v>67</v>
      </c>
    </row>
  </sheetData>
  <mergeCells count="15">
    <mergeCell ref="A6:A8"/>
    <mergeCell ref="B6:B8"/>
    <mergeCell ref="C6:C8"/>
    <mergeCell ref="D6:D8"/>
    <mergeCell ref="E6:E8"/>
    <mergeCell ref="H6:H8"/>
    <mergeCell ref="I6:I8"/>
    <mergeCell ref="J6:J8"/>
    <mergeCell ref="K6:K8"/>
    <mergeCell ref="D1:G1"/>
    <mergeCell ref="D2:G2"/>
    <mergeCell ref="D3:G3"/>
    <mergeCell ref="D4:G4"/>
    <mergeCell ref="F6:F8"/>
    <mergeCell ref="G6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C104-F0FB-4377-8639-3AE15CA8B9A7}">
  <sheetPr>
    <tabColor rgb="FF00B0F0"/>
  </sheetPr>
  <dimension ref="A1:M27"/>
  <sheetViews>
    <sheetView zoomScaleNormal="100" workbookViewId="0">
      <selection activeCell="E35" sqref="E35"/>
    </sheetView>
  </sheetViews>
  <sheetFormatPr defaultRowHeight="15" x14ac:dyDescent="0.25"/>
  <cols>
    <col min="1" max="1" width="9.140625" style="84"/>
    <col min="2" max="2" width="31.140625" style="84" bestFit="1" customWidth="1"/>
    <col min="3" max="3" width="12.140625" style="84" customWidth="1"/>
    <col min="4" max="4" width="13.42578125" style="84" customWidth="1"/>
    <col min="5" max="5" width="17.28515625" style="84" customWidth="1"/>
    <col min="6" max="6" width="14.42578125" style="84" customWidth="1"/>
    <col min="7" max="7" width="14.5703125" style="84" bestFit="1" customWidth="1"/>
    <col min="8" max="8" width="15" style="84" customWidth="1"/>
    <col min="9" max="9" width="13.42578125" style="84" customWidth="1"/>
    <col min="10" max="10" width="22.5703125" style="84" customWidth="1"/>
    <col min="11" max="257" width="9.140625" style="84"/>
    <col min="258" max="258" width="31.140625" style="84" bestFit="1" customWidth="1"/>
    <col min="259" max="259" width="12.140625" style="84" customWidth="1"/>
    <col min="260" max="260" width="13.42578125" style="84" customWidth="1"/>
    <col min="261" max="261" width="17.28515625" style="84" customWidth="1"/>
    <col min="262" max="262" width="14.42578125" style="84" customWidth="1"/>
    <col min="263" max="263" width="13.42578125" style="84" customWidth="1"/>
    <col min="264" max="264" width="15" style="84" customWidth="1"/>
    <col min="265" max="265" width="13.42578125" style="84" customWidth="1"/>
    <col min="266" max="266" width="22.5703125" style="84" customWidth="1"/>
    <col min="267" max="513" width="9.140625" style="84"/>
    <col min="514" max="514" width="31.140625" style="84" bestFit="1" customWidth="1"/>
    <col min="515" max="515" width="12.140625" style="84" customWidth="1"/>
    <col min="516" max="516" width="13.42578125" style="84" customWidth="1"/>
    <col min="517" max="517" width="17.28515625" style="84" customWidth="1"/>
    <col min="518" max="518" width="14.42578125" style="84" customWidth="1"/>
    <col min="519" max="519" width="13.42578125" style="84" customWidth="1"/>
    <col min="520" max="520" width="15" style="84" customWidth="1"/>
    <col min="521" max="521" width="13.42578125" style="84" customWidth="1"/>
    <col min="522" max="522" width="22.5703125" style="84" customWidth="1"/>
    <col min="523" max="769" width="9.140625" style="84"/>
    <col min="770" max="770" width="31.140625" style="84" bestFit="1" customWidth="1"/>
    <col min="771" max="771" width="12.140625" style="84" customWidth="1"/>
    <col min="772" max="772" width="13.42578125" style="84" customWidth="1"/>
    <col min="773" max="773" width="17.28515625" style="84" customWidth="1"/>
    <col min="774" max="774" width="14.42578125" style="84" customWidth="1"/>
    <col min="775" max="775" width="13.42578125" style="84" customWidth="1"/>
    <col min="776" max="776" width="15" style="84" customWidth="1"/>
    <col min="777" max="777" width="13.42578125" style="84" customWidth="1"/>
    <col min="778" max="778" width="22.5703125" style="84" customWidth="1"/>
    <col min="779" max="1025" width="9.140625" style="84"/>
    <col min="1026" max="1026" width="31.140625" style="84" bestFit="1" customWidth="1"/>
    <col min="1027" max="1027" width="12.140625" style="84" customWidth="1"/>
    <col min="1028" max="1028" width="13.42578125" style="84" customWidth="1"/>
    <col min="1029" max="1029" width="17.28515625" style="84" customWidth="1"/>
    <col min="1030" max="1030" width="14.42578125" style="84" customWidth="1"/>
    <col min="1031" max="1031" width="13.42578125" style="84" customWidth="1"/>
    <col min="1032" max="1032" width="15" style="84" customWidth="1"/>
    <col min="1033" max="1033" width="13.42578125" style="84" customWidth="1"/>
    <col min="1034" max="1034" width="22.5703125" style="84" customWidth="1"/>
    <col min="1035" max="1281" width="9.140625" style="84"/>
    <col min="1282" max="1282" width="31.140625" style="84" bestFit="1" customWidth="1"/>
    <col min="1283" max="1283" width="12.140625" style="84" customWidth="1"/>
    <col min="1284" max="1284" width="13.42578125" style="84" customWidth="1"/>
    <col min="1285" max="1285" width="17.28515625" style="84" customWidth="1"/>
    <col min="1286" max="1286" width="14.42578125" style="84" customWidth="1"/>
    <col min="1287" max="1287" width="13.42578125" style="84" customWidth="1"/>
    <col min="1288" max="1288" width="15" style="84" customWidth="1"/>
    <col min="1289" max="1289" width="13.42578125" style="84" customWidth="1"/>
    <col min="1290" max="1290" width="22.5703125" style="84" customWidth="1"/>
    <col min="1291" max="1537" width="9.140625" style="84"/>
    <col min="1538" max="1538" width="31.140625" style="84" bestFit="1" customWidth="1"/>
    <col min="1539" max="1539" width="12.140625" style="84" customWidth="1"/>
    <col min="1540" max="1540" width="13.42578125" style="84" customWidth="1"/>
    <col min="1541" max="1541" width="17.28515625" style="84" customWidth="1"/>
    <col min="1542" max="1542" width="14.42578125" style="84" customWidth="1"/>
    <col min="1543" max="1543" width="13.42578125" style="84" customWidth="1"/>
    <col min="1544" max="1544" width="15" style="84" customWidth="1"/>
    <col min="1545" max="1545" width="13.42578125" style="84" customWidth="1"/>
    <col min="1546" max="1546" width="22.5703125" style="84" customWidth="1"/>
    <col min="1547" max="1793" width="9.140625" style="84"/>
    <col min="1794" max="1794" width="31.140625" style="84" bestFit="1" customWidth="1"/>
    <col min="1795" max="1795" width="12.140625" style="84" customWidth="1"/>
    <col min="1796" max="1796" width="13.42578125" style="84" customWidth="1"/>
    <col min="1797" max="1797" width="17.28515625" style="84" customWidth="1"/>
    <col min="1798" max="1798" width="14.42578125" style="84" customWidth="1"/>
    <col min="1799" max="1799" width="13.42578125" style="84" customWidth="1"/>
    <col min="1800" max="1800" width="15" style="84" customWidth="1"/>
    <col min="1801" max="1801" width="13.42578125" style="84" customWidth="1"/>
    <col min="1802" max="1802" width="22.5703125" style="84" customWidth="1"/>
    <col min="1803" max="2049" width="9.140625" style="84"/>
    <col min="2050" max="2050" width="31.140625" style="84" bestFit="1" customWidth="1"/>
    <col min="2051" max="2051" width="12.140625" style="84" customWidth="1"/>
    <col min="2052" max="2052" width="13.42578125" style="84" customWidth="1"/>
    <col min="2053" max="2053" width="17.28515625" style="84" customWidth="1"/>
    <col min="2054" max="2054" width="14.42578125" style="84" customWidth="1"/>
    <col min="2055" max="2055" width="13.42578125" style="84" customWidth="1"/>
    <col min="2056" max="2056" width="15" style="84" customWidth="1"/>
    <col min="2057" max="2057" width="13.42578125" style="84" customWidth="1"/>
    <col min="2058" max="2058" width="22.5703125" style="84" customWidth="1"/>
    <col min="2059" max="2305" width="9.140625" style="84"/>
    <col min="2306" max="2306" width="31.140625" style="84" bestFit="1" customWidth="1"/>
    <col min="2307" max="2307" width="12.140625" style="84" customWidth="1"/>
    <col min="2308" max="2308" width="13.42578125" style="84" customWidth="1"/>
    <col min="2309" max="2309" width="17.28515625" style="84" customWidth="1"/>
    <col min="2310" max="2310" width="14.42578125" style="84" customWidth="1"/>
    <col min="2311" max="2311" width="13.42578125" style="84" customWidth="1"/>
    <col min="2312" max="2312" width="15" style="84" customWidth="1"/>
    <col min="2313" max="2313" width="13.42578125" style="84" customWidth="1"/>
    <col min="2314" max="2314" width="22.5703125" style="84" customWidth="1"/>
    <col min="2315" max="2561" width="9.140625" style="84"/>
    <col min="2562" max="2562" width="31.140625" style="84" bestFit="1" customWidth="1"/>
    <col min="2563" max="2563" width="12.140625" style="84" customWidth="1"/>
    <col min="2564" max="2564" width="13.42578125" style="84" customWidth="1"/>
    <col min="2565" max="2565" width="17.28515625" style="84" customWidth="1"/>
    <col min="2566" max="2566" width="14.42578125" style="84" customWidth="1"/>
    <col min="2567" max="2567" width="13.42578125" style="84" customWidth="1"/>
    <col min="2568" max="2568" width="15" style="84" customWidth="1"/>
    <col min="2569" max="2569" width="13.42578125" style="84" customWidth="1"/>
    <col min="2570" max="2570" width="22.5703125" style="84" customWidth="1"/>
    <col min="2571" max="2817" width="9.140625" style="84"/>
    <col min="2818" max="2818" width="31.140625" style="84" bestFit="1" customWidth="1"/>
    <col min="2819" max="2819" width="12.140625" style="84" customWidth="1"/>
    <col min="2820" max="2820" width="13.42578125" style="84" customWidth="1"/>
    <col min="2821" max="2821" width="17.28515625" style="84" customWidth="1"/>
    <col min="2822" max="2822" width="14.42578125" style="84" customWidth="1"/>
    <col min="2823" max="2823" width="13.42578125" style="84" customWidth="1"/>
    <col min="2824" max="2824" width="15" style="84" customWidth="1"/>
    <col min="2825" max="2825" width="13.42578125" style="84" customWidth="1"/>
    <col min="2826" max="2826" width="22.5703125" style="84" customWidth="1"/>
    <col min="2827" max="3073" width="9.140625" style="84"/>
    <col min="3074" max="3074" width="31.140625" style="84" bestFit="1" customWidth="1"/>
    <col min="3075" max="3075" width="12.140625" style="84" customWidth="1"/>
    <col min="3076" max="3076" width="13.42578125" style="84" customWidth="1"/>
    <col min="3077" max="3077" width="17.28515625" style="84" customWidth="1"/>
    <col min="3078" max="3078" width="14.42578125" style="84" customWidth="1"/>
    <col min="3079" max="3079" width="13.42578125" style="84" customWidth="1"/>
    <col min="3080" max="3080" width="15" style="84" customWidth="1"/>
    <col min="3081" max="3081" width="13.42578125" style="84" customWidth="1"/>
    <col min="3082" max="3082" width="22.5703125" style="84" customWidth="1"/>
    <col min="3083" max="3329" width="9.140625" style="84"/>
    <col min="3330" max="3330" width="31.140625" style="84" bestFit="1" customWidth="1"/>
    <col min="3331" max="3331" width="12.140625" style="84" customWidth="1"/>
    <col min="3332" max="3332" width="13.42578125" style="84" customWidth="1"/>
    <col min="3333" max="3333" width="17.28515625" style="84" customWidth="1"/>
    <col min="3334" max="3334" width="14.42578125" style="84" customWidth="1"/>
    <col min="3335" max="3335" width="13.42578125" style="84" customWidth="1"/>
    <col min="3336" max="3336" width="15" style="84" customWidth="1"/>
    <col min="3337" max="3337" width="13.42578125" style="84" customWidth="1"/>
    <col min="3338" max="3338" width="22.5703125" style="84" customWidth="1"/>
    <col min="3339" max="3585" width="9.140625" style="84"/>
    <col min="3586" max="3586" width="31.140625" style="84" bestFit="1" customWidth="1"/>
    <col min="3587" max="3587" width="12.140625" style="84" customWidth="1"/>
    <col min="3588" max="3588" width="13.42578125" style="84" customWidth="1"/>
    <col min="3589" max="3589" width="17.28515625" style="84" customWidth="1"/>
    <col min="3590" max="3590" width="14.42578125" style="84" customWidth="1"/>
    <col min="3591" max="3591" width="13.42578125" style="84" customWidth="1"/>
    <col min="3592" max="3592" width="15" style="84" customWidth="1"/>
    <col min="3593" max="3593" width="13.42578125" style="84" customWidth="1"/>
    <col min="3594" max="3594" width="22.5703125" style="84" customWidth="1"/>
    <col min="3595" max="3841" width="9.140625" style="84"/>
    <col min="3842" max="3842" width="31.140625" style="84" bestFit="1" customWidth="1"/>
    <col min="3843" max="3843" width="12.140625" style="84" customWidth="1"/>
    <col min="3844" max="3844" width="13.42578125" style="84" customWidth="1"/>
    <col min="3845" max="3845" width="17.28515625" style="84" customWidth="1"/>
    <col min="3846" max="3846" width="14.42578125" style="84" customWidth="1"/>
    <col min="3847" max="3847" width="13.42578125" style="84" customWidth="1"/>
    <col min="3848" max="3848" width="15" style="84" customWidth="1"/>
    <col min="3849" max="3849" width="13.42578125" style="84" customWidth="1"/>
    <col min="3850" max="3850" width="22.5703125" style="84" customWidth="1"/>
    <col min="3851" max="4097" width="9.140625" style="84"/>
    <col min="4098" max="4098" width="31.140625" style="84" bestFit="1" customWidth="1"/>
    <col min="4099" max="4099" width="12.140625" style="84" customWidth="1"/>
    <col min="4100" max="4100" width="13.42578125" style="84" customWidth="1"/>
    <col min="4101" max="4101" width="17.28515625" style="84" customWidth="1"/>
    <col min="4102" max="4102" width="14.42578125" style="84" customWidth="1"/>
    <col min="4103" max="4103" width="13.42578125" style="84" customWidth="1"/>
    <col min="4104" max="4104" width="15" style="84" customWidth="1"/>
    <col min="4105" max="4105" width="13.42578125" style="84" customWidth="1"/>
    <col min="4106" max="4106" width="22.5703125" style="84" customWidth="1"/>
    <col min="4107" max="4353" width="9.140625" style="84"/>
    <col min="4354" max="4354" width="31.140625" style="84" bestFit="1" customWidth="1"/>
    <col min="4355" max="4355" width="12.140625" style="84" customWidth="1"/>
    <col min="4356" max="4356" width="13.42578125" style="84" customWidth="1"/>
    <col min="4357" max="4357" width="17.28515625" style="84" customWidth="1"/>
    <col min="4358" max="4358" width="14.42578125" style="84" customWidth="1"/>
    <col min="4359" max="4359" width="13.42578125" style="84" customWidth="1"/>
    <col min="4360" max="4360" width="15" style="84" customWidth="1"/>
    <col min="4361" max="4361" width="13.42578125" style="84" customWidth="1"/>
    <col min="4362" max="4362" width="22.5703125" style="84" customWidth="1"/>
    <col min="4363" max="4609" width="9.140625" style="84"/>
    <col min="4610" max="4610" width="31.140625" style="84" bestFit="1" customWidth="1"/>
    <col min="4611" max="4611" width="12.140625" style="84" customWidth="1"/>
    <col min="4612" max="4612" width="13.42578125" style="84" customWidth="1"/>
    <col min="4613" max="4613" width="17.28515625" style="84" customWidth="1"/>
    <col min="4614" max="4614" width="14.42578125" style="84" customWidth="1"/>
    <col min="4615" max="4615" width="13.42578125" style="84" customWidth="1"/>
    <col min="4616" max="4616" width="15" style="84" customWidth="1"/>
    <col min="4617" max="4617" width="13.42578125" style="84" customWidth="1"/>
    <col min="4618" max="4618" width="22.5703125" style="84" customWidth="1"/>
    <col min="4619" max="4865" width="9.140625" style="84"/>
    <col min="4866" max="4866" width="31.140625" style="84" bestFit="1" customWidth="1"/>
    <col min="4867" max="4867" width="12.140625" style="84" customWidth="1"/>
    <col min="4868" max="4868" width="13.42578125" style="84" customWidth="1"/>
    <col min="4869" max="4869" width="17.28515625" style="84" customWidth="1"/>
    <col min="4870" max="4870" width="14.42578125" style="84" customWidth="1"/>
    <col min="4871" max="4871" width="13.42578125" style="84" customWidth="1"/>
    <col min="4872" max="4872" width="15" style="84" customWidth="1"/>
    <col min="4873" max="4873" width="13.42578125" style="84" customWidth="1"/>
    <col min="4874" max="4874" width="22.5703125" style="84" customWidth="1"/>
    <col min="4875" max="5121" width="9.140625" style="84"/>
    <col min="5122" max="5122" width="31.140625" style="84" bestFit="1" customWidth="1"/>
    <col min="5123" max="5123" width="12.140625" style="84" customWidth="1"/>
    <col min="5124" max="5124" width="13.42578125" style="84" customWidth="1"/>
    <col min="5125" max="5125" width="17.28515625" style="84" customWidth="1"/>
    <col min="5126" max="5126" width="14.42578125" style="84" customWidth="1"/>
    <col min="5127" max="5127" width="13.42578125" style="84" customWidth="1"/>
    <col min="5128" max="5128" width="15" style="84" customWidth="1"/>
    <col min="5129" max="5129" width="13.42578125" style="84" customWidth="1"/>
    <col min="5130" max="5130" width="22.5703125" style="84" customWidth="1"/>
    <col min="5131" max="5377" width="9.140625" style="84"/>
    <col min="5378" max="5378" width="31.140625" style="84" bestFit="1" customWidth="1"/>
    <col min="5379" max="5379" width="12.140625" style="84" customWidth="1"/>
    <col min="5380" max="5380" width="13.42578125" style="84" customWidth="1"/>
    <col min="5381" max="5381" width="17.28515625" style="84" customWidth="1"/>
    <col min="5382" max="5382" width="14.42578125" style="84" customWidth="1"/>
    <col min="5383" max="5383" width="13.42578125" style="84" customWidth="1"/>
    <col min="5384" max="5384" width="15" style="84" customWidth="1"/>
    <col min="5385" max="5385" width="13.42578125" style="84" customWidth="1"/>
    <col min="5386" max="5386" width="22.5703125" style="84" customWidth="1"/>
    <col min="5387" max="5633" width="9.140625" style="84"/>
    <col min="5634" max="5634" width="31.140625" style="84" bestFit="1" customWidth="1"/>
    <col min="5635" max="5635" width="12.140625" style="84" customWidth="1"/>
    <col min="5636" max="5636" width="13.42578125" style="84" customWidth="1"/>
    <col min="5637" max="5637" width="17.28515625" style="84" customWidth="1"/>
    <col min="5638" max="5638" width="14.42578125" style="84" customWidth="1"/>
    <col min="5639" max="5639" width="13.42578125" style="84" customWidth="1"/>
    <col min="5640" max="5640" width="15" style="84" customWidth="1"/>
    <col min="5641" max="5641" width="13.42578125" style="84" customWidth="1"/>
    <col min="5642" max="5642" width="22.5703125" style="84" customWidth="1"/>
    <col min="5643" max="5889" width="9.140625" style="84"/>
    <col min="5890" max="5890" width="31.140625" style="84" bestFit="1" customWidth="1"/>
    <col min="5891" max="5891" width="12.140625" style="84" customWidth="1"/>
    <col min="5892" max="5892" width="13.42578125" style="84" customWidth="1"/>
    <col min="5893" max="5893" width="17.28515625" style="84" customWidth="1"/>
    <col min="5894" max="5894" width="14.42578125" style="84" customWidth="1"/>
    <col min="5895" max="5895" width="13.42578125" style="84" customWidth="1"/>
    <col min="5896" max="5896" width="15" style="84" customWidth="1"/>
    <col min="5897" max="5897" width="13.42578125" style="84" customWidth="1"/>
    <col min="5898" max="5898" width="22.5703125" style="84" customWidth="1"/>
    <col min="5899" max="6145" width="9.140625" style="84"/>
    <col min="6146" max="6146" width="31.140625" style="84" bestFit="1" customWidth="1"/>
    <col min="6147" max="6147" width="12.140625" style="84" customWidth="1"/>
    <col min="6148" max="6148" width="13.42578125" style="84" customWidth="1"/>
    <col min="6149" max="6149" width="17.28515625" style="84" customWidth="1"/>
    <col min="6150" max="6150" width="14.42578125" style="84" customWidth="1"/>
    <col min="6151" max="6151" width="13.42578125" style="84" customWidth="1"/>
    <col min="6152" max="6152" width="15" style="84" customWidth="1"/>
    <col min="6153" max="6153" width="13.42578125" style="84" customWidth="1"/>
    <col min="6154" max="6154" width="22.5703125" style="84" customWidth="1"/>
    <col min="6155" max="6401" width="9.140625" style="84"/>
    <col min="6402" max="6402" width="31.140625" style="84" bestFit="1" customWidth="1"/>
    <col min="6403" max="6403" width="12.140625" style="84" customWidth="1"/>
    <col min="6404" max="6404" width="13.42578125" style="84" customWidth="1"/>
    <col min="6405" max="6405" width="17.28515625" style="84" customWidth="1"/>
    <col min="6406" max="6406" width="14.42578125" style="84" customWidth="1"/>
    <col min="6407" max="6407" width="13.42578125" style="84" customWidth="1"/>
    <col min="6408" max="6408" width="15" style="84" customWidth="1"/>
    <col min="6409" max="6409" width="13.42578125" style="84" customWidth="1"/>
    <col min="6410" max="6410" width="22.5703125" style="84" customWidth="1"/>
    <col min="6411" max="6657" width="9.140625" style="84"/>
    <col min="6658" max="6658" width="31.140625" style="84" bestFit="1" customWidth="1"/>
    <col min="6659" max="6659" width="12.140625" style="84" customWidth="1"/>
    <col min="6660" max="6660" width="13.42578125" style="84" customWidth="1"/>
    <col min="6661" max="6661" width="17.28515625" style="84" customWidth="1"/>
    <col min="6662" max="6662" width="14.42578125" style="84" customWidth="1"/>
    <col min="6663" max="6663" width="13.42578125" style="84" customWidth="1"/>
    <col min="6664" max="6664" width="15" style="84" customWidth="1"/>
    <col min="6665" max="6665" width="13.42578125" style="84" customWidth="1"/>
    <col min="6666" max="6666" width="22.5703125" style="84" customWidth="1"/>
    <col min="6667" max="6913" width="9.140625" style="84"/>
    <col min="6914" max="6914" width="31.140625" style="84" bestFit="1" customWidth="1"/>
    <col min="6915" max="6915" width="12.140625" style="84" customWidth="1"/>
    <col min="6916" max="6916" width="13.42578125" style="84" customWidth="1"/>
    <col min="6917" max="6917" width="17.28515625" style="84" customWidth="1"/>
    <col min="6918" max="6918" width="14.42578125" style="84" customWidth="1"/>
    <col min="6919" max="6919" width="13.42578125" style="84" customWidth="1"/>
    <col min="6920" max="6920" width="15" style="84" customWidth="1"/>
    <col min="6921" max="6921" width="13.42578125" style="84" customWidth="1"/>
    <col min="6922" max="6922" width="22.5703125" style="84" customWidth="1"/>
    <col min="6923" max="7169" width="9.140625" style="84"/>
    <col min="7170" max="7170" width="31.140625" style="84" bestFit="1" customWidth="1"/>
    <col min="7171" max="7171" width="12.140625" style="84" customWidth="1"/>
    <col min="7172" max="7172" width="13.42578125" style="84" customWidth="1"/>
    <col min="7173" max="7173" width="17.28515625" style="84" customWidth="1"/>
    <col min="7174" max="7174" width="14.42578125" style="84" customWidth="1"/>
    <col min="7175" max="7175" width="13.42578125" style="84" customWidth="1"/>
    <col min="7176" max="7176" width="15" style="84" customWidth="1"/>
    <col min="7177" max="7177" width="13.42578125" style="84" customWidth="1"/>
    <col min="7178" max="7178" width="22.5703125" style="84" customWidth="1"/>
    <col min="7179" max="7425" width="9.140625" style="84"/>
    <col min="7426" max="7426" width="31.140625" style="84" bestFit="1" customWidth="1"/>
    <col min="7427" max="7427" width="12.140625" style="84" customWidth="1"/>
    <col min="7428" max="7428" width="13.42578125" style="84" customWidth="1"/>
    <col min="7429" max="7429" width="17.28515625" style="84" customWidth="1"/>
    <col min="7430" max="7430" width="14.42578125" style="84" customWidth="1"/>
    <col min="7431" max="7431" width="13.42578125" style="84" customWidth="1"/>
    <col min="7432" max="7432" width="15" style="84" customWidth="1"/>
    <col min="7433" max="7433" width="13.42578125" style="84" customWidth="1"/>
    <col min="7434" max="7434" width="22.5703125" style="84" customWidth="1"/>
    <col min="7435" max="7681" width="9.140625" style="84"/>
    <col min="7682" max="7682" width="31.140625" style="84" bestFit="1" customWidth="1"/>
    <col min="7683" max="7683" width="12.140625" style="84" customWidth="1"/>
    <col min="7684" max="7684" width="13.42578125" style="84" customWidth="1"/>
    <col min="7685" max="7685" width="17.28515625" style="84" customWidth="1"/>
    <col min="7686" max="7686" width="14.42578125" style="84" customWidth="1"/>
    <col min="7687" max="7687" width="13.42578125" style="84" customWidth="1"/>
    <col min="7688" max="7688" width="15" style="84" customWidth="1"/>
    <col min="7689" max="7689" width="13.42578125" style="84" customWidth="1"/>
    <col min="7690" max="7690" width="22.5703125" style="84" customWidth="1"/>
    <col min="7691" max="7937" width="9.140625" style="84"/>
    <col min="7938" max="7938" width="31.140625" style="84" bestFit="1" customWidth="1"/>
    <col min="7939" max="7939" width="12.140625" style="84" customWidth="1"/>
    <col min="7940" max="7940" width="13.42578125" style="84" customWidth="1"/>
    <col min="7941" max="7941" width="17.28515625" style="84" customWidth="1"/>
    <col min="7942" max="7942" width="14.42578125" style="84" customWidth="1"/>
    <col min="7943" max="7943" width="13.42578125" style="84" customWidth="1"/>
    <col min="7944" max="7944" width="15" style="84" customWidth="1"/>
    <col min="7945" max="7945" width="13.42578125" style="84" customWidth="1"/>
    <col min="7946" max="7946" width="22.5703125" style="84" customWidth="1"/>
    <col min="7947" max="8193" width="9.140625" style="84"/>
    <col min="8194" max="8194" width="31.140625" style="84" bestFit="1" customWidth="1"/>
    <col min="8195" max="8195" width="12.140625" style="84" customWidth="1"/>
    <col min="8196" max="8196" width="13.42578125" style="84" customWidth="1"/>
    <col min="8197" max="8197" width="17.28515625" style="84" customWidth="1"/>
    <col min="8198" max="8198" width="14.42578125" style="84" customWidth="1"/>
    <col min="8199" max="8199" width="13.42578125" style="84" customWidth="1"/>
    <col min="8200" max="8200" width="15" style="84" customWidth="1"/>
    <col min="8201" max="8201" width="13.42578125" style="84" customWidth="1"/>
    <col min="8202" max="8202" width="22.5703125" style="84" customWidth="1"/>
    <col min="8203" max="8449" width="9.140625" style="84"/>
    <col min="8450" max="8450" width="31.140625" style="84" bestFit="1" customWidth="1"/>
    <col min="8451" max="8451" width="12.140625" style="84" customWidth="1"/>
    <col min="8452" max="8452" width="13.42578125" style="84" customWidth="1"/>
    <col min="8453" max="8453" width="17.28515625" style="84" customWidth="1"/>
    <col min="8454" max="8454" width="14.42578125" style="84" customWidth="1"/>
    <col min="8455" max="8455" width="13.42578125" style="84" customWidth="1"/>
    <col min="8456" max="8456" width="15" style="84" customWidth="1"/>
    <col min="8457" max="8457" width="13.42578125" style="84" customWidth="1"/>
    <col min="8458" max="8458" width="22.5703125" style="84" customWidth="1"/>
    <col min="8459" max="8705" width="9.140625" style="84"/>
    <col min="8706" max="8706" width="31.140625" style="84" bestFit="1" customWidth="1"/>
    <col min="8707" max="8707" width="12.140625" style="84" customWidth="1"/>
    <col min="8708" max="8708" width="13.42578125" style="84" customWidth="1"/>
    <col min="8709" max="8709" width="17.28515625" style="84" customWidth="1"/>
    <col min="8710" max="8710" width="14.42578125" style="84" customWidth="1"/>
    <col min="8711" max="8711" width="13.42578125" style="84" customWidth="1"/>
    <col min="8712" max="8712" width="15" style="84" customWidth="1"/>
    <col min="8713" max="8713" width="13.42578125" style="84" customWidth="1"/>
    <col min="8714" max="8714" width="22.5703125" style="84" customWidth="1"/>
    <col min="8715" max="8961" width="9.140625" style="84"/>
    <col min="8962" max="8962" width="31.140625" style="84" bestFit="1" customWidth="1"/>
    <col min="8963" max="8963" width="12.140625" style="84" customWidth="1"/>
    <col min="8964" max="8964" width="13.42578125" style="84" customWidth="1"/>
    <col min="8965" max="8965" width="17.28515625" style="84" customWidth="1"/>
    <col min="8966" max="8966" width="14.42578125" style="84" customWidth="1"/>
    <col min="8967" max="8967" width="13.42578125" style="84" customWidth="1"/>
    <col min="8968" max="8968" width="15" style="84" customWidth="1"/>
    <col min="8969" max="8969" width="13.42578125" style="84" customWidth="1"/>
    <col min="8970" max="8970" width="22.5703125" style="84" customWidth="1"/>
    <col min="8971" max="9217" width="9.140625" style="84"/>
    <col min="9218" max="9218" width="31.140625" style="84" bestFit="1" customWidth="1"/>
    <col min="9219" max="9219" width="12.140625" style="84" customWidth="1"/>
    <col min="9220" max="9220" width="13.42578125" style="84" customWidth="1"/>
    <col min="9221" max="9221" width="17.28515625" style="84" customWidth="1"/>
    <col min="9222" max="9222" width="14.42578125" style="84" customWidth="1"/>
    <col min="9223" max="9223" width="13.42578125" style="84" customWidth="1"/>
    <col min="9224" max="9224" width="15" style="84" customWidth="1"/>
    <col min="9225" max="9225" width="13.42578125" style="84" customWidth="1"/>
    <col min="9226" max="9226" width="22.5703125" style="84" customWidth="1"/>
    <col min="9227" max="9473" width="9.140625" style="84"/>
    <col min="9474" max="9474" width="31.140625" style="84" bestFit="1" customWidth="1"/>
    <col min="9475" max="9475" width="12.140625" style="84" customWidth="1"/>
    <col min="9476" max="9476" width="13.42578125" style="84" customWidth="1"/>
    <col min="9477" max="9477" width="17.28515625" style="84" customWidth="1"/>
    <col min="9478" max="9478" width="14.42578125" style="84" customWidth="1"/>
    <col min="9479" max="9479" width="13.42578125" style="84" customWidth="1"/>
    <col min="9480" max="9480" width="15" style="84" customWidth="1"/>
    <col min="9481" max="9481" width="13.42578125" style="84" customWidth="1"/>
    <col min="9482" max="9482" width="22.5703125" style="84" customWidth="1"/>
    <col min="9483" max="9729" width="9.140625" style="84"/>
    <col min="9730" max="9730" width="31.140625" style="84" bestFit="1" customWidth="1"/>
    <col min="9731" max="9731" width="12.140625" style="84" customWidth="1"/>
    <col min="9732" max="9732" width="13.42578125" style="84" customWidth="1"/>
    <col min="9733" max="9733" width="17.28515625" style="84" customWidth="1"/>
    <col min="9734" max="9734" width="14.42578125" style="84" customWidth="1"/>
    <col min="9735" max="9735" width="13.42578125" style="84" customWidth="1"/>
    <col min="9736" max="9736" width="15" style="84" customWidth="1"/>
    <col min="9737" max="9737" width="13.42578125" style="84" customWidth="1"/>
    <col min="9738" max="9738" width="22.5703125" style="84" customWidth="1"/>
    <col min="9739" max="9985" width="9.140625" style="84"/>
    <col min="9986" max="9986" width="31.140625" style="84" bestFit="1" customWidth="1"/>
    <col min="9987" max="9987" width="12.140625" style="84" customWidth="1"/>
    <col min="9988" max="9988" width="13.42578125" style="84" customWidth="1"/>
    <col min="9989" max="9989" width="17.28515625" style="84" customWidth="1"/>
    <col min="9990" max="9990" width="14.42578125" style="84" customWidth="1"/>
    <col min="9991" max="9991" width="13.42578125" style="84" customWidth="1"/>
    <col min="9992" max="9992" width="15" style="84" customWidth="1"/>
    <col min="9993" max="9993" width="13.42578125" style="84" customWidth="1"/>
    <col min="9994" max="9994" width="22.5703125" style="84" customWidth="1"/>
    <col min="9995" max="10241" width="9.140625" style="84"/>
    <col min="10242" max="10242" width="31.140625" style="84" bestFit="1" customWidth="1"/>
    <col min="10243" max="10243" width="12.140625" style="84" customWidth="1"/>
    <col min="10244" max="10244" width="13.42578125" style="84" customWidth="1"/>
    <col min="10245" max="10245" width="17.28515625" style="84" customWidth="1"/>
    <col min="10246" max="10246" width="14.42578125" style="84" customWidth="1"/>
    <col min="10247" max="10247" width="13.42578125" style="84" customWidth="1"/>
    <col min="10248" max="10248" width="15" style="84" customWidth="1"/>
    <col min="10249" max="10249" width="13.42578125" style="84" customWidth="1"/>
    <col min="10250" max="10250" width="22.5703125" style="84" customWidth="1"/>
    <col min="10251" max="10497" width="9.140625" style="84"/>
    <col min="10498" max="10498" width="31.140625" style="84" bestFit="1" customWidth="1"/>
    <col min="10499" max="10499" width="12.140625" style="84" customWidth="1"/>
    <col min="10500" max="10500" width="13.42578125" style="84" customWidth="1"/>
    <col min="10501" max="10501" width="17.28515625" style="84" customWidth="1"/>
    <col min="10502" max="10502" width="14.42578125" style="84" customWidth="1"/>
    <col min="10503" max="10503" width="13.42578125" style="84" customWidth="1"/>
    <col min="10504" max="10504" width="15" style="84" customWidth="1"/>
    <col min="10505" max="10505" width="13.42578125" style="84" customWidth="1"/>
    <col min="10506" max="10506" width="22.5703125" style="84" customWidth="1"/>
    <col min="10507" max="10753" width="9.140625" style="84"/>
    <col min="10754" max="10754" width="31.140625" style="84" bestFit="1" customWidth="1"/>
    <col min="10755" max="10755" width="12.140625" style="84" customWidth="1"/>
    <col min="10756" max="10756" width="13.42578125" style="84" customWidth="1"/>
    <col min="10757" max="10757" width="17.28515625" style="84" customWidth="1"/>
    <col min="10758" max="10758" width="14.42578125" style="84" customWidth="1"/>
    <col min="10759" max="10759" width="13.42578125" style="84" customWidth="1"/>
    <col min="10760" max="10760" width="15" style="84" customWidth="1"/>
    <col min="10761" max="10761" width="13.42578125" style="84" customWidth="1"/>
    <col min="10762" max="10762" width="22.5703125" style="84" customWidth="1"/>
    <col min="10763" max="11009" width="9.140625" style="84"/>
    <col min="11010" max="11010" width="31.140625" style="84" bestFit="1" customWidth="1"/>
    <col min="11011" max="11011" width="12.140625" style="84" customWidth="1"/>
    <col min="11012" max="11012" width="13.42578125" style="84" customWidth="1"/>
    <col min="11013" max="11013" width="17.28515625" style="84" customWidth="1"/>
    <col min="11014" max="11014" width="14.42578125" style="84" customWidth="1"/>
    <col min="11015" max="11015" width="13.42578125" style="84" customWidth="1"/>
    <col min="11016" max="11016" width="15" style="84" customWidth="1"/>
    <col min="11017" max="11017" width="13.42578125" style="84" customWidth="1"/>
    <col min="11018" max="11018" width="22.5703125" style="84" customWidth="1"/>
    <col min="11019" max="11265" width="9.140625" style="84"/>
    <col min="11266" max="11266" width="31.140625" style="84" bestFit="1" customWidth="1"/>
    <col min="11267" max="11267" width="12.140625" style="84" customWidth="1"/>
    <col min="11268" max="11268" width="13.42578125" style="84" customWidth="1"/>
    <col min="11269" max="11269" width="17.28515625" style="84" customWidth="1"/>
    <col min="11270" max="11270" width="14.42578125" style="84" customWidth="1"/>
    <col min="11271" max="11271" width="13.42578125" style="84" customWidth="1"/>
    <col min="11272" max="11272" width="15" style="84" customWidth="1"/>
    <col min="11273" max="11273" width="13.42578125" style="84" customWidth="1"/>
    <col min="11274" max="11274" width="22.5703125" style="84" customWidth="1"/>
    <col min="11275" max="11521" width="9.140625" style="84"/>
    <col min="11522" max="11522" width="31.140625" style="84" bestFit="1" customWidth="1"/>
    <col min="11523" max="11523" width="12.140625" style="84" customWidth="1"/>
    <col min="11524" max="11524" width="13.42578125" style="84" customWidth="1"/>
    <col min="11525" max="11525" width="17.28515625" style="84" customWidth="1"/>
    <col min="11526" max="11526" width="14.42578125" style="84" customWidth="1"/>
    <col min="11527" max="11527" width="13.42578125" style="84" customWidth="1"/>
    <col min="11528" max="11528" width="15" style="84" customWidth="1"/>
    <col min="11529" max="11529" width="13.42578125" style="84" customWidth="1"/>
    <col min="11530" max="11530" width="22.5703125" style="84" customWidth="1"/>
    <col min="11531" max="11777" width="9.140625" style="84"/>
    <col min="11778" max="11778" width="31.140625" style="84" bestFit="1" customWidth="1"/>
    <col min="11779" max="11779" width="12.140625" style="84" customWidth="1"/>
    <col min="11780" max="11780" width="13.42578125" style="84" customWidth="1"/>
    <col min="11781" max="11781" width="17.28515625" style="84" customWidth="1"/>
    <col min="11782" max="11782" width="14.42578125" style="84" customWidth="1"/>
    <col min="11783" max="11783" width="13.42578125" style="84" customWidth="1"/>
    <col min="11784" max="11784" width="15" style="84" customWidth="1"/>
    <col min="11785" max="11785" width="13.42578125" style="84" customWidth="1"/>
    <col min="11786" max="11786" width="22.5703125" style="84" customWidth="1"/>
    <col min="11787" max="12033" width="9.140625" style="84"/>
    <col min="12034" max="12034" width="31.140625" style="84" bestFit="1" customWidth="1"/>
    <col min="12035" max="12035" width="12.140625" style="84" customWidth="1"/>
    <col min="12036" max="12036" width="13.42578125" style="84" customWidth="1"/>
    <col min="12037" max="12037" width="17.28515625" style="84" customWidth="1"/>
    <col min="12038" max="12038" width="14.42578125" style="84" customWidth="1"/>
    <col min="12039" max="12039" width="13.42578125" style="84" customWidth="1"/>
    <col min="12040" max="12040" width="15" style="84" customWidth="1"/>
    <col min="12041" max="12041" width="13.42578125" style="84" customWidth="1"/>
    <col min="12042" max="12042" width="22.5703125" style="84" customWidth="1"/>
    <col min="12043" max="12289" width="9.140625" style="84"/>
    <col min="12290" max="12290" width="31.140625" style="84" bestFit="1" customWidth="1"/>
    <col min="12291" max="12291" width="12.140625" style="84" customWidth="1"/>
    <col min="12292" max="12292" width="13.42578125" style="84" customWidth="1"/>
    <col min="12293" max="12293" width="17.28515625" style="84" customWidth="1"/>
    <col min="12294" max="12294" width="14.42578125" style="84" customWidth="1"/>
    <col min="12295" max="12295" width="13.42578125" style="84" customWidth="1"/>
    <col min="12296" max="12296" width="15" style="84" customWidth="1"/>
    <col min="12297" max="12297" width="13.42578125" style="84" customWidth="1"/>
    <col min="12298" max="12298" width="22.5703125" style="84" customWidth="1"/>
    <col min="12299" max="12545" width="9.140625" style="84"/>
    <col min="12546" max="12546" width="31.140625" style="84" bestFit="1" customWidth="1"/>
    <col min="12547" max="12547" width="12.140625" style="84" customWidth="1"/>
    <col min="12548" max="12548" width="13.42578125" style="84" customWidth="1"/>
    <col min="12549" max="12549" width="17.28515625" style="84" customWidth="1"/>
    <col min="12550" max="12550" width="14.42578125" style="84" customWidth="1"/>
    <col min="12551" max="12551" width="13.42578125" style="84" customWidth="1"/>
    <col min="12552" max="12552" width="15" style="84" customWidth="1"/>
    <col min="12553" max="12553" width="13.42578125" style="84" customWidth="1"/>
    <col min="12554" max="12554" width="22.5703125" style="84" customWidth="1"/>
    <col min="12555" max="12801" width="9.140625" style="84"/>
    <col min="12802" max="12802" width="31.140625" style="84" bestFit="1" customWidth="1"/>
    <col min="12803" max="12803" width="12.140625" style="84" customWidth="1"/>
    <col min="12804" max="12804" width="13.42578125" style="84" customWidth="1"/>
    <col min="12805" max="12805" width="17.28515625" style="84" customWidth="1"/>
    <col min="12806" max="12806" width="14.42578125" style="84" customWidth="1"/>
    <col min="12807" max="12807" width="13.42578125" style="84" customWidth="1"/>
    <col min="12808" max="12808" width="15" style="84" customWidth="1"/>
    <col min="12809" max="12809" width="13.42578125" style="84" customWidth="1"/>
    <col min="12810" max="12810" width="22.5703125" style="84" customWidth="1"/>
    <col min="12811" max="13057" width="9.140625" style="84"/>
    <col min="13058" max="13058" width="31.140625" style="84" bestFit="1" customWidth="1"/>
    <col min="13059" max="13059" width="12.140625" style="84" customWidth="1"/>
    <col min="13060" max="13060" width="13.42578125" style="84" customWidth="1"/>
    <col min="13061" max="13061" width="17.28515625" style="84" customWidth="1"/>
    <col min="13062" max="13062" width="14.42578125" style="84" customWidth="1"/>
    <col min="13063" max="13063" width="13.42578125" style="84" customWidth="1"/>
    <col min="13064" max="13064" width="15" style="84" customWidth="1"/>
    <col min="13065" max="13065" width="13.42578125" style="84" customWidth="1"/>
    <col min="13066" max="13066" width="22.5703125" style="84" customWidth="1"/>
    <col min="13067" max="13313" width="9.140625" style="84"/>
    <col min="13314" max="13314" width="31.140625" style="84" bestFit="1" customWidth="1"/>
    <col min="13315" max="13315" width="12.140625" style="84" customWidth="1"/>
    <col min="13316" max="13316" width="13.42578125" style="84" customWidth="1"/>
    <col min="13317" max="13317" width="17.28515625" style="84" customWidth="1"/>
    <col min="13318" max="13318" width="14.42578125" style="84" customWidth="1"/>
    <col min="13319" max="13319" width="13.42578125" style="84" customWidth="1"/>
    <col min="13320" max="13320" width="15" style="84" customWidth="1"/>
    <col min="13321" max="13321" width="13.42578125" style="84" customWidth="1"/>
    <col min="13322" max="13322" width="22.5703125" style="84" customWidth="1"/>
    <col min="13323" max="13569" width="9.140625" style="84"/>
    <col min="13570" max="13570" width="31.140625" style="84" bestFit="1" customWidth="1"/>
    <col min="13571" max="13571" width="12.140625" style="84" customWidth="1"/>
    <col min="13572" max="13572" width="13.42578125" style="84" customWidth="1"/>
    <col min="13573" max="13573" width="17.28515625" style="84" customWidth="1"/>
    <col min="13574" max="13574" width="14.42578125" style="84" customWidth="1"/>
    <col min="13575" max="13575" width="13.42578125" style="84" customWidth="1"/>
    <col min="13576" max="13576" width="15" style="84" customWidth="1"/>
    <col min="13577" max="13577" width="13.42578125" style="84" customWidth="1"/>
    <col min="13578" max="13578" width="22.5703125" style="84" customWidth="1"/>
    <col min="13579" max="13825" width="9.140625" style="84"/>
    <col min="13826" max="13826" width="31.140625" style="84" bestFit="1" customWidth="1"/>
    <col min="13827" max="13827" width="12.140625" style="84" customWidth="1"/>
    <col min="13828" max="13828" width="13.42578125" style="84" customWidth="1"/>
    <col min="13829" max="13829" width="17.28515625" style="84" customWidth="1"/>
    <col min="13830" max="13830" width="14.42578125" style="84" customWidth="1"/>
    <col min="13831" max="13831" width="13.42578125" style="84" customWidth="1"/>
    <col min="13832" max="13832" width="15" style="84" customWidth="1"/>
    <col min="13833" max="13833" width="13.42578125" style="84" customWidth="1"/>
    <col min="13834" max="13834" width="22.5703125" style="84" customWidth="1"/>
    <col min="13835" max="14081" width="9.140625" style="84"/>
    <col min="14082" max="14082" width="31.140625" style="84" bestFit="1" customWidth="1"/>
    <col min="14083" max="14083" width="12.140625" style="84" customWidth="1"/>
    <col min="14084" max="14084" width="13.42578125" style="84" customWidth="1"/>
    <col min="14085" max="14085" width="17.28515625" style="84" customWidth="1"/>
    <col min="14086" max="14086" width="14.42578125" style="84" customWidth="1"/>
    <col min="14087" max="14087" width="13.42578125" style="84" customWidth="1"/>
    <col min="14088" max="14088" width="15" style="84" customWidth="1"/>
    <col min="14089" max="14089" width="13.42578125" style="84" customWidth="1"/>
    <col min="14090" max="14090" width="22.5703125" style="84" customWidth="1"/>
    <col min="14091" max="14337" width="9.140625" style="84"/>
    <col min="14338" max="14338" width="31.140625" style="84" bestFit="1" customWidth="1"/>
    <col min="14339" max="14339" width="12.140625" style="84" customWidth="1"/>
    <col min="14340" max="14340" width="13.42578125" style="84" customWidth="1"/>
    <col min="14341" max="14341" width="17.28515625" style="84" customWidth="1"/>
    <col min="14342" max="14342" width="14.42578125" style="84" customWidth="1"/>
    <col min="14343" max="14343" width="13.42578125" style="84" customWidth="1"/>
    <col min="14344" max="14344" width="15" style="84" customWidth="1"/>
    <col min="14345" max="14345" width="13.42578125" style="84" customWidth="1"/>
    <col min="14346" max="14346" width="22.5703125" style="84" customWidth="1"/>
    <col min="14347" max="14593" width="9.140625" style="84"/>
    <col min="14594" max="14594" width="31.140625" style="84" bestFit="1" customWidth="1"/>
    <col min="14595" max="14595" width="12.140625" style="84" customWidth="1"/>
    <col min="14596" max="14596" width="13.42578125" style="84" customWidth="1"/>
    <col min="14597" max="14597" width="17.28515625" style="84" customWidth="1"/>
    <col min="14598" max="14598" width="14.42578125" style="84" customWidth="1"/>
    <col min="14599" max="14599" width="13.42578125" style="84" customWidth="1"/>
    <col min="14600" max="14600" width="15" style="84" customWidth="1"/>
    <col min="14601" max="14601" width="13.42578125" style="84" customWidth="1"/>
    <col min="14602" max="14602" width="22.5703125" style="84" customWidth="1"/>
    <col min="14603" max="14849" width="9.140625" style="84"/>
    <col min="14850" max="14850" width="31.140625" style="84" bestFit="1" customWidth="1"/>
    <col min="14851" max="14851" width="12.140625" style="84" customWidth="1"/>
    <col min="14852" max="14852" width="13.42578125" style="84" customWidth="1"/>
    <col min="14853" max="14853" width="17.28515625" style="84" customWidth="1"/>
    <col min="14854" max="14854" width="14.42578125" style="84" customWidth="1"/>
    <col min="14855" max="14855" width="13.42578125" style="84" customWidth="1"/>
    <col min="14856" max="14856" width="15" style="84" customWidth="1"/>
    <col min="14857" max="14857" width="13.42578125" style="84" customWidth="1"/>
    <col min="14858" max="14858" width="22.5703125" style="84" customWidth="1"/>
    <col min="14859" max="15105" width="9.140625" style="84"/>
    <col min="15106" max="15106" width="31.140625" style="84" bestFit="1" customWidth="1"/>
    <col min="15107" max="15107" width="12.140625" style="84" customWidth="1"/>
    <col min="15108" max="15108" width="13.42578125" style="84" customWidth="1"/>
    <col min="15109" max="15109" width="17.28515625" style="84" customWidth="1"/>
    <col min="15110" max="15110" width="14.42578125" style="84" customWidth="1"/>
    <col min="15111" max="15111" width="13.42578125" style="84" customWidth="1"/>
    <col min="15112" max="15112" width="15" style="84" customWidth="1"/>
    <col min="15113" max="15113" width="13.42578125" style="84" customWidth="1"/>
    <col min="15114" max="15114" width="22.5703125" style="84" customWidth="1"/>
    <col min="15115" max="15361" width="9.140625" style="84"/>
    <col min="15362" max="15362" width="31.140625" style="84" bestFit="1" customWidth="1"/>
    <col min="15363" max="15363" width="12.140625" style="84" customWidth="1"/>
    <col min="15364" max="15364" width="13.42578125" style="84" customWidth="1"/>
    <col min="15365" max="15365" width="17.28515625" style="84" customWidth="1"/>
    <col min="15366" max="15366" width="14.42578125" style="84" customWidth="1"/>
    <col min="15367" max="15367" width="13.42578125" style="84" customWidth="1"/>
    <col min="15368" max="15368" width="15" style="84" customWidth="1"/>
    <col min="15369" max="15369" width="13.42578125" style="84" customWidth="1"/>
    <col min="15370" max="15370" width="22.5703125" style="84" customWidth="1"/>
    <col min="15371" max="15617" width="9.140625" style="84"/>
    <col min="15618" max="15618" width="31.140625" style="84" bestFit="1" customWidth="1"/>
    <col min="15619" max="15619" width="12.140625" style="84" customWidth="1"/>
    <col min="15620" max="15620" width="13.42578125" style="84" customWidth="1"/>
    <col min="15621" max="15621" width="17.28515625" style="84" customWidth="1"/>
    <col min="15622" max="15622" width="14.42578125" style="84" customWidth="1"/>
    <col min="15623" max="15623" width="13.42578125" style="84" customWidth="1"/>
    <col min="15624" max="15624" width="15" style="84" customWidth="1"/>
    <col min="15625" max="15625" width="13.42578125" style="84" customWidth="1"/>
    <col min="15626" max="15626" width="22.5703125" style="84" customWidth="1"/>
    <col min="15627" max="15873" width="9.140625" style="84"/>
    <col min="15874" max="15874" width="31.140625" style="84" bestFit="1" customWidth="1"/>
    <col min="15875" max="15875" width="12.140625" style="84" customWidth="1"/>
    <col min="15876" max="15876" width="13.42578125" style="84" customWidth="1"/>
    <col min="15877" max="15877" width="17.28515625" style="84" customWidth="1"/>
    <col min="15878" max="15878" width="14.42578125" style="84" customWidth="1"/>
    <col min="15879" max="15879" width="13.42578125" style="84" customWidth="1"/>
    <col min="15880" max="15880" width="15" style="84" customWidth="1"/>
    <col min="15881" max="15881" width="13.42578125" style="84" customWidth="1"/>
    <col min="15882" max="15882" width="22.5703125" style="84" customWidth="1"/>
    <col min="15883" max="16129" width="9.140625" style="84"/>
    <col min="16130" max="16130" width="31.140625" style="84" bestFit="1" customWidth="1"/>
    <col min="16131" max="16131" width="12.140625" style="84" customWidth="1"/>
    <col min="16132" max="16132" width="13.42578125" style="84" customWidth="1"/>
    <col min="16133" max="16133" width="17.28515625" style="84" customWidth="1"/>
    <col min="16134" max="16134" width="14.42578125" style="84" customWidth="1"/>
    <col min="16135" max="16135" width="13.42578125" style="84" customWidth="1"/>
    <col min="16136" max="16136" width="15" style="84" customWidth="1"/>
    <col min="16137" max="16137" width="13.42578125" style="84" customWidth="1"/>
    <col min="16138" max="16138" width="22.5703125" style="84" customWidth="1"/>
    <col min="16139" max="16384" width="9.140625" style="84"/>
  </cols>
  <sheetData>
    <row r="1" spans="1:13" x14ac:dyDescent="0.25">
      <c r="D1" s="106" t="s">
        <v>0</v>
      </c>
      <c r="E1" s="106"/>
      <c r="F1" s="106"/>
      <c r="G1" s="106"/>
      <c r="H1" s="83"/>
      <c r="I1" s="83"/>
      <c r="K1" s="62"/>
      <c r="L1" s="62"/>
      <c r="M1" s="62"/>
    </row>
    <row r="2" spans="1:13" x14ac:dyDescent="0.25">
      <c r="D2" s="92" t="s">
        <v>34</v>
      </c>
      <c r="E2" s="106"/>
      <c r="F2" s="106"/>
      <c r="G2" s="106"/>
      <c r="H2" s="83"/>
      <c r="I2" s="83"/>
    </row>
    <row r="3" spans="1:13" x14ac:dyDescent="0.25">
      <c r="D3" s="106" t="s">
        <v>68</v>
      </c>
      <c r="E3" s="106"/>
      <c r="F3" s="106"/>
      <c r="G3" s="106"/>
      <c r="H3" s="83"/>
      <c r="I3" s="83"/>
    </row>
    <row r="4" spans="1:13" x14ac:dyDescent="0.25">
      <c r="D4" s="111" t="s">
        <v>106</v>
      </c>
      <c r="E4" s="112"/>
      <c r="F4" s="112"/>
      <c r="G4" s="112"/>
      <c r="H4" s="83"/>
      <c r="I4" s="83"/>
    </row>
    <row r="6" spans="1:13" x14ac:dyDescent="0.25">
      <c r="A6" s="105" t="s">
        <v>4</v>
      </c>
      <c r="B6" s="102" t="s">
        <v>69</v>
      </c>
      <c r="C6" s="102" t="s">
        <v>70</v>
      </c>
      <c r="D6" s="102" t="s">
        <v>71</v>
      </c>
      <c r="E6" s="105" t="s">
        <v>72</v>
      </c>
      <c r="F6" s="102" t="s">
        <v>73</v>
      </c>
      <c r="G6" s="108" t="s">
        <v>74</v>
      </c>
      <c r="H6" s="102" t="s">
        <v>75</v>
      </c>
      <c r="I6" s="102" t="s">
        <v>76</v>
      </c>
      <c r="J6" s="108" t="s">
        <v>77</v>
      </c>
    </row>
    <row r="7" spans="1:13" x14ac:dyDescent="0.25">
      <c r="A7" s="105"/>
      <c r="B7" s="105"/>
      <c r="C7" s="105"/>
      <c r="D7" s="105"/>
      <c r="E7" s="105"/>
      <c r="F7" s="105"/>
      <c r="G7" s="109"/>
      <c r="H7" s="105"/>
      <c r="I7" s="105"/>
      <c r="J7" s="109"/>
    </row>
    <row r="8" spans="1:13" x14ac:dyDescent="0.25">
      <c r="A8" s="105"/>
      <c r="B8" s="105"/>
      <c r="C8" s="105"/>
      <c r="D8" s="105"/>
      <c r="E8" s="105"/>
      <c r="F8" s="105"/>
      <c r="G8" s="110"/>
      <c r="H8" s="105"/>
      <c r="I8" s="105"/>
      <c r="J8" s="110"/>
    </row>
    <row r="9" spans="1:13" x14ac:dyDescent="0.25">
      <c r="A9" s="83">
        <v>1</v>
      </c>
      <c r="B9" s="84" t="s">
        <v>78</v>
      </c>
      <c r="C9" s="41" t="s">
        <v>79</v>
      </c>
      <c r="D9" s="84" t="s">
        <v>79</v>
      </c>
      <c r="E9" s="1">
        <v>183212284</v>
      </c>
      <c r="F9" s="63">
        <v>4.7407190229000001E-2</v>
      </c>
      <c r="G9" s="88">
        <v>5344859.87</v>
      </c>
      <c r="H9" s="87">
        <v>93732996.591666654</v>
      </c>
      <c r="I9" s="63">
        <f>+F9</f>
        <v>4.7407190229000001E-2</v>
      </c>
      <c r="J9" s="42">
        <f>H9*F9</f>
        <v>4443618.0001553502</v>
      </c>
    </row>
    <row r="10" spans="1:13" x14ac:dyDescent="0.25">
      <c r="C10" s="41"/>
      <c r="F10" s="80"/>
      <c r="G10" s="81"/>
      <c r="H10" s="63"/>
      <c r="I10" s="63"/>
    </row>
    <row r="11" spans="1:13" x14ac:dyDescent="0.25">
      <c r="F11" s="1"/>
    </row>
    <row r="12" spans="1:13" x14ac:dyDescent="0.25">
      <c r="A12" s="84" t="s">
        <v>80</v>
      </c>
      <c r="E12" s="42">
        <f>H9</f>
        <v>93732996.591666654</v>
      </c>
      <c r="G12" s="64"/>
      <c r="J12" s="64"/>
    </row>
    <row r="13" spans="1:13" x14ac:dyDescent="0.25">
      <c r="J13" s="64"/>
    </row>
    <row r="14" spans="1:13" x14ac:dyDescent="0.25">
      <c r="A14" s="84" t="s">
        <v>81</v>
      </c>
      <c r="G14" s="64"/>
      <c r="J14" s="65">
        <f>+J9/H9</f>
        <v>4.7407190229000008E-2</v>
      </c>
    </row>
    <row r="15" spans="1:13" x14ac:dyDescent="0.25">
      <c r="J15" s="64"/>
    </row>
    <row r="16" spans="1:13" x14ac:dyDescent="0.25">
      <c r="A16" s="84" t="s">
        <v>82</v>
      </c>
      <c r="J16" s="42">
        <f>+G9</f>
        <v>5344859.87</v>
      </c>
    </row>
    <row r="18" spans="1:10" x14ac:dyDescent="0.25">
      <c r="A18" s="84" t="s">
        <v>83</v>
      </c>
      <c r="J18" s="66">
        <f>H9</f>
        <v>93732996.591666654</v>
      </c>
    </row>
    <row r="20" spans="1:10" x14ac:dyDescent="0.25">
      <c r="A20" s="84" t="s">
        <v>84</v>
      </c>
      <c r="J20" s="67">
        <f>G9/H9</f>
        <v>5.7022180708508209E-2</v>
      </c>
    </row>
    <row r="21" spans="1:10" x14ac:dyDescent="0.25">
      <c r="A21" s="84" t="s">
        <v>85</v>
      </c>
    </row>
    <row r="22" spans="1:10" x14ac:dyDescent="0.25">
      <c r="A22" s="84" t="s">
        <v>86</v>
      </c>
      <c r="J22" s="61"/>
    </row>
    <row r="27" spans="1:10" x14ac:dyDescent="0.25">
      <c r="I27" s="68"/>
    </row>
  </sheetData>
  <mergeCells count="14">
    <mergeCell ref="A6:A8"/>
    <mergeCell ref="B6:B8"/>
    <mergeCell ref="C6:C8"/>
    <mergeCell ref="D6:D8"/>
    <mergeCell ref="E6:E8"/>
    <mergeCell ref="G6:G8"/>
    <mergeCell ref="H6:H8"/>
    <mergeCell ref="I6:I8"/>
    <mergeCell ref="J6:J8"/>
    <mergeCell ref="D1:G1"/>
    <mergeCell ref="D2:G2"/>
    <mergeCell ref="D3:G3"/>
    <mergeCell ref="D4:G4"/>
    <mergeCell ref="F6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wMTAzMTc8L1VzZXJOYW1lPjxEYXRlVGltZT45LzMvMjAyNSA2OjMyOjA3IFBNPC9EYXRlVGltZT48TGFiZWxTdHJpbmc+VW5jYXRlZ29yaXplZDwvTGFiZWxTdHJpbmc+PC9pdGVtPjwvbGFiZWxIaXN0b3J5Pg==</Value>
</WrappedLabelHistor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  <element uid="d14f5c36-f44a-4315-b438-005cfe8f069f" value=""/>
</sisl>
</file>

<file path=customXml/itemProps1.xml><?xml version="1.0" encoding="utf-8"?>
<ds:datastoreItem xmlns:ds="http://schemas.openxmlformats.org/officeDocument/2006/customXml" ds:itemID="{2B2EAA69-137D-4778-B3BE-F20923BE111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1C09393-9D6E-407D-8706-F0AE075FEF00}">
  <ds:schemaRefs>
    <ds:schemaRef ds:uri="http://schemas.microsoft.com/office/2006/metadata/properties"/>
    <ds:schemaRef ds:uri="http://schemas.microsoft.com/office/infopath/2007/PartnerControls"/>
    <ds:schemaRef ds:uri="f88ffb1c-9230-4705-a789-27bae69f5829"/>
    <ds:schemaRef ds:uri="b6888f76-1100-40b0-929b-1efe9044426d"/>
  </ds:schemaRefs>
</ds:datastoreItem>
</file>

<file path=customXml/itemProps3.xml><?xml version="1.0" encoding="utf-8"?>
<ds:datastoreItem xmlns:ds="http://schemas.openxmlformats.org/officeDocument/2006/customXml" ds:itemID="{2EB6F0FB-872B-472B-85EB-3FA86C5FA04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D446601-C7A5-498C-8D05-03BE4D839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5514AD0-97A4-4FF4-A899-92D19D52205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22. Schedule E1</vt:lpstr>
      <vt:lpstr>22. Schedule E2</vt:lpstr>
      <vt:lpstr>23. Schedule F1</vt:lpstr>
      <vt:lpstr>23. Schedule F2</vt:lpstr>
      <vt:lpstr>SHAREHOLDER_EQUITY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D Messner</dc:creator>
  <cp:lastModifiedBy>Jennifer L Parrish</cp:lastModifiedBy>
  <dcterms:created xsi:type="dcterms:W3CDTF">2025-09-03T18:31:57Z</dcterms:created>
  <dcterms:modified xsi:type="dcterms:W3CDTF">2025-09-11T15:29:26Z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af546611-af39-488e-b7cb-ae37fdf46842</vt:lpwstr>
  </property>
  <property fmtid="{D5CDD505-2E9C-101B-9397-08002B2CF9AE}" pid="3" name="bjClsUserRVM">
    <vt:lpwstr>[]</vt:lpwstr>
  </property>
  <property fmtid="{D5CDD505-2E9C-101B-9397-08002B2CF9AE}" pid="4" name="bjSaver">
    <vt:lpwstr>bviGLTSrUdTEuzQfN0UjEQ/4cwPlrsH+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uid="936e22d5-45a7-4cb7-95ab-1aa8c7c88789" value="" /&gt;&lt;element uid="d14f5c36-f44a-4315-b438-005cfe8f069f" value="" /&gt;&lt;/sisl&gt;</vt:lpwstr>
  </property>
  <property fmtid="{D5CDD505-2E9C-101B-9397-08002B2CF9AE}" pid="7" name="bjDocumentSecurityLabel">
    <vt:lpwstr>Uncategorized</vt:lpwstr>
  </property>
  <property fmtid="{D5CDD505-2E9C-101B-9397-08002B2CF9AE}" pid="8" name="MSIP_Label_574d496c-7ac4-4b13-81fd-698eca66b217_SiteId">
    <vt:lpwstr>15f3c881-6b03-4ff6-8559-77bf5177818f</vt:lpwstr>
  </property>
  <property fmtid="{D5CDD505-2E9C-101B-9397-08002B2CF9AE}" pid="9" name="MSIP_Label_574d496c-7ac4-4b13-81fd-698eca66b217_Name">
    <vt:lpwstr>Uncategorized</vt:lpwstr>
  </property>
  <property fmtid="{D5CDD505-2E9C-101B-9397-08002B2CF9AE}" pid="10" name="MSIP_Label_574d496c-7ac4-4b13-81fd-698eca66b217_Enabled">
    <vt:lpwstr>true</vt:lpwstr>
  </property>
  <property fmtid="{D5CDD505-2E9C-101B-9397-08002B2CF9AE}" pid="11" name="bjLabelHistoryID">
    <vt:lpwstr>{2B2EAA69-137D-4778-B3BE-F20923BE1114}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