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Joint Intervenors/Attachments/"/>
    </mc:Choice>
  </mc:AlternateContent>
  <xr:revisionPtr revIDLastSave="4" documentId="8_{2D6D02FF-3511-415E-9195-C73BA38B3542}" xr6:coauthVersionLast="47" xr6:coauthVersionMax="47" xr10:uidLastSave="{9566E6F6-01B9-4610-9E39-E1F2BCDE96D2}"/>
  <bookViews>
    <workbookView xWindow="-57720" yWindow="-120" windowWidth="29040" windowHeight="15720" xr2:uid="{B05E1CE4-DDE8-4FF0-9894-036535506B61}"/>
  </bookViews>
  <sheets>
    <sheet name="JI 1-57" sheetId="1" r:id="rId1"/>
    <sheet name="Input" sheetId="2" r:id="rId2"/>
  </sheets>
  <definedNames>
    <definedName name="Block_1_Energy">Input!$B$1</definedName>
    <definedName name="Block_2_Energy">Input!$B$2</definedName>
    <definedName name="Cust_Block">Input!$B$3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54" i="1" l="1"/>
  <c r="BB54" i="1"/>
  <c r="AV54" i="1"/>
  <c r="AL54" i="1"/>
  <c r="Q54" i="1"/>
  <c r="U54" i="1" s="1"/>
  <c r="BU53" i="1"/>
  <c r="AV53" i="1"/>
  <c r="AL53" i="1"/>
  <c r="AM53" i="1" s="1"/>
  <c r="AN53" i="1" s="1"/>
  <c r="C53" i="1" s="1"/>
  <c r="U53" i="1"/>
  <c r="Q53" i="1"/>
  <c r="BU52" i="1"/>
  <c r="BB52" i="1"/>
  <c r="BV52" i="1" s="1"/>
  <c r="BW52" i="1" s="1"/>
  <c r="AV52" i="1"/>
  <c r="AL52" i="1"/>
  <c r="Q52" i="1"/>
  <c r="U52" i="1" s="1"/>
  <c r="G52" i="1"/>
  <c r="BW51" i="1"/>
  <c r="G51" i="1" s="1"/>
  <c r="BV51" i="1"/>
  <c r="BU51" i="1"/>
  <c r="BB51" i="1"/>
  <c r="AV51" i="1"/>
  <c r="AL51" i="1"/>
  <c r="U51" i="1"/>
  <c r="Q51" i="1"/>
  <c r="BU50" i="1"/>
  <c r="AV50" i="1"/>
  <c r="AL50" i="1"/>
  <c r="Q50" i="1"/>
  <c r="U50" i="1" s="1"/>
  <c r="BU49" i="1"/>
  <c r="BB49" i="1"/>
  <c r="AV49" i="1"/>
  <c r="AL49" i="1"/>
  <c r="Q49" i="1"/>
  <c r="U49" i="1" s="1"/>
  <c r="AM49" i="1" s="1"/>
  <c r="AN49" i="1" s="1"/>
  <c r="C49" i="1"/>
  <c r="E49" i="1" s="1"/>
  <c r="BU48" i="1"/>
  <c r="BV48" i="1" s="1"/>
  <c r="BW48" i="1" s="1"/>
  <c r="G48" i="1" s="1"/>
  <c r="BB48" i="1"/>
  <c r="AV48" i="1"/>
  <c r="AL48" i="1"/>
  <c r="U48" i="1"/>
  <c r="AM48" i="1" s="1"/>
  <c r="AN48" i="1" s="1"/>
  <c r="Q48" i="1"/>
  <c r="E48" i="1"/>
  <c r="D48" i="1"/>
  <c r="C48" i="1"/>
  <c r="BU47" i="1"/>
  <c r="BB47" i="1"/>
  <c r="AV47" i="1"/>
  <c r="AL47" i="1"/>
  <c r="Q47" i="1"/>
  <c r="U47" i="1" s="1"/>
  <c r="BU46" i="1"/>
  <c r="AV46" i="1"/>
  <c r="AL46" i="1"/>
  <c r="Q46" i="1"/>
  <c r="U46" i="1" s="1"/>
  <c r="BU45" i="1"/>
  <c r="BB45" i="1"/>
  <c r="AV45" i="1"/>
  <c r="AL45" i="1"/>
  <c r="Q45" i="1"/>
  <c r="U45" i="1" s="1"/>
  <c r="BV44" i="1"/>
  <c r="BW44" i="1" s="1"/>
  <c r="G44" i="1" s="1"/>
  <c r="BU44" i="1"/>
  <c r="BB44" i="1"/>
  <c r="AV44" i="1"/>
  <c r="AL44" i="1"/>
  <c r="Q44" i="1"/>
  <c r="U44" i="1" s="1"/>
  <c r="BU43" i="1"/>
  <c r="AV43" i="1"/>
  <c r="AL43" i="1"/>
  <c r="Q43" i="1"/>
  <c r="U43" i="1" s="1"/>
  <c r="BU42" i="1"/>
  <c r="AV42" i="1"/>
  <c r="AL42" i="1"/>
  <c r="Q42" i="1"/>
  <c r="U42" i="1" s="1"/>
  <c r="AM42" i="1" s="1"/>
  <c r="AN42" i="1" s="1"/>
  <c r="BV41" i="1"/>
  <c r="BW41" i="1" s="1"/>
  <c r="BU41" i="1"/>
  <c r="BB41" i="1"/>
  <c r="AV41" i="1"/>
  <c r="AL41" i="1"/>
  <c r="U41" i="1"/>
  <c r="AM41" i="1" s="1"/>
  <c r="AN41" i="1" s="1"/>
  <c r="Q41" i="1"/>
  <c r="G41" i="1"/>
  <c r="K41" i="1" s="1"/>
  <c r="M41" i="1" s="1"/>
  <c r="E41" i="1"/>
  <c r="C41" i="1"/>
  <c r="D41" i="1" s="1"/>
  <c r="BU40" i="1"/>
  <c r="BB40" i="1"/>
  <c r="AV40" i="1"/>
  <c r="AL40" i="1"/>
  <c r="U40" i="1"/>
  <c r="AM40" i="1" s="1"/>
  <c r="AN40" i="1" s="1"/>
  <c r="Q40" i="1"/>
  <c r="C40" i="1"/>
  <c r="BU39" i="1"/>
  <c r="AV39" i="1"/>
  <c r="BB39" i="1" s="1"/>
  <c r="AL39" i="1"/>
  <c r="U39" i="1"/>
  <c r="AM39" i="1" s="1"/>
  <c r="AN39" i="1" s="1"/>
  <c r="Q39" i="1"/>
  <c r="C39" i="1"/>
  <c r="E39" i="1" s="1"/>
  <c r="BU38" i="1"/>
  <c r="AV38" i="1"/>
  <c r="BB38" i="1" s="1"/>
  <c r="BV38" i="1" s="1"/>
  <c r="BW38" i="1" s="1"/>
  <c r="AL38" i="1"/>
  <c r="Q38" i="1"/>
  <c r="U38" i="1" s="1"/>
  <c r="AM38" i="1" s="1"/>
  <c r="AN38" i="1" s="1"/>
  <c r="C38" i="1" s="1"/>
  <c r="BV37" i="1"/>
  <c r="BW37" i="1" s="1"/>
  <c r="G37" i="1" s="1"/>
  <c r="BU37" i="1"/>
  <c r="BB37" i="1"/>
  <c r="AV37" i="1"/>
  <c r="AL37" i="1"/>
  <c r="Q37" i="1"/>
  <c r="U37" i="1" s="1"/>
  <c r="I37" i="1"/>
  <c r="H37" i="1"/>
  <c r="BU36" i="1"/>
  <c r="AV36" i="1"/>
  <c r="AL36" i="1"/>
  <c r="Q36" i="1"/>
  <c r="U36" i="1" s="1"/>
  <c r="BV35" i="1"/>
  <c r="BW35" i="1" s="1"/>
  <c r="G35" i="1" s="1"/>
  <c r="BU35" i="1"/>
  <c r="BB35" i="1"/>
  <c r="AV35" i="1"/>
  <c r="AL35" i="1"/>
  <c r="Q35" i="1"/>
  <c r="U35" i="1" s="1"/>
  <c r="AM35" i="1" s="1"/>
  <c r="AN35" i="1" s="1"/>
  <c r="BU34" i="1"/>
  <c r="BV34" i="1" s="1"/>
  <c r="BW34" i="1" s="1"/>
  <c r="G34" i="1" s="1"/>
  <c r="BB34" i="1"/>
  <c r="AV34" i="1"/>
  <c r="AL34" i="1"/>
  <c r="U34" i="1"/>
  <c r="AM34" i="1" s="1"/>
  <c r="AN34" i="1" s="1"/>
  <c r="Q34" i="1"/>
  <c r="BU33" i="1"/>
  <c r="AV33" i="1"/>
  <c r="BB33" i="1" s="1"/>
  <c r="AL33" i="1"/>
  <c r="Q33" i="1"/>
  <c r="U33" i="1" s="1"/>
  <c r="BW32" i="1"/>
  <c r="G32" i="1" s="1"/>
  <c r="BU32" i="1"/>
  <c r="BB32" i="1"/>
  <c r="BV32" i="1" s="1"/>
  <c r="AV32" i="1"/>
  <c r="AL32" i="1"/>
  <c r="Q32" i="1"/>
  <c r="U32" i="1" s="1"/>
  <c r="AM32" i="1" s="1"/>
  <c r="AN32" i="1" s="1"/>
  <c r="C32" i="1"/>
  <c r="E32" i="1" s="1"/>
  <c r="BV31" i="1"/>
  <c r="BW31" i="1" s="1"/>
  <c r="G31" i="1" s="1"/>
  <c r="BU31" i="1"/>
  <c r="BB31" i="1"/>
  <c r="AV31" i="1"/>
  <c r="AL31" i="1"/>
  <c r="Q31" i="1"/>
  <c r="U31" i="1" s="1"/>
  <c r="AM31" i="1" s="1"/>
  <c r="AN31" i="1" s="1"/>
  <c r="BW30" i="1"/>
  <c r="G30" i="1" s="1"/>
  <c r="BV30" i="1"/>
  <c r="BU30" i="1"/>
  <c r="BB30" i="1"/>
  <c r="AV30" i="1"/>
  <c r="AL30" i="1"/>
  <c r="Q30" i="1"/>
  <c r="U30" i="1" s="1"/>
  <c r="BU29" i="1"/>
  <c r="AV29" i="1"/>
  <c r="AL29" i="1"/>
  <c r="Q29" i="1"/>
  <c r="U29" i="1" s="1"/>
  <c r="BU28" i="1"/>
  <c r="AV28" i="1"/>
  <c r="AL28" i="1"/>
  <c r="Q28" i="1"/>
  <c r="U28" i="1" s="1"/>
  <c r="BV27" i="1"/>
  <c r="BW27" i="1" s="1"/>
  <c r="G27" i="1" s="1"/>
  <c r="BU27" i="1"/>
  <c r="BB27" i="1"/>
  <c r="AV27" i="1"/>
  <c r="AL27" i="1"/>
  <c r="U27" i="1"/>
  <c r="Q27" i="1"/>
  <c r="BU26" i="1"/>
  <c r="AV26" i="1"/>
  <c r="BB26" i="1" s="1"/>
  <c r="AL26" i="1"/>
  <c r="Q26" i="1"/>
  <c r="U26" i="1" s="1"/>
  <c r="BU25" i="1"/>
  <c r="AV25" i="1"/>
  <c r="BB25" i="1" s="1"/>
  <c r="BV25" i="1" s="1"/>
  <c r="BW25" i="1" s="1"/>
  <c r="AL25" i="1"/>
  <c r="Q25" i="1"/>
  <c r="U25" i="1" s="1"/>
  <c r="G25" i="1"/>
  <c r="H25" i="1" s="1"/>
  <c r="BU24" i="1"/>
  <c r="AV24" i="1"/>
  <c r="BB24" i="1" s="1"/>
  <c r="BV24" i="1" s="1"/>
  <c r="BW24" i="1" s="1"/>
  <c r="AL24" i="1"/>
  <c r="Q24" i="1"/>
  <c r="U24" i="1" s="1"/>
  <c r="AM24" i="1" s="1"/>
  <c r="AN24" i="1" s="1"/>
  <c r="BV23" i="1"/>
  <c r="BW23" i="1" s="1"/>
  <c r="G23" i="1" s="1"/>
  <c r="I23" i="1" s="1"/>
  <c r="BU23" i="1"/>
  <c r="BB23" i="1"/>
  <c r="AV23" i="1"/>
  <c r="AL23" i="1"/>
  <c r="Q23" i="1"/>
  <c r="U23" i="1" s="1"/>
  <c r="BU22" i="1"/>
  <c r="AV22" i="1"/>
  <c r="AL22" i="1"/>
  <c r="Q22" i="1"/>
  <c r="U22" i="1" s="1"/>
  <c r="BU21" i="1"/>
  <c r="AV21" i="1"/>
  <c r="AM21" i="1"/>
  <c r="AN21" i="1" s="1"/>
  <c r="AL21" i="1"/>
  <c r="Q21" i="1"/>
  <c r="U21" i="1" s="1"/>
  <c r="BU20" i="1"/>
  <c r="BB20" i="1"/>
  <c r="BV20" i="1" s="1"/>
  <c r="BW20" i="1" s="1"/>
  <c r="G20" i="1" s="1"/>
  <c r="AV20" i="1"/>
  <c r="AL20" i="1"/>
  <c r="U20" i="1"/>
  <c r="Q20" i="1"/>
  <c r="BU19" i="1"/>
  <c r="AV19" i="1"/>
  <c r="BB19" i="1" s="1"/>
  <c r="AL19" i="1"/>
  <c r="Q19" i="1"/>
  <c r="U19" i="1" s="1"/>
  <c r="BU18" i="1"/>
  <c r="AV18" i="1"/>
  <c r="BB18" i="1" s="1"/>
  <c r="BV18" i="1" s="1"/>
  <c r="BW18" i="1" s="1"/>
  <c r="AL18" i="1"/>
  <c r="Q18" i="1"/>
  <c r="U18" i="1" s="1"/>
  <c r="BU17" i="1"/>
  <c r="AV17" i="1"/>
  <c r="BB17" i="1" s="1"/>
  <c r="BV17" i="1" s="1"/>
  <c r="BW17" i="1" s="1"/>
  <c r="AL17" i="1"/>
  <c r="Q17" i="1"/>
  <c r="U17" i="1" s="1"/>
  <c r="I17" i="1"/>
  <c r="H17" i="1"/>
  <c r="G17" i="1"/>
  <c r="BW16" i="1"/>
  <c r="BV16" i="1"/>
  <c r="BU16" i="1"/>
  <c r="BB16" i="1"/>
  <c r="AV16" i="1"/>
  <c r="AL16" i="1"/>
  <c r="Q16" i="1"/>
  <c r="U16" i="1" s="1"/>
  <c r="I16" i="1"/>
  <c r="G16" i="1"/>
  <c r="H16" i="1" s="1"/>
  <c r="BU15" i="1"/>
  <c r="AV15" i="1"/>
  <c r="AL15" i="1"/>
  <c r="Q15" i="1"/>
  <c r="U15" i="1" s="1"/>
  <c r="BU14" i="1"/>
  <c r="AV14" i="1"/>
  <c r="AM14" i="1"/>
  <c r="AN14" i="1" s="1"/>
  <c r="AL14" i="1"/>
  <c r="Q14" i="1"/>
  <c r="U14" i="1" s="1"/>
  <c r="BU13" i="1"/>
  <c r="BB13" i="1"/>
  <c r="AV13" i="1"/>
  <c r="AL13" i="1"/>
  <c r="U13" i="1"/>
  <c r="Q13" i="1"/>
  <c r="BU12" i="1"/>
  <c r="AV12" i="1"/>
  <c r="AL12" i="1"/>
  <c r="U12" i="1"/>
  <c r="Q12" i="1"/>
  <c r="BU11" i="1"/>
  <c r="AV11" i="1"/>
  <c r="AL11" i="1"/>
  <c r="Q11" i="1"/>
  <c r="U11" i="1" s="1"/>
  <c r="BU10" i="1"/>
  <c r="AV10" i="1"/>
  <c r="BB10" i="1" s="1"/>
  <c r="AL10" i="1"/>
  <c r="Q10" i="1"/>
  <c r="U10" i="1" s="1"/>
  <c r="AM10" i="1" s="1"/>
  <c r="AN10" i="1" s="1"/>
  <c r="C10" i="1" s="1"/>
  <c r="BW9" i="1"/>
  <c r="G9" i="1" s="1"/>
  <c r="BV9" i="1"/>
  <c r="BU9" i="1"/>
  <c r="BB9" i="1"/>
  <c r="AV9" i="1"/>
  <c r="AM9" i="1"/>
  <c r="AN9" i="1" s="1"/>
  <c r="C9" i="1" s="1"/>
  <c r="AL9" i="1"/>
  <c r="U9" i="1"/>
  <c r="Q9" i="1"/>
  <c r="BV8" i="1"/>
  <c r="BW8" i="1" s="1"/>
  <c r="BU8" i="1"/>
  <c r="AV8" i="1"/>
  <c r="BB8" i="1" s="1"/>
  <c r="AN8" i="1"/>
  <c r="AM8" i="1"/>
  <c r="AL8" i="1"/>
  <c r="U8" i="1"/>
  <c r="Q8" i="1"/>
  <c r="BU7" i="1"/>
  <c r="BV7" i="1" s="1"/>
  <c r="BW7" i="1" s="1"/>
  <c r="BB7" i="1"/>
  <c r="AV7" i="1"/>
  <c r="AL7" i="1"/>
  <c r="AM7" i="1" s="1"/>
  <c r="AN7" i="1" s="1"/>
  <c r="C7" i="1" s="1"/>
  <c r="U7" i="1"/>
  <c r="Q7" i="1"/>
  <c r="BU6" i="1"/>
  <c r="BB6" i="1"/>
  <c r="AV6" i="1"/>
  <c r="AN6" i="1"/>
  <c r="AL6" i="1"/>
  <c r="U6" i="1"/>
  <c r="AM6" i="1" s="1"/>
  <c r="Q6" i="1"/>
  <c r="C6" i="1"/>
  <c r="D6" i="1" s="1"/>
  <c r="BV5" i="1"/>
  <c r="BW5" i="1" s="1"/>
  <c r="BU5" i="1"/>
  <c r="BB5" i="1"/>
  <c r="AV5" i="1"/>
  <c r="AL5" i="1"/>
  <c r="U5" i="1"/>
  <c r="AM5" i="1" s="1"/>
  <c r="AN5" i="1" s="1"/>
  <c r="Q5" i="1"/>
  <c r="C5" i="1"/>
  <c r="D5" i="1" s="1"/>
  <c r="G7" i="1" l="1"/>
  <c r="H30" i="1"/>
  <c r="I30" i="1"/>
  <c r="E38" i="1"/>
  <c r="D38" i="1"/>
  <c r="AM50" i="1"/>
  <c r="AN50" i="1" s="1"/>
  <c r="C50" i="1" s="1"/>
  <c r="BV10" i="1"/>
  <c r="BW10" i="1" s="1"/>
  <c r="G10" i="1" s="1"/>
  <c r="AM15" i="1"/>
  <c r="AN15" i="1" s="1"/>
  <c r="C15" i="1" s="1"/>
  <c r="AM23" i="1"/>
  <c r="AN23" i="1" s="1"/>
  <c r="C23" i="1" s="1"/>
  <c r="AM26" i="1"/>
  <c r="AN26" i="1" s="1"/>
  <c r="C26" i="1" s="1"/>
  <c r="C29" i="1"/>
  <c r="AM29" i="1"/>
  <c r="AN29" i="1" s="1"/>
  <c r="I31" i="1"/>
  <c r="H31" i="1"/>
  <c r="AM18" i="1"/>
  <c r="AN18" i="1" s="1"/>
  <c r="C18" i="1" s="1"/>
  <c r="AM44" i="1"/>
  <c r="AN44" i="1" s="1"/>
  <c r="C44" i="1" s="1"/>
  <c r="G6" i="1"/>
  <c r="AM30" i="1"/>
  <c r="AN30" i="1" s="1"/>
  <c r="C30" i="1" s="1"/>
  <c r="C11" i="1"/>
  <c r="AM11" i="1"/>
  <c r="AN11" i="1" s="1"/>
  <c r="I34" i="1"/>
  <c r="H34" i="1"/>
  <c r="K9" i="1"/>
  <c r="M9" i="1" s="1"/>
  <c r="I9" i="1"/>
  <c r="H9" i="1"/>
  <c r="D10" i="1"/>
  <c r="E10" i="1"/>
  <c r="I48" i="1"/>
  <c r="K48" i="1"/>
  <c r="M48" i="1" s="1"/>
  <c r="H48" i="1"/>
  <c r="C19" i="1"/>
  <c r="AM19" i="1"/>
  <c r="AN19" i="1" s="1"/>
  <c r="I35" i="1"/>
  <c r="AM43" i="1"/>
  <c r="AN43" i="1" s="1"/>
  <c r="C43" i="1" s="1"/>
  <c r="AM16" i="1"/>
  <c r="AN16" i="1" s="1"/>
  <c r="C16" i="1" s="1"/>
  <c r="AM22" i="1"/>
  <c r="AN22" i="1" s="1"/>
  <c r="C22" i="1" s="1"/>
  <c r="H20" i="1"/>
  <c r="I20" i="1"/>
  <c r="K20" i="1"/>
  <c r="M20" i="1" s="1"/>
  <c r="E53" i="1"/>
  <c r="D53" i="1"/>
  <c r="E7" i="1"/>
  <c r="D7" i="1"/>
  <c r="D9" i="1"/>
  <c r="E9" i="1"/>
  <c r="AM25" i="1"/>
  <c r="AN25" i="1" s="1"/>
  <c r="C25" i="1"/>
  <c r="K32" i="1"/>
  <c r="M32" i="1" s="1"/>
  <c r="I32" i="1"/>
  <c r="H32" i="1"/>
  <c r="G38" i="1"/>
  <c r="BV39" i="1"/>
  <c r="BW39" i="1" s="1"/>
  <c r="C46" i="1"/>
  <c r="AM46" i="1"/>
  <c r="AN46" i="1" s="1"/>
  <c r="AM20" i="1"/>
  <c r="AN20" i="1" s="1"/>
  <c r="C20" i="1"/>
  <c r="AM51" i="1"/>
  <c r="AN51" i="1" s="1"/>
  <c r="C51" i="1" s="1"/>
  <c r="BV6" i="1"/>
  <c r="BW6" i="1" s="1"/>
  <c r="G49" i="1"/>
  <c r="E5" i="1"/>
  <c r="BB11" i="1"/>
  <c r="AM13" i="1"/>
  <c r="AN13" i="1" s="1"/>
  <c r="C13" i="1" s="1"/>
  <c r="G26" i="1"/>
  <c r="BV26" i="1"/>
  <c r="BW26" i="1" s="1"/>
  <c r="I44" i="1"/>
  <c r="H44" i="1"/>
  <c r="BV33" i="1"/>
  <c r="BW33" i="1" s="1"/>
  <c r="G33" i="1" s="1"/>
  <c r="D39" i="1"/>
  <c r="AM47" i="1"/>
  <c r="AN47" i="1" s="1"/>
  <c r="C47" i="1" s="1"/>
  <c r="G18" i="1"/>
  <c r="C24" i="1"/>
  <c r="G39" i="1"/>
  <c r="AM45" i="1"/>
  <c r="AN45" i="1" s="1"/>
  <c r="C45" i="1" s="1"/>
  <c r="I52" i="1"/>
  <c r="C54" i="1"/>
  <c r="AM54" i="1"/>
  <c r="AN54" i="1" s="1"/>
  <c r="AM12" i="1"/>
  <c r="AN12" i="1" s="1"/>
  <c r="C12" i="1" s="1"/>
  <c r="BV19" i="1"/>
  <c r="BW19" i="1" s="1"/>
  <c r="G19" i="1" s="1"/>
  <c r="H27" i="1"/>
  <c r="AM36" i="1"/>
  <c r="AN36" i="1" s="1"/>
  <c r="C36" i="1" s="1"/>
  <c r="AM52" i="1"/>
  <c r="AN52" i="1" s="1"/>
  <c r="C52" i="1"/>
  <c r="H41" i="1"/>
  <c r="E6" i="1"/>
  <c r="AM17" i="1"/>
  <c r="AN17" i="1" s="1"/>
  <c r="C17" i="1" s="1"/>
  <c r="BB46" i="1"/>
  <c r="K25" i="1"/>
  <c r="M25" i="1" s="1"/>
  <c r="I25" i="1"/>
  <c r="G24" i="1"/>
  <c r="I41" i="1"/>
  <c r="AM33" i="1"/>
  <c r="AN33" i="1" s="1"/>
  <c r="C33" i="1"/>
  <c r="BB53" i="1"/>
  <c r="D32" i="1"/>
  <c r="H51" i="1"/>
  <c r="BV13" i="1"/>
  <c r="BW13" i="1" s="1"/>
  <c r="G13" i="1" s="1"/>
  <c r="I27" i="1"/>
  <c r="G8" i="1"/>
  <c r="BB12" i="1"/>
  <c r="C21" i="1"/>
  <c r="H23" i="1"/>
  <c r="AM28" i="1"/>
  <c r="AN28" i="1" s="1"/>
  <c r="C28" i="1" s="1"/>
  <c r="C42" i="1"/>
  <c r="D49" i="1"/>
  <c r="I51" i="1"/>
  <c r="H52" i="1"/>
  <c r="AM27" i="1"/>
  <c r="AN27" i="1" s="1"/>
  <c r="C27" i="1" s="1"/>
  <c r="E40" i="1"/>
  <c r="D40" i="1"/>
  <c r="BB14" i="1"/>
  <c r="BV49" i="1"/>
  <c r="BW49" i="1" s="1"/>
  <c r="AM37" i="1"/>
  <c r="AN37" i="1" s="1"/>
  <c r="C37" i="1" s="1"/>
  <c r="H7" i="1"/>
  <c r="C14" i="1"/>
  <c r="BV45" i="1"/>
  <c r="BW45" i="1" s="1"/>
  <c r="G45" i="1" s="1"/>
  <c r="C31" i="1"/>
  <c r="K31" i="1" s="1"/>
  <c r="M31" i="1" s="1"/>
  <c r="C35" i="1"/>
  <c r="G47" i="1"/>
  <c r="BB22" i="1"/>
  <c r="BB21" i="1"/>
  <c r="BB29" i="1"/>
  <c r="BB50" i="1"/>
  <c r="BB28" i="1"/>
  <c r="H35" i="1"/>
  <c r="BB36" i="1"/>
  <c r="BB42" i="1"/>
  <c r="BV40" i="1"/>
  <c r="BW40" i="1" s="1"/>
  <c r="G40" i="1" s="1"/>
  <c r="BB15" i="1"/>
  <c r="BB43" i="1"/>
  <c r="G5" i="1"/>
  <c r="C8" i="1"/>
  <c r="C34" i="1"/>
  <c r="H49" i="1"/>
  <c r="G54" i="1"/>
  <c r="BV47" i="1"/>
  <c r="BW47" i="1" s="1"/>
  <c r="BV54" i="1"/>
  <c r="BW54" i="1" s="1"/>
  <c r="D23" i="1" l="1"/>
  <c r="E23" i="1"/>
  <c r="K23" i="1"/>
  <c r="M23" i="1" s="1"/>
  <c r="H13" i="1"/>
  <c r="K13" i="1"/>
  <c r="M13" i="1" s="1"/>
  <c r="I13" i="1"/>
  <c r="H33" i="1"/>
  <c r="K33" i="1"/>
  <c r="M33" i="1" s="1"/>
  <c r="I33" i="1"/>
  <c r="D36" i="1"/>
  <c r="E36" i="1"/>
  <c r="E26" i="1"/>
  <c r="D26" i="1"/>
  <c r="D27" i="1"/>
  <c r="E27" i="1"/>
  <c r="K27" i="1"/>
  <c r="M27" i="1" s="1"/>
  <c r="I19" i="1"/>
  <c r="H19" i="1"/>
  <c r="K19" i="1"/>
  <c r="M19" i="1" s="1"/>
  <c r="E22" i="1"/>
  <c r="D22" i="1"/>
  <c r="D15" i="1"/>
  <c r="E15" i="1"/>
  <c r="E47" i="1"/>
  <c r="D47" i="1"/>
  <c r="E43" i="1"/>
  <c r="D43" i="1"/>
  <c r="D30" i="1"/>
  <c r="E30" i="1"/>
  <c r="K30" i="1"/>
  <c r="M30" i="1" s="1"/>
  <c r="D12" i="1"/>
  <c r="E12" i="1"/>
  <c r="D37" i="1"/>
  <c r="K37" i="1"/>
  <c r="M37" i="1" s="1"/>
  <c r="E37" i="1"/>
  <c r="D16" i="1"/>
  <c r="E16" i="1"/>
  <c r="K16" i="1"/>
  <c r="M16" i="1" s="1"/>
  <c r="E13" i="1"/>
  <c r="D13" i="1"/>
  <c r="E45" i="1"/>
  <c r="D45" i="1"/>
  <c r="D44" i="1"/>
  <c r="E44" i="1"/>
  <c r="K44" i="1"/>
  <c r="M44" i="1" s="1"/>
  <c r="K10" i="1"/>
  <c r="M10" i="1" s="1"/>
  <c r="I10" i="1"/>
  <c r="H10" i="1"/>
  <c r="E50" i="1"/>
  <c r="D50" i="1"/>
  <c r="K45" i="1"/>
  <c r="M45" i="1" s="1"/>
  <c r="I45" i="1"/>
  <c r="H45" i="1"/>
  <c r="K40" i="1"/>
  <c r="M40" i="1" s="1"/>
  <c r="H40" i="1"/>
  <c r="I40" i="1"/>
  <c r="E17" i="1"/>
  <c r="D17" i="1"/>
  <c r="K17" i="1"/>
  <c r="M17" i="1" s="1"/>
  <c r="D51" i="1"/>
  <c r="E51" i="1"/>
  <c r="K51" i="1"/>
  <c r="M51" i="1" s="1"/>
  <c r="E18" i="1"/>
  <c r="D18" i="1"/>
  <c r="K24" i="1"/>
  <c r="M24" i="1" s="1"/>
  <c r="I24" i="1"/>
  <c r="H24" i="1"/>
  <c r="E34" i="1"/>
  <c r="D34" i="1"/>
  <c r="D24" i="1"/>
  <c r="E24" i="1"/>
  <c r="K38" i="1"/>
  <c r="M38" i="1" s="1"/>
  <c r="I38" i="1"/>
  <c r="H38" i="1"/>
  <c r="D42" i="1"/>
  <c r="E42" i="1"/>
  <c r="E33" i="1"/>
  <c r="D33" i="1"/>
  <c r="K18" i="1"/>
  <c r="M18" i="1" s="1"/>
  <c r="I18" i="1"/>
  <c r="H18" i="1"/>
  <c r="BV43" i="1"/>
  <c r="BW43" i="1" s="1"/>
  <c r="G43" i="1" s="1"/>
  <c r="BV15" i="1"/>
  <c r="BW15" i="1" s="1"/>
  <c r="G15" i="1" s="1"/>
  <c r="BV21" i="1"/>
  <c r="BW21" i="1" s="1"/>
  <c r="G21" i="1"/>
  <c r="K34" i="1"/>
  <c r="M34" i="1" s="1"/>
  <c r="BV42" i="1"/>
  <c r="BW42" i="1" s="1"/>
  <c r="G42" i="1"/>
  <c r="BV46" i="1"/>
  <c r="BW46" i="1" s="1"/>
  <c r="G46" i="1" s="1"/>
  <c r="K39" i="1"/>
  <c r="M39" i="1" s="1"/>
  <c r="I39" i="1"/>
  <c r="H39" i="1"/>
  <c r="BV11" i="1"/>
  <c r="BW11" i="1" s="1"/>
  <c r="G11" i="1"/>
  <c r="BV22" i="1"/>
  <c r="BW22" i="1" s="1"/>
  <c r="G22" i="1" s="1"/>
  <c r="D29" i="1"/>
  <c r="E29" i="1"/>
  <c r="BV28" i="1"/>
  <c r="BW28" i="1" s="1"/>
  <c r="G28" i="1" s="1"/>
  <c r="E46" i="1"/>
  <c r="D46" i="1"/>
  <c r="BV50" i="1"/>
  <c r="BW50" i="1" s="1"/>
  <c r="G50" i="1" s="1"/>
  <c r="E8" i="1"/>
  <c r="D8" i="1"/>
  <c r="E52" i="1"/>
  <c r="D52" i="1"/>
  <c r="H6" i="1"/>
  <c r="I6" i="1"/>
  <c r="K6" i="1"/>
  <c r="M6" i="1" s="1"/>
  <c r="K5" i="1"/>
  <c r="M5" i="1" s="1"/>
  <c r="I5" i="1"/>
  <c r="H5" i="1"/>
  <c r="BV29" i="1"/>
  <c r="BW29" i="1" s="1"/>
  <c r="G29" i="1" s="1"/>
  <c r="E21" i="1"/>
  <c r="D21" i="1"/>
  <c r="K49" i="1"/>
  <c r="M49" i="1" s="1"/>
  <c r="I49" i="1"/>
  <c r="BV12" i="1"/>
  <c r="BW12" i="1" s="1"/>
  <c r="G12" i="1" s="1"/>
  <c r="I8" i="1"/>
  <c r="K8" i="1"/>
  <c r="M8" i="1" s="1"/>
  <c r="H8" i="1"/>
  <c r="BV36" i="1"/>
  <c r="BW36" i="1" s="1"/>
  <c r="G36" i="1" s="1"/>
  <c r="K47" i="1"/>
  <c r="M47" i="1" s="1"/>
  <c r="I47" i="1"/>
  <c r="H47" i="1"/>
  <c r="E54" i="1"/>
  <c r="D54" i="1"/>
  <c r="E20" i="1"/>
  <c r="D20" i="1"/>
  <c r="E35" i="1"/>
  <c r="D35" i="1"/>
  <c r="K35" i="1"/>
  <c r="M35" i="1" s="1"/>
  <c r="H26" i="1"/>
  <c r="I26" i="1"/>
  <c r="K26" i="1"/>
  <c r="M26" i="1" s="1"/>
  <c r="E19" i="1"/>
  <c r="D19" i="1"/>
  <c r="BV53" i="1"/>
  <c r="BW53" i="1" s="1"/>
  <c r="G53" i="1" s="1"/>
  <c r="D14" i="1"/>
  <c r="E14" i="1"/>
  <c r="D28" i="1"/>
  <c r="E28" i="1"/>
  <c r="K52" i="1"/>
  <c r="M52" i="1" s="1"/>
  <c r="BV14" i="1"/>
  <c r="BW14" i="1" s="1"/>
  <c r="G14" i="1" s="1"/>
  <c r="E25" i="1"/>
  <c r="D25" i="1"/>
  <c r="H54" i="1"/>
  <c r="K54" i="1"/>
  <c r="M54" i="1" s="1"/>
  <c r="I54" i="1"/>
  <c r="E31" i="1"/>
  <c r="D31" i="1"/>
  <c r="E11" i="1"/>
  <c r="D11" i="1"/>
  <c r="K7" i="1"/>
  <c r="M7" i="1" s="1"/>
  <c r="I7" i="1"/>
  <c r="I29" i="1" l="1"/>
  <c r="K29" i="1"/>
  <c r="M29" i="1" s="1"/>
  <c r="H29" i="1"/>
  <c r="K28" i="1"/>
  <c r="M28" i="1" s="1"/>
  <c r="I28" i="1"/>
  <c r="H28" i="1"/>
  <c r="I15" i="1"/>
  <c r="K15" i="1"/>
  <c r="M15" i="1" s="1"/>
  <c r="H15" i="1"/>
  <c r="I43" i="1"/>
  <c r="K43" i="1"/>
  <c r="M43" i="1" s="1"/>
  <c r="H43" i="1"/>
  <c r="K53" i="1"/>
  <c r="M53" i="1" s="1"/>
  <c r="I53" i="1"/>
  <c r="H53" i="1"/>
  <c r="I22" i="1"/>
  <c r="K22" i="1"/>
  <c r="M22" i="1" s="1"/>
  <c r="H22" i="1"/>
  <c r="I36" i="1"/>
  <c r="K36" i="1"/>
  <c r="M36" i="1" s="1"/>
  <c r="H36" i="1"/>
  <c r="K12" i="1"/>
  <c r="M12" i="1" s="1"/>
  <c r="I12" i="1"/>
  <c r="H12" i="1"/>
  <c r="K46" i="1"/>
  <c r="M46" i="1" s="1"/>
  <c r="I46" i="1"/>
  <c r="H46" i="1"/>
  <c r="K14" i="1"/>
  <c r="M14" i="1" s="1"/>
  <c r="I14" i="1"/>
  <c r="H14" i="1"/>
  <c r="I50" i="1"/>
  <c r="K50" i="1"/>
  <c r="M50" i="1" s="1"/>
  <c r="H50" i="1"/>
  <c r="I11" i="1"/>
  <c r="K11" i="1"/>
  <c r="M11" i="1" s="1"/>
  <c r="H11" i="1"/>
  <c r="K42" i="1"/>
  <c r="M42" i="1" s="1"/>
  <c r="I42" i="1"/>
  <c r="H42" i="1"/>
  <c r="K21" i="1"/>
  <c r="M21" i="1" s="1"/>
  <c r="I21" i="1"/>
  <c r="H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s364438</author>
  </authors>
  <commentList>
    <comment ref="AM4" authorId="0" shapeId="0" xr:uid="{41F03A2D-487A-4C60-A837-3ED817F1104A}">
      <text>
        <r>
          <rPr>
            <sz val="9"/>
            <color indexed="81"/>
            <rFont val="Tahoma"/>
            <family val="2"/>
          </rPr>
          <t xml:space="preserve">Non-Residential Only
</t>
        </r>
      </text>
    </comment>
    <comment ref="BV4" authorId="0" shapeId="0" xr:uid="{4646436C-4195-4844-A0A8-3BDDF74ADA60}">
      <text>
        <r>
          <rPr>
            <sz val="9"/>
            <color indexed="81"/>
            <rFont val="Tahoma"/>
            <family val="2"/>
          </rPr>
          <t xml:space="preserve">Non-Residential Only
</t>
        </r>
      </text>
    </comment>
  </commentList>
</comments>
</file>

<file path=xl/sharedStrings.xml><?xml version="1.0" encoding="utf-8"?>
<sst xmlns="http://schemas.openxmlformats.org/spreadsheetml/2006/main" count="132" uniqueCount="58">
  <si>
    <t>Current</t>
  </si>
  <si>
    <t>Proposed</t>
  </si>
  <si>
    <t>New Generation Rider</t>
  </si>
  <si>
    <t>Rates</t>
  </si>
  <si>
    <t>Water Htg</t>
  </si>
  <si>
    <t>New</t>
  </si>
  <si>
    <t>Demand</t>
  </si>
  <si>
    <t>Non %</t>
  </si>
  <si>
    <t>Exc. Fuel</t>
  </si>
  <si>
    <t>Env, BSDR &amp; SSR</t>
  </si>
  <si>
    <t>Assumptions</t>
  </si>
  <si>
    <t>BSRR</t>
  </si>
  <si>
    <t>Metered</t>
  </si>
  <si>
    <t>Fixed</t>
  </si>
  <si>
    <t>Volumetric</t>
  </si>
  <si>
    <t>Bill</t>
  </si>
  <si>
    <t>%</t>
  </si>
  <si>
    <t>kWh</t>
  </si>
  <si>
    <t>Surcharges $/bill</t>
  </si>
  <si>
    <t>Surcharges $/kwh and $/kW</t>
  </si>
  <si>
    <t>Surcharges %</t>
  </si>
  <si>
    <t>On Pk</t>
  </si>
  <si>
    <t>Off Pk</t>
  </si>
  <si>
    <t>Surg $/kw</t>
  </si>
  <si>
    <t>Surcharge</t>
  </si>
  <si>
    <t>TOD</t>
  </si>
  <si>
    <t>Block 1</t>
  </si>
  <si>
    <t>Block 2</t>
  </si>
  <si>
    <t>Energy</t>
  </si>
  <si>
    <t>Increase</t>
  </si>
  <si>
    <t>Change</t>
  </si>
  <si>
    <t>Customer</t>
  </si>
  <si>
    <t>Block 3</t>
  </si>
  <si>
    <t>Block 4</t>
  </si>
  <si>
    <t>Block 5</t>
  </si>
  <si>
    <t>Base Bill</t>
  </si>
  <si>
    <t>RS EA</t>
  </si>
  <si>
    <t>KEDS</t>
  </si>
  <si>
    <t>DSM</t>
  </si>
  <si>
    <t>FAC</t>
  </si>
  <si>
    <t>FAC Credit</t>
  </si>
  <si>
    <t>Sys Sales</t>
  </si>
  <si>
    <t>FTC</t>
  </si>
  <si>
    <t>PPA - kWh</t>
  </si>
  <si>
    <t>PPA - kW</t>
  </si>
  <si>
    <t>Capacity</t>
  </si>
  <si>
    <t>BSDR</t>
  </si>
  <si>
    <t>Enviro</t>
  </si>
  <si>
    <t>SSR</t>
  </si>
  <si>
    <t>kW</t>
  </si>
  <si>
    <t>Total $</t>
  </si>
  <si>
    <t>Load Factor</t>
  </si>
  <si>
    <t>On Peak</t>
  </si>
  <si>
    <t>Off Peak</t>
  </si>
  <si>
    <t>CC</t>
  </si>
  <si>
    <t>Gen.Rider - kWh</t>
  </si>
  <si>
    <t>Gen. Rider- kW</t>
  </si>
  <si>
    <t>Cust Block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</si>
</sst>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#,##0.00000"/>
    <numFmt numFmtId="167" formatCode="0.000000"/>
    <numFmt numFmtId="168" formatCode="#,##0.00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i/>
      <sz val="10"/>
      <name val="Aptos Narrow"/>
      <family val="2"/>
      <scheme val="minor"/>
    </font>
    <font>
      <b/>
      <i/>
      <sz val="10"/>
      <color rgb="FF0033CC"/>
      <name val="Aptos Narrow"/>
      <family val="2"/>
      <scheme val="minor"/>
    </font>
    <font>
      <b/>
      <sz val="10"/>
      <color rgb="FF0033CC"/>
      <name val="Aptos Narrow"/>
      <family val="2"/>
      <scheme val="minor"/>
    </font>
    <font>
      <u/>
      <sz val="10"/>
      <name val="Aptos Narrow"/>
      <family val="2"/>
      <scheme val="minor"/>
    </font>
    <font>
      <b/>
      <u/>
      <sz val="10"/>
      <name val="Aptos Narrow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/>
  </cellStyleXfs>
  <cellXfs count="92">
    <xf numFmtId="0" fontId="0" fillId="0" borderId="0" xfId="0"/>
    <xf numFmtId="44" fontId="3" fillId="0" borderId="0" xfId="1" applyFont="1" applyFill="1" applyAlignment="1">
      <alignment horizontal="right"/>
    </xf>
    <xf numFmtId="44" fontId="3" fillId="0" borderId="0" xfId="1" applyFont="1" applyFill="1" applyBorder="1" applyAlignment="1">
      <alignment horizontal="right"/>
    </xf>
    <xf numFmtId="44" fontId="4" fillId="0" borderId="0" xfId="1" applyFont="1" applyFill="1" applyBorder="1" applyAlignment="1">
      <alignment horizontal="right"/>
    </xf>
    <xf numFmtId="44" fontId="3" fillId="0" borderId="0" xfId="1" applyFont="1" applyFill="1" applyAlignment="1" applyProtection="1">
      <alignment horizontal="right"/>
      <protection locked="0"/>
    </xf>
    <xf numFmtId="44" fontId="3" fillId="0" borderId="0" xfId="1" applyFont="1" applyFill="1" applyAlignment="1"/>
    <xf numFmtId="44" fontId="4" fillId="0" borderId="0" xfId="1" applyFont="1" applyFill="1" applyAlignment="1"/>
    <xf numFmtId="0" fontId="3" fillId="0" borderId="0" xfId="0" applyFont="1" applyAlignment="1" applyProtection="1">
      <alignment horizontal="right"/>
      <protection locked="0"/>
    </xf>
    <xf numFmtId="164" fontId="3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Protection="1">
      <protection locked="0"/>
    </xf>
    <xf numFmtId="44" fontId="3" fillId="0" borderId="0" xfId="1" applyFont="1" applyFill="1" applyBorder="1" applyAlignment="1">
      <alignment horizontal="right" wrapText="1"/>
    </xf>
    <xf numFmtId="44" fontId="4" fillId="0" borderId="0" xfId="1" applyFont="1" applyFill="1" applyBorder="1" applyAlignment="1">
      <alignment horizontal="center" vertical="center" wrapText="1"/>
    </xf>
    <xf numFmtId="44" fontId="3" fillId="0" borderId="0" xfId="1" applyFont="1" applyFill="1" applyAlignment="1" applyProtection="1">
      <alignment horizontal="center" vertical="center"/>
      <protection locked="0"/>
    </xf>
    <xf numFmtId="44" fontId="3" fillId="0" borderId="0" xfId="1" applyFont="1" applyFill="1" applyAlignment="1">
      <alignment horizontal="center" vertical="center"/>
    </xf>
    <xf numFmtId="44" fontId="4" fillId="0" borderId="0" xfId="1" applyFont="1" applyFill="1" applyAlignment="1">
      <alignment horizontal="center" vertical="center"/>
    </xf>
    <xf numFmtId="165" fontId="3" fillId="0" borderId="1" xfId="0" applyNumberFormat="1" applyFont="1" applyBorder="1"/>
    <xf numFmtId="166" fontId="3" fillId="0" borderId="0" xfId="0" applyNumberFormat="1" applyFont="1"/>
    <xf numFmtId="166" fontId="3" fillId="0" borderId="2" xfId="0" applyNumberFormat="1" applyFont="1" applyBorder="1"/>
    <xf numFmtId="167" fontId="3" fillId="0" borderId="1" xfId="0" applyNumberFormat="1" applyFont="1" applyBorder="1"/>
    <xf numFmtId="167" fontId="3" fillId="0" borderId="0" xfId="0" applyNumberFormat="1" applyFont="1"/>
    <xf numFmtId="167" fontId="6" fillId="0" borderId="0" xfId="0" applyNumberFormat="1" applyFont="1" applyAlignment="1">
      <alignment horizontal="center"/>
    </xf>
    <xf numFmtId="166" fontId="3" fillId="0" borderId="3" xfId="0" applyNumberFormat="1" applyFont="1" applyBorder="1"/>
    <xf numFmtId="165" fontId="3" fillId="0" borderId="0" xfId="0" applyNumberFormat="1" applyFont="1" applyAlignment="1">
      <alignment horizontal="right"/>
    </xf>
    <xf numFmtId="165" fontId="3" fillId="0" borderId="3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4" fontId="3" fillId="0" borderId="0" xfId="0" applyNumberFormat="1" applyFont="1" applyAlignment="1" applyProtection="1">
      <alignment horizontal="right"/>
      <protection locked="0"/>
    </xf>
    <xf numFmtId="44" fontId="3" fillId="0" borderId="0" xfId="1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44" fontId="3" fillId="0" borderId="0" xfId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Alignment="1" applyProtection="1">
      <alignment horizontal="right"/>
      <protection locked="0"/>
    </xf>
    <xf numFmtId="165" fontId="7" fillId="0" borderId="5" xfId="0" applyNumberFormat="1" applyFont="1" applyBorder="1"/>
    <xf numFmtId="0" fontId="3" fillId="0" borderId="7" xfId="0" applyFont="1" applyBorder="1" applyProtection="1">
      <protection locked="0"/>
    </xf>
    <xf numFmtId="166" fontId="3" fillId="0" borderId="6" xfId="0" applyNumberFormat="1" applyFont="1" applyBorder="1"/>
    <xf numFmtId="167" fontId="3" fillId="0" borderId="7" xfId="0" applyNumberFormat="1" applyFont="1" applyBorder="1" applyAlignment="1" applyProtection="1">
      <alignment horizontal="center"/>
      <protection locked="0"/>
    </xf>
    <xf numFmtId="3" fontId="8" fillId="0" borderId="4" xfId="0" applyNumberFormat="1" applyFont="1" applyBorder="1" applyAlignment="1">
      <alignment horizontal="right"/>
    </xf>
    <xf numFmtId="4" fontId="8" fillId="0" borderId="4" xfId="0" applyNumberFormat="1" applyFont="1" applyBorder="1" applyAlignment="1" applyProtection="1">
      <alignment horizontal="right"/>
      <protection locked="0"/>
    </xf>
    <xf numFmtId="44" fontId="8" fillId="0" borderId="4" xfId="1" applyFont="1" applyFill="1" applyBorder="1" applyAlignment="1">
      <alignment horizontal="center"/>
    </xf>
    <xf numFmtId="44" fontId="9" fillId="0" borderId="4" xfId="1" applyFont="1" applyFill="1" applyBorder="1" applyAlignment="1">
      <alignment horizontal="center"/>
    </xf>
    <xf numFmtId="44" fontId="8" fillId="0" borderId="4" xfId="1" applyFont="1" applyFill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164" fontId="8" fillId="0" borderId="4" xfId="0" applyNumberFormat="1" applyFont="1" applyBorder="1" applyAlignment="1">
      <alignment horizontal="center"/>
    </xf>
    <xf numFmtId="0" fontId="3" fillId="0" borderId="4" xfId="0" applyFont="1" applyBorder="1"/>
    <xf numFmtId="165" fontId="3" fillId="0" borderId="8" xfId="0" applyNumberFormat="1" applyFont="1" applyBorder="1"/>
    <xf numFmtId="166" fontId="3" fillId="0" borderId="9" xfId="0" applyNumberFormat="1" applyFont="1" applyBorder="1"/>
    <xf numFmtId="166" fontId="3" fillId="0" borderId="4" xfId="0" applyNumberFormat="1" applyFont="1" applyBorder="1"/>
    <xf numFmtId="166" fontId="3" fillId="0" borderId="10" xfId="0" applyNumberFormat="1" applyFont="1" applyBorder="1" applyAlignment="1">
      <alignment horizontal="right"/>
    </xf>
    <xf numFmtId="167" fontId="3" fillId="0" borderId="11" xfId="0" applyNumberFormat="1" applyFont="1" applyBorder="1" applyAlignment="1">
      <alignment horizontal="right"/>
    </xf>
    <xf numFmtId="167" fontId="3" fillId="0" borderId="4" xfId="0" applyNumberFormat="1" applyFont="1" applyBorder="1" applyAlignment="1">
      <alignment horizontal="right"/>
    </xf>
    <xf numFmtId="0" fontId="3" fillId="0" borderId="4" xfId="0" applyFont="1" applyBorder="1" applyAlignment="1" applyProtection="1">
      <alignment horizontal="right"/>
      <protection locked="0"/>
    </xf>
    <xf numFmtId="166" fontId="3" fillId="0" borderId="4" xfId="0" applyNumberFormat="1" applyFont="1" applyBorder="1" applyAlignment="1">
      <alignment horizontal="right"/>
    </xf>
    <xf numFmtId="166" fontId="3" fillId="0" borderId="7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5" fontId="3" fillId="0" borderId="5" xfId="3" applyNumberFormat="1" applyFont="1" applyBorder="1" applyAlignment="1">
      <alignment horizontal="center"/>
    </xf>
    <xf numFmtId="166" fontId="3" fillId="0" borderId="7" xfId="0" applyNumberFormat="1" applyFont="1" applyBorder="1"/>
    <xf numFmtId="167" fontId="3" fillId="0" borderId="5" xfId="0" applyNumberFormat="1" applyFont="1" applyBorder="1" applyAlignment="1">
      <alignment horizontal="right"/>
    </xf>
    <xf numFmtId="167" fontId="3" fillId="0" borderId="7" xfId="0" applyNumberFormat="1" applyFont="1" applyBorder="1" applyAlignment="1">
      <alignment horizontal="right"/>
    </xf>
    <xf numFmtId="0" fontId="3" fillId="0" borderId="7" xfId="0" applyFont="1" applyBorder="1" applyAlignment="1" applyProtection="1">
      <alignment horizontal="right"/>
      <protection locked="0"/>
    </xf>
    <xf numFmtId="166" fontId="3" fillId="0" borderId="7" xfId="0" applyNumberFormat="1" applyFont="1" applyBorder="1" applyAlignment="1">
      <alignment horizontal="right"/>
    </xf>
    <xf numFmtId="166" fontId="5" fillId="0" borderId="7" xfId="0" applyNumberFormat="1" applyFont="1" applyBorder="1" applyAlignment="1">
      <alignment horizontal="right"/>
    </xf>
    <xf numFmtId="166" fontId="3" fillId="0" borderId="6" xfId="0" applyNumberFormat="1" applyFont="1" applyBorder="1" applyAlignment="1">
      <alignment horizontal="center"/>
    </xf>
    <xf numFmtId="3" fontId="3" fillId="0" borderId="13" xfId="0" applyNumberFormat="1" applyFont="1" applyBorder="1"/>
    <xf numFmtId="4" fontId="3" fillId="0" borderId="13" xfId="0" applyNumberFormat="1" applyFont="1" applyBorder="1" applyProtection="1">
      <protection locked="0"/>
    </xf>
    <xf numFmtId="44" fontId="3" fillId="0" borderId="13" xfId="0" applyNumberFormat="1" applyFont="1" applyBorder="1"/>
    <xf numFmtId="164" fontId="4" fillId="0" borderId="13" xfId="2" applyNumberFormat="1" applyFont="1" applyFill="1" applyBorder="1"/>
    <xf numFmtId="0" fontId="3" fillId="0" borderId="13" xfId="0" applyFont="1" applyBorder="1"/>
    <xf numFmtId="164" fontId="3" fillId="0" borderId="13" xfId="0" applyNumberFormat="1" applyFont="1" applyBorder="1"/>
    <xf numFmtId="166" fontId="3" fillId="0" borderId="14" xfId="0" applyNumberFormat="1" applyFont="1" applyBorder="1"/>
    <xf numFmtId="166" fontId="3" fillId="0" borderId="13" xfId="0" applyNumberFormat="1" applyFont="1" applyBorder="1"/>
    <xf numFmtId="44" fontId="3" fillId="0" borderId="15" xfId="1" applyFont="1" applyFill="1" applyBorder="1"/>
    <xf numFmtId="167" fontId="3" fillId="0" borderId="13" xfId="0" applyNumberFormat="1" applyFont="1" applyBorder="1"/>
    <xf numFmtId="168" fontId="3" fillId="0" borderId="13" xfId="0" applyNumberFormat="1" applyFont="1" applyBorder="1"/>
    <xf numFmtId="165" fontId="3" fillId="0" borderId="13" xfId="0" applyNumberFormat="1" applyFont="1" applyBorder="1"/>
    <xf numFmtId="165" fontId="3" fillId="0" borderId="16" xfId="0" applyNumberFormat="1" applyFont="1" applyBorder="1" applyAlignment="1">
      <alignment horizontal="right"/>
    </xf>
    <xf numFmtId="7" fontId="3" fillId="0" borderId="17" xfId="0" applyNumberFormat="1" applyFont="1" applyBorder="1"/>
    <xf numFmtId="4" fontId="3" fillId="0" borderId="16" xfId="0" applyNumberFormat="1" applyFont="1" applyBorder="1" applyAlignment="1">
      <alignment horizontal="right"/>
    </xf>
    <xf numFmtId="165" fontId="3" fillId="0" borderId="15" xfId="0" applyNumberFormat="1" applyFont="1" applyBorder="1"/>
    <xf numFmtId="0" fontId="2" fillId="0" borderId="0" xfId="0" applyFont="1"/>
    <xf numFmtId="167" fontId="3" fillId="0" borderId="5" xfId="0" applyNumberFormat="1" applyFont="1" applyBorder="1" applyAlignment="1" applyProtection="1">
      <alignment horizontal="center"/>
      <protection locked="0"/>
    </xf>
    <xf numFmtId="167" fontId="3" fillId="0" borderId="6" xfId="0" applyNumberFormat="1" applyFont="1" applyBorder="1" applyAlignment="1" applyProtection="1">
      <alignment horizontal="center"/>
      <protection locked="0"/>
    </xf>
    <xf numFmtId="167" fontId="3" fillId="0" borderId="7" xfId="0" applyNumberFormat="1" applyFont="1" applyBorder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3" xfId="3" xr:uid="{13F5A012-C2D9-4B86-A911-FB2C5DEDB2A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E85F-3AD7-4AA2-8C90-E436769E5F09}">
  <dimension ref="A1:BW54"/>
  <sheetViews>
    <sheetView tabSelected="1" topLeftCell="G1" workbookViewId="0">
      <selection activeCell="AY2" sqref="AY2"/>
    </sheetView>
  </sheetViews>
  <sheetFormatPr defaultRowHeight="14.4" x14ac:dyDescent="0.3"/>
  <cols>
    <col min="3" max="3" width="10" bestFit="1" customWidth="1"/>
    <col min="4" max="5" width="10" style="88" customWidth="1"/>
    <col min="7" max="7" width="11" bestFit="1" customWidth="1"/>
    <col min="8" max="9" width="11" style="88" customWidth="1"/>
    <col min="11" max="11" width="11" bestFit="1" customWidth="1"/>
    <col min="41" max="46" width="0" hidden="1" customWidth="1"/>
    <col min="66" max="66" width="12.44140625" bestFit="1" customWidth="1"/>
    <col min="73" max="73" width="13.44140625" bestFit="1" customWidth="1"/>
    <col min="74" max="74" width="9.88671875" bestFit="1" customWidth="1"/>
  </cols>
  <sheetData>
    <row r="1" spans="1:75" x14ac:dyDescent="0.3">
      <c r="A1" s="1"/>
      <c r="B1" s="1"/>
      <c r="C1" s="2"/>
      <c r="D1" s="3"/>
      <c r="E1" s="3"/>
      <c r="F1" s="4"/>
      <c r="G1" s="5"/>
      <c r="H1" s="6"/>
      <c r="I1" s="6"/>
      <c r="J1" s="7"/>
      <c r="K1" s="8"/>
      <c r="L1" s="9"/>
      <c r="M1" s="10"/>
      <c r="N1" s="9"/>
      <c r="O1" s="10" t="s">
        <v>0</v>
      </c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>
        <v>3.3799999999999997E-2</v>
      </c>
      <c r="AS1" s="9"/>
      <c r="AU1" s="10" t="s">
        <v>1</v>
      </c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11" t="s">
        <v>2</v>
      </c>
      <c r="BL1" s="12"/>
      <c r="BM1" s="9"/>
      <c r="BN1" s="9"/>
      <c r="BO1" s="9"/>
      <c r="BP1" s="9"/>
      <c r="BQ1" s="9"/>
      <c r="BR1" s="9"/>
      <c r="BS1" s="9"/>
      <c r="BT1" s="9"/>
      <c r="BU1" s="13"/>
      <c r="BV1" s="9"/>
      <c r="BW1" s="9"/>
    </row>
    <row r="2" spans="1:75" x14ac:dyDescent="0.3">
      <c r="A2" s="1"/>
      <c r="B2" s="1"/>
      <c r="C2" s="14"/>
      <c r="D2" s="15" t="s">
        <v>0</v>
      </c>
      <c r="E2" s="15" t="s">
        <v>0</v>
      </c>
      <c r="F2" s="16"/>
      <c r="G2" s="17"/>
      <c r="H2" s="18" t="s">
        <v>1</v>
      </c>
      <c r="I2" s="18" t="s">
        <v>1</v>
      </c>
      <c r="J2" s="7"/>
      <c r="K2" s="8"/>
      <c r="L2" s="9"/>
      <c r="M2" s="19"/>
      <c r="N2" s="20"/>
      <c r="O2" s="19" t="s">
        <v>3</v>
      </c>
      <c r="P2" s="20"/>
      <c r="Q2" s="20"/>
      <c r="R2" s="20" t="s">
        <v>4</v>
      </c>
      <c r="S2" s="21"/>
      <c r="T2" s="22"/>
      <c r="U2" s="23"/>
      <c r="V2" s="13"/>
      <c r="W2" s="23"/>
      <c r="X2" s="24" t="s">
        <v>5</v>
      </c>
      <c r="Y2" s="23"/>
      <c r="Z2" s="23"/>
      <c r="AA2" s="23"/>
      <c r="AB2" s="23"/>
      <c r="AC2" s="20"/>
      <c r="AD2" s="20"/>
      <c r="AE2" s="20"/>
      <c r="AF2" s="25"/>
      <c r="AG2" s="26" t="s">
        <v>6</v>
      </c>
      <c r="AH2" s="27" t="s">
        <v>6</v>
      </c>
      <c r="AI2" s="27" t="s">
        <v>6</v>
      </c>
      <c r="AJ2" s="26" t="s">
        <v>7</v>
      </c>
      <c r="AK2" s="26" t="s">
        <v>8</v>
      </c>
      <c r="AL2" s="26" t="s">
        <v>9</v>
      </c>
      <c r="AM2" s="9"/>
      <c r="AN2" s="28" t="s">
        <v>10</v>
      </c>
      <c r="AO2" s="28"/>
      <c r="AP2" s="28"/>
      <c r="AQ2" s="28"/>
      <c r="AR2" s="28"/>
      <c r="AS2" s="9"/>
      <c r="AU2" s="19" t="s">
        <v>3</v>
      </c>
      <c r="AV2" s="20"/>
      <c r="AW2" s="20"/>
      <c r="AY2" s="20" t="s">
        <v>4</v>
      </c>
      <c r="AZ2" s="21"/>
      <c r="BA2" s="22"/>
      <c r="BB2" s="23"/>
      <c r="BC2" s="13"/>
      <c r="BD2" s="23"/>
      <c r="BE2" s="23"/>
      <c r="BF2" s="23"/>
      <c r="BG2" s="23"/>
      <c r="BH2" s="23"/>
      <c r="BI2" s="20"/>
      <c r="BJ2" s="20"/>
      <c r="BK2" s="23"/>
      <c r="BL2" s="20"/>
      <c r="BM2" s="20"/>
      <c r="BN2" s="20"/>
      <c r="BO2" s="25"/>
      <c r="BP2" s="26" t="s">
        <v>6</v>
      </c>
      <c r="BQ2" s="27" t="s">
        <v>6</v>
      </c>
      <c r="BR2" s="27" t="s">
        <v>6</v>
      </c>
      <c r="BS2" s="26" t="s">
        <v>7</v>
      </c>
      <c r="BT2" s="26" t="s">
        <v>8</v>
      </c>
      <c r="BU2" s="26" t="s">
        <v>9</v>
      </c>
      <c r="BV2" s="26" t="s">
        <v>11</v>
      </c>
      <c r="BW2" s="9"/>
    </row>
    <row r="3" spans="1:75" x14ac:dyDescent="0.3">
      <c r="A3" s="29" t="s">
        <v>12</v>
      </c>
      <c r="B3" s="30"/>
      <c r="C3" s="31" t="s">
        <v>0</v>
      </c>
      <c r="D3" s="32" t="s">
        <v>13</v>
      </c>
      <c r="E3" s="32" t="s">
        <v>14</v>
      </c>
      <c r="F3" s="31"/>
      <c r="G3" s="31" t="s">
        <v>1</v>
      </c>
      <c r="H3" s="32" t="s">
        <v>13</v>
      </c>
      <c r="I3" s="32" t="s">
        <v>14</v>
      </c>
      <c r="J3" s="33"/>
      <c r="K3" s="31" t="s">
        <v>15</v>
      </c>
      <c r="L3" s="34"/>
      <c r="M3" s="35" t="s">
        <v>16</v>
      </c>
      <c r="N3" s="9"/>
      <c r="O3" s="36"/>
      <c r="P3" s="13" t="s">
        <v>17</v>
      </c>
      <c r="Q3" s="13" t="s">
        <v>17</v>
      </c>
      <c r="R3" s="13" t="s">
        <v>17</v>
      </c>
      <c r="S3" s="13"/>
      <c r="T3" s="20"/>
      <c r="U3" s="37"/>
      <c r="V3" s="89" t="s">
        <v>18</v>
      </c>
      <c r="W3" s="90"/>
      <c r="X3" s="89" t="s">
        <v>19</v>
      </c>
      <c r="Y3" s="91"/>
      <c r="Z3" s="91"/>
      <c r="AA3" s="91"/>
      <c r="AB3" s="91"/>
      <c r="AC3" s="91"/>
      <c r="AD3" s="91"/>
      <c r="AE3" s="90"/>
      <c r="AF3" s="89" t="s">
        <v>20</v>
      </c>
      <c r="AG3" s="91"/>
      <c r="AH3" s="90"/>
      <c r="AI3" s="26" t="s">
        <v>21</v>
      </c>
      <c r="AJ3" s="38" t="s">
        <v>22</v>
      </c>
      <c r="AK3" s="38" t="s">
        <v>23</v>
      </c>
      <c r="AL3" s="7" t="s">
        <v>24</v>
      </c>
      <c r="AM3" s="7" t="s">
        <v>24</v>
      </c>
      <c r="AN3" s="7" t="s">
        <v>24</v>
      </c>
      <c r="AO3" s="9"/>
      <c r="AP3" s="13"/>
      <c r="AQ3" s="7" t="s">
        <v>25</v>
      </c>
      <c r="AR3" s="7" t="s">
        <v>25</v>
      </c>
      <c r="AS3" s="7" t="s">
        <v>26</v>
      </c>
      <c r="AT3" s="7" t="s">
        <v>27</v>
      </c>
      <c r="AU3" s="9"/>
      <c r="AV3" s="39"/>
      <c r="AW3" s="40" t="s">
        <v>17</v>
      </c>
      <c r="AX3" s="40" t="s">
        <v>17</v>
      </c>
      <c r="AY3" s="40" t="s">
        <v>17</v>
      </c>
      <c r="AZ3" s="40"/>
      <c r="BA3" s="41"/>
      <c r="BB3" s="37"/>
      <c r="BC3" s="89" t="s">
        <v>18</v>
      </c>
      <c r="BD3" s="90"/>
      <c r="BE3" s="89" t="s">
        <v>19</v>
      </c>
      <c r="BF3" s="91"/>
      <c r="BG3" s="91"/>
      <c r="BH3" s="91"/>
      <c r="BI3" s="91"/>
      <c r="BJ3" s="91"/>
      <c r="BK3" s="91"/>
      <c r="BL3" s="42"/>
      <c r="BM3" s="42"/>
      <c r="BN3" s="42"/>
      <c r="BO3" s="89" t="s">
        <v>20</v>
      </c>
      <c r="BP3" s="91"/>
      <c r="BQ3" s="90"/>
      <c r="BR3" s="26" t="s">
        <v>21</v>
      </c>
      <c r="BS3" s="38" t="s">
        <v>22</v>
      </c>
      <c r="BT3" s="38" t="s">
        <v>23</v>
      </c>
      <c r="BU3" s="7" t="s">
        <v>24</v>
      </c>
      <c r="BV3" s="7" t="s">
        <v>24</v>
      </c>
      <c r="BW3" s="7" t="s">
        <v>24</v>
      </c>
    </row>
    <row r="4" spans="1:75" ht="15" thickBot="1" x14ac:dyDescent="0.35">
      <c r="A4" s="43" t="s">
        <v>28</v>
      </c>
      <c r="B4" s="44"/>
      <c r="C4" s="45" t="s">
        <v>15</v>
      </c>
      <c r="D4" s="46" t="s">
        <v>16</v>
      </c>
      <c r="E4" s="46" t="s">
        <v>16</v>
      </c>
      <c r="F4" s="45"/>
      <c r="G4" s="45" t="s">
        <v>15</v>
      </c>
      <c r="H4" s="46" t="s">
        <v>16</v>
      </c>
      <c r="I4" s="46" t="s">
        <v>16</v>
      </c>
      <c r="J4" s="47"/>
      <c r="K4" s="45" t="s">
        <v>29</v>
      </c>
      <c r="L4" s="48"/>
      <c r="M4" s="49" t="s">
        <v>30</v>
      </c>
      <c r="N4" s="50"/>
      <c r="O4" s="51" t="s">
        <v>31</v>
      </c>
      <c r="P4" s="52" t="s">
        <v>26</v>
      </c>
      <c r="Q4" s="52" t="s">
        <v>27</v>
      </c>
      <c r="R4" s="52" t="s">
        <v>32</v>
      </c>
      <c r="S4" s="53" t="s">
        <v>33</v>
      </c>
      <c r="T4" s="53" t="s">
        <v>34</v>
      </c>
      <c r="U4" s="54" t="s">
        <v>35</v>
      </c>
      <c r="V4" s="55" t="s">
        <v>36</v>
      </c>
      <c r="W4" s="56" t="s">
        <v>37</v>
      </c>
      <c r="X4" s="57" t="s">
        <v>38</v>
      </c>
      <c r="Y4" s="56" t="s">
        <v>39</v>
      </c>
      <c r="Z4" s="56" t="s">
        <v>40</v>
      </c>
      <c r="AA4" s="56" t="s">
        <v>41</v>
      </c>
      <c r="AB4" s="56" t="s">
        <v>42</v>
      </c>
      <c r="AC4" s="58" t="s">
        <v>43</v>
      </c>
      <c r="AD4" s="58" t="s">
        <v>44</v>
      </c>
      <c r="AE4" s="59" t="s">
        <v>45</v>
      </c>
      <c r="AF4" s="58" t="s">
        <v>46</v>
      </c>
      <c r="AG4" s="60" t="s">
        <v>47</v>
      </c>
      <c r="AH4" s="60" t="s">
        <v>48</v>
      </c>
      <c r="AI4" s="61" t="s">
        <v>49</v>
      </c>
      <c r="AJ4" s="62" t="s">
        <v>49</v>
      </c>
      <c r="AK4" s="62"/>
      <c r="AL4" s="61" t="s">
        <v>50</v>
      </c>
      <c r="AM4" s="61" t="s">
        <v>50</v>
      </c>
      <c r="AN4" s="61" t="s">
        <v>50</v>
      </c>
      <c r="AO4" s="50"/>
      <c r="AP4" s="50" t="s">
        <v>51</v>
      </c>
      <c r="AQ4" s="63" t="s">
        <v>52</v>
      </c>
      <c r="AR4" s="63" t="s">
        <v>53</v>
      </c>
      <c r="AS4" s="63" t="s">
        <v>17</v>
      </c>
      <c r="AT4" s="63" t="s">
        <v>17</v>
      </c>
      <c r="AU4" s="50"/>
      <c r="AV4" s="64" t="s">
        <v>54</v>
      </c>
      <c r="AW4" s="65" t="s">
        <v>26</v>
      </c>
      <c r="AX4" s="65" t="s">
        <v>27</v>
      </c>
      <c r="AY4" s="65" t="s">
        <v>32</v>
      </c>
      <c r="AZ4" s="65" t="s">
        <v>33</v>
      </c>
      <c r="BA4" s="41" t="s">
        <v>34</v>
      </c>
      <c r="BB4" s="54" t="s">
        <v>35</v>
      </c>
      <c r="BC4" s="66" t="s">
        <v>36</v>
      </c>
      <c r="BD4" s="67" t="s">
        <v>37</v>
      </c>
      <c r="BE4" s="68" t="s">
        <v>38</v>
      </c>
      <c r="BF4" s="67" t="s">
        <v>39</v>
      </c>
      <c r="BG4" s="56" t="s">
        <v>40</v>
      </c>
      <c r="BH4" s="67" t="s">
        <v>41</v>
      </c>
      <c r="BI4" s="67" t="s">
        <v>42</v>
      </c>
      <c r="BJ4" s="69" t="s">
        <v>43</v>
      </c>
      <c r="BK4" s="69" t="s">
        <v>44</v>
      </c>
      <c r="BL4" s="59" t="s">
        <v>54</v>
      </c>
      <c r="BM4" s="70" t="s">
        <v>55</v>
      </c>
      <c r="BN4" s="70" t="s">
        <v>56</v>
      </c>
      <c r="BO4" s="59" t="s">
        <v>46</v>
      </c>
      <c r="BP4" s="59" t="s">
        <v>47</v>
      </c>
      <c r="BQ4" s="71" t="s">
        <v>48</v>
      </c>
      <c r="BR4" s="61" t="s">
        <v>49</v>
      </c>
      <c r="BS4" s="62" t="s">
        <v>49</v>
      </c>
      <c r="BT4" s="62"/>
      <c r="BU4" s="61" t="s">
        <v>50</v>
      </c>
      <c r="BV4" s="61" t="s">
        <v>50</v>
      </c>
      <c r="BW4" s="61" t="s">
        <v>50</v>
      </c>
    </row>
    <row r="5" spans="1:75" ht="15" thickBot="1" x14ac:dyDescent="0.35">
      <c r="A5" s="72">
        <v>100</v>
      </c>
      <c r="B5" s="73"/>
      <c r="C5" s="74">
        <f t="shared" ref="C5:C54" si="0">U5+AN5+AL5</f>
        <v>38.500140719999997</v>
      </c>
      <c r="D5" s="75">
        <f>O5/C5</f>
        <v>0.51947862075242823</v>
      </c>
      <c r="E5" s="75">
        <f>(C5-O5)/C5</f>
        <v>0.48052137924757171</v>
      </c>
      <c r="F5" s="74"/>
      <c r="G5" s="74">
        <f>BB5+BW5+BU5</f>
        <v>49.024400639999996</v>
      </c>
      <c r="H5" s="75">
        <f>AV5/G5</f>
        <v>0.53034814624099813</v>
      </c>
      <c r="I5" s="75">
        <f>(G5-AV5)/G5</f>
        <v>0.46965185375900187</v>
      </c>
      <c r="J5" s="74"/>
      <c r="K5" s="74">
        <f t="shared" ref="K5:K54" si="1">G5-C5</f>
        <v>10.524259919999999</v>
      </c>
      <c r="L5" s="76"/>
      <c r="M5" s="77">
        <f t="shared" ref="M5:M54" si="2">K5/C5</f>
        <v>0.27335640138408301</v>
      </c>
      <c r="N5" s="76"/>
      <c r="O5" s="51">
        <v>20</v>
      </c>
      <c r="P5" s="52">
        <v>0.12784999999999999</v>
      </c>
      <c r="Q5" s="52">
        <f t="shared" ref="Q5:Q54" si="3">P5</f>
        <v>0.12784999999999999</v>
      </c>
      <c r="R5" s="52">
        <v>9.3170000000000003E-2</v>
      </c>
      <c r="S5" s="78">
        <v>0</v>
      </c>
      <c r="T5" s="79">
        <v>0</v>
      </c>
      <c r="U5" s="80">
        <f>ROUND(O5+IF(A5&lt;=500,A5*P5,500*P5+(A5-500)*Q5),2)</f>
        <v>32.79</v>
      </c>
      <c r="V5" s="81">
        <v>0.4</v>
      </c>
      <c r="W5" s="81">
        <v>0</v>
      </c>
      <c r="X5" s="76">
        <v>5.8699999999999996E-4</v>
      </c>
      <c r="Y5" s="81">
        <v>1.2200000000000003E-2</v>
      </c>
      <c r="Z5" s="81">
        <v>0</v>
      </c>
      <c r="AA5" s="81">
        <v>5.8E-4</v>
      </c>
      <c r="AB5" s="81">
        <v>-6.8000000000000005E-4</v>
      </c>
      <c r="AC5" s="79">
        <v>2.2599999999999999E-3</v>
      </c>
      <c r="AD5" s="79"/>
      <c r="AE5" s="82">
        <v>0</v>
      </c>
      <c r="AF5" s="82">
        <v>0</v>
      </c>
      <c r="AG5" s="82">
        <v>3.9449999999999999E-2</v>
      </c>
      <c r="AH5" s="82">
        <v>7.0704000000000003E-2</v>
      </c>
      <c r="AI5" s="83">
        <v>0</v>
      </c>
      <c r="AJ5" s="84">
        <v>0</v>
      </c>
      <c r="AK5" s="79">
        <v>0</v>
      </c>
      <c r="AL5" s="84">
        <f t="shared" ref="AL5:AL54" si="4">ROUND((V5+W5)+(A5*(X5+Y5+Z5+AA5+AC5+AE5+AB5)),2)</f>
        <v>1.89</v>
      </c>
      <c r="AM5" s="84">
        <f t="shared" ref="AM5:AM54" si="5">ROUND(U5+AL5,2)</f>
        <v>34.68</v>
      </c>
      <c r="AN5" s="84">
        <f t="shared" ref="AN5:AN54" si="6">(AM5*AF5)+(AM5*AG5)+(AH5*AM5)</f>
        <v>3.8201407200000004</v>
      </c>
      <c r="AO5" s="76"/>
      <c r="AP5" s="77"/>
      <c r="AQ5" s="77"/>
      <c r="AR5" s="77"/>
      <c r="AS5" s="77"/>
      <c r="AT5" s="77"/>
      <c r="AU5" s="76"/>
      <c r="AV5" s="85">
        <f>IF(A5&gt;2000, 40, 26)</f>
        <v>26</v>
      </c>
      <c r="AW5" s="79">
        <v>0.1575</v>
      </c>
      <c r="AX5" s="79">
        <v>0.12606453663386777</v>
      </c>
      <c r="AY5" s="79">
        <v>0</v>
      </c>
      <c r="AZ5" s="79">
        <v>9.3170000000000003E-2</v>
      </c>
      <c r="BA5" s="78">
        <v>0</v>
      </c>
      <c r="BB5" s="86">
        <f t="shared" ref="BB5:BB10" si="7">ROUND(AV5+MIN(A5,Block_1_Energy)*AW5+MAX(0,MIN(Block_2_Energy-Block_1_Energy,A5-Block_1_Energy))*AX5+MAX(0,A5-Block_2_Energy)*AY5,2)</f>
        <v>41.75</v>
      </c>
      <c r="BC5" s="81">
        <v>0.4</v>
      </c>
      <c r="BD5" s="81">
        <v>0</v>
      </c>
      <c r="BE5" s="81">
        <v>5.8699999999999996E-4</v>
      </c>
      <c r="BF5" s="81">
        <v>1.2200000000000003E-2</v>
      </c>
      <c r="BG5" s="81">
        <v>0</v>
      </c>
      <c r="BH5" s="81">
        <v>5.8E-4</v>
      </c>
      <c r="BI5" s="81">
        <v>-6.8000000000000005E-4</v>
      </c>
      <c r="BJ5" s="81">
        <v>2.2599999999999999E-3</v>
      </c>
      <c r="BK5" s="81">
        <v>0</v>
      </c>
      <c r="BL5" s="81">
        <v>0</v>
      </c>
      <c r="BM5" s="81">
        <v>5.1899999999999993E-3</v>
      </c>
      <c r="BN5" s="81">
        <v>0</v>
      </c>
      <c r="BO5" s="81">
        <v>0</v>
      </c>
      <c r="BP5" s="81">
        <v>3.9449999999999999E-2</v>
      </c>
      <c r="BQ5" s="81">
        <v>7.0704000000000003E-2</v>
      </c>
      <c r="BR5" s="83">
        <v>0</v>
      </c>
      <c r="BS5" s="83">
        <v>0</v>
      </c>
      <c r="BT5" s="79">
        <v>0</v>
      </c>
      <c r="BU5" s="83">
        <f t="shared" ref="BU5:BU54" si="8">ROUND((BC5+BD5)+(A5*(BE5+BF5+BG5+BH5+BI5+BJ5+BL5+BM5)),2)</f>
        <v>2.41</v>
      </c>
      <c r="BV5" s="83">
        <f t="shared" ref="BV5:BV54" si="9">ROUND(BB5+BU5,2)</f>
        <v>44.16</v>
      </c>
      <c r="BW5" s="83">
        <f t="shared" ref="BW5:BW54" si="10">(BV5*BO5)+(BV5*BP5)+(BV5*BQ5)</f>
        <v>4.8644006399999995</v>
      </c>
    </row>
    <row r="6" spans="1:75" ht="15" thickBot="1" x14ac:dyDescent="0.35">
      <c r="A6" s="72">
        <v>200</v>
      </c>
      <c r="B6" s="73"/>
      <c r="C6" s="74">
        <f t="shared" si="0"/>
        <v>54.353139839999997</v>
      </c>
      <c r="D6" s="75">
        <f t="shared" ref="D6:D54" si="11">O6/C6</f>
        <v>0.36796402303297004</v>
      </c>
      <c r="E6" s="75">
        <f t="shared" ref="E6:E54" si="12">(C6-O6)/C6</f>
        <v>0.63203597696702996</v>
      </c>
      <c r="F6" s="74"/>
      <c r="G6" s="74">
        <f>BB6+BW6+BU6</f>
        <v>68.751837219999999</v>
      </c>
      <c r="H6" s="75">
        <f t="shared" ref="H6:H54" si="13">AV6/G6</f>
        <v>0.37817171222351809</v>
      </c>
      <c r="I6" s="75">
        <f t="shared" ref="I6:I54" si="14">(G6-AV6)/G6</f>
        <v>0.62182828777648191</v>
      </c>
      <c r="J6" s="74"/>
      <c r="K6" s="74">
        <f t="shared" si="1"/>
        <v>14.398697380000002</v>
      </c>
      <c r="L6" s="76"/>
      <c r="M6" s="77">
        <f t="shared" si="2"/>
        <v>0.26491013071895431</v>
      </c>
      <c r="N6" s="76"/>
      <c r="O6" s="87">
        <v>20</v>
      </c>
      <c r="P6" s="79">
        <v>0.12784999999999999</v>
      </c>
      <c r="Q6" s="79">
        <f t="shared" si="3"/>
        <v>0.12784999999999999</v>
      </c>
      <c r="R6" s="79">
        <v>9.3170000000000003E-2</v>
      </c>
      <c r="S6" s="78">
        <v>0</v>
      </c>
      <c r="T6" s="79">
        <v>0</v>
      </c>
      <c r="U6" s="80">
        <f>ROUND(O6+IF(A6&lt;=500,A6*P6,500*P6+(A6-500)*Q6),2)</f>
        <v>45.57</v>
      </c>
      <c r="V6" s="81">
        <v>0.4</v>
      </c>
      <c r="W6" s="81">
        <v>0</v>
      </c>
      <c r="X6" s="76">
        <v>5.8699999999999996E-4</v>
      </c>
      <c r="Y6" s="81">
        <v>1.2200000000000003E-2</v>
      </c>
      <c r="Z6" s="81">
        <v>0</v>
      </c>
      <c r="AA6" s="81">
        <v>5.8E-4</v>
      </c>
      <c r="AB6" s="81">
        <v>-6.8000000000000005E-4</v>
      </c>
      <c r="AC6" s="79">
        <v>2.2599999999999999E-3</v>
      </c>
      <c r="AD6" s="79"/>
      <c r="AE6" s="82">
        <v>0</v>
      </c>
      <c r="AF6" s="82">
        <v>0</v>
      </c>
      <c r="AG6" s="82">
        <v>3.9449999999999999E-2</v>
      </c>
      <c r="AH6" s="82">
        <v>7.0704000000000003E-2</v>
      </c>
      <c r="AI6" s="83">
        <v>0</v>
      </c>
      <c r="AJ6" s="84">
        <v>0</v>
      </c>
      <c r="AK6" s="79">
        <v>1</v>
      </c>
      <c r="AL6" s="84">
        <f t="shared" si="4"/>
        <v>3.39</v>
      </c>
      <c r="AM6" s="84">
        <f t="shared" si="5"/>
        <v>48.96</v>
      </c>
      <c r="AN6" s="84">
        <f t="shared" si="6"/>
        <v>5.3931398399999999</v>
      </c>
      <c r="AO6" s="76"/>
      <c r="AP6" s="77"/>
      <c r="AQ6" s="77"/>
      <c r="AR6" s="77"/>
      <c r="AS6" s="77"/>
      <c r="AT6" s="77"/>
      <c r="AU6" s="76"/>
      <c r="AV6" s="85">
        <f t="shared" ref="AV6:AV54" si="15">IF(A6&gt;2000, 40, 26)</f>
        <v>26</v>
      </c>
      <c r="AW6" s="79">
        <v>0.1575</v>
      </c>
      <c r="AX6" s="79">
        <v>0.12606453663386777</v>
      </c>
      <c r="AY6" s="79">
        <v>0</v>
      </c>
      <c r="AZ6" s="79">
        <v>9.3170000000000003E-2</v>
      </c>
      <c r="BA6" s="78">
        <v>0</v>
      </c>
      <c r="BB6" s="86">
        <f t="shared" si="7"/>
        <v>57.5</v>
      </c>
      <c r="BC6" s="81">
        <v>0.4</v>
      </c>
      <c r="BD6" s="81">
        <v>0</v>
      </c>
      <c r="BE6" s="81">
        <v>5.8699999999999996E-4</v>
      </c>
      <c r="BF6" s="81">
        <v>1.2200000000000003E-2</v>
      </c>
      <c r="BG6" s="81">
        <v>0</v>
      </c>
      <c r="BH6" s="81">
        <v>5.8E-4</v>
      </c>
      <c r="BI6" s="81">
        <v>-6.8000000000000005E-4</v>
      </c>
      <c r="BJ6" s="81">
        <v>2.2599999999999999E-3</v>
      </c>
      <c r="BK6" s="81">
        <v>0</v>
      </c>
      <c r="BL6" s="81">
        <v>0</v>
      </c>
      <c r="BM6" s="81">
        <v>5.1899999999999993E-3</v>
      </c>
      <c r="BN6" s="81">
        <v>0</v>
      </c>
      <c r="BO6" s="81">
        <v>0</v>
      </c>
      <c r="BP6" s="81">
        <v>3.9449999999999999E-2</v>
      </c>
      <c r="BQ6" s="81">
        <v>7.0704000000000003E-2</v>
      </c>
      <c r="BR6" s="83">
        <v>0</v>
      </c>
      <c r="BS6" s="83">
        <v>0</v>
      </c>
      <c r="BT6" s="79">
        <v>0</v>
      </c>
      <c r="BU6" s="83">
        <f t="shared" si="8"/>
        <v>4.43</v>
      </c>
      <c r="BV6" s="83">
        <f t="shared" si="9"/>
        <v>61.93</v>
      </c>
      <c r="BW6" s="83">
        <f t="shared" si="10"/>
        <v>6.8218372199999999</v>
      </c>
    </row>
    <row r="7" spans="1:75" ht="15" thickBot="1" x14ac:dyDescent="0.35">
      <c r="A7" s="72">
        <v>300</v>
      </c>
      <c r="B7" s="73"/>
      <c r="C7" s="74">
        <f t="shared" si="0"/>
        <v>70.20613895999999</v>
      </c>
      <c r="D7" s="75">
        <f t="shared" si="11"/>
        <v>0.28487537267068652</v>
      </c>
      <c r="E7" s="75">
        <f t="shared" si="12"/>
        <v>0.71512462732931348</v>
      </c>
      <c r="F7" s="74"/>
      <c r="G7" s="74">
        <f>BB7+BW7+BU7</f>
        <v>88.468172260000003</v>
      </c>
      <c r="H7" s="75">
        <f t="shared" si="13"/>
        <v>0.29389100436695287</v>
      </c>
      <c r="I7" s="75">
        <f t="shared" si="14"/>
        <v>0.70610899563304708</v>
      </c>
      <c r="J7" s="74"/>
      <c r="K7" s="74">
        <f t="shared" si="1"/>
        <v>18.262033300000013</v>
      </c>
      <c r="L7" s="76"/>
      <c r="M7" s="77">
        <f t="shared" si="2"/>
        <v>0.26012017710309954</v>
      </c>
      <c r="N7" s="76"/>
      <c r="O7" s="87">
        <v>20</v>
      </c>
      <c r="P7" s="79">
        <v>0.12784999999999999</v>
      </c>
      <c r="Q7" s="79">
        <f t="shared" si="3"/>
        <v>0.12784999999999999</v>
      </c>
      <c r="R7" s="79">
        <v>9.3170000000000003E-2</v>
      </c>
      <c r="S7" s="78">
        <v>0</v>
      </c>
      <c r="T7" s="79">
        <v>0</v>
      </c>
      <c r="U7" s="80">
        <f>ROUND(O7+IF(A7&lt;=500,A7*P7,500*P7+(A7-500)*Q7),2)</f>
        <v>58.36</v>
      </c>
      <c r="V7" s="81">
        <v>0.4</v>
      </c>
      <c r="W7" s="81">
        <v>0</v>
      </c>
      <c r="X7" s="76">
        <v>5.8699999999999996E-4</v>
      </c>
      <c r="Y7" s="81">
        <v>1.2200000000000003E-2</v>
      </c>
      <c r="Z7" s="81">
        <v>0</v>
      </c>
      <c r="AA7" s="81">
        <v>5.8E-4</v>
      </c>
      <c r="AB7" s="81">
        <v>-6.8000000000000005E-4</v>
      </c>
      <c r="AC7" s="79">
        <v>2.2599999999999999E-3</v>
      </c>
      <c r="AD7" s="79"/>
      <c r="AE7" s="82">
        <v>0</v>
      </c>
      <c r="AF7" s="82">
        <v>0</v>
      </c>
      <c r="AG7" s="82">
        <v>3.9449999999999999E-2</v>
      </c>
      <c r="AH7" s="82">
        <v>7.0704000000000003E-2</v>
      </c>
      <c r="AI7" s="83">
        <v>0</v>
      </c>
      <c r="AJ7" s="84">
        <v>0</v>
      </c>
      <c r="AK7" s="79">
        <v>2</v>
      </c>
      <c r="AL7" s="84">
        <f t="shared" si="4"/>
        <v>4.88</v>
      </c>
      <c r="AM7" s="84">
        <f t="shared" si="5"/>
        <v>63.24</v>
      </c>
      <c r="AN7" s="84">
        <f t="shared" si="6"/>
        <v>6.9661389600000003</v>
      </c>
      <c r="AO7" s="76"/>
      <c r="AP7" s="77"/>
      <c r="AQ7" s="77"/>
      <c r="AR7" s="77"/>
      <c r="AS7" s="77"/>
      <c r="AT7" s="77"/>
      <c r="AU7" s="76"/>
      <c r="AV7" s="85">
        <f t="shared" si="15"/>
        <v>26</v>
      </c>
      <c r="AW7" s="79">
        <v>0.1575</v>
      </c>
      <c r="AX7" s="79">
        <v>0.12606453663386777</v>
      </c>
      <c r="AY7" s="79">
        <v>0</v>
      </c>
      <c r="AZ7" s="79">
        <v>9.3170000000000003E-2</v>
      </c>
      <c r="BA7" s="78">
        <v>0</v>
      </c>
      <c r="BB7" s="86">
        <f t="shared" si="7"/>
        <v>73.25</v>
      </c>
      <c r="BC7" s="81">
        <v>0.4</v>
      </c>
      <c r="BD7" s="81">
        <v>0</v>
      </c>
      <c r="BE7" s="81">
        <v>5.8699999999999996E-4</v>
      </c>
      <c r="BF7" s="81">
        <v>1.2200000000000003E-2</v>
      </c>
      <c r="BG7" s="81">
        <v>0</v>
      </c>
      <c r="BH7" s="81">
        <v>5.8E-4</v>
      </c>
      <c r="BI7" s="81">
        <v>-6.8000000000000005E-4</v>
      </c>
      <c r="BJ7" s="81">
        <v>2.2599999999999999E-3</v>
      </c>
      <c r="BK7" s="81">
        <v>0</v>
      </c>
      <c r="BL7" s="81">
        <v>0</v>
      </c>
      <c r="BM7" s="81">
        <v>5.1899999999999993E-3</v>
      </c>
      <c r="BN7" s="81">
        <v>0</v>
      </c>
      <c r="BO7" s="81">
        <v>0</v>
      </c>
      <c r="BP7" s="81">
        <v>3.9449999999999999E-2</v>
      </c>
      <c r="BQ7" s="81">
        <v>7.0704000000000003E-2</v>
      </c>
      <c r="BR7" s="83">
        <v>0</v>
      </c>
      <c r="BS7" s="83">
        <v>0</v>
      </c>
      <c r="BT7" s="79">
        <v>0</v>
      </c>
      <c r="BU7" s="83">
        <f t="shared" si="8"/>
        <v>6.44</v>
      </c>
      <c r="BV7" s="83">
        <f t="shared" si="9"/>
        <v>79.69</v>
      </c>
      <c r="BW7" s="83">
        <f t="shared" si="10"/>
        <v>8.7781722599999998</v>
      </c>
    </row>
    <row r="8" spans="1:75" ht="15" thickBot="1" x14ac:dyDescent="0.35">
      <c r="A8" s="72">
        <v>400</v>
      </c>
      <c r="B8" s="73"/>
      <c r="C8" s="74">
        <f t="shared" si="0"/>
        <v>86.059138079999997</v>
      </c>
      <c r="D8" s="75">
        <f t="shared" si="11"/>
        <v>0.23239833033661264</v>
      </c>
      <c r="E8" s="75">
        <f t="shared" si="12"/>
        <v>0.76760166966338739</v>
      </c>
      <c r="F8" s="74"/>
      <c r="G8" s="74">
        <f>BB8+BW8+BU8</f>
        <v>108.18450730000001</v>
      </c>
      <c r="H8" s="75">
        <f t="shared" si="13"/>
        <v>0.24033016047206232</v>
      </c>
      <c r="I8" s="75">
        <f t="shared" si="14"/>
        <v>0.75966983952793765</v>
      </c>
      <c r="J8" s="74"/>
      <c r="K8" s="74">
        <f t="shared" si="1"/>
        <v>22.12536922000001</v>
      </c>
      <c r="L8" s="76"/>
      <c r="M8" s="77">
        <f t="shared" si="2"/>
        <v>0.25709494324045423</v>
      </c>
      <c r="N8" s="76"/>
      <c r="O8" s="87">
        <v>20</v>
      </c>
      <c r="P8" s="79">
        <v>0.12784999999999999</v>
      </c>
      <c r="Q8" s="79">
        <f t="shared" si="3"/>
        <v>0.12784999999999999</v>
      </c>
      <c r="R8" s="79">
        <v>9.3170000000000003E-2</v>
      </c>
      <c r="S8" s="78">
        <v>0</v>
      </c>
      <c r="T8" s="79">
        <v>0</v>
      </c>
      <c r="U8" s="80">
        <f>ROUND(O8+IF(A8&lt;=500,A8*P8,500*P8+(A8-500)*Q8),2)</f>
        <v>71.14</v>
      </c>
      <c r="V8" s="81">
        <v>0.4</v>
      </c>
      <c r="W8" s="81">
        <v>0</v>
      </c>
      <c r="X8" s="76">
        <v>5.8699999999999996E-4</v>
      </c>
      <c r="Y8" s="81">
        <v>1.2200000000000003E-2</v>
      </c>
      <c r="Z8" s="81">
        <v>0</v>
      </c>
      <c r="AA8" s="81">
        <v>5.8E-4</v>
      </c>
      <c r="AB8" s="81">
        <v>-6.8000000000000005E-4</v>
      </c>
      <c r="AC8" s="79">
        <v>2.2599999999999999E-3</v>
      </c>
      <c r="AD8" s="79"/>
      <c r="AE8" s="82">
        <v>0</v>
      </c>
      <c r="AF8" s="82">
        <v>0</v>
      </c>
      <c r="AG8" s="82">
        <v>3.9449999999999999E-2</v>
      </c>
      <c r="AH8" s="82">
        <v>7.0704000000000003E-2</v>
      </c>
      <c r="AI8" s="83">
        <v>0</v>
      </c>
      <c r="AJ8" s="84">
        <v>0</v>
      </c>
      <c r="AK8" s="79">
        <v>3</v>
      </c>
      <c r="AL8" s="84">
        <f t="shared" si="4"/>
        <v>6.38</v>
      </c>
      <c r="AM8" s="84">
        <f t="shared" si="5"/>
        <v>77.52</v>
      </c>
      <c r="AN8" s="84">
        <f t="shared" si="6"/>
        <v>8.5391380800000007</v>
      </c>
      <c r="AO8" s="76"/>
      <c r="AP8" s="77"/>
      <c r="AQ8" s="77"/>
      <c r="AR8" s="77"/>
      <c r="AS8" s="77"/>
      <c r="AT8" s="77"/>
      <c r="AU8" s="76"/>
      <c r="AV8" s="85">
        <f t="shared" si="15"/>
        <v>26</v>
      </c>
      <c r="AW8" s="79">
        <v>0.1575</v>
      </c>
      <c r="AX8" s="79">
        <v>0.12606453663386777</v>
      </c>
      <c r="AY8" s="79">
        <v>0</v>
      </c>
      <c r="AZ8" s="79">
        <v>9.3170000000000003E-2</v>
      </c>
      <c r="BA8" s="78">
        <v>0</v>
      </c>
      <c r="BB8" s="86">
        <f t="shared" si="7"/>
        <v>89</v>
      </c>
      <c r="BC8" s="81">
        <v>0.4</v>
      </c>
      <c r="BD8" s="81">
        <v>0</v>
      </c>
      <c r="BE8" s="81">
        <v>5.8699999999999996E-4</v>
      </c>
      <c r="BF8" s="81">
        <v>1.2200000000000003E-2</v>
      </c>
      <c r="BG8" s="81">
        <v>0</v>
      </c>
      <c r="BH8" s="81">
        <v>5.8E-4</v>
      </c>
      <c r="BI8" s="81">
        <v>-6.8000000000000005E-4</v>
      </c>
      <c r="BJ8" s="81">
        <v>2.2599999999999999E-3</v>
      </c>
      <c r="BK8" s="81">
        <v>0</v>
      </c>
      <c r="BL8" s="81">
        <v>0</v>
      </c>
      <c r="BM8" s="81">
        <v>5.1899999999999993E-3</v>
      </c>
      <c r="BN8" s="81">
        <v>0</v>
      </c>
      <c r="BO8" s="81">
        <v>0</v>
      </c>
      <c r="BP8" s="81">
        <v>3.9449999999999999E-2</v>
      </c>
      <c r="BQ8" s="81">
        <v>7.0704000000000003E-2</v>
      </c>
      <c r="BR8" s="83">
        <v>0</v>
      </c>
      <c r="BS8" s="83">
        <v>0</v>
      </c>
      <c r="BT8" s="79">
        <v>0</v>
      </c>
      <c r="BU8" s="83">
        <f t="shared" si="8"/>
        <v>8.4499999999999993</v>
      </c>
      <c r="BV8" s="83">
        <f t="shared" si="9"/>
        <v>97.45</v>
      </c>
      <c r="BW8" s="83">
        <f t="shared" si="10"/>
        <v>10.734507300000001</v>
      </c>
    </row>
    <row r="9" spans="1:75" ht="15" thickBot="1" x14ac:dyDescent="0.35">
      <c r="A9" s="72">
        <v>500</v>
      </c>
      <c r="B9" s="73"/>
      <c r="C9" s="74">
        <f t="shared" si="0"/>
        <v>101.91213720000002</v>
      </c>
      <c r="D9" s="75">
        <f t="shared" si="11"/>
        <v>0.19624747895091729</v>
      </c>
      <c r="E9" s="75">
        <f t="shared" si="12"/>
        <v>0.80375252104908268</v>
      </c>
      <c r="F9" s="74"/>
      <c r="G9" s="74">
        <f t="shared" ref="G9:G54" si="16">BB9+BW9+BU9</f>
        <v>127.91194388</v>
      </c>
      <c r="H9" s="75">
        <f t="shared" si="13"/>
        <v>0.20326483369208884</v>
      </c>
      <c r="I9" s="75">
        <f t="shared" si="14"/>
        <v>0.79673516630791119</v>
      </c>
      <c r="J9" s="74"/>
      <c r="K9" s="74">
        <f t="shared" si="1"/>
        <v>25.999806679999978</v>
      </c>
      <c r="L9" s="76"/>
      <c r="M9" s="77">
        <f t="shared" si="2"/>
        <v>0.25511982570806074</v>
      </c>
      <c r="N9" s="76"/>
      <c r="O9" s="87">
        <v>20</v>
      </c>
      <c r="P9" s="79">
        <v>0.12784999999999999</v>
      </c>
      <c r="Q9" s="79">
        <f t="shared" si="3"/>
        <v>0.12784999999999999</v>
      </c>
      <c r="R9" s="79">
        <v>9.3170000000000003E-2</v>
      </c>
      <c r="S9" s="78">
        <v>0</v>
      </c>
      <c r="T9" s="79">
        <v>0</v>
      </c>
      <c r="U9" s="80">
        <f t="shared" ref="U9:U54" si="17">ROUND(O9+IF(A9&lt;=500,A9*P9,500*P9+(A9-500)*Q9),2)</f>
        <v>83.93</v>
      </c>
      <c r="V9" s="81">
        <v>0.4</v>
      </c>
      <c r="W9" s="81">
        <v>0</v>
      </c>
      <c r="X9" s="76">
        <v>5.8699999999999996E-4</v>
      </c>
      <c r="Y9" s="81">
        <v>1.2200000000000003E-2</v>
      </c>
      <c r="Z9" s="81">
        <v>0</v>
      </c>
      <c r="AA9" s="81">
        <v>5.8E-4</v>
      </c>
      <c r="AB9" s="81">
        <v>-6.8000000000000005E-4</v>
      </c>
      <c r="AC9" s="79">
        <v>2.2599999999999999E-3</v>
      </c>
      <c r="AD9" s="79"/>
      <c r="AE9" s="82">
        <v>0</v>
      </c>
      <c r="AF9" s="82">
        <v>0</v>
      </c>
      <c r="AG9" s="82">
        <v>3.9449999999999999E-2</v>
      </c>
      <c r="AH9" s="82">
        <v>7.0704000000000003E-2</v>
      </c>
      <c r="AI9" s="83">
        <v>0</v>
      </c>
      <c r="AJ9" s="84">
        <v>0</v>
      </c>
      <c r="AK9" s="79">
        <v>4</v>
      </c>
      <c r="AL9" s="84">
        <f t="shared" si="4"/>
        <v>7.87</v>
      </c>
      <c r="AM9" s="84">
        <f t="shared" si="5"/>
        <v>91.8</v>
      </c>
      <c r="AN9" s="84">
        <f t="shared" si="6"/>
        <v>10.112137199999999</v>
      </c>
      <c r="AO9" s="76"/>
      <c r="AP9" s="77"/>
      <c r="AQ9" s="77"/>
      <c r="AR9" s="77"/>
      <c r="AS9" s="77"/>
      <c r="AT9" s="77"/>
      <c r="AU9" s="76"/>
      <c r="AV9" s="85">
        <f t="shared" si="15"/>
        <v>26</v>
      </c>
      <c r="AW9" s="79">
        <v>0.1575</v>
      </c>
      <c r="AX9" s="79">
        <v>0.12606453663386777</v>
      </c>
      <c r="AY9" s="79">
        <v>0</v>
      </c>
      <c r="AZ9" s="79">
        <v>9.3170000000000003E-2</v>
      </c>
      <c r="BA9" s="78">
        <v>0</v>
      </c>
      <c r="BB9" s="86">
        <f t="shared" si="7"/>
        <v>104.75</v>
      </c>
      <c r="BC9" s="81">
        <v>0.4</v>
      </c>
      <c r="BD9" s="81">
        <v>0</v>
      </c>
      <c r="BE9" s="81">
        <v>5.8699999999999996E-4</v>
      </c>
      <c r="BF9" s="81">
        <v>1.2200000000000003E-2</v>
      </c>
      <c r="BG9" s="81">
        <v>0</v>
      </c>
      <c r="BH9" s="81">
        <v>5.8E-4</v>
      </c>
      <c r="BI9" s="81">
        <v>-6.8000000000000005E-4</v>
      </c>
      <c r="BJ9" s="81">
        <v>2.2599999999999999E-3</v>
      </c>
      <c r="BK9" s="81">
        <v>0</v>
      </c>
      <c r="BL9" s="81">
        <v>0</v>
      </c>
      <c r="BM9" s="81">
        <v>5.1899999999999993E-3</v>
      </c>
      <c r="BN9" s="81">
        <v>0</v>
      </c>
      <c r="BO9" s="81">
        <v>0</v>
      </c>
      <c r="BP9" s="81">
        <v>3.9449999999999999E-2</v>
      </c>
      <c r="BQ9" s="81">
        <v>7.0704000000000003E-2</v>
      </c>
      <c r="BR9" s="83">
        <v>0</v>
      </c>
      <c r="BS9" s="83">
        <v>0</v>
      </c>
      <c r="BT9" s="79">
        <v>0</v>
      </c>
      <c r="BU9" s="83">
        <f t="shared" si="8"/>
        <v>10.47</v>
      </c>
      <c r="BV9" s="83">
        <f t="shared" si="9"/>
        <v>115.22</v>
      </c>
      <c r="BW9" s="83">
        <f t="shared" si="10"/>
        <v>12.69194388</v>
      </c>
    </row>
    <row r="10" spans="1:75" ht="15" thickBot="1" x14ac:dyDescent="0.35">
      <c r="A10" s="72">
        <v>600</v>
      </c>
      <c r="B10" s="73"/>
      <c r="C10" s="74">
        <f t="shared" si="0"/>
        <v>117.76513632</v>
      </c>
      <c r="D10" s="75">
        <f t="shared" si="11"/>
        <v>0.16982954909214001</v>
      </c>
      <c r="E10" s="75">
        <f t="shared" si="12"/>
        <v>0.83017045090786001</v>
      </c>
      <c r="F10" s="74"/>
      <c r="G10" s="74">
        <f t="shared" si="16"/>
        <v>147.62827891999999</v>
      </c>
      <c r="H10" s="75">
        <f t="shared" si="13"/>
        <v>0.1761180187847983</v>
      </c>
      <c r="I10" s="75">
        <f t="shared" si="14"/>
        <v>0.82388198121520173</v>
      </c>
      <c r="J10" s="74"/>
      <c r="K10" s="74">
        <f t="shared" si="1"/>
        <v>29.863142599999989</v>
      </c>
      <c r="L10" s="76"/>
      <c r="M10" s="77">
        <f t="shared" si="2"/>
        <v>0.25358220211161381</v>
      </c>
      <c r="N10" s="76"/>
      <c r="O10" s="87">
        <v>20</v>
      </c>
      <c r="P10" s="79">
        <v>0.12784999999999999</v>
      </c>
      <c r="Q10" s="79">
        <f t="shared" si="3"/>
        <v>0.12784999999999999</v>
      </c>
      <c r="R10" s="79">
        <v>9.3170000000000003E-2</v>
      </c>
      <c r="S10" s="78">
        <v>0</v>
      </c>
      <c r="T10" s="79">
        <v>0</v>
      </c>
      <c r="U10" s="80">
        <f t="shared" si="17"/>
        <v>96.71</v>
      </c>
      <c r="V10" s="81">
        <v>0.4</v>
      </c>
      <c r="W10" s="81">
        <v>0</v>
      </c>
      <c r="X10" s="76">
        <v>5.8699999999999996E-4</v>
      </c>
      <c r="Y10" s="81">
        <v>1.2200000000000003E-2</v>
      </c>
      <c r="Z10" s="81">
        <v>0</v>
      </c>
      <c r="AA10" s="81">
        <v>5.8E-4</v>
      </c>
      <c r="AB10" s="81">
        <v>-6.8000000000000005E-4</v>
      </c>
      <c r="AC10" s="79">
        <v>2.2599999999999999E-3</v>
      </c>
      <c r="AD10" s="79"/>
      <c r="AE10" s="82">
        <v>0</v>
      </c>
      <c r="AF10" s="82">
        <v>0</v>
      </c>
      <c r="AG10" s="82">
        <v>3.9449999999999999E-2</v>
      </c>
      <c r="AH10" s="82">
        <v>7.0704000000000003E-2</v>
      </c>
      <c r="AI10" s="83">
        <v>0</v>
      </c>
      <c r="AJ10" s="84">
        <v>0</v>
      </c>
      <c r="AK10" s="79">
        <v>5</v>
      </c>
      <c r="AL10" s="84">
        <f t="shared" si="4"/>
        <v>9.3699999999999992</v>
      </c>
      <c r="AM10" s="84">
        <f t="shared" si="5"/>
        <v>106.08</v>
      </c>
      <c r="AN10" s="84">
        <f t="shared" si="6"/>
        <v>11.68513632</v>
      </c>
      <c r="AO10" s="76"/>
      <c r="AP10" s="77"/>
      <c r="AQ10" s="77"/>
      <c r="AR10" s="77"/>
      <c r="AS10" s="77"/>
      <c r="AT10" s="77"/>
      <c r="AU10" s="76"/>
      <c r="AV10" s="85">
        <f t="shared" si="15"/>
        <v>26</v>
      </c>
      <c r="AW10" s="79">
        <v>0.1575</v>
      </c>
      <c r="AX10" s="79">
        <v>0.12606453663386777</v>
      </c>
      <c r="AY10" s="79">
        <v>0</v>
      </c>
      <c r="AZ10" s="79">
        <v>9.3170000000000003E-2</v>
      </c>
      <c r="BA10" s="78">
        <v>0</v>
      </c>
      <c r="BB10" s="86">
        <f t="shared" si="7"/>
        <v>120.5</v>
      </c>
      <c r="BC10" s="81">
        <v>0.4</v>
      </c>
      <c r="BD10" s="81">
        <v>0</v>
      </c>
      <c r="BE10" s="81">
        <v>5.8699999999999996E-4</v>
      </c>
      <c r="BF10" s="81">
        <v>1.2200000000000003E-2</v>
      </c>
      <c r="BG10" s="81">
        <v>0</v>
      </c>
      <c r="BH10" s="81">
        <v>5.8E-4</v>
      </c>
      <c r="BI10" s="81">
        <v>-6.8000000000000005E-4</v>
      </c>
      <c r="BJ10" s="81">
        <v>2.2599999999999999E-3</v>
      </c>
      <c r="BK10" s="81">
        <v>0</v>
      </c>
      <c r="BL10" s="81">
        <v>0</v>
      </c>
      <c r="BM10" s="81">
        <v>5.1899999999999993E-3</v>
      </c>
      <c r="BN10" s="81">
        <v>0</v>
      </c>
      <c r="BO10" s="81">
        <v>0</v>
      </c>
      <c r="BP10" s="81">
        <v>3.9449999999999999E-2</v>
      </c>
      <c r="BQ10" s="81">
        <v>7.0704000000000003E-2</v>
      </c>
      <c r="BR10" s="83">
        <v>0</v>
      </c>
      <c r="BS10" s="83">
        <v>0</v>
      </c>
      <c r="BT10" s="79">
        <v>0</v>
      </c>
      <c r="BU10" s="83">
        <f t="shared" si="8"/>
        <v>12.48</v>
      </c>
      <c r="BV10" s="83">
        <f t="shared" si="9"/>
        <v>132.97999999999999</v>
      </c>
      <c r="BW10" s="83">
        <f t="shared" si="10"/>
        <v>14.648278919999999</v>
      </c>
    </row>
    <row r="11" spans="1:75" ht="15" thickBot="1" x14ac:dyDescent="0.35">
      <c r="A11" s="72">
        <v>700</v>
      </c>
      <c r="B11" s="73"/>
      <c r="C11" s="74">
        <f t="shared" si="0"/>
        <v>133.61813544</v>
      </c>
      <c r="D11" s="75">
        <f t="shared" si="11"/>
        <v>0.14968028055578442</v>
      </c>
      <c r="E11" s="75">
        <f t="shared" si="12"/>
        <v>0.85031971944421558</v>
      </c>
      <c r="F11" s="74"/>
      <c r="G11" s="74">
        <f t="shared" si="16"/>
        <v>163.86983194000001</v>
      </c>
      <c r="H11" s="75">
        <f t="shared" si="13"/>
        <v>0.1586625170246086</v>
      </c>
      <c r="I11" s="75">
        <f t="shared" si="14"/>
        <v>0.84133748297539146</v>
      </c>
      <c r="J11" s="74"/>
      <c r="K11" s="74">
        <f t="shared" si="1"/>
        <v>30.251696500000008</v>
      </c>
      <c r="L11" s="76"/>
      <c r="M11" s="77">
        <f t="shared" si="2"/>
        <v>0.22640412097042212</v>
      </c>
      <c r="N11" s="76"/>
      <c r="O11" s="51">
        <v>20</v>
      </c>
      <c r="P11" s="52">
        <v>0.12784999999999999</v>
      </c>
      <c r="Q11" s="52">
        <f t="shared" si="3"/>
        <v>0.12784999999999999</v>
      </c>
      <c r="R11" s="52">
        <v>9.3170000000000003E-2</v>
      </c>
      <c r="S11" s="78">
        <v>0</v>
      </c>
      <c r="T11" s="79">
        <v>0</v>
      </c>
      <c r="U11" s="80">
        <f t="shared" si="17"/>
        <v>109.5</v>
      </c>
      <c r="V11" s="81">
        <v>0.4</v>
      </c>
      <c r="W11" s="81">
        <v>0</v>
      </c>
      <c r="X11" s="76">
        <v>5.8699999999999996E-4</v>
      </c>
      <c r="Y11" s="81">
        <v>1.2200000000000001E-2</v>
      </c>
      <c r="Z11" s="81">
        <v>0</v>
      </c>
      <c r="AA11" s="81">
        <v>5.8E-4</v>
      </c>
      <c r="AB11" s="81">
        <v>-6.8000000000000005E-4</v>
      </c>
      <c r="AC11" s="79">
        <v>2.2599999999999999E-3</v>
      </c>
      <c r="AD11" s="79"/>
      <c r="AE11" s="82">
        <v>0</v>
      </c>
      <c r="AF11" s="82">
        <v>0</v>
      </c>
      <c r="AG11" s="82">
        <v>3.9449999999999999E-2</v>
      </c>
      <c r="AH11" s="82">
        <v>7.0704000000000003E-2</v>
      </c>
      <c r="AI11" s="83">
        <v>0</v>
      </c>
      <c r="AJ11" s="84">
        <v>0</v>
      </c>
      <c r="AK11" s="79">
        <v>6</v>
      </c>
      <c r="AL11" s="84">
        <f t="shared" si="4"/>
        <v>10.86</v>
      </c>
      <c r="AM11" s="84">
        <f t="shared" si="5"/>
        <v>120.36</v>
      </c>
      <c r="AN11" s="84">
        <f t="shared" si="6"/>
        <v>13.25813544</v>
      </c>
      <c r="AO11" s="76"/>
      <c r="AP11" s="77"/>
      <c r="AQ11" s="77"/>
      <c r="AR11" s="77"/>
      <c r="AS11" s="77"/>
      <c r="AT11" s="77"/>
      <c r="AU11" s="76"/>
      <c r="AV11" s="85">
        <f t="shared" si="15"/>
        <v>26</v>
      </c>
      <c r="AW11" s="79">
        <v>0.1575</v>
      </c>
      <c r="AX11" s="79">
        <v>0.12606453663386799</v>
      </c>
      <c r="AY11" s="79">
        <v>0</v>
      </c>
      <c r="AZ11" s="79">
        <v>9.3170000000000003E-2</v>
      </c>
      <c r="BA11" s="78">
        <v>0</v>
      </c>
      <c r="BB11" s="86">
        <f t="shared" ref="BB11:BB54" si="18">ROUND(AV11+MIN(A11,Block_1_Energy)*AW11+MAX(0,MIN(Block_2_Energy-Block_1_Energy,A11-Block_1_Energy))*AX11+MAX(0,A11-Block_2_Energy)*AY11,2)</f>
        <v>133.11000000000001</v>
      </c>
      <c r="BC11" s="81">
        <v>0.4</v>
      </c>
      <c r="BD11" s="81">
        <v>0</v>
      </c>
      <c r="BE11" s="81">
        <v>5.8699999999999996E-4</v>
      </c>
      <c r="BF11" s="81">
        <v>1.2200000000000001E-2</v>
      </c>
      <c r="BG11" s="81">
        <v>0</v>
      </c>
      <c r="BH11" s="81">
        <v>5.8E-4</v>
      </c>
      <c r="BI11" s="81">
        <v>-6.8000000000000005E-4</v>
      </c>
      <c r="BJ11" s="81">
        <v>2.2599999999999999E-3</v>
      </c>
      <c r="BK11" s="81">
        <v>0</v>
      </c>
      <c r="BL11" s="81">
        <v>0</v>
      </c>
      <c r="BM11" s="81">
        <v>5.1900000000000002E-3</v>
      </c>
      <c r="BN11" s="81">
        <v>0</v>
      </c>
      <c r="BO11" s="81">
        <v>0</v>
      </c>
      <c r="BP11" s="81">
        <v>3.9449999999999999E-2</v>
      </c>
      <c r="BQ11" s="81">
        <v>7.0704000000000003E-2</v>
      </c>
      <c r="BR11" s="83">
        <v>0</v>
      </c>
      <c r="BS11" s="83">
        <v>0</v>
      </c>
      <c r="BT11" s="79">
        <v>0</v>
      </c>
      <c r="BU11" s="83">
        <f t="shared" si="8"/>
        <v>14.5</v>
      </c>
      <c r="BV11" s="83">
        <f t="shared" si="9"/>
        <v>147.61000000000001</v>
      </c>
      <c r="BW11" s="83">
        <f t="shared" si="10"/>
        <v>16.259831940000002</v>
      </c>
    </row>
    <row r="12" spans="1:75" ht="15" thickBot="1" x14ac:dyDescent="0.35">
      <c r="A12" s="72">
        <v>800</v>
      </c>
      <c r="B12" s="73"/>
      <c r="C12" s="74">
        <f t="shared" si="0"/>
        <v>149.47113456</v>
      </c>
      <c r="D12" s="75">
        <f t="shared" si="11"/>
        <v>0.13380509928471637</v>
      </c>
      <c r="E12" s="75">
        <f t="shared" si="12"/>
        <v>0.8661949007152836</v>
      </c>
      <c r="F12" s="74"/>
      <c r="G12" s="74">
        <f t="shared" si="16"/>
        <v>180.08918188000001</v>
      </c>
      <c r="H12" s="75">
        <f t="shared" si="13"/>
        <v>0.14437291417829165</v>
      </c>
      <c r="I12" s="75">
        <f t="shared" si="14"/>
        <v>0.85562708582170832</v>
      </c>
      <c r="J12" s="74"/>
      <c r="K12" s="74">
        <f t="shared" si="1"/>
        <v>30.618047320000016</v>
      </c>
      <c r="L12" s="76"/>
      <c r="M12" s="77">
        <f t="shared" si="2"/>
        <v>0.20484254307783731</v>
      </c>
      <c r="N12" s="76"/>
      <c r="O12" s="87">
        <v>20</v>
      </c>
      <c r="P12" s="79">
        <v>0.12784999999999999</v>
      </c>
      <c r="Q12" s="79">
        <f t="shared" si="3"/>
        <v>0.12784999999999999</v>
      </c>
      <c r="R12" s="79">
        <v>9.3170000000000003E-2</v>
      </c>
      <c r="S12" s="78">
        <v>0</v>
      </c>
      <c r="T12" s="79">
        <v>0</v>
      </c>
      <c r="U12" s="80">
        <f t="shared" si="17"/>
        <v>122.28</v>
      </c>
      <c r="V12" s="81">
        <v>0.4</v>
      </c>
      <c r="W12" s="81">
        <v>0</v>
      </c>
      <c r="X12" s="76">
        <v>5.8699999999999996E-4</v>
      </c>
      <c r="Y12" s="81">
        <v>1.2200000000000001E-2</v>
      </c>
      <c r="Z12" s="81">
        <v>0</v>
      </c>
      <c r="AA12" s="81">
        <v>5.8E-4</v>
      </c>
      <c r="AB12" s="81">
        <v>-6.8000000000000005E-4</v>
      </c>
      <c r="AC12" s="79">
        <v>2.2599999999999999E-3</v>
      </c>
      <c r="AD12" s="79"/>
      <c r="AE12" s="82">
        <v>0</v>
      </c>
      <c r="AF12" s="82">
        <v>0</v>
      </c>
      <c r="AG12" s="82">
        <v>3.9449999999999999E-2</v>
      </c>
      <c r="AH12" s="82">
        <v>7.0704000000000003E-2</v>
      </c>
      <c r="AI12" s="83">
        <v>0</v>
      </c>
      <c r="AJ12" s="84">
        <v>0</v>
      </c>
      <c r="AK12" s="79">
        <v>7</v>
      </c>
      <c r="AL12" s="84">
        <f t="shared" si="4"/>
        <v>12.36</v>
      </c>
      <c r="AM12" s="84">
        <f t="shared" si="5"/>
        <v>134.63999999999999</v>
      </c>
      <c r="AN12" s="84">
        <f t="shared" si="6"/>
        <v>14.831134559999999</v>
      </c>
      <c r="AO12" s="76"/>
      <c r="AP12" s="77"/>
      <c r="AQ12" s="77"/>
      <c r="AR12" s="77"/>
      <c r="AS12" s="77"/>
      <c r="AT12" s="77"/>
      <c r="AU12" s="76"/>
      <c r="AV12" s="85">
        <f t="shared" si="15"/>
        <v>26</v>
      </c>
      <c r="AW12" s="79">
        <v>0.1575</v>
      </c>
      <c r="AX12" s="79">
        <v>0.12606453663386799</v>
      </c>
      <c r="AY12" s="79">
        <v>0</v>
      </c>
      <c r="AZ12" s="79">
        <v>9.3170000000000003E-2</v>
      </c>
      <c r="BA12" s="78">
        <v>0</v>
      </c>
      <c r="BB12" s="86">
        <f t="shared" si="18"/>
        <v>145.71</v>
      </c>
      <c r="BC12" s="81">
        <v>0.4</v>
      </c>
      <c r="BD12" s="81">
        <v>0</v>
      </c>
      <c r="BE12" s="81">
        <v>5.8699999999999996E-4</v>
      </c>
      <c r="BF12" s="81">
        <v>1.2200000000000001E-2</v>
      </c>
      <c r="BG12" s="81">
        <v>0</v>
      </c>
      <c r="BH12" s="81">
        <v>5.8E-4</v>
      </c>
      <c r="BI12" s="81">
        <v>-6.8000000000000005E-4</v>
      </c>
      <c r="BJ12" s="81">
        <v>2.2599999999999999E-3</v>
      </c>
      <c r="BK12" s="81">
        <v>0</v>
      </c>
      <c r="BL12" s="81">
        <v>0</v>
      </c>
      <c r="BM12" s="81">
        <v>5.1900000000000002E-3</v>
      </c>
      <c r="BN12" s="81">
        <v>0</v>
      </c>
      <c r="BO12" s="81">
        <v>0</v>
      </c>
      <c r="BP12" s="81">
        <v>3.9449999999999999E-2</v>
      </c>
      <c r="BQ12" s="81">
        <v>7.0704000000000003E-2</v>
      </c>
      <c r="BR12" s="83">
        <v>0</v>
      </c>
      <c r="BS12" s="83">
        <v>0</v>
      </c>
      <c r="BT12" s="79">
        <v>0</v>
      </c>
      <c r="BU12" s="83">
        <f t="shared" si="8"/>
        <v>16.510000000000002</v>
      </c>
      <c r="BV12" s="83">
        <f t="shared" si="9"/>
        <v>162.22</v>
      </c>
      <c r="BW12" s="83">
        <f t="shared" si="10"/>
        <v>17.869181879999999</v>
      </c>
    </row>
    <row r="13" spans="1:75" ht="15" thickBot="1" x14ac:dyDescent="0.35">
      <c r="A13" s="72">
        <v>900</v>
      </c>
      <c r="B13" s="73"/>
      <c r="C13" s="74">
        <f t="shared" si="0"/>
        <v>165.32413367999999</v>
      </c>
      <c r="D13" s="75">
        <f t="shared" si="11"/>
        <v>0.12097447332590795</v>
      </c>
      <c r="E13" s="75">
        <f t="shared" si="12"/>
        <v>0.87902552667409206</v>
      </c>
      <c r="F13" s="74"/>
      <c r="G13" s="74">
        <f t="shared" si="16"/>
        <v>196.31963336000001</v>
      </c>
      <c r="H13" s="75">
        <f t="shared" si="13"/>
        <v>0.13243708515043245</v>
      </c>
      <c r="I13" s="75">
        <f t="shared" si="14"/>
        <v>0.8675629148495676</v>
      </c>
      <c r="J13" s="74"/>
      <c r="K13" s="74">
        <f t="shared" si="1"/>
        <v>30.995499680000023</v>
      </c>
      <c r="L13" s="76"/>
      <c r="M13" s="77">
        <f t="shared" si="2"/>
        <v>0.18748321246306757</v>
      </c>
      <c r="N13" s="76"/>
      <c r="O13" s="87">
        <v>20</v>
      </c>
      <c r="P13" s="79">
        <v>0.12784999999999999</v>
      </c>
      <c r="Q13" s="79">
        <f t="shared" si="3"/>
        <v>0.12784999999999999</v>
      </c>
      <c r="R13" s="79">
        <v>9.3170000000000003E-2</v>
      </c>
      <c r="S13" s="78">
        <v>0</v>
      </c>
      <c r="T13" s="79">
        <v>0</v>
      </c>
      <c r="U13" s="80">
        <f t="shared" si="17"/>
        <v>135.07</v>
      </c>
      <c r="V13" s="81">
        <v>0.4</v>
      </c>
      <c r="W13" s="81">
        <v>0</v>
      </c>
      <c r="X13" s="76">
        <v>5.8699999999999996E-4</v>
      </c>
      <c r="Y13" s="81">
        <v>1.2200000000000001E-2</v>
      </c>
      <c r="Z13" s="81">
        <v>0</v>
      </c>
      <c r="AA13" s="81">
        <v>5.8E-4</v>
      </c>
      <c r="AB13" s="81">
        <v>-6.8000000000000005E-4</v>
      </c>
      <c r="AC13" s="79">
        <v>2.2599999999999999E-3</v>
      </c>
      <c r="AD13" s="79"/>
      <c r="AE13" s="82">
        <v>0</v>
      </c>
      <c r="AF13" s="82">
        <v>0</v>
      </c>
      <c r="AG13" s="82">
        <v>3.9449999999999999E-2</v>
      </c>
      <c r="AH13" s="82">
        <v>7.0704000000000003E-2</v>
      </c>
      <c r="AI13" s="83">
        <v>0</v>
      </c>
      <c r="AJ13" s="84">
        <v>0</v>
      </c>
      <c r="AK13" s="79">
        <v>8</v>
      </c>
      <c r="AL13" s="84">
        <f t="shared" si="4"/>
        <v>13.85</v>
      </c>
      <c r="AM13" s="84">
        <f t="shared" si="5"/>
        <v>148.91999999999999</v>
      </c>
      <c r="AN13" s="84">
        <f t="shared" si="6"/>
        <v>16.404133680000001</v>
      </c>
      <c r="AO13" s="76"/>
      <c r="AP13" s="77"/>
      <c r="AQ13" s="77"/>
      <c r="AR13" s="77"/>
      <c r="AS13" s="77"/>
      <c r="AT13" s="77"/>
      <c r="AU13" s="76"/>
      <c r="AV13" s="85">
        <f t="shared" si="15"/>
        <v>26</v>
      </c>
      <c r="AW13" s="79">
        <v>0.1575</v>
      </c>
      <c r="AX13" s="79">
        <v>0.12606453663386799</v>
      </c>
      <c r="AY13" s="79">
        <v>0</v>
      </c>
      <c r="AZ13" s="79">
        <v>9.3170000000000003E-2</v>
      </c>
      <c r="BA13" s="78">
        <v>0</v>
      </c>
      <c r="BB13" s="86">
        <f t="shared" si="18"/>
        <v>158.32</v>
      </c>
      <c r="BC13" s="81">
        <v>0.4</v>
      </c>
      <c r="BD13" s="81">
        <v>0</v>
      </c>
      <c r="BE13" s="81">
        <v>5.8699999999999996E-4</v>
      </c>
      <c r="BF13" s="81">
        <v>1.2200000000000001E-2</v>
      </c>
      <c r="BG13" s="81">
        <v>0</v>
      </c>
      <c r="BH13" s="81">
        <v>5.8E-4</v>
      </c>
      <c r="BI13" s="81">
        <v>-6.8000000000000005E-4</v>
      </c>
      <c r="BJ13" s="81">
        <v>2.2599999999999999E-3</v>
      </c>
      <c r="BK13" s="81">
        <v>0</v>
      </c>
      <c r="BL13" s="81">
        <v>0</v>
      </c>
      <c r="BM13" s="81">
        <v>5.1900000000000002E-3</v>
      </c>
      <c r="BN13" s="81">
        <v>0</v>
      </c>
      <c r="BO13" s="81">
        <v>0</v>
      </c>
      <c r="BP13" s="81">
        <v>3.9449999999999999E-2</v>
      </c>
      <c r="BQ13" s="81">
        <v>7.0704000000000003E-2</v>
      </c>
      <c r="BR13" s="83">
        <v>0</v>
      </c>
      <c r="BS13" s="83">
        <v>0</v>
      </c>
      <c r="BT13" s="79">
        <v>0</v>
      </c>
      <c r="BU13" s="83">
        <f t="shared" si="8"/>
        <v>18.52</v>
      </c>
      <c r="BV13" s="83">
        <f t="shared" si="9"/>
        <v>176.84</v>
      </c>
      <c r="BW13" s="83">
        <f t="shared" si="10"/>
        <v>19.479633360000001</v>
      </c>
    </row>
    <row r="14" spans="1:75" ht="15" thickBot="1" x14ac:dyDescent="0.35">
      <c r="A14" s="72">
        <v>1000</v>
      </c>
      <c r="B14" s="73"/>
      <c r="C14" s="74">
        <f t="shared" si="0"/>
        <v>181.17713279999998</v>
      </c>
      <c r="D14" s="75">
        <f t="shared" si="11"/>
        <v>0.11038920690989101</v>
      </c>
      <c r="E14" s="75">
        <f t="shared" si="12"/>
        <v>0.88961079309010893</v>
      </c>
      <c r="F14" s="74"/>
      <c r="G14" s="74">
        <f t="shared" si="16"/>
        <v>212.56118638000001</v>
      </c>
      <c r="H14" s="75">
        <f t="shared" si="13"/>
        <v>0.1223177215125214</v>
      </c>
      <c r="I14" s="75">
        <f t="shared" si="14"/>
        <v>0.8776822784874786</v>
      </c>
      <c r="J14" s="74"/>
      <c r="K14" s="74">
        <f t="shared" si="1"/>
        <v>31.384053580000028</v>
      </c>
      <c r="L14" s="76"/>
      <c r="M14" s="77">
        <f t="shared" si="2"/>
        <v>0.17322303921568644</v>
      </c>
      <c r="N14" s="76"/>
      <c r="O14" s="87">
        <v>20</v>
      </c>
      <c r="P14" s="79">
        <v>0.12784999999999999</v>
      </c>
      <c r="Q14" s="79">
        <f t="shared" si="3"/>
        <v>0.12784999999999999</v>
      </c>
      <c r="R14" s="79">
        <v>9.3170000000000003E-2</v>
      </c>
      <c r="S14" s="78">
        <v>0</v>
      </c>
      <c r="T14" s="79">
        <v>0</v>
      </c>
      <c r="U14" s="80">
        <f t="shared" si="17"/>
        <v>147.85</v>
      </c>
      <c r="V14" s="81">
        <v>0.4</v>
      </c>
      <c r="W14" s="81">
        <v>0</v>
      </c>
      <c r="X14" s="76">
        <v>5.8699999999999996E-4</v>
      </c>
      <c r="Y14" s="81">
        <v>1.2200000000000001E-2</v>
      </c>
      <c r="Z14" s="81">
        <v>0</v>
      </c>
      <c r="AA14" s="81">
        <v>5.8E-4</v>
      </c>
      <c r="AB14" s="81">
        <v>-6.8000000000000005E-4</v>
      </c>
      <c r="AC14" s="79">
        <v>2.2599999999999999E-3</v>
      </c>
      <c r="AD14" s="79"/>
      <c r="AE14" s="82">
        <v>0</v>
      </c>
      <c r="AF14" s="82">
        <v>0</v>
      </c>
      <c r="AG14" s="82">
        <v>3.9449999999999999E-2</v>
      </c>
      <c r="AH14" s="82">
        <v>7.0704000000000003E-2</v>
      </c>
      <c r="AI14" s="83">
        <v>0</v>
      </c>
      <c r="AJ14" s="84">
        <v>0</v>
      </c>
      <c r="AK14" s="79">
        <v>9</v>
      </c>
      <c r="AL14" s="84">
        <f t="shared" si="4"/>
        <v>15.35</v>
      </c>
      <c r="AM14" s="84">
        <f t="shared" si="5"/>
        <v>163.19999999999999</v>
      </c>
      <c r="AN14" s="84">
        <f t="shared" si="6"/>
        <v>17.9771328</v>
      </c>
      <c r="AO14" s="76"/>
      <c r="AP14" s="77"/>
      <c r="AQ14" s="77"/>
      <c r="AR14" s="77"/>
      <c r="AS14" s="77"/>
      <c r="AT14" s="77"/>
      <c r="AU14" s="76"/>
      <c r="AV14" s="85">
        <f t="shared" si="15"/>
        <v>26</v>
      </c>
      <c r="AW14" s="79">
        <v>0.1575</v>
      </c>
      <c r="AX14" s="79">
        <v>0.12606453663386799</v>
      </c>
      <c r="AY14" s="79">
        <v>0</v>
      </c>
      <c r="AZ14" s="79">
        <v>9.3170000000000003E-2</v>
      </c>
      <c r="BA14" s="78">
        <v>0</v>
      </c>
      <c r="BB14" s="86">
        <f t="shared" si="18"/>
        <v>170.93</v>
      </c>
      <c r="BC14" s="81">
        <v>0.4</v>
      </c>
      <c r="BD14" s="81">
        <v>0</v>
      </c>
      <c r="BE14" s="81">
        <v>5.8699999999999996E-4</v>
      </c>
      <c r="BF14" s="81">
        <v>1.2200000000000001E-2</v>
      </c>
      <c r="BG14" s="81">
        <v>0</v>
      </c>
      <c r="BH14" s="81">
        <v>5.8E-4</v>
      </c>
      <c r="BI14" s="81">
        <v>-6.8000000000000005E-4</v>
      </c>
      <c r="BJ14" s="81">
        <v>2.2599999999999999E-3</v>
      </c>
      <c r="BK14" s="81">
        <v>0</v>
      </c>
      <c r="BL14" s="81">
        <v>0</v>
      </c>
      <c r="BM14" s="81">
        <v>5.1900000000000002E-3</v>
      </c>
      <c r="BN14" s="81">
        <v>0</v>
      </c>
      <c r="BO14" s="81">
        <v>0</v>
      </c>
      <c r="BP14" s="81">
        <v>3.9449999999999999E-2</v>
      </c>
      <c r="BQ14" s="81">
        <v>7.0704000000000003E-2</v>
      </c>
      <c r="BR14" s="83">
        <v>0</v>
      </c>
      <c r="BS14" s="83">
        <v>0</v>
      </c>
      <c r="BT14" s="79">
        <v>0</v>
      </c>
      <c r="BU14" s="83">
        <f t="shared" si="8"/>
        <v>20.54</v>
      </c>
      <c r="BV14" s="83">
        <f t="shared" si="9"/>
        <v>191.47</v>
      </c>
      <c r="BW14" s="83">
        <f t="shared" si="10"/>
        <v>21.09118638</v>
      </c>
    </row>
    <row r="15" spans="1:75" ht="15" thickBot="1" x14ac:dyDescent="0.35">
      <c r="A15" s="72">
        <v>1100</v>
      </c>
      <c r="B15" s="73"/>
      <c r="C15" s="74">
        <f t="shared" si="0"/>
        <v>197.03013192</v>
      </c>
      <c r="D15" s="75">
        <f t="shared" si="11"/>
        <v>0.10150731669875035</v>
      </c>
      <c r="E15" s="75">
        <f t="shared" si="12"/>
        <v>0.89849268330124965</v>
      </c>
      <c r="F15" s="74"/>
      <c r="G15" s="74">
        <f t="shared" si="16"/>
        <v>228.78053632000001</v>
      </c>
      <c r="H15" s="75">
        <f t="shared" si="13"/>
        <v>0.11364603133735672</v>
      </c>
      <c r="I15" s="75">
        <f t="shared" si="14"/>
        <v>0.88635396866264327</v>
      </c>
      <c r="J15" s="74"/>
      <c r="K15" s="74">
        <f t="shared" si="1"/>
        <v>31.750404400000008</v>
      </c>
      <c r="L15" s="76"/>
      <c r="M15" s="77">
        <f t="shared" si="2"/>
        <v>0.16114491773720988</v>
      </c>
      <c r="N15" s="76"/>
      <c r="O15" s="87">
        <v>20</v>
      </c>
      <c r="P15" s="79">
        <v>0.12784999999999999</v>
      </c>
      <c r="Q15" s="79">
        <f t="shared" si="3"/>
        <v>0.12784999999999999</v>
      </c>
      <c r="R15" s="79">
        <v>9.3170000000000003E-2</v>
      </c>
      <c r="S15" s="78">
        <v>0</v>
      </c>
      <c r="T15" s="79">
        <v>0</v>
      </c>
      <c r="U15" s="80">
        <f t="shared" si="17"/>
        <v>160.63999999999999</v>
      </c>
      <c r="V15" s="81">
        <v>0.4</v>
      </c>
      <c r="W15" s="81">
        <v>0</v>
      </c>
      <c r="X15" s="76">
        <v>5.8699999999999996E-4</v>
      </c>
      <c r="Y15" s="81">
        <v>1.2200000000000001E-2</v>
      </c>
      <c r="Z15" s="81">
        <v>0</v>
      </c>
      <c r="AA15" s="81">
        <v>5.8E-4</v>
      </c>
      <c r="AB15" s="81">
        <v>-6.8000000000000005E-4</v>
      </c>
      <c r="AC15" s="79">
        <v>2.2599999999999999E-3</v>
      </c>
      <c r="AD15" s="79"/>
      <c r="AE15" s="82">
        <v>0</v>
      </c>
      <c r="AF15" s="82">
        <v>0</v>
      </c>
      <c r="AG15" s="82">
        <v>3.9449999999999999E-2</v>
      </c>
      <c r="AH15" s="82">
        <v>7.0704000000000003E-2</v>
      </c>
      <c r="AI15" s="83">
        <v>0</v>
      </c>
      <c r="AJ15" s="84">
        <v>0</v>
      </c>
      <c r="AK15" s="79">
        <v>10</v>
      </c>
      <c r="AL15" s="84">
        <f t="shared" si="4"/>
        <v>16.84</v>
      </c>
      <c r="AM15" s="84">
        <f t="shared" si="5"/>
        <v>177.48</v>
      </c>
      <c r="AN15" s="84">
        <f t="shared" si="6"/>
        <v>19.550131919999998</v>
      </c>
      <c r="AO15" s="76"/>
      <c r="AP15" s="77"/>
      <c r="AQ15" s="77"/>
      <c r="AR15" s="77"/>
      <c r="AS15" s="77"/>
      <c r="AT15" s="77"/>
      <c r="AU15" s="76"/>
      <c r="AV15" s="85">
        <f t="shared" si="15"/>
        <v>26</v>
      </c>
      <c r="AW15" s="79">
        <v>0.1575</v>
      </c>
      <c r="AX15" s="79">
        <v>0.12606453663386799</v>
      </c>
      <c r="AY15" s="79">
        <v>0</v>
      </c>
      <c r="AZ15" s="79">
        <v>9.3170000000000003E-2</v>
      </c>
      <c r="BA15" s="78">
        <v>0</v>
      </c>
      <c r="BB15" s="86">
        <f t="shared" si="18"/>
        <v>183.53</v>
      </c>
      <c r="BC15" s="81">
        <v>0.4</v>
      </c>
      <c r="BD15" s="81">
        <v>0</v>
      </c>
      <c r="BE15" s="81">
        <v>5.8699999999999996E-4</v>
      </c>
      <c r="BF15" s="81">
        <v>1.2200000000000001E-2</v>
      </c>
      <c r="BG15" s="81">
        <v>0</v>
      </c>
      <c r="BH15" s="81">
        <v>5.8E-4</v>
      </c>
      <c r="BI15" s="81">
        <v>-6.8000000000000005E-4</v>
      </c>
      <c r="BJ15" s="81">
        <v>2.2599999999999999E-3</v>
      </c>
      <c r="BK15" s="81">
        <v>0</v>
      </c>
      <c r="BL15" s="81">
        <v>0</v>
      </c>
      <c r="BM15" s="81">
        <v>5.1900000000000002E-3</v>
      </c>
      <c r="BN15" s="81">
        <v>0</v>
      </c>
      <c r="BO15" s="81">
        <v>0</v>
      </c>
      <c r="BP15" s="81">
        <v>3.9449999999999999E-2</v>
      </c>
      <c r="BQ15" s="81">
        <v>7.0704000000000003E-2</v>
      </c>
      <c r="BR15" s="83">
        <v>0</v>
      </c>
      <c r="BS15" s="83">
        <v>0</v>
      </c>
      <c r="BT15" s="79">
        <v>0</v>
      </c>
      <c r="BU15" s="83">
        <f t="shared" si="8"/>
        <v>22.55</v>
      </c>
      <c r="BV15" s="83">
        <f t="shared" si="9"/>
        <v>206.08</v>
      </c>
      <c r="BW15" s="83">
        <f t="shared" si="10"/>
        <v>22.700536320000001</v>
      </c>
    </row>
    <row r="16" spans="1:75" ht="15" thickBot="1" x14ac:dyDescent="0.35">
      <c r="A16" s="72">
        <v>1200</v>
      </c>
      <c r="B16" s="73"/>
      <c r="C16" s="74">
        <f t="shared" si="0"/>
        <v>212.88313103999999</v>
      </c>
      <c r="D16" s="75">
        <f t="shared" si="11"/>
        <v>9.3948261199907235E-2</v>
      </c>
      <c r="E16" s="75">
        <f t="shared" si="12"/>
        <v>0.90605173880009271</v>
      </c>
      <c r="F16" s="74"/>
      <c r="G16" s="74">
        <f t="shared" si="16"/>
        <v>245.01098779999998</v>
      </c>
      <c r="H16" s="75">
        <f t="shared" si="13"/>
        <v>0.10611768979611454</v>
      </c>
      <c r="I16" s="75">
        <f t="shared" si="14"/>
        <v>0.89388231020388542</v>
      </c>
      <c r="J16" s="74"/>
      <c r="K16" s="74">
        <f t="shared" si="1"/>
        <v>32.127856759999986</v>
      </c>
      <c r="L16" s="76"/>
      <c r="M16" s="77">
        <f t="shared" si="2"/>
        <v>0.15091781393408421</v>
      </c>
      <c r="N16" s="76"/>
      <c r="O16" s="87">
        <v>20</v>
      </c>
      <c r="P16" s="79">
        <v>0.12784999999999999</v>
      </c>
      <c r="Q16" s="79">
        <f t="shared" si="3"/>
        <v>0.12784999999999999</v>
      </c>
      <c r="R16" s="79">
        <v>9.3170000000000003E-2</v>
      </c>
      <c r="S16" s="78">
        <v>0</v>
      </c>
      <c r="T16" s="79">
        <v>0</v>
      </c>
      <c r="U16" s="80">
        <f t="shared" si="17"/>
        <v>173.42</v>
      </c>
      <c r="V16" s="81">
        <v>0.4</v>
      </c>
      <c r="W16" s="81">
        <v>0</v>
      </c>
      <c r="X16" s="76">
        <v>5.8699999999999996E-4</v>
      </c>
      <c r="Y16" s="81">
        <v>1.2200000000000001E-2</v>
      </c>
      <c r="Z16" s="81">
        <v>0</v>
      </c>
      <c r="AA16" s="81">
        <v>5.8E-4</v>
      </c>
      <c r="AB16" s="81">
        <v>-6.8000000000000005E-4</v>
      </c>
      <c r="AC16" s="79">
        <v>2.2599999999999999E-3</v>
      </c>
      <c r="AD16" s="79"/>
      <c r="AE16" s="82">
        <v>0</v>
      </c>
      <c r="AF16" s="82">
        <v>0</v>
      </c>
      <c r="AG16" s="82">
        <v>3.9449999999999999E-2</v>
      </c>
      <c r="AH16" s="82">
        <v>7.0704000000000003E-2</v>
      </c>
      <c r="AI16" s="83">
        <v>0</v>
      </c>
      <c r="AJ16" s="84">
        <v>0</v>
      </c>
      <c r="AK16" s="79">
        <v>11</v>
      </c>
      <c r="AL16" s="84">
        <f t="shared" si="4"/>
        <v>18.34</v>
      </c>
      <c r="AM16" s="84">
        <f t="shared" si="5"/>
        <v>191.76</v>
      </c>
      <c r="AN16" s="84">
        <f t="shared" si="6"/>
        <v>21.123131040000001</v>
      </c>
      <c r="AO16" s="76"/>
      <c r="AP16" s="77"/>
      <c r="AQ16" s="77"/>
      <c r="AR16" s="77"/>
      <c r="AS16" s="77"/>
      <c r="AT16" s="77"/>
      <c r="AU16" s="76"/>
      <c r="AV16" s="85">
        <f t="shared" si="15"/>
        <v>26</v>
      </c>
      <c r="AW16" s="79">
        <v>0.1575</v>
      </c>
      <c r="AX16" s="79">
        <v>0.12606453663386799</v>
      </c>
      <c r="AY16" s="79">
        <v>0</v>
      </c>
      <c r="AZ16" s="79">
        <v>9.3170000000000003E-2</v>
      </c>
      <c r="BA16" s="78">
        <v>0</v>
      </c>
      <c r="BB16" s="86">
        <f t="shared" si="18"/>
        <v>196.14</v>
      </c>
      <c r="BC16" s="81">
        <v>0.4</v>
      </c>
      <c r="BD16" s="81">
        <v>0</v>
      </c>
      <c r="BE16" s="81">
        <v>5.8699999999999996E-4</v>
      </c>
      <c r="BF16" s="81">
        <v>1.2200000000000001E-2</v>
      </c>
      <c r="BG16" s="81">
        <v>0</v>
      </c>
      <c r="BH16" s="81">
        <v>5.8E-4</v>
      </c>
      <c r="BI16" s="81">
        <v>-6.8000000000000005E-4</v>
      </c>
      <c r="BJ16" s="81">
        <v>2.2599999999999999E-3</v>
      </c>
      <c r="BK16" s="81">
        <v>0</v>
      </c>
      <c r="BL16" s="81">
        <v>0</v>
      </c>
      <c r="BM16" s="81">
        <v>5.1900000000000002E-3</v>
      </c>
      <c r="BN16" s="81">
        <v>0</v>
      </c>
      <c r="BO16" s="81">
        <v>0</v>
      </c>
      <c r="BP16" s="81">
        <v>3.9449999999999999E-2</v>
      </c>
      <c r="BQ16" s="81">
        <v>7.0704000000000003E-2</v>
      </c>
      <c r="BR16" s="83">
        <v>0</v>
      </c>
      <c r="BS16" s="83">
        <v>0</v>
      </c>
      <c r="BT16" s="79">
        <v>0</v>
      </c>
      <c r="BU16" s="83">
        <f t="shared" si="8"/>
        <v>24.56</v>
      </c>
      <c r="BV16" s="83">
        <f t="shared" si="9"/>
        <v>220.7</v>
      </c>
      <c r="BW16" s="83">
        <f t="shared" si="10"/>
        <v>24.310987799999999</v>
      </c>
    </row>
    <row r="17" spans="1:75" ht="15" thickBot="1" x14ac:dyDescent="0.35">
      <c r="A17" s="72">
        <v>1300</v>
      </c>
      <c r="B17" s="73"/>
      <c r="C17" s="74">
        <f t="shared" si="0"/>
        <v>228.73613016000002</v>
      </c>
      <c r="D17" s="75">
        <f t="shared" si="11"/>
        <v>8.7436995572190881E-2</v>
      </c>
      <c r="E17" s="75">
        <f t="shared" si="12"/>
        <v>0.91256300442780913</v>
      </c>
      <c r="F17" s="74"/>
      <c r="G17" s="74">
        <f t="shared" si="16"/>
        <v>261.25254081999998</v>
      </c>
      <c r="H17" s="75">
        <f t="shared" si="13"/>
        <v>9.9520563200622428E-2</v>
      </c>
      <c r="I17" s="75">
        <f t="shared" si="14"/>
        <v>0.90047943679937759</v>
      </c>
      <c r="J17" s="74"/>
      <c r="K17" s="74">
        <f t="shared" si="1"/>
        <v>32.516410659999963</v>
      </c>
      <c r="L17" s="76"/>
      <c r="M17" s="77">
        <f t="shared" si="2"/>
        <v>0.14215686274509787</v>
      </c>
      <c r="N17" s="76"/>
      <c r="O17" s="51">
        <v>20</v>
      </c>
      <c r="P17" s="52">
        <v>0.12784999999999999</v>
      </c>
      <c r="Q17" s="52">
        <f t="shared" si="3"/>
        <v>0.12784999999999999</v>
      </c>
      <c r="R17" s="52">
        <v>9.3170000000000003E-2</v>
      </c>
      <c r="S17" s="78">
        <v>0</v>
      </c>
      <c r="T17" s="79">
        <v>0</v>
      </c>
      <c r="U17" s="80">
        <f t="shared" si="17"/>
        <v>186.21</v>
      </c>
      <c r="V17" s="81">
        <v>0.4</v>
      </c>
      <c r="W17" s="81">
        <v>0</v>
      </c>
      <c r="X17" s="76">
        <v>5.8699999999999996E-4</v>
      </c>
      <c r="Y17" s="81">
        <v>1.2200000000000001E-2</v>
      </c>
      <c r="Z17" s="81">
        <v>0</v>
      </c>
      <c r="AA17" s="81">
        <v>5.8E-4</v>
      </c>
      <c r="AB17" s="81">
        <v>-6.8000000000000005E-4</v>
      </c>
      <c r="AC17" s="79">
        <v>2.2599999999999999E-3</v>
      </c>
      <c r="AD17" s="79"/>
      <c r="AE17" s="82">
        <v>0</v>
      </c>
      <c r="AF17" s="82">
        <v>0</v>
      </c>
      <c r="AG17" s="82">
        <v>3.9449999999999999E-2</v>
      </c>
      <c r="AH17" s="82">
        <v>7.0704000000000003E-2</v>
      </c>
      <c r="AI17" s="83">
        <v>0</v>
      </c>
      <c r="AJ17" s="84">
        <v>0</v>
      </c>
      <c r="AK17" s="79">
        <v>12</v>
      </c>
      <c r="AL17" s="84">
        <f t="shared" si="4"/>
        <v>19.829999999999998</v>
      </c>
      <c r="AM17" s="84">
        <f t="shared" si="5"/>
        <v>206.04</v>
      </c>
      <c r="AN17" s="84">
        <f t="shared" si="6"/>
        <v>22.696130159999999</v>
      </c>
      <c r="AO17" s="76"/>
      <c r="AP17" s="77"/>
      <c r="AQ17" s="77"/>
      <c r="AR17" s="77"/>
      <c r="AS17" s="77"/>
      <c r="AT17" s="77"/>
      <c r="AU17" s="76"/>
      <c r="AV17" s="85">
        <f t="shared" si="15"/>
        <v>26</v>
      </c>
      <c r="AW17" s="79">
        <v>0.1575</v>
      </c>
      <c r="AX17" s="79">
        <v>0.12606453663386799</v>
      </c>
      <c r="AY17" s="79">
        <v>0</v>
      </c>
      <c r="AZ17" s="79">
        <v>9.3170000000000003E-2</v>
      </c>
      <c r="BA17" s="78">
        <v>0</v>
      </c>
      <c r="BB17" s="86">
        <f t="shared" si="18"/>
        <v>208.75</v>
      </c>
      <c r="BC17" s="81">
        <v>0.4</v>
      </c>
      <c r="BD17" s="81">
        <v>0</v>
      </c>
      <c r="BE17" s="81">
        <v>5.8699999999999996E-4</v>
      </c>
      <c r="BF17" s="81">
        <v>1.2200000000000001E-2</v>
      </c>
      <c r="BG17" s="81">
        <v>0</v>
      </c>
      <c r="BH17" s="81">
        <v>5.8E-4</v>
      </c>
      <c r="BI17" s="81">
        <v>-6.8000000000000005E-4</v>
      </c>
      <c r="BJ17" s="81">
        <v>2.2599999999999999E-3</v>
      </c>
      <c r="BK17" s="81">
        <v>0</v>
      </c>
      <c r="BL17" s="81">
        <v>0</v>
      </c>
      <c r="BM17" s="81">
        <v>5.1900000000000002E-3</v>
      </c>
      <c r="BN17" s="81">
        <v>0</v>
      </c>
      <c r="BO17" s="81">
        <v>0</v>
      </c>
      <c r="BP17" s="81">
        <v>3.9449999999999999E-2</v>
      </c>
      <c r="BQ17" s="81">
        <v>7.0704000000000003E-2</v>
      </c>
      <c r="BR17" s="83">
        <v>0</v>
      </c>
      <c r="BS17" s="83">
        <v>0</v>
      </c>
      <c r="BT17" s="79">
        <v>0</v>
      </c>
      <c r="BU17" s="83">
        <f t="shared" si="8"/>
        <v>26.58</v>
      </c>
      <c r="BV17" s="83">
        <f t="shared" si="9"/>
        <v>235.33</v>
      </c>
      <c r="BW17" s="83">
        <f t="shared" si="10"/>
        <v>25.922540820000002</v>
      </c>
    </row>
    <row r="18" spans="1:75" ht="15" thickBot="1" x14ac:dyDescent="0.35">
      <c r="A18" s="72">
        <v>1400</v>
      </c>
      <c r="B18" s="73"/>
      <c r="C18" s="74">
        <f t="shared" si="0"/>
        <v>244.58912928000001</v>
      </c>
      <c r="D18" s="75">
        <f t="shared" si="11"/>
        <v>8.1769782896215559E-2</v>
      </c>
      <c r="E18" s="75">
        <f t="shared" si="12"/>
        <v>0.9182302171037845</v>
      </c>
      <c r="F18" s="74"/>
      <c r="G18" s="74">
        <f t="shared" si="16"/>
        <v>277.47189076000001</v>
      </c>
      <c r="H18" s="75">
        <f t="shared" si="13"/>
        <v>9.370318531648586E-2</v>
      </c>
      <c r="I18" s="75">
        <f t="shared" si="14"/>
        <v>0.9062968146835142</v>
      </c>
      <c r="J18" s="74"/>
      <c r="K18" s="74">
        <f t="shared" si="1"/>
        <v>32.882761479999999</v>
      </c>
      <c r="L18" s="76"/>
      <c r="M18" s="77">
        <f t="shared" si="2"/>
        <v>0.13444081336238198</v>
      </c>
      <c r="N18" s="76"/>
      <c r="O18" s="87">
        <v>20</v>
      </c>
      <c r="P18" s="79">
        <v>0.12784999999999999</v>
      </c>
      <c r="Q18" s="79">
        <f t="shared" si="3"/>
        <v>0.12784999999999999</v>
      </c>
      <c r="R18" s="79">
        <v>9.3170000000000003E-2</v>
      </c>
      <c r="S18" s="78">
        <v>0</v>
      </c>
      <c r="T18" s="79">
        <v>0</v>
      </c>
      <c r="U18" s="80">
        <f t="shared" si="17"/>
        <v>198.99</v>
      </c>
      <c r="V18" s="81">
        <v>0.4</v>
      </c>
      <c r="W18" s="81">
        <v>0</v>
      </c>
      <c r="X18" s="76">
        <v>5.8699999999999996E-4</v>
      </c>
      <c r="Y18" s="81">
        <v>1.2200000000000001E-2</v>
      </c>
      <c r="Z18" s="81">
        <v>0</v>
      </c>
      <c r="AA18" s="81">
        <v>5.8E-4</v>
      </c>
      <c r="AB18" s="81">
        <v>-6.8000000000000005E-4</v>
      </c>
      <c r="AC18" s="79">
        <v>2.2599999999999999E-3</v>
      </c>
      <c r="AD18" s="79"/>
      <c r="AE18" s="82">
        <v>0</v>
      </c>
      <c r="AF18" s="82">
        <v>0</v>
      </c>
      <c r="AG18" s="82">
        <v>3.9449999999999999E-2</v>
      </c>
      <c r="AH18" s="82">
        <v>7.0704000000000003E-2</v>
      </c>
      <c r="AI18" s="83">
        <v>0</v>
      </c>
      <c r="AJ18" s="84">
        <v>0</v>
      </c>
      <c r="AK18" s="79">
        <v>13</v>
      </c>
      <c r="AL18" s="84">
        <f t="shared" si="4"/>
        <v>21.33</v>
      </c>
      <c r="AM18" s="84">
        <f t="shared" si="5"/>
        <v>220.32</v>
      </c>
      <c r="AN18" s="84">
        <f t="shared" si="6"/>
        <v>24.269129280000001</v>
      </c>
      <c r="AO18" s="76"/>
      <c r="AP18" s="77"/>
      <c r="AQ18" s="77"/>
      <c r="AR18" s="77"/>
      <c r="AS18" s="77"/>
      <c r="AT18" s="77"/>
      <c r="AU18" s="76"/>
      <c r="AV18" s="85">
        <f t="shared" si="15"/>
        <v>26</v>
      </c>
      <c r="AW18" s="79">
        <v>0.1575</v>
      </c>
      <c r="AX18" s="79">
        <v>0.12606453663386799</v>
      </c>
      <c r="AY18" s="79">
        <v>0</v>
      </c>
      <c r="AZ18" s="79">
        <v>9.3170000000000003E-2</v>
      </c>
      <c r="BA18" s="78">
        <v>0</v>
      </c>
      <c r="BB18" s="86">
        <f t="shared" si="18"/>
        <v>221.35</v>
      </c>
      <c r="BC18" s="81">
        <v>0.4</v>
      </c>
      <c r="BD18" s="81">
        <v>0</v>
      </c>
      <c r="BE18" s="81">
        <v>5.8699999999999996E-4</v>
      </c>
      <c r="BF18" s="81">
        <v>1.2200000000000001E-2</v>
      </c>
      <c r="BG18" s="81">
        <v>0</v>
      </c>
      <c r="BH18" s="81">
        <v>5.8E-4</v>
      </c>
      <c r="BI18" s="81">
        <v>-6.8000000000000005E-4</v>
      </c>
      <c r="BJ18" s="81">
        <v>2.2599999999999999E-3</v>
      </c>
      <c r="BK18" s="81">
        <v>0</v>
      </c>
      <c r="BL18" s="81">
        <v>0</v>
      </c>
      <c r="BM18" s="81">
        <v>5.1900000000000002E-3</v>
      </c>
      <c r="BN18" s="81">
        <v>0</v>
      </c>
      <c r="BO18" s="81">
        <v>0</v>
      </c>
      <c r="BP18" s="81">
        <v>3.9449999999999999E-2</v>
      </c>
      <c r="BQ18" s="81">
        <v>7.0704000000000003E-2</v>
      </c>
      <c r="BR18" s="83">
        <v>0</v>
      </c>
      <c r="BS18" s="83">
        <v>0</v>
      </c>
      <c r="BT18" s="79">
        <v>0</v>
      </c>
      <c r="BU18" s="83">
        <f t="shared" si="8"/>
        <v>28.59</v>
      </c>
      <c r="BV18" s="83">
        <f t="shared" si="9"/>
        <v>249.94</v>
      </c>
      <c r="BW18" s="83">
        <f t="shared" si="10"/>
        <v>27.531890760000003</v>
      </c>
    </row>
    <row r="19" spans="1:75" ht="15" thickBot="1" x14ac:dyDescent="0.35">
      <c r="A19" s="72">
        <v>1500</v>
      </c>
      <c r="B19" s="73"/>
      <c r="C19" s="74">
        <f t="shared" si="0"/>
        <v>260.4421284</v>
      </c>
      <c r="D19" s="75">
        <f t="shared" si="11"/>
        <v>7.6792491763402443E-2</v>
      </c>
      <c r="E19" s="75">
        <f t="shared" si="12"/>
        <v>0.92320750823659758</v>
      </c>
      <c r="F19" s="74"/>
      <c r="G19" s="74">
        <f t="shared" si="16"/>
        <v>293.71344378000003</v>
      </c>
      <c r="H19" s="75">
        <f t="shared" si="13"/>
        <v>8.8521654526221696E-2</v>
      </c>
      <c r="I19" s="75">
        <f t="shared" si="14"/>
        <v>0.91147834547377826</v>
      </c>
      <c r="J19" s="74"/>
      <c r="K19" s="74">
        <f t="shared" si="1"/>
        <v>33.271315380000033</v>
      </c>
      <c r="L19" s="76"/>
      <c r="M19" s="77">
        <f t="shared" si="2"/>
        <v>0.12774936061381087</v>
      </c>
      <c r="N19" s="76"/>
      <c r="O19" s="87">
        <v>20</v>
      </c>
      <c r="P19" s="79">
        <v>0.12784999999999999</v>
      </c>
      <c r="Q19" s="79">
        <f t="shared" si="3"/>
        <v>0.12784999999999999</v>
      </c>
      <c r="R19" s="79">
        <v>9.3170000000000003E-2</v>
      </c>
      <c r="S19" s="78">
        <v>0</v>
      </c>
      <c r="T19" s="79">
        <v>0</v>
      </c>
      <c r="U19" s="80">
        <f t="shared" si="17"/>
        <v>211.78</v>
      </c>
      <c r="V19" s="81">
        <v>0.4</v>
      </c>
      <c r="W19" s="81">
        <v>0</v>
      </c>
      <c r="X19" s="76">
        <v>5.8699999999999996E-4</v>
      </c>
      <c r="Y19" s="81">
        <v>1.2200000000000001E-2</v>
      </c>
      <c r="Z19" s="81">
        <v>0</v>
      </c>
      <c r="AA19" s="81">
        <v>5.8E-4</v>
      </c>
      <c r="AB19" s="81">
        <v>-6.8000000000000005E-4</v>
      </c>
      <c r="AC19" s="79">
        <v>2.2599999999999999E-3</v>
      </c>
      <c r="AD19" s="79"/>
      <c r="AE19" s="82">
        <v>0</v>
      </c>
      <c r="AF19" s="82">
        <v>0</v>
      </c>
      <c r="AG19" s="82">
        <v>3.9449999999999999E-2</v>
      </c>
      <c r="AH19" s="82">
        <v>7.0704000000000003E-2</v>
      </c>
      <c r="AI19" s="83">
        <v>0</v>
      </c>
      <c r="AJ19" s="84">
        <v>0</v>
      </c>
      <c r="AK19" s="79">
        <v>14</v>
      </c>
      <c r="AL19" s="84">
        <f t="shared" si="4"/>
        <v>22.82</v>
      </c>
      <c r="AM19" s="84">
        <f t="shared" si="5"/>
        <v>234.6</v>
      </c>
      <c r="AN19" s="84">
        <f t="shared" si="6"/>
        <v>25.8421284</v>
      </c>
      <c r="AO19" s="76"/>
      <c r="AP19" s="77"/>
      <c r="AQ19" s="77"/>
      <c r="AR19" s="77"/>
      <c r="AS19" s="77"/>
      <c r="AT19" s="77"/>
      <c r="AU19" s="76"/>
      <c r="AV19" s="85">
        <f t="shared" si="15"/>
        <v>26</v>
      </c>
      <c r="AW19" s="79">
        <v>0.1575</v>
      </c>
      <c r="AX19" s="79">
        <v>0.12606453663386799</v>
      </c>
      <c r="AY19" s="79">
        <v>0</v>
      </c>
      <c r="AZ19" s="79">
        <v>9.3170000000000003E-2</v>
      </c>
      <c r="BA19" s="78">
        <v>0</v>
      </c>
      <c r="BB19" s="86">
        <f t="shared" si="18"/>
        <v>233.96</v>
      </c>
      <c r="BC19" s="81">
        <v>0.4</v>
      </c>
      <c r="BD19" s="81">
        <v>0</v>
      </c>
      <c r="BE19" s="81">
        <v>5.8699999999999996E-4</v>
      </c>
      <c r="BF19" s="81">
        <v>1.2200000000000001E-2</v>
      </c>
      <c r="BG19" s="81">
        <v>0</v>
      </c>
      <c r="BH19" s="81">
        <v>5.8E-4</v>
      </c>
      <c r="BI19" s="81">
        <v>-6.8000000000000005E-4</v>
      </c>
      <c r="BJ19" s="81">
        <v>2.2599999999999999E-3</v>
      </c>
      <c r="BK19" s="81">
        <v>0</v>
      </c>
      <c r="BL19" s="81">
        <v>0</v>
      </c>
      <c r="BM19" s="81">
        <v>5.1900000000000002E-3</v>
      </c>
      <c r="BN19" s="81">
        <v>0</v>
      </c>
      <c r="BO19" s="81">
        <v>0</v>
      </c>
      <c r="BP19" s="81">
        <v>3.9449999999999999E-2</v>
      </c>
      <c r="BQ19" s="81">
        <v>7.0704000000000003E-2</v>
      </c>
      <c r="BR19" s="83">
        <v>0</v>
      </c>
      <c r="BS19" s="83">
        <v>0</v>
      </c>
      <c r="BT19" s="79">
        <v>0</v>
      </c>
      <c r="BU19" s="83">
        <f t="shared" si="8"/>
        <v>30.61</v>
      </c>
      <c r="BV19" s="83">
        <f t="shared" si="9"/>
        <v>264.57</v>
      </c>
      <c r="BW19" s="83">
        <f t="shared" si="10"/>
        <v>29.143443779999998</v>
      </c>
    </row>
    <row r="20" spans="1:75" ht="15" thickBot="1" x14ac:dyDescent="0.35">
      <c r="A20" s="72">
        <v>1600</v>
      </c>
      <c r="B20" s="73"/>
      <c r="C20" s="74">
        <f t="shared" si="0"/>
        <v>276.29512751999999</v>
      </c>
      <c r="D20" s="75">
        <f t="shared" si="11"/>
        <v>7.2386365186813781E-2</v>
      </c>
      <c r="E20" s="75">
        <f t="shared" si="12"/>
        <v>0.92761363481318626</v>
      </c>
      <c r="F20" s="74"/>
      <c r="G20" s="74">
        <f t="shared" si="16"/>
        <v>309.93279372000001</v>
      </c>
      <c r="H20" s="75">
        <f t="shared" si="13"/>
        <v>8.3889154445169686E-2</v>
      </c>
      <c r="I20" s="75">
        <f t="shared" si="14"/>
        <v>0.91611084555483036</v>
      </c>
      <c r="J20" s="74"/>
      <c r="K20" s="74">
        <f t="shared" si="1"/>
        <v>33.637666200000012</v>
      </c>
      <c r="L20" s="76"/>
      <c r="M20" s="77">
        <f t="shared" si="2"/>
        <v>0.12174541947926716</v>
      </c>
      <c r="N20" s="76"/>
      <c r="O20" s="87">
        <v>20</v>
      </c>
      <c r="P20" s="79">
        <v>0.12784999999999999</v>
      </c>
      <c r="Q20" s="79">
        <f t="shared" si="3"/>
        <v>0.12784999999999999</v>
      </c>
      <c r="R20" s="79">
        <v>9.3170000000000003E-2</v>
      </c>
      <c r="S20" s="78">
        <v>0</v>
      </c>
      <c r="T20" s="79">
        <v>0</v>
      </c>
      <c r="U20" s="80">
        <f t="shared" si="17"/>
        <v>224.56</v>
      </c>
      <c r="V20" s="81">
        <v>0.4</v>
      </c>
      <c r="W20" s="81">
        <v>0</v>
      </c>
      <c r="X20" s="76">
        <v>5.8699999999999996E-4</v>
      </c>
      <c r="Y20" s="81">
        <v>1.2200000000000001E-2</v>
      </c>
      <c r="Z20" s="81">
        <v>0</v>
      </c>
      <c r="AA20" s="81">
        <v>5.8E-4</v>
      </c>
      <c r="AB20" s="81">
        <v>-6.8000000000000005E-4</v>
      </c>
      <c r="AC20" s="79">
        <v>2.2599999999999999E-3</v>
      </c>
      <c r="AD20" s="79"/>
      <c r="AE20" s="82">
        <v>0</v>
      </c>
      <c r="AF20" s="82">
        <v>0</v>
      </c>
      <c r="AG20" s="82">
        <v>3.9449999999999999E-2</v>
      </c>
      <c r="AH20" s="82">
        <v>7.0704000000000003E-2</v>
      </c>
      <c r="AI20" s="83">
        <v>0</v>
      </c>
      <c r="AJ20" s="84">
        <v>0</v>
      </c>
      <c r="AK20" s="79">
        <v>15</v>
      </c>
      <c r="AL20" s="84">
        <f t="shared" si="4"/>
        <v>24.32</v>
      </c>
      <c r="AM20" s="84">
        <f t="shared" si="5"/>
        <v>248.88</v>
      </c>
      <c r="AN20" s="84">
        <f t="shared" si="6"/>
        <v>27.415127519999999</v>
      </c>
      <c r="AO20" s="76"/>
      <c r="AP20" s="77"/>
      <c r="AQ20" s="77"/>
      <c r="AR20" s="77"/>
      <c r="AS20" s="77"/>
      <c r="AT20" s="77"/>
      <c r="AU20" s="76"/>
      <c r="AV20" s="85">
        <f t="shared" si="15"/>
        <v>26</v>
      </c>
      <c r="AW20" s="79">
        <v>0.1575</v>
      </c>
      <c r="AX20" s="79">
        <v>0.12606453663386799</v>
      </c>
      <c r="AY20" s="79">
        <v>0</v>
      </c>
      <c r="AZ20" s="79">
        <v>9.3170000000000003E-2</v>
      </c>
      <c r="BA20" s="78">
        <v>0</v>
      </c>
      <c r="BB20" s="86">
        <f t="shared" si="18"/>
        <v>246.56</v>
      </c>
      <c r="BC20" s="81">
        <v>0.4</v>
      </c>
      <c r="BD20" s="81">
        <v>0</v>
      </c>
      <c r="BE20" s="81">
        <v>5.8699999999999996E-4</v>
      </c>
      <c r="BF20" s="81">
        <v>1.2200000000000001E-2</v>
      </c>
      <c r="BG20" s="81">
        <v>0</v>
      </c>
      <c r="BH20" s="81">
        <v>5.8E-4</v>
      </c>
      <c r="BI20" s="81">
        <v>-6.8000000000000005E-4</v>
      </c>
      <c r="BJ20" s="81">
        <v>2.2599999999999999E-3</v>
      </c>
      <c r="BK20" s="81">
        <v>0</v>
      </c>
      <c r="BL20" s="81">
        <v>0</v>
      </c>
      <c r="BM20" s="81">
        <v>5.1900000000000002E-3</v>
      </c>
      <c r="BN20" s="81">
        <v>0</v>
      </c>
      <c r="BO20" s="81">
        <v>0</v>
      </c>
      <c r="BP20" s="81">
        <v>3.9449999999999999E-2</v>
      </c>
      <c r="BQ20" s="81">
        <v>7.0704000000000003E-2</v>
      </c>
      <c r="BR20" s="83">
        <v>0</v>
      </c>
      <c r="BS20" s="83">
        <v>0</v>
      </c>
      <c r="BT20" s="79">
        <v>0</v>
      </c>
      <c r="BU20" s="83">
        <f t="shared" si="8"/>
        <v>32.619999999999997</v>
      </c>
      <c r="BV20" s="83">
        <f t="shared" si="9"/>
        <v>279.18</v>
      </c>
      <c r="BW20" s="83">
        <f t="shared" si="10"/>
        <v>30.75279372</v>
      </c>
    </row>
    <row r="21" spans="1:75" ht="15" thickBot="1" x14ac:dyDescent="0.35">
      <c r="A21" s="72">
        <v>1700</v>
      </c>
      <c r="B21" s="73"/>
      <c r="C21" s="74">
        <f t="shared" si="0"/>
        <v>292.14812663999999</v>
      </c>
      <c r="D21" s="75">
        <f t="shared" si="11"/>
        <v>6.8458422889854889E-2</v>
      </c>
      <c r="E21" s="75">
        <f t="shared" si="12"/>
        <v>0.93154157711014507</v>
      </c>
      <c r="F21" s="74"/>
      <c r="G21" s="74">
        <f t="shared" si="16"/>
        <v>326.16324520000001</v>
      </c>
      <c r="H21" s="75">
        <f t="shared" si="13"/>
        <v>7.9714683927850499E-2</v>
      </c>
      <c r="I21" s="75">
        <f t="shared" si="14"/>
        <v>0.92028531607214947</v>
      </c>
      <c r="J21" s="74"/>
      <c r="K21" s="74">
        <f t="shared" si="1"/>
        <v>34.015118560000019</v>
      </c>
      <c r="L21" s="76"/>
      <c r="M21" s="77">
        <f t="shared" si="2"/>
        <v>0.11643106855145166</v>
      </c>
      <c r="N21" s="76"/>
      <c r="O21" s="87">
        <v>20</v>
      </c>
      <c r="P21" s="79">
        <v>0.12784999999999999</v>
      </c>
      <c r="Q21" s="79">
        <f t="shared" si="3"/>
        <v>0.12784999999999999</v>
      </c>
      <c r="R21" s="79">
        <v>9.3170000000000003E-2</v>
      </c>
      <c r="S21" s="78">
        <v>0</v>
      </c>
      <c r="T21" s="79">
        <v>0</v>
      </c>
      <c r="U21" s="80">
        <f t="shared" si="17"/>
        <v>237.35</v>
      </c>
      <c r="V21" s="81">
        <v>0.4</v>
      </c>
      <c r="W21" s="81">
        <v>0</v>
      </c>
      <c r="X21" s="76">
        <v>5.8699999999999996E-4</v>
      </c>
      <c r="Y21" s="81">
        <v>1.2200000000000001E-2</v>
      </c>
      <c r="Z21" s="81">
        <v>0</v>
      </c>
      <c r="AA21" s="81">
        <v>5.8E-4</v>
      </c>
      <c r="AB21" s="81">
        <v>-6.8000000000000005E-4</v>
      </c>
      <c r="AC21" s="79">
        <v>2.2599999999999999E-3</v>
      </c>
      <c r="AD21" s="79"/>
      <c r="AE21" s="82">
        <v>0</v>
      </c>
      <c r="AF21" s="82">
        <v>0</v>
      </c>
      <c r="AG21" s="82">
        <v>3.9449999999999999E-2</v>
      </c>
      <c r="AH21" s="82">
        <v>7.0704000000000003E-2</v>
      </c>
      <c r="AI21" s="83">
        <v>0</v>
      </c>
      <c r="AJ21" s="84">
        <v>0</v>
      </c>
      <c r="AK21" s="79">
        <v>16</v>
      </c>
      <c r="AL21" s="84">
        <f t="shared" si="4"/>
        <v>25.81</v>
      </c>
      <c r="AM21" s="84">
        <f t="shared" si="5"/>
        <v>263.16000000000003</v>
      </c>
      <c r="AN21" s="84">
        <f t="shared" si="6"/>
        <v>28.988126640000004</v>
      </c>
      <c r="AO21" s="76"/>
      <c r="AP21" s="77"/>
      <c r="AQ21" s="77"/>
      <c r="AR21" s="77"/>
      <c r="AS21" s="77"/>
      <c r="AT21" s="77"/>
      <c r="AU21" s="76"/>
      <c r="AV21" s="85">
        <f t="shared" si="15"/>
        <v>26</v>
      </c>
      <c r="AW21" s="79">
        <v>0.1575</v>
      </c>
      <c r="AX21" s="79">
        <v>0.12606453663386799</v>
      </c>
      <c r="AY21" s="79">
        <v>0</v>
      </c>
      <c r="AZ21" s="79">
        <v>9.3170000000000003E-2</v>
      </c>
      <c r="BA21" s="78">
        <v>0</v>
      </c>
      <c r="BB21" s="86">
        <f t="shared" si="18"/>
        <v>259.17</v>
      </c>
      <c r="BC21" s="81">
        <v>0.4</v>
      </c>
      <c r="BD21" s="81">
        <v>0</v>
      </c>
      <c r="BE21" s="81">
        <v>5.8699999999999996E-4</v>
      </c>
      <c r="BF21" s="81">
        <v>1.2200000000000001E-2</v>
      </c>
      <c r="BG21" s="81">
        <v>0</v>
      </c>
      <c r="BH21" s="81">
        <v>5.8E-4</v>
      </c>
      <c r="BI21" s="81">
        <v>-6.8000000000000005E-4</v>
      </c>
      <c r="BJ21" s="81">
        <v>2.2599999999999999E-3</v>
      </c>
      <c r="BK21" s="81">
        <v>0</v>
      </c>
      <c r="BL21" s="81">
        <v>0</v>
      </c>
      <c r="BM21" s="81">
        <v>5.1900000000000002E-3</v>
      </c>
      <c r="BN21" s="81">
        <v>0</v>
      </c>
      <c r="BO21" s="81">
        <v>0</v>
      </c>
      <c r="BP21" s="81">
        <v>3.9449999999999999E-2</v>
      </c>
      <c r="BQ21" s="81">
        <v>7.0704000000000003E-2</v>
      </c>
      <c r="BR21" s="83">
        <v>0</v>
      </c>
      <c r="BS21" s="83">
        <v>0</v>
      </c>
      <c r="BT21" s="79">
        <v>0</v>
      </c>
      <c r="BU21" s="83">
        <f t="shared" si="8"/>
        <v>34.630000000000003</v>
      </c>
      <c r="BV21" s="83">
        <f t="shared" si="9"/>
        <v>293.8</v>
      </c>
      <c r="BW21" s="83">
        <f t="shared" si="10"/>
        <v>32.363245200000001</v>
      </c>
    </row>
    <row r="22" spans="1:75" ht="15" thickBot="1" x14ac:dyDescent="0.35">
      <c r="A22" s="72">
        <v>1800</v>
      </c>
      <c r="B22" s="73"/>
      <c r="C22" s="74">
        <f t="shared" si="0"/>
        <v>307.99002422000001</v>
      </c>
      <c r="D22" s="75">
        <f t="shared" si="11"/>
        <v>6.4937168178258342E-2</v>
      </c>
      <c r="E22" s="75">
        <f t="shared" si="12"/>
        <v>0.93506283182174166</v>
      </c>
      <c r="F22" s="74"/>
      <c r="G22" s="74">
        <f t="shared" si="16"/>
        <v>342.40479821999998</v>
      </c>
      <c r="H22" s="75">
        <f t="shared" si="13"/>
        <v>7.5933515345467287E-2</v>
      </c>
      <c r="I22" s="75">
        <f t="shared" si="14"/>
        <v>0.92406648465453267</v>
      </c>
      <c r="J22" s="74"/>
      <c r="K22" s="74">
        <f t="shared" si="1"/>
        <v>34.414773999999966</v>
      </c>
      <c r="L22" s="76"/>
      <c r="M22" s="77">
        <f t="shared" si="2"/>
        <v>0.11173989835273751</v>
      </c>
      <c r="N22" s="76"/>
      <c r="O22" s="87">
        <v>20</v>
      </c>
      <c r="P22" s="79">
        <v>0.12784999999999999</v>
      </c>
      <c r="Q22" s="79">
        <f t="shared" si="3"/>
        <v>0.12784999999999999</v>
      </c>
      <c r="R22" s="79">
        <v>9.3170000000000003E-2</v>
      </c>
      <c r="S22" s="78">
        <v>0</v>
      </c>
      <c r="T22" s="79">
        <v>0</v>
      </c>
      <c r="U22" s="80">
        <f t="shared" si="17"/>
        <v>250.13</v>
      </c>
      <c r="V22" s="81">
        <v>0.4</v>
      </c>
      <c r="W22" s="81">
        <v>0</v>
      </c>
      <c r="X22" s="76">
        <v>5.8699999999999996E-4</v>
      </c>
      <c r="Y22" s="81">
        <v>1.2200000000000001E-2</v>
      </c>
      <c r="Z22" s="81">
        <v>0</v>
      </c>
      <c r="AA22" s="81">
        <v>5.8E-4</v>
      </c>
      <c r="AB22" s="81">
        <v>-6.8000000000000005E-4</v>
      </c>
      <c r="AC22" s="79">
        <v>2.2599999999999999E-3</v>
      </c>
      <c r="AD22" s="79"/>
      <c r="AE22" s="82">
        <v>0</v>
      </c>
      <c r="AF22" s="82">
        <v>0</v>
      </c>
      <c r="AG22" s="82">
        <v>3.9449999999999999E-2</v>
      </c>
      <c r="AH22" s="82">
        <v>7.0704000000000003E-2</v>
      </c>
      <c r="AI22" s="83">
        <v>0</v>
      </c>
      <c r="AJ22" s="84">
        <v>0</v>
      </c>
      <c r="AK22" s="79">
        <v>17</v>
      </c>
      <c r="AL22" s="84">
        <f t="shared" si="4"/>
        <v>27.3</v>
      </c>
      <c r="AM22" s="84">
        <f t="shared" si="5"/>
        <v>277.43</v>
      </c>
      <c r="AN22" s="84">
        <f t="shared" si="6"/>
        <v>30.560024219999999</v>
      </c>
      <c r="AO22" s="76"/>
      <c r="AP22" s="77"/>
      <c r="AQ22" s="77"/>
      <c r="AR22" s="77"/>
      <c r="AS22" s="77"/>
      <c r="AT22" s="77"/>
      <c r="AU22" s="76"/>
      <c r="AV22" s="85">
        <f t="shared" si="15"/>
        <v>26</v>
      </c>
      <c r="AW22" s="79">
        <v>0.1575</v>
      </c>
      <c r="AX22" s="79">
        <v>0.12606453663386799</v>
      </c>
      <c r="AY22" s="79">
        <v>0</v>
      </c>
      <c r="AZ22" s="79">
        <v>9.3170000000000003E-2</v>
      </c>
      <c r="BA22" s="78">
        <v>0</v>
      </c>
      <c r="BB22" s="86">
        <f t="shared" si="18"/>
        <v>271.77999999999997</v>
      </c>
      <c r="BC22" s="81">
        <v>0.4</v>
      </c>
      <c r="BD22" s="81">
        <v>0</v>
      </c>
      <c r="BE22" s="81">
        <v>5.8699999999999996E-4</v>
      </c>
      <c r="BF22" s="81">
        <v>1.2200000000000001E-2</v>
      </c>
      <c r="BG22" s="81">
        <v>0</v>
      </c>
      <c r="BH22" s="81">
        <v>5.8E-4</v>
      </c>
      <c r="BI22" s="81">
        <v>-6.8000000000000005E-4</v>
      </c>
      <c r="BJ22" s="81">
        <v>2.2599999999999999E-3</v>
      </c>
      <c r="BK22" s="81">
        <v>0</v>
      </c>
      <c r="BL22" s="81">
        <v>0</v>
      </c>
      <c r="BM22" s="81">
        <v>5.1900000000000002E-3</v>
      </c>
      <c r="BN22" s="81">
        <v>0</v>
      </c>
      <c r="BO22" s="81">
        <v>0</v>
      </c>
      <c r="BP22" s="81">
        <v>3.9449999999999999E-2</v>
      </c>
      <c r="BQ22" s="81">
        <v>7.0704000000000003E-2</v>
      </c>
      <c r="BR22" s="83">
        <v>0</v>
      </c>
      <c r="BS22" s="83">
        <v>0</v>
      </c>
      <c r="BT22" s="79">
        <v>0</v>
      </c>
      <c r="BU22" s="83">
        <f t="shared" si="8"/>
        <v>36.65</v>
      </c>
      <c r="BV22" s="83">
        <f t="shared" si="9"/>
        <v>308.43</v>
      </c>
      <c r="BW22" s="83">
        <f t="shared" si="10"/>
        <v>33.974798219999997</v>
      </c>
    </row>
    <row r="23" spans="1:75" ht="15" thickBot="1" x14ac:dyDescent="0.35">
      <c r="A23" s="72">
        <v>1900</v>
      </c>
      <c r="B23" s="73"/>
      <c r="C23" s="74">
        <f t="shared" si="0"/>
        <v>323.85412488000003</v>
      </c>
      <c r="D23" s="75">
        <f t="shared" si="11"/>
        <v>6.1756199669869088E-2</v>
      </c>
      <c r="E23" s="75">
        <f t="shared" si="12"/>
        <v>0.93824380033013088</v>
      </c>
      <c r="F23" s="74"/>
      <c r="G23" s="74">
        <f t="shared" si="16"/>
        <v>358.62414816</v>
      </c>
      <c r="H23" s="75">
        <f t="shared" si="13"/>
        <v>7.2499300823435101E-2</v>
      </c>
      <c r="I23" s="75">
        <f t="shared" si="14"/>
        <v>0.92750069917656486</v>
      </c>
      <c r="J23" s="74"/>
      <c r="K23" s="74">
        <f t="shared" si="1"/>
        <v>34.770023279999975</v>
      </c>
      <c r="L23" s="76"/>
      <c r="M23" s="77">
        <f t="shared" si="2"/>
        <v>0.10736322501028375</v>
      </c>
      <c r="N23" s="76"/>
      <c r="O23" s="51">
        <v>20</v>
      </c>
      <c r="P23" s="52">
        <v>0.12784999999999999</v>
      </c>
      <c r="Q23" s="52">
        <f t="shared" si="3"/>
        <v>0.12784999999999999</v>
      </c>
      <c r="R23" s="52">
        <v>9.3170000000000003E-2</v>
      </c>
      <c r="S23" s="78">
        <v>0</v>
      </c>
      <c r="T23" s="79">
        <v>0</v>
      </c>
      <c r="U23" s="80">
        <f t="shared" si="17"/>
        <v>262.92</v>
      </c>
      <c r="V23" s="81">
        <v>0.4</v>
      </c>
      <c r="W23" s="81">
        <v>0</v>
      </c>
      <c r="X23" s="76">
        <v>5.8699999999999996E-4</v>
      </c>
      <c r="Y23" s="81">
        <v>1.2200000000000001E-2</v>
      </c>
      <c r="Z23" s="81">
        <v>0</v>
      </c>
      <c r="AA23" s="81">
        <v>5.8E-4</v>
      </c>
      <c r="AB23" s="81">
        <v>-6.8000000000000005E-4</v>
      </c>
      <c r="AC23" s="79">
        <v>2.2599999999999999E-3</v>
      </c>
      <c r="AD23" s="79"/>
      <c r="AE23" s="82">
        <v>0</v>
      </c>
      <c r="AF23" s="82">
        <v>0</v>
      </c>
      <c r="AG23" s="82">
        <v>3.9449999999999999E-2</v>
      </c>
      <c r="AH23" s="82">
        <v>7.0704000000000003E-2</v>
      </c>
      <c r="AI23" s="83">
        <v>0</v>
      </c>
      <c r="AJ23" s="84">
        <v>0</v>
      </c>
      <c r="AK23" s="79">
        <v>18</v>
      </c>
      <c r="AL23" s="84">
        <f t="shared" si="4"/>
        <v>28.8</v>
      </c>
      <c r="AM23" s="84">
        <f t="shared" si="5"/>
        <v>291.72000000000003</v>
      </c>
      <c r="AN23" s="84">
        <f t="shared" si="6"/>
        <v>32.134124880000002</v>
      </c>
      <c r="AO23" s="76"/>
      <c r="AP23" s="77"/>
      <c r="AQ23" s="77"/>
      <c r="AR23" s="77"/>
      <c r="AS23" s="77"/>
      <c r="AT23" s="77"/>
      <c r="AU23" s="76"/>
      <c r="AV23" s="85">
        <f t="shared" si="15"/>
        <v>26</v>
      </c>
      <c r="AW23" s="79">
        <v>0.1575</v>
      </c>
      <c r="AX23" s="79">
        <v>0.12606453663386799</v>
      </c>
      <c r="AY23" s="79">
        <v>0</v>
      </c>
      <c r="AZ23" s="79">
        <v>9.3170000000000003E-2</v>
      </c>
      <c r="BA23" s="78">
        <v>0</v>
      </c>
      <c r="BB23" s="86">
        <f t="shared" si="18"/>
        <v>284.38</v>
      </c>
      <c r="BC23" s="81">
        <v>0.4</v>
      </c>
      <c r="BD23" s="81">
        <v>0</v>
      </c>
      <c r="BE23" s="81">
        <v>5.8699999999999996E-4</v>
      </c>
      <c r="BF23" s="81">
        <v>1.2200000000000001E-2</v>
      </c>
      <c r="BG23" s="81">
        <v>0</v>
      </c>
      <c r="BH23" s="81">
        <v>5.8E-4</v>
      </c>
      <c r="BI23" s="81">
        <v>-6.8000000000000005E-4</v>
      </c>
      <c r="BJ23" s="81">
        <v>2.2599999999999999E-3</v>
      </c>
      <c r="BK23" s="81">
        <v>0</v>
      </c>
      <c r="BL23" s="81">
        <v>0</v>
      </c>
      <c r="BM23" s="81">
        <v>5.1900000000000002E-3</v>
      </c>
      <c r="BN23" s="81">
        <v>0</v>
      </c>
      <c r="BO23" s="81">
        <v>0</v>
      </c>
      <c r="BP23" s="81">
        <v>3.9449999999999999E-2</v>
      </c>
      <c r="BQ23" s="81">
        <v>7.0704000000000003E-2</v>
      </c>
      <c r="BR23" s="83">
        <v>0</v>
      </c>
      <c r="BS23" s="83">
        <v>0</v>
      </c>
      <c r="BT23" s="79">
        <v>0</v>
      </c>
      <c r="BU23" s="83">
        <f t="shared" si="8"/>
        <v>38.659999999999997</v>
      </c>
      <c r="BV23" s="83">
        <f t="shared" si="9"/>
        <v>323.04000000000002</v>
      </c>
      <c r="BW23" s="83">
        <f t="shared" si="10"/>
        <v>35.584148159999998</v>
      </c>
    </row>
    <row r="24" spans="1:75" ht="15" thickBot="1" x14ac:dyDescent="0.35">
      <c r="A24" s="72">
        <v>2000</v>
      </c>
      <c r="B24" s="73"/>
      <c r="C24" s="74">
        <f t="shared" si="0"/>
        <v>339.69602245999999</v>
      </c>
      <c r="D24" s="75">
        <f t="shared" si="11"/>
        <v>5.8876167743044584E-2</v>
      </c>
      <c r="E24" s="75">
        <f t="shared" si="12"/>
        <v>0.94112383225695539</v>
      </c>
      <c r="F24" s="74"/>
      <c r="G24" s="74">
        <f t="shared" si="16"/>
        <v>374.85459964</v>
      </c>
      <c r="H24" s="75">
        <f t="shared" si="13"/>
        <v>6.9360226671807371E-2</v>
      </c>
      <c r="I24" s="75">
        <f t="shared" si="14"/>
        <v>0.93063977332819259</v>
      </c>
      <c r="J24" s="74"/>
      <c r="K24" s="74">
        <f t="shared" si="1"/>
        <v>35.158577180000009</v>
      </c>
      <c r="L24" s="76"/>
      <c r="M24" s="77">
        <f t="shared" si="2"/>
        <v>0.103500114382823</v>
      </c>
      <c r="N24" s="76"/>
      <c r="O24" s="87">
        <v>20</v>
      </c>
      <c r="P24" s="79">
        <v>0.12784999999999999</v>
      </c>
      <c r="Q24" s="79">
        <f t="shared" si="3"/>
        <v>0.12784999999999999</v>
      </c>
      <c r="R24" s="79">
        <v>9.3170000000000003E-2</v>
      </c>
      <c r="S24" s="78">
        <v>0</v>
      </c>
      <c r="T24" s="79">
        <v>0</v>
      </c>
      <c r="U24" s="80">
        <f t="shared" si="17"/>
        <v>275.7</v>
      </c>
      <c r="V24" s="81">
        <v>0.4</v>
      </c>
      <c r="W24" s="81">
        <v>0</v>
      </c>
      <c r="X24" s="76">
        <v>5.8699999999999996E-4</v>
      </c>
      <c r="Y24" s="81">
        <v>1.2200000000000001E-2</v>
      </c>
      <c r="Z24" s="81">
        <v>0</v>
      </c>
      <c r="AA24" s="81">
        <v>5.8E-4</v>
      </c>
      <c r="AB24" s="81">
        <v>-6.8000000000000005E-4</v>
      </c>
      <c r="AC24" s="79">
        <v>2.2599999999999999E-3</v>
      </c>
      <c r="AD24" s="79"/>
      <c r="AE24" s="82">
        <v>0</v>
      </c>
      <c r="AF24" s="82">
        <v>0</v>
      </c>
      <c r="AG24" s="82">
        <v>3.9449999999999999E-2</v>
      </c>
      <c r="AH24" s="82">
        <v>7.0704000000000003E-2</v>
      </c>
      <c r="AI24" s="83">
        <v>0</v>
      </c>
      <c r="AJ24" s="84">
        <v>0</v>
      </c>
      <c r="AK24" s="79">
        <v>19</v>
      </c>
      <c r="AL24" s="84">
        <f t="shared" si="4"/>
        <v>30.29</v>
      </c>
      <c r="AM24" s="84">
        <f t="shared" si="5"/>
        <v>305.99</v>
      </c>
      <c r="AN24" s="84">
        <f t="shared" si="6"/>
        <v>33.70602246</v>
      </c>
      <c r="AO24" s="76"/>
      <c r="AP24" s="77"/>
      <c r="AQ24" s="77"/>
      <c r="AR24" s="77"/>
      <c r="AS24" s="77"/>
      <c r="AT24" s="77"/>
      <c r="AU24" s="76"/>
      <c r="AV24" s="85">
        <f t="shared" si="15"/>
        <v>26</v>
      </c>
      <c r="AW24" s="79">
        <v>0.1575</v>
      </c>
      <c r="AX24" s="79">
        <v>0.12606453663386799</v>
      </c>
      <c r="AY24" s="79">
        <v>0</v>
      </c>
      <c r="AZ24" s="79">
        <v>9.3170000000000003E-2</v>
      </c>
      <c r="BA24" s="78">
        <v>0</v>
      </c>
      <c r="BB24" s="86">
        <f t="shared" si="18"/>
        <v>296.99</v>
      </c>
      <c r="BC24" s="81">
        <v>0.4</v>
      </c>
      <c r="BD24" s="81">
        <v>0</v>
      </c>
      <c r="BE24" s="81">
        <v>5.8699999999999996E-4</v>
      </c>
      <c r="BF24" s="81">
        <v>1.2200000000000001E-2</v>
      </c>
      <c r="BG24" s="81">
        <v>0</v>
      </c>
      <c r="BH24" s="81">
        <v>5.8E-4</v>
      </c>
      <c r="BI24" s="81">
        <v>-6.8000000000000005E-4</v>
      </c>
      <c r="BJ24" s="81">
        <v>2.2599999999999999E-3</v>
      </c>
      <c r="BK24" s="81">
        <v>0</v>
      </c>
      <c r="BL24" s="81">
        <v>0</v>
      </c>
      <c r="BM24" s="81">
        <v>5.1900000000000002E-3</v>
      </c>
      <c r="BN24" s="81">
        <v>0</v>
      </c>
      <c r="BO24" s="81">
        <v>0</v>
      </c>
      <c r="BP24" s="81">
        <v>3.9449999999999999E-2</v>
      </c>
      <c r="BQ24" s="81">
        <v>7.0704000000000003E-2</v>
      </c>
      <c r="BR24" s="83">
        <v>0</v>
      </c>
      <c r="BS24" s="83">
        <v>0</v>
      </c>
      <c r="BT24" s="79">
        <v>0</v>
      </c>
      <c r="BU24" s="83">
        <f t="shared" si="8"/>
        <v>40.67</v>
      </c>
      <c r="BV24" s="83">
        <f t="shared" si="9"/>
        <v>337.66</v>
      </c>
      <c r="BW24" s="83">
        <f t="shared" si="10"/>
        <v>37.194599640000007</v>
      </c>
    </row>
    <row r="25" spans="1:75" ht="15" thickBot="1" x14ac:dyDescent="0.35">
      <c r="A25" s="72">
        <v>2100</v>
      </c>
      <c r="B25" s="73"/>
      <c r="C25" s="74">
        <f t="shared" si="0"/>
        <v>355.56012312000001</v>
      </c>
      <c r="D25" s="75">
        <f t="shared" si="11"/>
        <v>5.6249277406313886E-2</v>
      </c>
      <c r="E25" s="75">
        <f t="shared" si="12"/>
        <v>0.94375072259368609</v>
      </c>
      <c r="F25" s="74"/>
      <c r="G25" s="74">
        <f t="shared" si="16"/>
        <v>406.63830866000001</v>
      </c>
      <c r="H25" s="75">
        <f t="shared" si="13"/>
        <v>9.8367515180289994E-2</v>
      </c>
      <c r="I25" s="75">
        <f t="shared" si="14"/>
        <v>0.90163248481971003</v>
      </c>
      <c r="J25" s="74"/>
      <c r="K25" s="74">
        <f t="shared" si="1"/>
        <v>51.078185539999993</v>
      </c>
      <c r="L25" s="76"/>
      <c r="M25" s="77">
        <f t="shared" si="2"/>
        <v>0.1436555513925315</v>
      </c>
      <c r="N25" s="76"/>
      <c r="O25" s="87">
        <v>20</v>
      </c>
      <c r="P25" s="79">
        <v>0.12784999999999999</v>
      </c>
      <c r="Q25" s="79">
        <f t="shared" si="3"/>
        <v>0.12784999999999999</v>
      </c>
      <c r="R25" s="79">
        <v>9.3170000000000003E-2</v>
      </c>
      <c r="S25" s="78">
        <v>0</v>
      </c>
      <c r="T25" s="79">
        <v>0</v>
      </c>
      <c r="U25" s="80">
        <f t="shared" si="17"/>
        <v>288.49</v>
      </c>
      <c r="V25" s="81">
        <v>0.4</v>
      </c>
      <c r="W25" s="81">
        <v>0</v>
      </c>
      <c r="X25" s="76">
        <v>5.8699999999999996E-4</v>
      </c>
      <c r="Y25" s="81">
        <v>1.2200000000000001E-2</v>
      </c>
      <c r="Z25" s="81">
        <v>0</v>
      </c>
      <c r="AA25" s="81">
        <v>5.8E-4</v>
      </c>
      <c r="AB25" s="81">
        <v>-6.8000000000000005E-4</v>
      </c>
      <c r="AC25" s="79">
        <v>2.2599999999999999E-3</v>
      </c>
      <c r="AD25" s="79"/>
      <c r="AE25" s="82">
        <v>0</v>
      </c>
      <c r="AF25" s="82">
        <v>0</v>
      </c>
      <c r="AG25" s="82">
        <v>3.9449999999999999E-2</v>
      </c>
      <c r="AH25" s="82">
        <v>7.0704000000000003E-2</v>
      </c>
      <c r="AI25" s="83">
        <v>0</v>
      </c>
      <c r="AJ25" s="84">
        <v>0</v>
      </c>
      <c r="AK25" s="79">
        <v>20</v>
      </c>
      <c r="AL25" s="84">
        <f t="shared" si="4"/>
        <v>31.79</v>
      </c>
      <c r="AM25" s="84">
        <f t="shared" si="5"/>
        <v>320.27999999999997</v>
      </c>
      <c r="AN25" s="84">
        <f t="shared" si="6"/>
        <v>35.280123119999999</v>
      </c>
      <c r="AO25" s="76"/>
      <c r="AP25" s="77"/>
      <c r="AQ25" s="77"/>
      <c r="AR25" s="77"/>
      <c r="AS25" s="77"/>
      <c r="AT25" s="77"/>
      <c r="AU25" s="76"/>
      <c r="AV25" s="85">
        <f t="shared" si="15"/>
        <v>40</v>
      </c>
      <c r="AW25" s="79">
        <v>0.1575</v>
      </c>
      <c r="AX25" s="79">
        <v>0.12606453663386799</v>
      </c>
      <c r="AY25" s="79">
        <v>0</v>
      </c>
      <c r="AZ25" s="79">
        <v>9.3170000000000003E-2</v>
      </c>
      <c r="BA25" s="78">
        <v>0</v>
      </c>
      <c r="BB25" s="86">
        <f t="shared" si="18"/>
        <v>323.60000000000002</v>
      </c>
      <c r="BC25" s="81">
        <v>0.4</v>
      </c>
      <c r="BD25" s="81">
        <v>0</v>
      </c>
      <c r="BE25" s="81">
        <v>5.8699999999999996E-4</v>
      </c>
      <c r="BF25" s="81">
        <v>1.2200000000000001E-2</v>
      </c>
      <c r="BG25" s="81">
        <v>0</v>
      </c>
      <c r="BH25" s="81">
        <v>5.8E-4</v>
      </c>
      <c r="BI25" s="81">
        <v>-6.8000000000000005E-4</v>
      </c>
      <c r="BJ25" s="81">
        <v>2.2599999999999999E-3</v>
      </c>
      <c r="BK25" s="81">
        <v>0</v>
      </c>
      <c r="BL25" s="81">
        <v>0</v>
      </c>
      <c r="BM25" s="81">
        <v>5.1900000000000002E-3</v>
      </c>
      <c r="BN25" s="81">
        <v>0</v>
      </c>
      <c r="BO25" s="81">
        <v>0</v>
      </c>
      <c r="BP25" s="81">
        <v>3.9449999999999999E-2</v>
      </c>
      <c r="BQ25" s="81">
        <v>7.0704000000000003E-2</v>
      </c>
      <c r="BR25" s="83">
        <v>0</v>
      </c>
      <c r="BS25" s="83">
        <v>0</v>
      </c>
      <c r="BT25" s="79">
        <v>0</v>
      </c>
      <c r="BU25" s="83">
        <f t="shared" si="8"/>
        <v>42.69</v>
      </c>
      <c r="BV25" s="83">
        <f t="shared" si="9"/>
        <v>366.29</v>
      </c>
      <c r="BW25" s="83">
        <f t="shared" si="10"/>
        <v>40.348308660000001</v>
      </c>
    </row>
    <row r="26" spans="1:75" ht="15" thickBot="1" x14ac:dyDescent="0.35">
      <c r="A26" s="72">
        <v>2200</v>
      </c>
      <c r="B26" s="73"/>
      <c r="C26" s="74">
        <f t="shared" si="0"/>
        <v>371.40202069999998</v>
      </c>
      <c r="D26" s="75">
        <f t="shared" si="11"/>
        <v>5.3850003191433904E-2</v>
      </c>
      <c r="E26" s="75">
        <f t="shared" si="12"/>
        <v>0.94614999680856604</v>
      </c>
      <c r="F26" s="74"/>
      <c r="G26" s="74">
        <f t="shared" si="16"/>
        <v>422.85765859999998</v>
      </c>
      <c r="H26" s="75">
        <f t="shared" si="13"/>
        <v>9.4594479221287539E-2</v>
      </c>
      <c r="I26" s="75">
        <f t="shared" si="14"/>
        <v>0.9054055207787125</v>
      </c>
      <c r="J26" s="74"/>
      <c r="K26" s="74">
        <f t="shared" si="1"/>
        <v>51.455637899999999</v>
      </c>
      <c r="L26" s="76"/>
      <c r="M26" s="77">
        <f t="shared" si="2"/>
        <v>0.13854431325661337</v>
      </c>
      <c r="N26" s="76"/>
      <c r="O26" s="87">
        <v>20</v>
      </c>
      <c r="P26" s="79">
        <v>0.12784999999999999</v>
      </c>
      <c r="Q26" s="79">
        <f t="shared" si="3"/>
        <v>0.12784999999999999</v>
      </c>
      <c r="R26" s="79">
        <v>9.3170000000000003E-2</v>
      </c>
      <c r="S26" s="78">
        <v>0</v>
      </c>
      <c r="T26" s="79">
        <v>0</v>
      </c>
      <c r="U26" s="80">
        <f t="shared" si="17"/>
        <v>301.27</v>
      </c>
      <c r="V26" s="81">
        <v>0.4</v>
      </c>
      <c r="W26" s="81">
        <v>0</v>
      </c>
      <c r="X26" s="76">
        <v>5.8699999999999996E-4</v>
      </c>
      <c r="Y26" s="81">
        <v>1.2200000000000001E-2</v>
      </c>
      <c r="Z26" s="81">
        <v>0</v>
      </c>
      <c r="AA26" s="81">
        <v>5.8E-4</v>
      </c>
      <c r="AB26" s="81">
        <v>-6.8000000000000005E-4</v>
      </c>
      <c r="AC26" s="79">
        <v>2.2599999999999999E-3</v>
      </c>
      <c r="AD26" s="79"/>
      <c r="AE26" s="82">
        <v>0</v>
      </c>
      <c r="AF26" s="82">
        <v>0</v>
      </c>
      <c r="AG26" s="82">
        <v>3.9449999999999999E-2</v>
      </c>
      <c r="AH26" s="82">
        <v>7.0704000000000003E-2</v>
      </c>
      <c r="AI26" s="83">
        <v>0</v>
      </c>
      <c r="AJ26" s="84">
        <v>0</v>
      </c>
      <c r="AK26" s="79">
        <v>21</v>
      </c>
      <c r="AL26" s="84">
        <f t="shared" si="4"/>
        <v>33.28</v>
      </c>
      <c r="AM26" s="84">
        <f t="shared" si="5"/>
        <v>334.55</v>
      </c>
      <c r="AN26" s="84">
        <f t="shared" si="6"/>
        <v>36.852020699999997</v>
      </c>
      <c r="AO26" s="76"/>
      <c r="AP26" s="77"/>
      <c r="AQ26" s="77"/>
      <c r="AR26" s="77"/>
      <c r="AS26" s="77"/>
      <c r="AT26" s="77"/>
      <c r="AU26" s="76"/>
      <c r="AV26" s="85">
        <f t="shared" si="15"/>
        <v>40</v>
      </c>
      <c r="AW26" s="79">
        <v>0.1575</v>
      </c>
      <c r="AX26" s="79">
        <v>0.12606453663386799</v>
      </c>
      <c r="AY26" s="79">
        <v>0</v>
      </c>
      <c r="AZ26" s="79">
        <v>9.3170000000000003E-2</v>
      </c>
      <c r="BA26" s="78">
        <v>0</v>
      </c>
      <c r="BB26" s="86">
        <f t="shared" si="18"/>
        <v>336.2</v>
      </c>
      <c r="BC26" s="81">
        <v>0.4</v>
      </c>
      <c r="BD26" s="81">
        <v>0</v>
      </c>
      <c r="BE26" s="81">
        <v>5.8699999999999996E-4</v>
      </c>
      <c r="BF26" s="81">
        <v>1.2200000000000001E-2</v>
      </c>
      <c r="BG26" s="81">
        <v>0</v>
      </c>
      <c r="BH26" s="81">
        <v>5.8E-4</v>
      </c>
      <c r="BI26" s="81">
        <v>-6.8000000000000005E-4</v>
      </c>
      <c r="BJ26" s="81">
        <v>2.2599999999999999E-3</v>
      </c>
      <c r="BK26" s="81">
        <v>0</v>
      </c>
      <c r="BL26" s="81">
        <v>0</v>
      </c>
      <c r="BM26" s="81">
        <v>5.1900000000000002E-3</v>
      </c>
      <c r="BN26" s="81">
        <v>0</v>
      </c>
      <c r="BO26" s="81">
        <v>0</v>
      </c>
      <c r="BP26" s="81">
        <v>3.9449999999999999E-2</v>
      </c>
      <c r="BQ26" s="81">
        <v>7.0704000000000003E-2</v>
      </c>
      <c r="BR26" s="83">
        <v>0</v>
      </c>
      <c r="BS26" s="83">
        <v>0</v>
      </c>
      <c r="BT26" s="79">
        <v>0</v>
      </c>
      <c r="BU26" s="83">
        <f t="shared" si="8"/>
        <v>44.7</v>
      </c>
      <c r="BV26" s="83">
        <f t="shared" si="9"/>
        <v>380.9</v>
      </c>
      <c r="BW26" s="83">
        <f t="shared" si="10"/>
        <v>41.957658599999995</v>
      </c>
    </row>
    <row r="27" spans="1:75" ht="15" thickBot="1" x14ac:dyDescent="0.35">
      <c r="A27" s="72">
        <v>2300</v>
      </c>
      <c r="B27" s="73"/>
      <c r="C27" s="74">
        <f t="shared" si="0"/>
        <v>387.26612135999994</v>
      </c>
      <c r="D27" s="75">
        <f t="shared" si="11"/>
        <v>5.1644073408136149E-2</v>
      </c>
      <c r="E27" s="75">
        <f t="shared" si="12"/>
        <v>0.94835592659186385</v>
      </c>
      <c r="F27" s="74"/>
      <c r="G27" s="74">
        <f t="shared" si="16"/>
        <v>439.09921162000001</v>
      </c>
      <c r="H27" s="75">
        <f t="shared" si="13"/>
        <v>9.1095586012156907E-2</v>
      </c>
      <c r="I27" s="75">
        <f t="shared" si="14"/>
        <v>0.90890441398784305</v>
      </c>
      <c r="J27" s="74"/>
      <c r="K27" s="74">
        <f t="shared" si="1"/>
        <v>51.833090260000063</v>
      </c>
      <c r="L27" s="76"/>
      <c r="M27" s="77">
        <f t="shared" si="2"/>
        <v>0.13384359591789952</v>
      </c>
      <c r="N27" s="76"/>
      <c r="O27" s="87">
        <v>20</v>
      </c>
      <c r="P27" s="79">
        <v>0.12784999999999999</v>
      </c>
      <c r="Q27" s="79">
        <f t="shared" si="3"/>
        <v>0.12784999999999999</v>
      </c>
      <c r="R27" s="79">
        <v>9.3170000000000003E-2</v>
      </c>
      <c r="S27" s="78">
        <v>0</v>
      </c>
      <c r="T27" s="79">
        <v>0</v>
      </c>
      <c r="U27" s="80">
        <f t="shared" si="17"/>
        <v>314.06</v>
      </c>
      <c r="V27" s="81">
        <v>0.4</v>
      </c>
      <c r="W27" s="81">
        <v>0</v>
      </c>
      <c r="X27" s="76">
        <v>5.8699999999999996E-4</v>
      </c>
      <c r="Y27" s="81">
        <v>1.2200000000000001E-2</v>
      </c>
      <c r="Z27" s="81">
        <v>0</v>
      </c>
      <c r="AA27" s="81">
        <v>5.8E-4</v>
      </c>
      <c r="AB27" s="81">
        <v>-6.8000000000000005E-4</v>
      </c>
      <c r="AC27" s="79">
        <v>2.2599999999999999E-3</v>
      </c>
      <c r="AD27" s="79"/>
      <c r="AE27" s="82">
        <v>0</v>
      </c>
      <c r="AF27" s="82">
        <v>0</v>
      </c>
      <c r="AG27" s="82">
        <v>3.9449999999999999E-2</v>
      </c>
      <c r="AH27" s="82">
        <v>7.0704000000000003E-2</v>
      </c>
      <c r="AI27" s="83">
        <v>0</v>
      </c>
      <c r="AJ27" s="84">
        <v>0</v>
      </c>
      <c r="AK27" s="79">
        <v>22</v>
      </c>
      <c r="AL27" s="84">
        <f t="shared" si="4"/>
        <v>34.78</v>
      </c>
      <c r="AM27" s="84">
        <f t="shared" si="5"/>
        <v>348.84</v>
      </c>
      <c r="AN27" s="84">
        <f t="shared" si="6"/>
        <v>38.426121359999996</v>
      </c>
      <c r="AO27" s="76"/>
      <c r="AP27" s="77"/>
      <c r="AQ27" s="77"/>
      <c r="AR27" s="77"/>
      <c r="AS27" s="77"/>
      <c r="AT27" s="77"/>
      <c r="AU27" s="76"/>
      <c r="AV27" s="85">
        <f t="shared" si="15"/>
        <v>40</v>
      </c>
      <c r="AW27" s="79">
        <v>0.1575</v>
      </c>
      <c r="AX27" s="79">
        <v>0.12606453663386799</v>
      </c>
      <c r="AY27" s="79">
        <v>0</v>
      </c>
      <c r="AZ27" s="79">
        <v>9.3170000000000003E-2</v>
      </c>
      <c r="BA27" s="78">
        <v>0</v>
      </c>
      <c r="BB27" s="86">
        <f t="shared" si="18"/>
        <v>348.81</v>
      </c>
      <c r="BC27" s="81">
        <v>0.4</v>
      </c>
      <c r="BD27" s="81">
        <v>0</v>
      </c>
      <c r="BE27" s="81">
        <v>5.8699999999999996E-4</v>
      </c>
      <c r="BF27" s="81">
        <v>1.2200000000000001E-2</v>
      </c>
      <c r="BG27" s="81">
        <v>0</v>
      </c>
      <c r="BH27" s="81">
        <v>5.8E-4</v>
      </c>
      <c r="BI27" s="81">
        <v>-6.8000000000000005E-4</v>
      </c>
      <c r="BJ27" s="81">
        <v>2.2599999999999999E-3</v>
      </c>
      <c r="BK27" s="81">
        <v>0</v>
      </c>
      <c r="BL27" s="81">
        <v>0</v>
      </c>
      <c r="BM27" s="81">
        <v>5.1900000000000002E-3</v>
      </c>
      <c r="BN27" s="81">
        <v>0</v>
      </c>
      <c r="BO27" s="81">
        <v>0</v>
      </c>
      <c r="BP27" s="81">
        <v>3.9449999999999999E-2</v>
      </c>
      <c r="BQ27" s="81">
        <v>7.0704000000000003E-2</v>
      </c>
      <c r="BR27" s="83">
        <v>0</v>
      </c>
      <c r="BS27" s="83">
        <v>0</v>
      </c>
      <c r="BT27" s="79">
        <v>0</v>
      </c>
      <c r="BU27" s="83">
        <f t="shared" si="8"/>
        <v>46.72</v>
      </c>
      <c r="BV27" s="83">
        <f t="shared" si="9"/>
        <v>395.53</v>
      </c>
      <c r="BW27" s="83">
        <f t="shared" si="10"/>
        <v>43.569211619999997</v>
      </c>
    </row>
    <row r="28" spans="1:75" ht="15" thickBot="1" x14ac:dyDescent="0.35">
      <c r="A28" s="72">
        <v>2400</v>
      </c>
      <c r="B28" s="73"/>
      <c r="C28" s="74">
        <f t="shared" si="0"/>
        <v>403.10801893999997</v>
      </c>
      <c r="D28" s="75">
        <f t="shared" si="11"/>
        <v>4.961449303983425E-2</v>
      </c>
      <c r="E28" s="75">
        <f t="shared" si="12"/>
        <v>0.95038550696016577</v>
      </c>
      <c r="F28" s="74"/>
      <c r="G28" s="74">
        <f t="shared" si="16"/>
        <v>455.32966310000006</v>
      </c>
      <c r="H28" s="75">
        <f t="shared" si="13"/>
        <v>8.7848438706298715E-2</v>
      </c>
      <c r="I28" s="75">
        <f t="shared" si="14"/>
        <v>0.91215156129370123</v>
      </c>
      <c r="J28" s="74"/>
      <c r="K28" s="74">
        <f t="shared" si="1"/>
        <v>52.221644160000096</v>
      </c>
      <c r="L28" s="76"/>
      <c r="M28" s="77">
        <f t="shared" si="2"/>
        <v>0.12954752003525127</v>
      </c>
      <c r="N28" s="76"/>
      <c r="O28" s="87">
        <v>20</v>
      </c>
      <c r="P28" s="79">
        <v>0.12784999999999999</v>
      </c>
      <c r="Q28" s="79">
        <f t="shared" si="3"/>
        <v>0.12784999999999999</v>
      </c>
      <c r="R28" s="79">
        <v>9.3170000000000003E-2</v>
      </c>
      <c r="S28" s="78">
        <v>0</v>
      </c>
      <c r="T28" s="79">
        <v>0</v>
      </c>
      <c r="U28" s="80">
        <f t="shared" si="17"/>
        <v>326.83999999999997</v>
      </c>
      <c r="V28" s="81">
        <v>0.4</v>
      </c>
      <c r="W28" s="81">
        <v>0</v>
      </c>
      <c r="X28" s="76">
        <v>5.8699999999999996E-4</v>
      </c>
      <c r="Y28" s="81">
        <v>1.2200000000000001E-2</v>
      </c>
      <c r="Z28" s="81">
        <v>0</v>
      </c>
      <c r="AA28" s="81">
        <v>5.8E-4</v>
      </c>
      <c r="AB28" s="81">
        <v>-6.8000000000000005E-4</v>
      </c>
      <c r="AC28" s="79">
        <v>2.2599999999999999E-3</v>
      </c>
      <c r="AD28" s="79"/>
      <c r="AE28" s="82">
        <v>0</v>
      </c>
      <c r="AF28" s="82">
        <v>0</v>
      </c>
      <c r="AG28" s="82">
        <v>3.9449999999999999E-2</v>
      </c>
      <c r="AH28" s="82">
        <v>7.0704000000000003E-2</v>
      </c>
      <c r="AI28" s="83">
        <v>0</v>
      </c>
      <c r="AJ28" s="84">
        <v>0</v>
      </c>
      <c r="AK28" s="79">
        <v>23</v>
      </c>
      <c r="AL28" s="84">
        <f t="shared" si="4"/>
        <v>36.270000000000003</v>
      </c>
      <c r="AM28" s="84">
        <f t="shared" si="5"/>
        <v>363.11</v>
      </c>
      <c r="AN28" s="84">
        <f t="shared" si="6"/>
        <v>39.998018940000001</v>
      </c>
      <c r="AO28" s="76"/>
      <c r="AP28" s="77"/>
      <c r="AQ28" s="77"/>
      <c r="AR28" s="77"/>
      <c r="AS28" s="77"/>
      <c r="AT28" s="77"/>
      <c r="AU28" s="76"/>
      <c r="AV28" s="85">
        <f t="shared" si="15"/>
        <v>40</v>
      </c>
      <c r="AW28" s="79">
        <v>0.1575</v>
      </c>
      <c r="AX28" s="79">
        <v>0.12606453663386799</v>
      </c>
      <c r="AY28" s="79">
        <v>0</v>
      </c>
      <c r="AZ28" s="79">
        <v>9.3170000000000003E-2</v>
      </c>
      <c r="BA28" s="78">
        <v>0</v>
      </c>
      <c r="BB28" s="86">
        <f t="shared" si="18"/>
        <v>361.42</v>
      </c>
      <c r="BC28" s="81">
        <v>0.4</v>
      </c>
      <c r="BD28" s="81">
        <v>0</v>
      </c>
      <c r="BE28" s="81">
        <v>5.8699999999999996E-4</v>
      </c>
      <c r="BF28" s="81">
        <v>1.2200000000000001E-2</v>
      </c>
      <c r="BG28" s="81">
        <v>0</v>
      </c>
      <c r="BH28" s="81">
        <v>5.8E-4</v>
      </c>
      <c r="BI28" s="81">
        <v>-6.8000000000000005E-4</v>
      </c>
      <c r="BJ28" s="81">
        <v>2.2599999999999999E-3</v>
      </c>
      <c r="BK28" s="81">
        <v>0</v>
      </c>
      <c r="BL28" s="81">
        <v>0</v>
      </c>
      <c r="BM28" s="81">
        <v>5.1900000000000002E-3</v>
      </c>
      <c r="BN28" s="81">
        <v>0</v>
      </c>
      <c r="BO28" s="81">
        <v>0</v>
      </c>
      <c r="BP28" s="81">
        <v>3.9449999999999999E-2</v>
      </c>
      <c r="BQ28" s="81">
        <v>7.0704000000000003E-2</v>
      </c>
      <c r="BR28" s="83">
        <v>0</v>
      </c>
      <c r="BS28" s="83">
        <v>0</v>
      </c>
      <c r="BT28" s="79">
        <v>0</v>
      </c>
      <c r="BU28" s="83">
        <f t="shared" si="8"/>
        <v>48.73</v>
      </c>
      <c r="BV28" s="83">
        <f t="shared" si="9"/>
        <v>410.15</v>
      </c>
      <c r="BW28" s="83">
        <f t="shared" si="10"/>
        <v>45.179663099999999</v>
      </c>
    </row>
    <row r="29" spans="1:75" ht="15" thickBot="1" x14ac:dyDescent="0.35">
      <c r="A29" s="72">
        <v>2500</v>
      </c>
      <c r="B29" s="73"/>
      <c r="C29" s="74">
        <f t="shared" si="0"/>
        <v>418.97211959999998</v>
      </c>
      <c r="D29" s="75">
        <f t="shared" si="11"/>
        <v>4.7735873258331243E-2</v>
      </c>
      <c r="E29" s="75">
        <f t="shared" si="12"/>
        <v>0.95226412674166871</v>
      </c>
      <c r="F29" s="74"/>
      <c r="G29" s="74">
        <f t="shared" si="16"/>
        <v>471.54901303999998</v>
      </c>
      <c r="H29" s="75">
        <f t="shared" si="13"/>
        <v>8.4826813107139146E-2</v>
      </c>
      <c r="I29" s="75">
        <f t="shared" si="14"/>
        <v>0.91517318689286087</v>
      </c>
      <c r="J29" s="74"/>
      <c r="K29" s="74">
        <f t="shared" si="1"/>
        <v>52.576893439999992</v>
      </c>
      <c r="L29" s="76"/>
      <c r="M29" s="77">
        <f t="shared" si="2"/>
        <v>0.12549019607843137</v>
      </c>
      <c r="N29" s="76"/>
      <c r="O29" s="51">
        <v>20</v>
      </c>
      <c r="P29" s="52">
        <v>0.12784999999999999</v>
      </c>
      <c r="Q29" s="52">
        <f t="shared" si="3"/>
        <v>0.12784999999999999</v>
      </c>
      <c r="R29" s="52">
        <v>9.3170000000000003E-2</v>
      </c>
      <c r="S29" s="78">
        <v>0</v>
      </c>
      <c r="T29" s="79">
        <v>0</v>
      </c>
      <c r="U29" s="80">
        <f t="shared" si="17"/>
        <v>339.63</v>
      </c>
      <c r="V29" s="81">
        <v>0.4</v>
      </c>
      <c r="W29" s="81">
        <v>0</v>
      </c>
      <c r="X29" s="76">
        <v>5.8699999999999996E-4</v>
      </c>
      <c r="Y29" s="81">
        <v>1.2200000000000001E-2</v>
      </c>
      <c r="Z29" s="81">
        <v>0</v>
      </c>
      <c r="AA29" s="81">
        <v>5.8E-4</v>
      </c>
      <c r="AB29" s="81">
        <v>-6.8000000000000005E-4</v>
      </c>
      <c r="AC29" s="79">
        <v>2.2599999999999999E-3</v>
      </c>
      <c r="AD29" s="79"/>
      <c r="AE29" s="82">
        <v>0</v>
      </c>
      <c r="AF29" s="82">
        <v>0</v>
      </c>
      <c r="AG29" s="82">
        <v>3.9449999999999999E-2</v>
      </c>
      <c r="AH29" s="82">
        <v>7.0704000000000003E-2</v>
      </c>
      <c r="AI29" s="83">
        <v>0</v>
      </c>
      <c r="AJ29" s="84">
        <v>0</v>
      </c>
      <c r="AK29" s="79">
        <v>24</v>
      </c>
      <c r="AL29" s="84">
        <f t="shared" si="4"/>
        <v>37.770000000000003</v>
      </c>
      <c r="AM29" s="84">
        <f t="shared" si="5"/>
        <v>377.4</v>
      </c>
      <c r="AN29" s="84">
        <f t="shared" si="6"/>
        <v>41.572119600000001</v>
      </c>
      <c r="AO29" s="76"/>
      <c r="AP29" s="77"/>
      <c r="AQ29" s="77"/>
      <c r="AR29" s="77"/>
      <c r="AS29" s="77"/>
      <c r="AT29" s="77"/>
      <c r="AU29" s="76"/>
      <c r="AV29" s="85">
        <f t="shared" si="15"/>
        <v>40</v>
      </c>
      <c r="AW29" s="79">
        <v>0.1575</v>
      </c>
      <c r="AX29" s="79">
        <v>0.12606453663386799</v>
      </c>
      <c r="AY29" s="79">
        <v>0</v>
      </c>
      <c r="AZ29" s="79">
        <v>9.3170000000000003E-2</v>
      </c>
      <c r="BA29" s="78">
        <v>0</v>
      </c>
      <c r="BB29" s="86">
        <f t="shared" si="18"/>
        <v>374.02</v>
      </c>
      <c r="BC29" s="81">
        <v>0.4</v>
      </c>
      <c r="BD29" s="81">
        <v>0</v>
      </c>
      <c r="BE29" s="81">
        <v>5.8699999999999996E-4</v>
      </c>
      <c r="BF29" s="81">
        <v>1.2200000000000001E-2</v>
      </c>
      <c r="BG29" s="81">
        <v>0</v>
      </c>
      <c r="BH29" s="81">
        <v>5.8E-4</v>
      </c>
      <c r="BI29" s="81">
        <v>-6.8000000000000005E-4</v>
      </c>
      <c r="BJ29" s="81">
        <v>2.2599999999999999E-3</v>
      </c>
      <c r="BK29" s="81">
        <v>0</v>
      </c>
      <c r="BL29" s="81">
        <v>0</v>
      </c>
      <c r="BM29" s="81">
        <v>5.1900000000000002E-3</v>
      </c>
      <c r="BN29" s="81">
        <v>0</v>
      </c>
      <c r="BO29" s="81">
        <v>0</v>
      </c>
      <c r="BP29" s="81">
        <v>3.9449999999999999E-2</v>
      </c>
      <c r="BQ29" s="81">
        <v>7.0704000000000003E-2</v>
      </c>
      <c r="BR29" s="83">
        <v>0</v>
      </c>
      <c r="BS29" s="83">
        <v>0</v>
      </c>
      <c r="BT29" s="79">
        <v>0</v>
      </c>
      <c r="BU29" s="83">
        <f t="shared" si="8"/>
        <v>50.74</v>
      </c>
      <c r="BV29" s="83">
        <f t="shared" si="9"/>
        <v>424.76</v>
      </c>
      <c r="BW29" s="83">
        <f t="shared" si="10"/>
        <v>46.78901304</v>
      </c>
    </row>
    <row r="30" spans="1:75" ht="15" thickBot="1" x14ac:dyDescent="0.35">
      <c r="A30" s="72">
        <v>2600</v>
      </c>
      <c r="B30" s="73"/>
      <c r="C30" s="74">
        <f t="shared" si="0"/>
        <v>434.81401718000001</v>
      </c>
      <c r="D30" s="75">
        <f t="shared" si="11"/>
        <v>4.5996677222391841E-2</v>
      </c>
      <c r="E30" s="75">
        <f t="shared" si="12"/>
        <v>0.95400332277760813</v>
      </c>
      <c r="F30" s="74"/>
      <c r="G30" s="74">
        <f t="shared" si="16"/>
        <v>487.79056606</v>
      </c>
      <c r="H30" s="75">
        <f t="shared" si="13"/>
        <v>8.2002405915902549E-2</v>
      </c>
      <c r="I30" s="75">
        <f t="shared" si="14"/>
        <v>0.91799759408409742</v>
      </c>
      <c r="J30" s="74"/>
      <c r="K30" s="74">
        <f t="shared" si="1"/>
        <v>52.976548879999996</v>
      </c>
      <c r="L30" s="76"/>
      <c r="M30" s="77">
        <f t="shared" si="2"/>
        <v>0.12183726095948118</v>
      </c>
      <c r="N30" s="76"/>
      <c r="O30" s="87">
        <v>20</v>
      </c>
      <c r="P30" s="79">
        <v>0.12784999999999999</v>
      </c>
      <c r="Q30" s="79">
        <f t="shared" si="3"/>
        <v>0.12784999999999999</v>
      </c>
      <c r="R30" s="79">
        <v>9.3170000000000003E-2</v>
      </c>
      <c r="S30" s="78">
        <v>0</v>
      </c>
      <c r="T30" s="79">
        <v>0</v>
      </c>
      <c r="U30" s="80">
        <f t="shared" si="17"/>
        <v>352.41</v>
      </c>
      <c r="V30" s="81">
        <v>0.4</v>
      </c>
      <c r="W30" s="81">
        <v>0</v>
      </c>
      <c r="X30" s="76">
        <v>5.8699999999999996E-4</v>
      </c>
      <c r="Y30" s="81">
        <v>1.2200000000000001E-2</v>
      </c>
      <c r="Z30" s="81">
        <v>0</v>
      </c>
      <c r="AA30" s="81">
        <v>5.8E-4</v>
      </c>
      <c r="AB30" s="81">
        <v>-6.8000000000000005E-4</v>
      </c>
      <c r="AC30" s="79">
        <v>2.2599999999999999E-3</v>
      </c>
      <c r="AD30" s="79"/>
      <c r="AE30" s="82">
        <v>0</v>
      </c>
      <c r="AF30" s="82">
        <v>0</v>
      </c>
      <c r="AG30" s="82">
        <v>3.9449999999999999E-2</v>
      </c>
      <c r="AH30" s="82">
        <v>7.0704000000000003E-2</v>
      </c>
      <c r="AI30" s="83">
        <v>0</v>
      </c>
      <c r="AJ30" s="84">
        <v>0</v>
      </c>
      <c r="AK30" s="79">
        <v>25</v>
      </c>
      <c r="AL30" s="84">
        <f t="shared" si="4"/>
        <v>39.26</v>
      </c>
      <c r="AM30" s="84">
        <f t="shared" si="5"/>
        <v>391.67</v>
      </c>
      <c r="AN30" s="84">
        <f t="shared" si="6"/>
        <v>43.144017180000006</v>
      </c>
      <c r="AO30" s="76"/>
      <c r="AP30" s="77"/>
      <c r="AQ30" s="77"/>
      <c r="AR30" s="77"/>
      <c r="AS30" s="77"/>
      <c r="AT30" s="77"/>
      <c r="AU30" s="76"/>
      <c r="AV30" s="85">
        <f t="shared" si="15"/>
        <v>40</v>
      </c>
      <c r="AW30" s="79">
        <v>0.1575</v>
      </c>
      <c r="AX30" s="79">
        <v>0.12606453663386799</v>
      </c>
      <c r="AY30" s="79">
        <v>0</v>
      </c>
      <c r="AZ30" s="79">
        <v>9.3170000000000003E-2</v>
      </c>
      <c r="BA30" s="78">
        <v>0</v>
      </c>
      <c r="BB30" s="86">
        <f t="shared" si="18"/>
        <v>386.63</v>
      </c>
      <c r="BC30" s="81">
        <v>0.4</v>
      </c>
      <c r="BD30" s="81">
        <v>0</v>
      </c>
      <c r="BE30" s="81">
        <v>5.8699999999999996E-4</v>
      </c>
      <c r="BF30" s="81">
        <v>1.2200000000000001E-2</v>
      </c>
      <c r="BG30" s="81">
        <v>0</v>
      </c>
      <c r="BH30" s="81">
        <v>5.8E-4</v>
      </c>
      <c r="BI30" s="81">
        <v>-6.8000000000000005E-4</v>
      </c>
      <c r="BJ30" s="81">
        <v>2.2599999999999999E-3</v>
      </c>
      <c r="BK30" s="81">
        <v>0</v>
      </c>
      <c r="BL30" s="81">
        <v>0</v>
      </c>
      <c r="BM30" s="81">
        <v>5.1900000000000002E-3</v>
      </c>
      <c r="BN30" s="81">
        <v>0</v>
      </c>
      <c r="BO30" s="81">
        <v>0</v>
      </c>
      <c r="BP30" s="81">
        <v>3.9449999999999999E-2</v>
      </c>
      <c r="BQ30" s="81">
        <v>7.0704000000000003E-2</v>
      </c>
      <c r="BR30" s="83">
        <v>0</v>
      </c>
      <c r="BS30" s="83">
        <v>0</v>
      </c>
      <c r="BT30" s="79">
        <v>0</v>
      </c>
      <c r="BU30" s="83">
        <f t="shared" si="8"/>
        <v>52.76</v>
      </c>
      <c r="BV30" s="83">
        <f t="shared" si="9"/>
        <v>439.39</v>
      </c>
      <c r="BW30" s="83">
        <f t="shared" si="10"/>
        <v>48.400566060000003</v>
      </c>
    </row>
    <row r="31" spans="1:75" ht="15" thickBot="1" x14ac:dyDescent="0.35">
      <c r="A31" s="72">
        <v>2700</v>
      </c>
      <c r="B31" s="73"/>
      <c r="C31" s="74">
        <f t="shared" si="0"/>
        <v>450.67811783999997</v>
      </c>
      <c r="D31" s="75">
        <f t="shared" si="11"/>
        <v>4.437757061704161E-2</v>
      </c>
      <c r="E31" s="75">
        <f t="shared" si="12"/>
        <v>0.95562242938295838</v>
      </c>
      <c r="F31" s="74"/>
      <c r="G31" s="74">
        <f t="shared" si="16"/>
        <v>504.02101754</v>
      </c>
      <c r="H31" s="75">
        <f t="shared" si="13"/>
        <v>7.9361769862752854E-2</v>
      </c>
      <c r="I31" s="75">
        <f t="shared" si="14"/>
        <v>0.9206382301372471</v>
      </c>
      <c r="J31" s="74"/>
      <c r="K31" s="74">
        <f t="shared" si="1"/>
        <v>53.342899700000032</v>
      </c>
      <c r="L31" s="76"/>
      <c r="M31" s="77">
        <f t="shared" si="2"/>
        <v>0.11836141491772596</v>
      </c>
      <c r="N31" s="76"/>
      <c r="O31" s="87">
        <v>20</v>
      </c>
      <c r="P31" s="79">
        <v>0.12784999999999999</v>
      </c>
      <c r="Q31" s="79">
        <f t="shared" si="3"/>
        <v>0.12784999999999999</v>
      </c>
      <c r="R31" s="79">
        <v>9.3170000000000003E-2</v>
      </c>
      <c r="S31" s="78">
        <v>0</v>
      </c>
      <c r="T31" s="79">
        <v>0</v>
      </c>
      <c r="U31" s="80">
        <f t="shared" si="17"/>
        <v>365.2</v>
      </c>
      <c r="V31" s="81">
        <v>0.4</v>
      </c>
      <c r="W31" s="81">
        <v>0</v>
      </c>
      <c r="X31" s="76">
        <v>5.8699999999999996E-4</v>
      </c>
      <c r="Y31" s="81">
        <v>1.2200000000000001E-2</v>
      </c>
      <c r="Z31" s="81">
        <v>0</v>
      </c>
      <c r="AA31" s="81">
        <v>5.8E-4</v>
      </c>
      <c r="AB31" s="81">
        <v>-6.8000000000000005E-4</v>
      </c>
      <c r="AC31" s="79">
        <v>2.2599999999999999E-3</v>
      </c>
      <c r="AD31" s="79"/>
      <c r="AE31" s="82">
        <v>0</v>
      </c>
      <c r="AF31" s="82">
        <v>0</v>
      </c>
      <c r="AG31" s="82">
        <v>3.9449999999999999E-2</v>
      </c>
      <c r="AH31" s="82">
        <v>7.0704000000000003E-2</v>
      </c>
      <c r="AI31" s="83">
        <v>0</v>
      </c>
      <c r="AJ31" s="84">
        <v>0</v>
      </c>
      <c r="AK31" s="79">
        <v>26</v>
      </c>
      <c r="AL31" s="84">
        <f t="shared" si="4"/>
        <v>40.76</v>
      </c>
      <c r="AM31" s="84">
        <f t="shared" si="5"/>
        <v>405.96</v>
      </c>
      <c r="AN31" s="84">
        <f t="shared" si="6"/>
        <v>44.718117839999998</v>
      </c>
      <c r="AO31" s="76"/>
      <c r="AP31" s="77"/>
      <c r="AQ31" s="77"/>
      <c r="AR31" s="77"/>
      <c r="AS31" s="77"/>
      <c r="AT31" s="77"/>
      <c r="AU31" s="76"/>
      <c r="AV31" s="85">
        <f t="shared" si="15"/>
        <v>40</v>
      </c>
      <c r="AW31" s="79">
        <v>0.1575</v>
      </c>
      <c r="AX31" s="79">
        <v>0.12606453663386799</v>
      </c>
      <c r="AY31" s="79">
        <v>0</v>
      </c>
      <c r="AZ31" s="79">
        <v>9.3170000000000003E-2</v>
      </c>
      <c r="BA31" s="78">
        <v>0</v>
      </c>
      <c r="BB31" s="86">
        <f t="shared" si="18"/>
        <v>399.24</v>
      </c>
      <c r="BC31" s="81">
        <v>0.4</v>
      </c>
      <c r="BD31" s="81">
        <v>0</v>
      </c>
      <c r="BE31" s="81">
        <v>5.8699999999999996E-4</v>
      </c>
      <c r="BF31" s="81">
        <v>1.2200000000000001E-2</v>
      </c>
      <c r="BG31" s="81">
        <v>0</v>
      </c>
      <c r="BH31" s="81">
        <v>5.8E-4</v>
      </c>
      <c r="BI31" s="81">
        <v>-6.8000000000000005E-4</v>
      </c>
      <c r="BJ31" s="81">
        <v>2.2599999999999999E-3</v>
      </c>
      <c r="BK31" s="81">
        <v>0</v>
      </c>
      <c r="BL31" s="81">
        <v>0</v>
      </c>
      <c r="BM31" s="81">
        <v>5.1900000000000002E-3</v>
      </c>
      <c r="BN31" s="81">
        <v>0</v>
      </c>
      <c r="BO31" s="81">
        <v>0</v>
      </c>
      <c r="BP31" s="81">
        <v>3.9449999999999999E-2</v>
      </c>
      <c r="BQ31" s="81">
        <v>7.0704000000000003E-2</v>
      </c>
      <c r="BR31" s="83">
        <v>0</v>
      </c>
      <c r="BS31" s="83">
        <v>0</v>
      </c>
      <c r="BT31" s="79">
        <v>0</v>
      </c>
      <c r="BU31" s="83">
        <f t="shared" si="8"/>
        <v>54.77</v>
      </c>
      <c r="BV31" s="83">
        <f t="shared" si="9"/>
        <v>454.01</v>
      </c>
      <c r="BW31" s="83">
        <f t="shared" si="10"/>
        <v>50.011017539999997</v>
      </c>
    </row>
    <row r="32" spans="1:75" ht="15" thickBot="1" x14ac:dyDescent="0.35">
      <c r="A32" s="72">
        <v>2800</v>
      </c>
      <c r="B32" s="73"/>
      <c r="C32" s="74">
        <f t="shared" si="0"/>
        <v>466.52001542000005</v>
      </c>
      <c r="D32" s="75">
        <f t="shared" si="11"/>
        <v>4.2870615062452017E-2</v>
      </c>
      <c r="E32" s="75">
        <f t="shared" si="12"/>
        <v>0.95712938493754796</v>
      </c>
      <c r="F32" s="74"/>
      <c r="G32" s="74">
        <f t="shared" si="16"/>
        <v>520.24036747999992</v>
      </c>
      <c r="H32" s="75">
        <f t="shared" si="13"/>
        <v>7.6887536032154896E-2</v>
      </c>
      <c r="I32" s="75">
        <f t="shared" si="14"/>
        <v>0.92311246396784508</v>
      </c>
      <c r="J32" s="74"/>
      <c r="K32" s="74">
        <f t="shared" si="1"/>
        <v>53.720352059999868</v>
      </c>
      <c r="L32" s="76"/>
      <c r="M32" s="77">
        <f t="shared" si="2"/>
        <v>0.11515122670918278</v>
      </c>
      <c r="N32" s="76"/>
      <c r="O32" s="87">
        <v>20</v>
      </c>
      <c r="P32" s="79">
        <v>0.12784999999999999</v>
      </c>
      <c r="Q32" s="79">
        <f t="shared" si="3"/>
        <v>0.12784999999999999</v>
      </c>
      <c r="R32" s="79">
        <v>9.3170000000000003E-2</v>
      </c>
      <c r="S32" s="78">
        <v>0</v>
      </c>
      <c r="T32" s="79">
        <v>0</v>
      </c>
      <c r="U32" s="80">
        <f t="shared" si="17"/>
        <v>377.98</v>
      </c>
      <c r="V32" s="81">
        <v>0.4</v>
      </c>
      <c r="W32" s="81">
        <v>0</v>
      </c>
      <c r="X32" s="76">
        <v>5.8699999999999996E-4</v>
      </c>
      <c r="Y32" s="81">
        <v>1.2200000000000001E-2</v>
      </c>
      <c r="Z32" s="81">
        <v>0</v>
      </c>
      <c r="AA32" s="81">
        <v>5.8E-4</v>
      </c>
      <c r="AB32" s="81">
        <v>-6.8000000000000005E-4</v>
      </c>
      <c r="AC32" s="79">
        <v>2.2599999999999999E-3</v>
      </c>
      <c r="AD32" s="79"/>
      <c r="AE32" s="82">
        <v>0</v>
      </c>
      <c r="AF32" s="82">
        <v>0</v>
      </c>
      <c r="AG32" s="82">
        <v>3.9449999999999999E-2</v>
      </c>
      <c r="AH32" s="82">
        <v>7.0704000000000003E-2</v>
      </c>
      <c r="AI32" s="83">
        <v>0</v>
      </c>
      <c r="AJ32" s="84">
        <v>0</v>
      </c>
      <c r="AK32" s="79">
        <v>27</v>
      </c>
      <c r="AL32" s="84">
        <f t="shared" si="4"/>
        <v>42.25</v>
      </c>
      <c r="AM32" s="84">
        <f t="shared" si="5"/>
        <v>420.23</v>
      </c>
      <c r="AN32" s="84">
        <f t="shared" si="6"/>
        <v>46.290015420000003</v>
      </c>
      <c r="AO32" s="76"/>
      <c r="AP32" s="77"/>
      <c r="AQ32" s="77"/>
      <c r="AR32" s="77"/>
      <c r="AS32" s="77"/>
      <c r="AT32" s="77"/>
      <c r="AU32" s="76"/>
      <c r="AV32" s="85">
        <f t="shared" si="15"/>
        <v>40</v>
      </c>
      <c r="AW32" s="79">
        <v>0.1575</v>
      </c>
      <c r="AX32" s="79">
        <v>0.12606453663386799</v>
      </c>
      <c r="AY32" s="79">
        <v>0</v>
      </c>
      <c r="AZ32" s="79">
        <v>9.3170000000000003E-2</v>
      </c>
      <c r="BA32" s="78">
        <v>0</v>
      </c>
      <c r="BB32" s="86">
        <f t="shared" si="18"/>
        <v>411.84</v>
      </c>
      <c r="BC32" s="81">
        <v>0.4</v>
      </c>
      <c r="BD32" s="81">
        <v>0</v>
      </c>
      <c r="BE32" s="81">
        <v>5.8699999999999996E-4</v>
      </c>
      <c r="BF32" s="81">
        <v>1.2200000000000001E-2</v>
      </c>
      <c r="BG32" s="81">
        <v>0</v>
      </c>
      <c r="BH32" s="81">
        <v>5.8E-4</v>
      </c>
      <c r="BI32" s="81">
        <v>-6.8000000000000005E-4</v>
      </c>
      <c r="BJ32" s="81">
        <v>2.2599999999999999E-3</v>
      </c>
      <c r="BK32" s="81">
        <v>0</v>
      </c>
      <c r="BL32" s="81">
        <v>0</v>
      </c>
      <c r="BM32" s="81">
        <v>5.1900000000000002E-3</v>
      </c>
      <c r="BN32" s="81">
        <v>0</v>
      </c>
      <c r="BO32" s="81">
        <v>0</v>
      </c>
      <c r="BP32" s="81">
        <v>3.9449999999999999E-2</v>
      </c>
      <c r="BQ32" s="81">
        <v>7.0704000000000003E-2</v>
      </c>
      <c r="BR32" s="83">
        <v>0</v>
      </c>
      <c r="BS32" s="83">
        <v>0</v>
      </c>
      <c r="BT32" s="79">
        <v>0</v>
      </c>
      <c r="BU32" s="83">
        <f t="shared" si="8"/>
        <v>56.78</v>
      </c>
      <c r="BV32" s="83">
        <f t="shared" si="9"/>
        <v>468.62</v>
      </c>
      <c r="BW32" s="83">
        <f t="shared" si="10"/>
        <v>51.620367479999999</v>
      </c>
    </row>
    <row r="33" spans="1:75" ht="15" thickBot="1" x14ac:dyDescent="0.35">
      <c r="A33" s="72">
        <v>2900</v>
      </c>
      <c r="B33" s="73"/>
      <c r="C33" s="74">
        <f t="shared" si="0"/>
        <v>482.38411608000001</v>
      </c>
      <c r="D33" s="75">
        <f t="shared" si="11"/>
        <v>4.1460734989630425E-2</v>
      </c>
      <c r="E33" s="75">
        <f t="shared" si="12"/>
        <v>0.95853926501036957</v>
      </c>
      <c r="F33" s="74"/>
      <c r="G33" s="74">
        <f t="shared" si="16"/>
        <v>536.4819205</v>
      </c>
      <c r="H33" s="75">
        <f t="shared" si="13"/>
        <v>7.4559828526411631E-2</v>
      </c>
      <c r="I33" s="75">
        <f t="shared" si="14"/>
        <v>0.92544017147358837</v>
      </c>
      <c r="J33" s="74"/>
      <c r="K33" s="74">
        <f t="shared" si="1"/>
        <v>54.097804419999989</v>
      </c>
      <c r="L33" s="76"/>
      <c r="M33" s="77">
        <f t="shared" si="2"/>
        <v>0.11214673662892384</v>
      </c>
      <c r="N33" s="76"/>
      <c r="O33" s="87">
        <v>20</v>
      </c>
      <c r="P33" s="79">
        <v>0.12784999999999999</v>
      </c>
      <c r="Q33" s="79">
        <f t="shared" si="3"/>
        <v>0.12784999999999999</v>
      </c>
      <c r="R33" s="79">
        <v>9.3170000000000003E-2</v>
      </c>
      <c r="S33" s="78">
        <v>0</v>
      </c>
      <c r="T33" s="79">
        <v>0</v>
      </c>
      <c r="U33" s="80">
        <f t="shared" si="17"/>
        <v>390.77</v>
      </c>
      <c r="V33" s="81">
        <v>0.4</v>
      </c>
      <c r="W33" s="81">
        <v>0</v>
      </c>
      <c r="X33" s="76">
        <v>5.8699999999999996E-4</v>
      </c>
      <c r="Y33" s="81">
        <v>1.2200000000000001E-2</v>
      </c>
      <c r="Z33" s="81">
        <v>0</v>
      </c>
      <c r="AA33" s="81">
        <v>5.8E-4</v>
      </c>
      <c r="AB33" s="81">
        <v>-6.8000000000000005E-4</v>
      </c>
      <c r="AC33" s="79">
        <v>2.2599999999999999E-3</v>
      </c>
      <c r="AD33" s="79"/>
      <c r="AE33" s="82">
        <v>0</v>
      </c>
      <c r="AF33" s="82">
        <v>0</v>
      </c>
      <c r="AG33" s="82">
        <v>3.9449999999999999E-2</v>
      </c>
      <c r="AH33" s="82">
        <v>7.0704000000000003E-2</v>
      </c>
      <c r="AI33" s="83">
        <v>0</v>
      </c>
      <c r="AJ33" s="84">
        <v>0</v>
      </c>
      <c r="AK33" s="79">
        <v>28</v>
      </c>
      <c r="AL33" s="84">
        <f t="shared" si="4"/>
        <v>43.75</v>
      </c>
      <c r="AM33" s="84">
        <f t="shared" si="5"/>
        <v>434.52</v>
      </c>
      <c r="AN33" s="84">
        <f t="shared" si="6"/>
        <v>47.864116080000002</v>
      </c>
      <c r="AO33" s="76"/>
      <c r="AP33" s="77"/>
      <c r="AQ33" s="77"/>
      <c r="AR33" s="77"/>
      <c r="AS33" s="77"/>
      <c r="AT33" s="77"/>
      <c r="AU33" s="76"/>
      <c r="AV33" s="85">
        <f t="shared" si="15"/>
        <v>40</v>
      </c>
      <c r="AW33" s="79">
        <v>0.1575</v>
      </c>
      <c r="AX33" s="79">
        <v>0.12606453663386799</v>
      </c>
      <c r="AY33" s="79">
        <v>0</v>
      </c>
      <c r="AZ33" s="79">
        <v>9.3170000000000003E-2</v>
      </c>
      <c r="BA33" s="78">
        <v>0</v>
      </c>
      <c r="BB33" s="86">
        <f t="shared" si="18"/>
        <v>424.45</v>
      </c>
      <c r="BC33" s="81">
        <v>0.4</v>
      </c>
      <c r="BD33" s="81">
        <v>0</v>
      </c>
      <c r="BE33" s="81">
        <v>5.8699999999999996E-4</v>
      </c>
      <c r="BF33" s="81">
        <v>1.2200000000000001E-2</v>
      </c>
      <c r="BG33" s="81">
        <v>0</v>
      </c>
      <c r="BH33" s="81">
        <v>5.8E-4</v>
      </c>
      <c r="BI33" s="81">
        <v>-6.8000000000000005E-4</v>
      </c>
      <c r="BJ33" s="81">
        <v>2.2599999999999999E-3</v>
      </c>
      <c r="BK33" s="81">
        <v>0</v>
      </c>
      <c r="BL33" s="81">
        <v>0</v>
      </c>
      <c r="BM33" s="81">
        <v>5.1900000000000002E-3</v>
      </c>
      <c r="BN33" s="81">
        <v>0</v>
      </c>
      <c r="BO33" s="81">
        <v>0</v>
      </c>
      <c r="BP33" s="81">
        <v>3.9449999999999999E-2</v>
      </c>
      <c r="BQ33" s="81">
        <v>7.0704000000000003E-2</v>
      </c>
      <c r="BR33" s="83">
        <v>0</v>
      </c>
      <c r="BS33" s="83">
        <v>0</v>
      </c>
      <c r="BT33" s="79">
        <v>0</v>
      </c>
      <c r="BU33" s="83">
        <f t="shared" si="8"/>
        <v>58.8</v>
      </c>
      <c r="BV33" s="83">
        <f t="shared" si="9"/>
        <v>483.25</v>
      </c>
      <c r="BW33" s="83">
        <f t="shared" si="10"/>
        <v>53.231920500000001</v>
      </c>
    </row>
    <row r="34" spans="1:75" ht="15" thickBot="1" x14ac:dyDescent="0.35">
      <c r="A34" s="72">
        <v>3000</v>
      </c>
      <c r="B34" s="73"/>
      <c r="C34" s="74">
        <f t="shared" si="0"/>
        <v>498.22601366000004</v>
      </c>
      <c r="D34" s="75">
        <f t="shared" si="11"/>
        <v>4.0142424224457345E-2</v>
      </c>
      <c r="E34" s="75">
        <f t="shared" si="12"/>
        <v>0.95985757577554265</v>
      </c>
      <c r="F34" s="74"/>
      <c r="G34" s="74">
        <f t="shared" si="16"/>
        <v>552.70127044000003</v>
      </c>
      <c r="H34" s="75">
        <f t="shared" si="13"/>
        <v>7.2371825684707389E-2</v>
      </c>
      <c r="I34" s="75">
        <f t="shared" si="14"/>
        <v>0.92762817431529265</v>
      </c>
      <c r="J34" s="74"/>
      <c r="K34" s="74">
        <f t="shared" si="1"/>
        <v>54.475256779999995</v>
      </c>
      <c r="L34" s="76"/>
      <c r="M34" s="77">
        <f t="shared" si="2"/>
        <v>0.1093384433699503</v>
      </c>
      <c r="N34" s="76"/>
      <c r="O34" s="87">
        <v>20</v>
      </c>
      <c r="P34" s="79">
        <v>0.12784999999999999</v>
      </c>
      <c r="Q34" s="79">
        <f t="shared" si="3"/>
        <v>0.12784999999999999</v>
      </c>
      <c r="R34" s="79">
        <v>9.3170000000000003E-2</v>
      </c>
      <c r="S34" s="78">
        <v>0</v>
      </c>
      <c r="T34" s="79">
        <v>0</v>
      </c>
      <c r="U34" s="80">
        <f t="shared" si="17"/>
        <v>403.55</v>
      </c>
      <c r="V34" s="81">
        <v>0.4</v>
      </c>
      <c r="W34" s="81">
        <v>0</v>
      </c>
      <c r="X34" s="76">
        <v>5.8699999999999996E-4</v>
      </c>
      <c r="Y34" s="81">
        <v>1.2200000000000001E-2</v>
      </c>
      <c r="Z34" s="81">
        <v>0</v>
      </c>
      <c r="AA34" s="81">
        <v>5.8E-4</v>
      </c>
      <c r="AB34" s="81">
        <v>-6.8000000000000005E-4</v>
      </c>
      <c r="AC34" s="79">
        <v>2.2599999999999999E-3</v>
      </c>
      <c r="AD34" s="79"/>
      <c r="AE34" s="82">
        <v>0</v>
      </c>
      <c r="AF34" s="82">
        <v>0</v>
      </c>
      <c r="AG34" s="82">
        <v>3.9449999999999999E-2</v>
      </c>
      <c r="AH34" s="82">
        <v>7.0704000000000003E-2</v>
      </c>
      <c r="AI34" s="83">
        <v>0</v>
      </c>
      <c r="AJ34" s="84">
        <v>0</v>
      </c>
      <c r="AK34" s="79">
        <v>29</v>
      </c>
      <c r="AL34" s="84">
        <f t="shared" si="4"/>
        <v>45.24</v>
      </c>
      <c r="AM34" s="84">
        <f t="shared" si="5"/>
        <v>448.79</v>
      </c>
      <c r="AN34" s="84">
        <f t="shared" si="6"/>
        <v>49.43601366</v>
      </c>
      <c r="AO34" s="76"/>
      <c r="AP34" s="77"/>
      <c r="AQ34" s="77"/>
      <c r="AR34" s="77"/>
      <c r="AS34" s="77"/>
      <c r="AT34" s="77"/>
      <c r="AU34" s="76"/>
      <c r="AV34" s="85">
        <f t="shared" si="15"/>
        <v>40</v>
      </c>
      <c r="AW34" s="79">
        <v>0.1575</v>
      </c>
      <c r="AX34" s="79">
        <v>0.12606453663386799</v>
      </c>
      <c r="AY34" s="79">
        <v>0</v>
      </c>
      <c r="AZ34" s="79">
        <v>9.3170000000000003E-2</v>
      </c>
      <c r="BA34" s="78">
        <v>0</v>
      </c>
      <c r="BB34" s="86">
        <f t="shared" si="18"/>
        <v>437.05</v>
      </c>
      <c r="BC34" s="81">
        <v>0.4</v>
      </c>
      <c r="BD34" s="81">
        <v>0</v>
      </c>
      <c r="BE34" s="81">
        <v>5.8699999999999996E-4</v>
      </c>
      <c r="BF34" s="81">
        <v>1.2200000000000001E-2</v>
      </c>
      <c r="BG34" s="81">
        <v>0</v>
      </c>
      <c r="BH34" s="81">
        <v>5.8E-4</v>
      </c>
      <c r="BI34" s="81">
        <v>-6.8000000000000005E-4</v>
      </c>
      <c r="BJ34" s="81">
        <v>2.2599999999999999E-3</v>
      </c>
      <c r="BK34" s="81">
        <v>0</v>
      </c>
      <c r="BL34" s="81">
        <v>0</v>
      </c>
      <c r="BM34" s="81">
        <v>5.1900000000000002E-3</v>
      </c>
      <c r="BN34" s="81">
        <v>0</v>
      </c>
      <c r="BO34" s="81">
        <v>0</v>
      </c>
      <c r="BP34" s="81">
        <v>3.9449999999999999E-2</v>
      </c>
      <c r="BQ34" s="81">
        <v>7.0704000000000003E-2</v>
      </c>
      <c r="BR34" s="83">
        <v>0</v>
      </c>
      <c r="BS34" s="83">
        <v>0</v>
      </c>
      <c r="BT34" s="79">
        <v>0</v>
      </c>
      <c r="BU34" s="83">
        <f t="shared" si="8"/>
        <v>60.81</v>
      </c>
      <c r="BV34" s="83">
        <f t="shared" si="9"/>
        <v>497.86</v>
      </c>
      <c r="BW34" s="83">
        <f t="shared" si="10"/>
        <v>54.841270440000002</v>
      </c>
    </row>
    <row r="35" spans="1:75" ht="15" thickBot="1" x14ac:dyDescent="0.35">
      <c r="A35" s="72">
        <v>3100</v>
      </c>
      <c r="B35" s="73"/>
      <c r="C35" s="74">
        <f t="shared" si="0"/>
        <v>514.09011432</v>
      </c>
      <c r="D35" s="75">
        <f t="shared" si="11"/>
        <v>3.8903685254587136E-2</v>
      </c>
      <c r="E35" s="75">
        <f t="shared" si="12"/>
        <v>0.96109631474541291</v>
      </c>
      <c r="F35" s="74"/>
      <c r="G35" s="74">
        <f t="shared" si="16"/>
        <v>568.93172192000009</v>
      </c>
      <c r="H35" s="75">
        <f t="shared" si="13"/>
        <v>7.0307206399056382E-2</v>
      </c>
      <c r="I35" s="75">
        <f t="shared" si="14"/>
        <v>0.92969279360094359</v>
      </c>
      <c r="J35" s="74"/>
      <c r="K35" s="74">
        <f t="shared" si="1"/>
        <v>54.841607600000088</v>
      </c>
      <c r="L35" s="76"/>
      <c r="M35" s="77">
        <f t="shared" si="2"/>
        <v>0.10667703204629887</v>
      </c>
      <c r="N35" s="76"/>
      <c r="O35" s="51">
        <v>20</v>
      </c>
      <c r="P35" s="52">
        <v>0.12784999999999999</v>
      </c>
      <c r="Q35" s="52">
        <f t="shared" si="3"/>
        <v>0.12784999999999999</v>
      </c>
      <c r="R35" s="52">
        <v>9.3170000000000003E-2</v>
      </c>
      <c r="S35" s="78">
        <v>0</v>
      </c>
      <c r="T35" s="79">
        <v>0</v>
      </c>
      <c r="U35" s="80">
        <f t="shared" si="17"/>
        <v>416.34</v>
      </c>
      <c r="V35" s="81">
        <v>0.4</v>
      </c>
      <c r="W35" s="81">
        <v>0</v>
      </c>
      <c r="X35" s="76">
        <v>5.8699999999999996E-4</v>
      </c>
      <c r="Y35" s="81">
        <v>1.2200000000000001E-2</v>
      </c>
      <c r="Z35" s="81">
        <v>0</v>
      </c>
      <c r="AA35" s="81">
        <v>5.8E-4</v>
      </c>
      <c r="AB35" s="81">
        <v>-6.8000000000000005E-4</v>
      </c>
      <c r="AC35" s="79">
        <v>2.2599999999999999E-3</v>
      </c>
      <c r="AD35" s="79"/>
      <c r="AE35" s="82">
        <v>0</v>
      </c>
      <c r="AF35" s="82">
        <v>0</v>
      </c>
      <c r="AG35" s="82">
        <v>3.9449999999999999E-2</v>
      </c>
      <c r="AH35" s="82">
        <v>7.0704000000000003E-2</v>
      </c>
      <c r="AI35" s="83">
        <v>0</v>
      </c>
      <c r="AJ35" s="84">
        <v>0</v>
      </c>
      <c r="AK35" s="79">
        <v>30</v>
      </c>
      <c r="AL35" s="84">
        <f t="shared" si="4"/>
        <v>46.74</v>
      </c>
      <c r="AM35" s="84">
        <f t="shared" si="5"/>
        <v>463.08</v>
      </c>
      <c r="AN35" s="84">
        <f t="shared" si="6"/>
        <v>51.01011432</v>
      </c>
      <c r="AO35" s="76"/>
      <c r="AP35" s="77"/>
      <c r="AQ35" s="77"/>
      <c r="AR35" s="77"/>
      <c r="AS35" s="77"/>
      <c r="AT35" s="77"/>
      <c r="AU35" s="76"/>
      <c r="AV35" s="85">
        <f t="shared" si="15"/>
        <v>40</v>
      </c>
      <c r="AW35" s="79">
        <v>0.1575</v>
      </c>
      <c r="AX35" s="79">
        <v>0.12606453663386799</v>
      </c>
      <c r="AY35" s="79">
        <v>0</v>
      </c>
      <c r="AZ35" s="79">
        <v>9.3170000000000003E-2</v>
      </c>
      <c r="BA35" s="78">
        <v>0</v>
      </c>
      <c r="BB35" s="86">
        <f t="shared" si="18"/>
        <v>449.66</v>
      </c>
      <c r="BC35" s="81">
        <v>0.4</v>
      </c>
      <c r="BD35" s="81">
        <v>0</v>
      </c>
      <c r="BE35" s="81">
        <v>5.8699999999999996E-4</v>
      </c>
      <c r="BF35" s="81">
        <v>1.2200000000000001E-2</v>
      </c>
      <c r="BG35" s="81">
        <v>0</v>
      </c>
      <c r="BH35" s="81">
        <v>5.8E-4</v>
      </c>
      <c r="BI35" s="81">
        <v>-6.8000000000000005E-4</v>
      </c>
      <c r="BJ35" s="81">
        <v>2.2599999999999999E-3</v>
      </c>
      <c r="BK35" s="81">
        <v>0</v>
      </c>
      <c r="BL35" s="81">
        <v>0</v>
      </c>
      <c r="BM35" s="81">
        <v>5.1900000000000002E-3</v>
      </c>
      <c r="BN35" s="81">
        <v>0</v>
      </c>
      <c r="BO35" s="81">
        <v>0</v>
      </c>
      <c r="BP35" s="81">
        <v>3.9449999999999999E-2</v>
      </c>
      <c r="BQ35" s="81">
        <v>7.0704000000000003E-2</v>
      </c>
      <c r="BR35" s="83">
        <v>0</v>
      </c>
      <c r="BS35" s="83">
        <v>0</v>
      </c>
      <c r="BT35" s="79">
        <v>0</v>
      </c>
      <c r="BU35" s="83">
        <f t="shared" si="8"/>
        <v>62.82</v>
      </c>
      <c r="BV35" s="83">
        <f t="shared" si="9"/>
        <v>512.48</v>
      </c>
      <c r="BW35" s="83">
        <f t="shared" si="10"/>
        <v>56.451721919999997</v>
      </c>
    </row>
    <row r="36" spans="1:75" ht="15" thickBot="1" x14ac:dyDescent="0.35">
      <c r="A36" s="72">
        <v>3200</v>
      </c>
      <c r="B36" s="73"/>
      <c r="C36" s="74">
        <f t="shared" si="0"/>
        <v>529.93201190000002</v>
      </c>
      <c r="D36" s="75">
        <f t="shared" si="11"/>
        <v>3.7740690411007041E-2</v>
      </c>
      <c r="E36" s="75">
        <f t="shared" si="12"/>
        <v>0.96225930958899297</v>
      </c>
      <c r="F36" s="74"/>
      <c r="G36" s="74">
        <f t="shared" si="16"/>
        <v>585.17327494000006</v>
      </c>
      <c r="H36" s="75">
        <f t="shared" si="13"/>
        <v>6.8355821622409788E-2</v>
      </c>
      <c r="I36" s="75">
        <f t="shared" si="14"/>
        <v>0.93164417837759017</v>
      </c>
      <c r="J36" s="74"/>
      <c r="K36" s="74">
        <f t="shared" si="1"/>
        <v>55.241263040000035</v>
      </c>
      <c r="L36" s="76"/>
      <c r="M36" s="77">
        <f t="shared" si="2"/>
        <v>0.10424217031528235</v>
      </c>
      <c r="N36" s="76"/>
      <c r="O36" s="87">
        <v>20</v>
      </c>
      <c r="P36" s="79">
        <v>0.12784999999999999</v>
      </c>
      <c r="Q36" s="79">
        <f t="shared" si="3"/>
        <v>0.12784999999999999</v>
      </c>
      <c r="R36" s="79">
        <v>9.3170000000000003E-2</v>
      </c>
      <c r="S36" s="78">
        <v>0</v>
      </c>
      <c r="T36" s="79">
        <v>0</v>
      </c>
      <c r="U36" s="80">
        <f t="shared" si="17"/>
        <v>429.12</v>
      </c>
      <c r="V36" s="81">
        <v>0.4</v>
      </c>
      <c r="W36" s="81">
        <v>0</v>
      </c>
      <c r="X36" s="76">
        <v>5.8699999999999996E-4</v>
      </c>
      <c r="Y36" s="81">
        <v>1.2200000000000001E-2</v>
      </c>
      <c r="Z36" s="81">
        <v>0</v>
      </c>
      <c r="AA36" s="81">
        <v>5.8E-4</v>
      </c>
      <c r="AB36" s="81">
        <v>-6.8000000000000005E-4</v>
      </c>
      <c r="AC36" s="79">
        <v>2.2599999999999999E-3</v>
      </c>
      <c r="AD36" s="79"/>
      <c r="AE36" s="82">
        <v>0</v>
      </c>
      <c r="AF36" s="82">
        <v>0</v>
      </c>
      <c r="AG36" s="82">
        <v>3.9449999999999999E-2</v>
      </c>
      <c r="AH36" s="82">
        <v>7.0704000000000003E-2</v>
      </c>
      <c r="AI36" s="83">
        <v>0</v>
      </c>
      <c r="AJ36" s="84">
        <v>0</v>
      </c>
      <c r="AK36" s="79">
        <v>31</v>
      </c>
      <c r="AL36" s="84">
        <f t="shared" si="4"/>
        <v>48.23</v>
      </c>
      <c r="AM36" s="84">
        <f t="shared" si="5"/>
        <v>477.35</v>
      </c>
      <c r="AN36" s="84">
        <f t="shared" si="6"/>
        <v>52.582011900000005</v>
      </c>
      <c r="AO36" s="76"/>
      <c r="AP36" s="77"/>
      <c r="AQ36" s="77"/>
      <c r="AR36" s="77"/>
      <c r="AS36" s="77"/>
      <c r="AT36" s="77"/>
      <c r="AU36" s="76"/>
      <c r="AV36" s="85">
        <f t="shared" si="15"/>
        <v>40</v>
      </c>
      <c r="AW36" s="79">
        <v>0.1575</v>
      </c>
      <c r="AX36" s="79">
        <v>0.12606453663386799</v>
      </c>
      <c r="AY36" s="79">
        <v>0</v>
      </c>
      <c r="AZ36" s="79">
        <v>9.3170000000000003E-2</v>
      </c>
      <c r="BA36" s="78">
        <v>0</v>
      </c>
      <c r="BB36" s="86">
        <f t="shared" si="18"/>
        <v>462.27</v>
      </c>
      <c r="BC36" s="81">
        <v>0.4</v>
      </c>
      <c r="BD36" s="81">
        <v>0</v>
      </c>
      <c r="BE36" s="81">
        <v>5.8699999999999996E-4</v>
      </c>
      <c r="BF36" s="81">
        <v>1.2200000000000001E-2</v>
      </c>
      <c r="BG36" s="81">
        <v>0</v>
      </c>
      <c r="BH36" s="81">
        <v>5.8E-4</v>
      </c>
      <c r="BI36" s="81">
        <v>-6.8000000000000005E-4</v>
      </c>
      <c r="BJ36" s="81">
        <v>2.2599999999999999E-3</v>
      </c>
      <c r="BK36" s="81">
        <v>0</v>
      </c>
      <c r="BL36" s="81">
        <v>0</v>
      </c>
      <c r="BM36" s="81">
        <v>5.1900000000000002E-3</v>
      </c>
      <c r="BN36" s="81">
        <v>0</v>
      </c>
      <c r="BO36" s="81">
        <v>0</v>
      </c>
      <c r="BP36" s="81">
        <v>3.9449999999999999E-2</v>
      </c>
      <c r="BQ36" s="81">
        <v>7.0704000000000003E-2</v>
      </c>
      <c r="BR36" s="83">
        <v>0</v>
      </c>
      <c r="BS36" s="83">
        <v>0</v>
      </c>
      <c r="BT36" s="79">
        <v>0</v>
      </c>
      <c r="BU36" s="83">
        <f t="shared" si="8"/>
        <v>64.84</v>
      </c>
      <c r="BV36" s="83">
        <f t="shared" si="9"/>
        <v>527.11</v>
      </c>
      <c r="BW36" s="83">
        <f t="shared" si="10"/>
        <v>58.063274939999999</v>
      </c>
    </row>
    <row r="37" spans="1:75" ht="15" thickBot="1" x14ac:dyDescent="0.35">
      <c r="A37" s="72">
        <v>3300</v>
      </c>
      <c r="B37" s="73"/>
      <c r="C37" s="74">
        <f t="shared" si="0"/>
        <v>545.79611255999998</v>
      </c>
      <c r="D37" s="75">
        <f t="shared" si="11"/>
        <v>3.6643720136063408E-2</v>
      </c>
      <c r="E37" s="75">
        <f t="shared" si="12"/>
        <v>0.96335627986393657</v>
      </c>
      <c r="F37" s="74"/>
      <c r="G37" s="74">
        <f t="shared" si="16"/>
        <v>601.39262488000008</v>
      </c>
      <c r="H37" s="75">
        <f t="shared" si="13"/>
        <v>6.6512288886119056E-2</v>
      </c>
      <c r="I37" s="75">
        <f t="shared" si="14"/>
        <v>0.93348771111388096</v>
      </c>
      <c r="J37" s="74"/>
      <c r="K37" s="74">
        <f t="shared" si="1"/>
        <v>55.596512320000102</v>
      </c>
      <c r="L37" s="76"/>
      <c r="M37" s="77">
        <f t="shared" si="2"/>
        <v>0.10186315189976425</v>
      </c>
      <c r="N37" s="76"/>
      <c r="O37" s="87">
        <v>20</v>
      </c>
      <c r="P37" s="79">
        <v>0.12784999999999999</v>
      </c>
      <c r="Q37" s="79">
        <f t="shared" si="3"/>
        <v>0.12784999999999999</v>
      </c>
      <c r="R37" s="79">
        <v>9.3170000000000003E-2</v>
      </c>
      <c r="S37" s="78">
        <v>0</v>
      </c>
      <c r="T37" s="79">
        <v>0</v>
      </c>
      <c r="U37" s="80">
        <f t="shared" si="17"/>
        <v>441.91</v>
      </c>
      <c r="V37" s="81">
        <v>0.4</v>
      </c>
      <c r="W37" s="81">
        <v>0</v>
      </c>
      <c r="X37" s="76">
        <v>5.8699999999999996E-4</v>
      </c>
      <c r="Y37" s="81">
        <v>1.2200000000000001E-2</v>
      </c>
      <c r="Z37" s="81">
        <v>0</v>
      </c>
      <c r="AA37" s="81">
        <v>5.8E-4</v>
      </c>
      <c r="AB37" s="81">
        <v>-6.8000000000000005E-4</v>
      </c>
      <c r="AC37" s="79">
        <v>2.2599999999999999E-3</v>
      </c>
      <c r="AD37" s="79"/>
      <c r="AE37" s="82">
        <v>0</v>
      </c>
      <c r="AF37" s="82">
        <v>0</v>
      </c>
      <c r="AG37" s="82">
        <v>3.9449999999999999E-2</v>
      </c>
      <c r="AH37" s="82">
        <v>7.0704000000000003E-2</v>
      </c>
      <c r="AI37" s="83">
        <v>0</v>
      </c>
      <c r="AJ37" s="84">
        <v>0</v>
      </c>
      <c r="AK37" s="79">
        <v>32</v>
      </c>
      <c r="AL37" s="84">
        <f t="shared" si="4"/>
        <v>49.73</v>
      </c>
      <c r="AM37" s="84">
        <f t="shared" si="5"/>
        <v>491.64</v>
      </c>
      <c r="AN37" s="84">
        <f t="shared" si="6"/>
        <v>54.156112560000004</v>
      </c>
      <c r="AO37" s="76"/>
      <c r="AP37" s="77"/>
      <c r="AQ37" s="77"/>
      <c r="AR37" s="77"/>
      <c r="AS37" s="77"/>
      <c r="AT37" s="77"/>
      <c r="AU37" s="76"/>
      <c r="AV37" s="85">
        <f t="shared" si="15"/>
        <v>40</v>
      </c>
      <c r="AW37" s="79">
        <v>0.1575</v>
      </c>
      <c r="AX37" s="79">
        <v>0.12606453663386799</v>
      </c>
      <c r="AY37" s="79">
        <v>0</v>
      </c>
      <c r="AZ37" s="79">
        <v>9.3170000000000003E-2</v>
      </c>
      <c r="BA37" s="78">
        <v>0</v>
      </c>
      <c r="BB37" s="86">
        <f t="shared" si="18"/>
        <v>474.87</v>
      </c>
      <c r="BC37" s="81">
        <v>0.4</v>
      </c>
      <c r="BD37" s="81">
        <v>0</v>
      </c>
      <c r="BE37" s="81">
        <v>5.8699999999999996E-4</v>
      </c>
      <c r="BF37" s="81">
        <v>1.2200000000000001E-2</v>
      </c>
      <c r="BG37" s="81">
        <v>0</v>
      </c>
      <c r="BH37" s="81">
        <v>5.8E-4</v>
      </c>
      <c r="BI37" s="81">
        <v>-6.8000000000000005E-4</v>
      </c>
      <c r="BJ37" s="81">
        <v>2.2599999999999999E-3</v>
      </c>
      <c r="BK37" s="81">
        <v>0</v>
      </c>
      <c r="BL37" s="81">
        <v>0</v>
      </c>
      <c r="BM37" s="81">
        <v>5.1900000000000002E-3</v>
      </c>
      <c r="BN37" s="81">
        <v>0</v>
      </c>
      <c r="BO37" s="81">
        <v>0</v>
      </c>
      <c r="BP37" s="81">
        <v>3.9449999999999999E-2</v>
      </c>
      <c r="BQ37" s="81">
        <v>7.0704000000000003E-2</v>
      </c>
      <c r="BR37" s="83">
        <v>0</v>
      </c>
      <c r="BS37" s="83">
        <v>0</v>
      </c>
      <c r="BT37" s="79">
        <v>0</v>
      </c>
      <c r="BU37" s="83">
        <f t="shared" si="8"/>
        <v>66.849999999999994</v>
      </c>
      <c r="BV37" s="83">
        <f t="shared" si="9"/>
        <v>541.72</v>
      </c>
      <c r="BW37" s="83">
        <f t="shared" si="10"/>
        <v>59.672624880000008</v>
      </c>
    </row>
    <row r="38" spans="1:75" ht="15" thickBot="1" x14ac:dyDescent="0.35">
      <c r="A38" s="72">
        <v>3400</v>
      </c>
      <c r="B38" s="73"/>
      <c r="C38" s="74">
        <f t="shared" si="0"/>
        <v>561.63801014000001</v>
      </c>
      <c r="D38" s="75">
        <f t="shared" si="11"/>
        <v>3.5610125452539408E-2</v>
      </c>
      <c r="E38" s="75">
        <f t="shared" si="12"/>
        <v>0.96438987454746061</v>
      </c>
      <c r="F38" s="74"/>
      <c r="G38" s="74">
        <f t="shared" si="16"/>
        <v>617.63417790000005</v>
      </c>
      <c r="H38" s="75">
        <f t="shared" si="13"/>
        <v>6.4763255388493604E-2</v>
      </c>
      <c r="I38" s="75">
        <f t="shared" si="14"/>
        <v>0.93523674461150641</v>
      </c>
      <c r="J38" s="74"/>
      <c r="K38" s="74">
        <f t="shared" si="1"/>
        <v>55.996167760000048</v>
      </c>
      <c r="L38" s="76"/>
      <c r="M38" s="77">
        <f t="shared" si="2"/>
        <v>9.9701527939752219E-2</v>
      </c>
      <c r="N38" s="76"/>
      <c r="O38" s="87">
        <v>20</v>
      </c>
      <c r="P38" s="79">
        <v>0.12784999999999999</v>
      </c>
      <c r="Q38" s="79">
        <f t="shared" si="3"/>
        <v>0.12784999999999999</v>
      </c>
      <c r="R38" s="79">
        <v>9.3170000000000003E-2</v>
      </c>
      <c r="S38" s="78">
        <v>0</v>
      </c>
      <c r="T38" s="79">
        <v>0</v>
      </c>
      <c r="U38" s="80">
        <f t="shared" si="17"/>
        <v>454.69</v>
      </c>
      <c r="V38" s="81">
        <v>0.4</v>
      </c>
      <c r="W38" s="81">
        <v>0</v>
      </c>
      <c r="X38" s="76">
        <v>5.8699999999999996E-4</v>
      </c>
      <c r="Y38" s="81">
        <v>1.2200000000000001E-2</v>
      </c>
      <c r="Z38" s="81">
        <v>0</v>
      </c>
      <c r="AA38" s="81">
        <v>5.8E-4</v>
      </c>
      <c r="AB38" s="81">
        <v>-6.8000000000000005E-4</v>
      </c>
      <c r="AC38" s="79">
        <v>2.2599999999999999E-3</v>
      </c>
      <c r="AD38" s="79"/>
      <c r="AE38" s="82">
        <v>0</v>
      </c>
      <c r="AF38" s="82">
        <v>0</v>
      </c>
      <c r="AG38" s="82">
        <v>3.9449999999999999E-2</v>
      </c>
      <c r="AH38" s="82">
        <v>7.0704000000000003E-2</v>
      </c>
      <c r="AI38" s="83">
        <v>0</v>
      </c>
      <c r="AJ38" s="84">
        <v>0</v>
      </c>
      <c r="AK38" s="79">
        <v>33</v>
      </c>
      <c r="AL38" s="84">
        <f t="shared" si="4"/>
        <v>51.22</v>
      </c>
      <c r="AM38" s="84">
        <f t="shared" si="5"/>
        <v>505.91</v>
      </c>
      <c r="AN38" s="84">
        <f t="shared" si="6"/>
        <v>55.728010140000009</v>
      </c>
      <c r="AO38" s="76"/>
      <c r="AP38" s="77"/>
      <c r="AQ38" s="77"/>
      <c r="AR38" s="77"/>
      <c r="AS38" s="77"/>
      <c r="AT38" s="77"/>
      <c r="AU38" s="76"/>
      <c r="AV38" s="85">
        <f t="shared" si="15"/>
        <v>40</v>
      </c>
      <c r="AW38" s="79">
        <v>0.1575</v>
      </c>
      <c r="AX38" s="79">
        <v>0.12606453663386799</v>
      </c>
      <c r="AY38" s="79">
        <v>0</v>
      </c>
      <c r="AZ38" s="79">
        <v>9.3170000000000003E-2</v>
      </c>
      <c r="BA38" s="78">
        <v>0</v>
      </c>
      <c r="BB38" s="86">
        <f t="shared" si="18"/>
        <v>487.48</v>
      </c>
      <c r="BC38" s="81">
        <v>0.4</v>
      </c>
      <c r="BD38" s="81">
        <v>0</v>
      </c>
      <c r="BE38" s="81">
        <v>5.8699999999999996E-4</v>
      </c>
      <c r="BF38" s="81">
        <v>1.2200000000000001E-2</v>
      </c>
      <c r="BG38" s="81">
        <v>0</v>
      </c>
      <c r="BH38" s="81">
        <v>5.8E-4</v>
      </c>
      <c r="BI38" s="81">
        <v>-6.8000000000000005E-4</v>
      </c>
      <c r="BJ38" s="81">
        <v>2.2599999999999999E-3</v>
      </c>
      <c r="BK38" s="81">
        <v>0</v>
      </c>
      <c r="BL38" s="81">
        <v>0</v>
      </c>
      <c r="BM38" s="81">
        <v>5.1900000000000002E-3</v>
      </c>
      <c r="BN38" s="81">
        <v>0</v>
      </c>
      <c r="BO38" s="81">
        <v>0</v>
      </c>
      <c r="BP38" s="81">
        <v>3.9449999999999999E-2</v>
      </c>
      <c r="BQ38" s="81">
        <v>7.0704000000000003E-2</v>
      </c>
      <c r="BR38" s="83">
        <v>0</v>
      </c>
      <c r="BS38" s="83">
        <v>0</v>
      </c>
      <c r="BT38" s="79">
        <v>0</v>
      </c>
      <c r="BU38" s="83">
        <f t="shared" si="8"/>
        <v>68.87</v>
      </c>
      <c r="BV38" s="83">
        <f t="shared" si="9"/>
        <v>556.35</v>
      </c>
      <c r="BW38" s="83">
        <f t="shared" si="10"/>
        <v>61.284177900000003</v>
      </c>
    </row>
    <row r="39" spans="1:75" ht="15" thickBot="1" x14ac:dyDescent="0.35">
      <c r="A39" s="72">
        <v>3500</v>
      </c>
      <c r="B39" s="73"/>
      <c r="C39" s="74">
        <f t="shared" si="0"/>
        <v>577.49100926000006</v>
      </c>
      <c r="D39" s="75">
        <f t="shared" si="11"/>
        <v>3.4632573805136992E-2</v>
      </c>
      <c r="E39" s="75">
        <f t="shared" si="12"/>
        <v>0.96536742619486304</v>
      </c>
      <c r="F39" s="74"/>
      <c r="G39" s="74">
        <f t="shared" si="16"/>
        <v>633.86462938</v>
      </c>
      <c r="H39" s="75">
        <f t="shared" si="13"/>
        <v>6.310495671469328E-2</v>
      </c>
      <c r="I39" s="75">
        <f t="shared" si="14"/>
        <v>0.93689504328530671</v>
      </c>
      <c r="J39" s="74"/>
      <c r="K39" s="74">
        <f t="shared" si="1"/>
        <v>56.373620119999941</v>
      </c>
      <c r="L39" s="76"/>
      <c r="M39" s="77">
        <f t="shared" si="2"/>
        <v>9.7618177973432668E-2</v>
      </c>
      <c r="N39" s="76"/>
      <c r="O39" s="87">
        <v>20</v>
      </c>
      <c r="P39" s="79">
        <v>0.12784999999999999</v>
      </c>
      <c r="Q39" s="79">
        <f t="shared" si="3"/>
        <v>0.12784999999999999</v>
      </c>
      <c r="R39" s="79">
        <v>9.3170000000000003E-2</v>
      </c>
      <c r="S39" s="78">
        <v>0</v>
      </c>
      <c r="T39" s="79">
        <v>0</v>
      </c>
      <c r="U39" s="80">
        <f t="shared" si="17"/>
        <v>467.48</v>
      </c>
      <c r="V39" s="81">
        <v>0.4</v>
      </c>
      <c r="W39" s="81">
        <v>0</v>
      </c>
      <c r="X39" s="76">
        <v>5.8699999999999996E-4</v>
      </c>
      <c r="Y39" s="81">
        <v>1.2200000000000001E-2</v>
      </c>
      <c r="Z39" s="81">
        <v>0</v>
      </c>
      <c r="AA39" s="81">
        <v>5.8E-4</v>
      </c>
      <c r="AB39" s="81">
        <v>-6.8000000000000005E-4</v>
      </c>
      <c r="AC39" s="79">
        <v>2.2599999999999999E-3</v>
      </c>
      <c r="AD39" s="79"/>
      <c r="AE39" s="82">
        <v>0</v>
      </c>
      <c r="AF39" s="82">
        <v>0</v>
      </c>
      <c r="AG39" s="82">
        <v>3.9449999999999999E-2</v>
      </c>
      <c r="AH39" s="82">
        <v>7.0704000000000003E-2</v>
      </c>
      <c r="AI39" s="83">
        <v>0</v>
      </c>
      <c r="AJ39" s="84">
        <v>0</v>
      </c>
      <c r="AK39" s="79">
        <v>34</v>
      </c>
      <c r="AL39" s="84">
        <f t="shared" si="4"/>
        <v>52.71</v>
      </c>
      <c r="AM39" s="84">
        <f t="shared" si="5"/>
        <v>520.19000000000005</v>
      </c>
      <c r="AN39" s="84">
        <f t="shared" si="6"/>
        <v>57.301009260000008</v>
      </c>
      <c r="AO39" s="76"/>
      <c r="AP39" s="77"/>
      <c r="AQ39" s="77"/>
      <c r="AR39" s="77"/>
      <c r="AS39" s="77"/>
      <c r="AT39" s="77"/>
      <c r="AU39" s="76"/>
      <c r="AV39" s="85">
        <f t="shared" si="15"/>
        <v>40</v>
      </c>
      <c r="AW39" s="79">
        <v>0.1575</v>
      </c>
      <c r="AX39" s="79">
        <v>0.12606453663386799</v>
      </c>
      <c r="AY39" s="79">
        <v>0</v>
      </c>
      <c r="AZ39" s="79">
        <v>9.3170000000000003E-2</v>
      </c>
      <c r="BA39" s="78">
        <v>0</v>
      </c>
      <c r="BB39" s="86">
        <f t="shared" si="18"/>
        <v>500.09</v>
      </c>
      <c r="BC39" s="81">
        <v>0.4</v>
      </c>
      <c r="BD39" s="81">
        <v>0</v>
      </c>
      <c r="BE39" s="81">
        <v>5.8699999999999996E-4</v>
      </c>
      <c r="BF39" s="81">
        <v>1.2200000000000001E-2</v>
      </c>
      <c r="BG39" s="81">
        <v>0</v>
      </c>
      <c r="BH39" s="81">
        <v>5.8E-4</v>
      </c>
      <c r="BI39" s="81">
        <v>-6.8000000000000005E-4</v>
      </c>
      <c r="BJ39" s="81">
        <v>2.2599999999999999E-3</v>
      </c>
      <c r="BK39" s="81">
        <v>0</v>
      </c>
      <c r="BL39" s="81">
        <v>0</v>
      </c>
      <c r="BM39" s="81">
        <v>5.1900000000000002E-3</v>
      </c>
      <c r="BN39" s="81">
        <v>0</v>
      </c>
      <c r="BO39" s="81">
        <v>0</v>
      </c>
      <c r="BP39" s="81">
        <v>3.9449999999999999E-2</v>
      </c>
      <c r="BQ39" s="81">
        <v>7.0704000000000003E-2</v>
      </c>
      <c r="BR39" s="83">
        <v>0</v>
      </c>
      <c r="BS39" s="83">
        <v>0</v>
      </c>
      <c r="BT39" s="79">
        <v>0</v>
      </c>
      <c r="BU39" s="83">
        <f t="shared" si="8"/>
        <v>70.88</v>
      </c>
      <c r="BV39" s="83">
        <f t="shared" si="9"/>
        <v>570.97</v>
      </c>
      <c r="BW39" s="83">
        <f t="shared" si="10"/>
        <v>62.894629380000012</v>
      </c>
    </row>
    <row r="40" spans="1:75" ht="15" thickBot="1" x14ac:dyDescent="0.35">
      <c r="A40" s="72">
        <v>3600</v>
      </c>
      <c r="B40" s="73"/>
      <c r="C40" s="74">
        <f t="shared" si="0"/>
        <v>593.34400837999999</v>
      </c>
      <c r="D40" s="75">
        <f t="shared" si="11"/>
        <v>3.370725871928118E-2</v>
      </c>
      <c r="E40" s="75">
        <f t="shared" si="12"/>
        <v>0.96629274128071885</v>
      </c>
      <c r="F40" s="74"/>
      <c r="G40" s="74">
        <f t="shared" si="16"/>
        <v>650.08397932000003</v>
      </c>
      <c r="H40" s="75">
        <f t="shared" si="13"/>
        <v>6.1530511860699515E-2</v>
      </c>
      <c r="I40" s="75">
        <f t="shared" si="14"/>
        <v>0.93846948813930053</v>
      </c>
      <c r="J40" s="74"/>
      <c r="K40" s="74">
        <f t="shared" si="1"/>
        <v>56.739970940000035</v>
      </c>
      <c r="L40" s="76"/>
      <c r="M40" s="77">
        <f t="shared" si="2"/>
        <v>9.5627444009953849E-2</v>
      </c>
      <c r="N40" s="76"/>
      <c r="O40" s="87">
        <v>20</v>
      </c>
      <c r="P40" s="79">
        <v>0.12784999999999999</v>
      </c>
      <c r="Q40" s="79">
        <f t="shared" si="3"/>
        <v>0.12784999999999999</v>
      </c>
      <c r="R40" s="79">
        <v>9.3170000000000003E-2</v>
      </c>
      <c r="S40" s="78">
        <v>0</v>
      </c>
      <c r="T40" s="79">
        <v>0</v>
      </c>
      <c r="U40" s="80">
        <f t="shared" si="17"/>
        <v>480.26</v>
      </c>
      <c r="V40" s="81">
        <v>0.4</v>
      </c>
      <c r="W40" s="81">
        <v>0</v>
      </c>
      <c r="X40" s="76">
        <v>5.8699999999999996E-4</v>
      </c>
      <c r="Y40" s="81">
        <v>1.2200000000000001E-2</v>
      </c>
      <c r="Z40" s="81">
        <v>0</v>
      </c>
      <c r="AA40" s="81">
        <v>5.8E-4</v>
      </c>
      <c r="AB40" s="81">
        <v>-6.8000000000000005E-4</v>
      </c>
      <c r="AC40" s="79">
        <v>2.2599999999999999E-3</v>
      </c>
      <c r="AD40" s="79"/>
      <c r="AE40" s="82">
        <v>0</v>
      </c>
      <c r="AF40" s="82">
        <v>0</v>
      </c>
      <c r="AG40" s="82">
        <v>3.9449999999999999E-2</v>
      </c>
      <c r="AH40" s="82">
        <v>7.0704000000000003E-2</v>
      </c>
      <c r="AI40" s="83">
        <v>0</v>
      </c>
      <c r="AJ40" s="84">
        <v>0</v>
      </c>
      <c r="AK40" s="79">
        <v>35</v>
      </c>
      <c r="AL40" s="84">
        <f t="shared" si="4"/>
        <v>54.21</v>
      </c>
      <c r="AM40" s="84">
        <f t="shared" si="5"/>
        <v>534.47</v>
      </c>
      <c r="AN40" s="84">
        <f t="shared" si="6"/>
        <v>58.874008380000006</v>
      </c>
      <c r="AO40" s="76"/>
      <c r="AP40" s="77"/>
      <c r="AQ40" s="77"/>
      <c r="AR40" s="77"/>
      <c r="AS40" s="77"/>
      <c r="AT40" s="77"/>
      <c r="AU40" s="76"/>
      <c r="AV40" s="85">
        <f t="shared" si="15"/>
        <v>40</v>
      </c>
      <c r="AW40" s="79">
        <v>0.1575</v>
      </c>
      <c r="AX40" s="79">
        <v>0.12606453663386799</v>
      </c>
      <c r="AY40" s="79">
        <v>0</v>
      </c>
      <c r="AZ40" s="79">
        <v>9.3170000000000003E-2</v>
      </c>
      <c r="BA40" s="78">
        <v>0</v>
      </c>
      <c r="BB40" s="86">
        <f t="shared" si="18"/>
        <v>512.69000000000005</v>
      </c>
      <c r="BC40" s="81">
        <v>0.4</v>
      </c>
      <c r="BD40" s="81">
        <v>0</v>
      </c>
      <c r="BE40" s="81">
        <v>5.8699999999999996E-4</v>
      </c>
      <c r="BF40" s="81">
        <v>1.2200000000000001E-2</v>
      </c>
      <c r="BG40" s="81">
        <v>0</v>
      </c>
      <c r="BH40" s="81">
        <v>5.8E-4</v>
      </c>
      <c r="BI40" s="81">
        <v>-6.8000000000000005E-4</v>
      </c>
      <c r="BJ40" s="81">
        <v>2.2599999999999999E-3</v>
      </c>
      <c r="BK40" s="81">
        <v>0</v>
      </c>
      <c r="BL40" s="81">
        <v>0</v>
      </c>
      <c r="BM40" s="81">
        <v>5.1900000000000002E-3</v>
      </c>
      <c r="BN40" s="81">
        <v>0</v>
      </c>
      <c r="BO40" s="81">
        <v>0</v>
      </c>
      <c r="BP40" s="81">
        <v>3.9449999999999999E-2</v>
      </c>
      <c r="BQ40" s="81">
        <v>7.0704000000000003E-2</v>
      </c>
      <c r="BR40" s="83">
        <v>0</v>
      </c>
      <c r="BS40" s="83">
        <v>0</v>
      </c>
      <c r="BT40" s="79">
        <v>0</v>
      </c>
      <c r="BU40" s="83">
        <f t="shared" si="8"/>
        <v>72.89</v>
      </c>
      <c r="BV40" s="83">
        <f t="shared" si="9"/>
        <v>585.58000000000004</v>
      </c>
      <c r="BW40" s="83">
        <f t="shared" si="10"/>
        <v>64.503979320000013</v>
      </c>
    </row>
    <row r="41" spans="1:75" ht="15" thickBot="1" x14ac:dyDescent="0.35">
      <c r="A41" s="72">
        <v>3700</v>
      </c>
      <c r="B41" s="73"/>
      <c r="C41" s="74">
        <f t="shared" si="0"/>
        <v>609.19700750000004</v>
      </c>
      <c r="D41" s="75">
        <f t="shared" si="11"/>
        <v>3.2830102173474644E-2</v>
      </c>
      <c r="E41" s="75">
        <f t="shared" si="12"/>
        <v>0.9671698978265254</v>
      </c>
      <c r="F41" s="74"/>
      <c r="G41" s="74">
        <f t="shared" si="16"/>
        <v>666.32553233999988</v>
      </c>
      <c r="H41" s="75">
        <f t="shared" si="13"/>
        <v>6.0030717807748005E-2</v>
      </c>
      <c r="I41" s="75">
        <f t="shared" si="14"/>
        <v>0.93996928219225195</v>
      </c>
      <c r="J41" s="74"/>
      <c r="K41" s="74">
        <f t="shared" si="1"/>
        <v>57.128524839999841</v>
      </c>
      <c r="L41" s="76"/>
      <c r="M41" s="77">
        <f t="shared" si="2"/>
        <v>9.3776765375853943E-2</v>
      </c>
      <c r="N41" s="76"/>
      <c r="O41" s="51">
        <v>20</v>
      </c>
      <c r="P41" s="52">
        <v>0.12784999999999999</v>
      </c>
      <c r="Q41" s="52">
        <f t="shared" si="3"/>
        <v>0.12784999999999999</v>
      </c>
      <c r="R41" s="52">
        <v>9.3170000000000003E-2</v>
      </c>
      <c r="S41" s="78">
        <v>0</v>
      </c>
      <c r="T41" s="79">
        <v>0</v>
      </c>
      <c r="U41" s="80">
        <f t="shared" si="17"/>
        <v>493.05</v>
      </c>
      <c r="V41" s="81">
        <v>0.4</v>
      </c>
      <c r="W41" s="81">
        <v>0</v>
      </c>
      <c r="X41" s="76">
        <v>5.8699999999999996E-4</v>
      </c>
      <c r="Y41" s="81">
        <v>1.2200000000000001E-2</v>
      </c>
      <c r="Z41" s="81">
        <v>0</v>
      </c>
      <c r="AA41" s="81">
        <v>5.8E-4</v>
      </c>
      <c r="AB41" s="81">
        <v>-6.8000000000000005E-4</v>
      </c>
      <c r="AC41" s="79">
        <v>2.2599999999999999E-3</v>
      </c>
      <c r="AD41" s="79"/>
      <c r="AE41" s="82">
        <v>0</v>
      </c>
      <c r="AF41" s="82">
        <v>0</v>
      </c>
      <c r="AG41" s="82">
        <v>3.9449999999999999E-2</v>
      </c>
      <c r="AH41" s="82">
        <v>7.0704000000000003E-2</v>
      </c>
      <c r="AI41" s="83">
        <v>0</v>
      </c>
      <c r="AJ41" s="84">
        <v>0</v>
      </c>
      <c r="AK41" s="79">
        <v>36</v>
      </c>
      <c r="AL41" s="84">
        <f t="shared" si="4"/>
        <v>55.7</v>
      </c>
      <c r="AM41" s="84">
        <f t="shared" si="5"/>
        <v>548.75</v>
      </c>
      <c r="AN41" s="84">
        <f t="shared" si="6"/>
        <v>60.447007499999998</v>
      </c>
      <c r="AO41" s="76"/>
      <c r="AP41" s="77"/>
      <c r="AQ41" s="77"/>
      <c r="AR41" s="77"/>
      <c r="AS41" s="77"/>
      <c r="AT41" s="77"/>
      <c r="AU41" s="76"/>
      <c r="AV41" s="85">
        <f t="shared" si="15"/>
        <v>40</v>
      </c>
      <c r="AW41" s="79">
        <v>0.1575</v>
      </c>
      <c r="AX41" s="79">
        <v>0.12606453663386799</v>
      </c>
      <c r="AY41" s="79">
        <v>0</v>
      </c>
      <c r="AZ41" s="79">
        <v>9.3170000000000003E-2</v>
      </c>
      <c r="BA41" s="78">
        <v>0</v>
      </c>
      <c r="BB41" s="86">
        <f t="shared" si="18"/>
        <v>525.29999999999995</v>
      </c>
      <c r="BC41" s="81">
        <v>0.4</v>
      </c>
      <c r="BD41" s="81">
        <v>0</v>
      </c>
      <c r="BE41" s="81">
        <v>5.8699999999999996E-4</v>
      </c>
      <c r="BF41" s="81">
        <v>1.2200000000000001E-2</v>
      </c>
      <c r="BG41" s="81">
        <v>0</v>
      </c>
      <c r="BH41" s="81">
        <v>5.8E-4</v>
      </c>
      <c r="BI41" s="81">
        <v>-6.8000000000000005E-4</v>
      </c>
      <c r="BJ41" s="81">
        <v>2.2599999999999999E-3</v>
      </c>
      <c r="BK41" s="81">
        <v>0</v>
      </c>
      <c r="BL41" s="81">
        <v>0</v>
      </c>
      <c r="BM41" s="81">
        <v>5.1900000000000002E-3</v>
      </c>
      <c r="BN41" s="81">
        <v>0</v>
      </c>
      <c r="BO41" s="81">
        <v>0</v>
      </c>
      <c r="BP41" s="81">
        <v>3.9449999999999999E-2</v>
      </c>
      <c r="BQ41" s="81">
        <v>7.0704000000000003E-2</v>
      </c>
      <c r="BR41" s="83">
        <v>0</v>
      </c>
      <c r="BS41" s="83">
        <v>0</v>
      </c>
      <c r="BT41" s="79">
        <v>0</v>
      </c>
      <c r="BU41" s="83">
        <f t="shared" si="8"/>
        <v>74.91</v>
      </c>
      <c r="BV41" s="83">
        <f t="shared" si="9"/>
        <v>600.21</v>
      </c>
      <c r="BW41" s="83">
        <f t="shared" si="10"/>
        <v>66.115532340000001</v>
      </c>
    </row>
    <row r="42" spans="1:75" ht="15" thickBot="1" x14ac:dyDescent="0.35">
      <c r="A42" s="72">
        <v>3800</v>
      </c>
      <c r="B42" s="73"/>
      <c r="C42" s="74">
        <f t="shared" si="0"/>
        <v>625.05000661999998</v>
      </c>
      <c r="D42" s="75">
        <f t="shared" si="11"/>
        <v>3.1997439865893845E-2</v>
      </c>
      <c r="E42" s="75">
        <f t="shared" si="12"/>
        <v>0.96800256013410613</v>
      </c>
      <c r="F42" s="74"/>
      <c r="G42" s="74">
        <f t="shared" si="16"/>
        <v>682.55598381999994</v>
      </c>
      <c r="H42" s="75">
        <f t="shared" si="13"/>
        <v>5.8603251525443496E-2</v>
      </c>
      <c r="I42" s="75">
        <f t="shared" si="14"/>
        <v>0.94139674847455646</v>
      </c>
      <c r="J42" s="74"/>
      <c r="K42" s="74">
        <f t="shared" si="1"/>
        <v>57.505977199999961</v>
      </c>
      <c r="L42" s="76"/>
      <c r="M42" s="77">
        <f t="shared" si="2"/>
        <v>9.2002202369323063E-2</v>
      </c>
      <c r="N42" s="76"/>
      <c r="O42" s="87">
        <v>20</v>
      </c>
      <c r="P42" s="79">
        <v>0.12784999999999999</v>
      </c>
      <c r="Q42" s="79">
        <f t="shared" si="3"/>
        <v>0.12784999999999999</v>
      </c>
      <c r="R42" s="79">
        <v>9.3170000000000003E-2</v>
      </c>
      <c r="S42" s="78">
        <v>0</v>
      </c>
      <c r="T42" s="79">
        <v>0</v>
      </c>
      <c r="U42" s="80">
        <f t="shared" si="17"/>
        <v>505.83</v>
      </c>
      <c r="V42" s="81">
        <v>0.4</v>
      </c>
      <c r="W42" s="81">
        <v>0</v>
      </c>
      <c r="X42" s="76">
        <v>5.8699999999999996E-4</v>
      </c>
      <c r="Y42" s="81">
        <v>1.2200000000000001E-2</v>
      </c>
      <c r="Z42" s="81">
        <v>0</v>
      </c>
      <c r="AA42" s="81">
        <v>5.8E-4</v>
      </c>
      <c r="AB42" s="81">
        <v>-6.8000000000000005E-4</v>
      </c>
      <c r="AC42" s="79">
        <v>2.2599999999999999E-3</v>
      </c>
      <c r="AD42" s="79"/>
      <c r="AE42" s="82">
        <v>0</v>
      </c>
      <c r="AF42" s="82">
        <v>0</v>
      </c>
      <c r="AG42" s="82">
        <v>3.9449999999999999E-2</v>
      </c>
      <c r="AH42" s="82">
        <v>7.0704000000000003E-2</v>
      </c>
      <c r="AI42" s="83">
        <v>0</v>
      </c>
      <c r="AJ42" s="84">
        <v>0</v>
      </c>
      <c r="AK42" s="79">
        <v>37</v>
      </c>
      <c r="AL42" s="84">
        <f t="shared" si="4"/>
        <v>57.2</v>
      </c>
      <c r="AM42" s="84">
        <f t="shared" si="5"/>
        <v>563.03</v>
      </c>
      <c r="AN42" s="84">
        <f t="shared" si="6"/>
        <v>62.020006620000004</v>
      </c>
      <c r="AO42" s="76"/>
      <c r="AP42" s="77"/>
      <c r="AQ42" s="77"/>
      <c r="AR42" s="77"/>
      <c r="AS42" s="77"/>
      <c r="AT42" s="77"/>
      <c r="AU42" s="76"/>
      <c r="AV42" s="85">
        <f t="shared" si="15"/>
        <v>40</v>
      </c>
      <c r="AW42" s="79">
        <v>0.1575</v>
      </c>
      <c r="AX42" s="79">
        <v>0.12606453663386799</v>
      </c>
      <c r="AY42" s="79">
        <v>0</v>
      </c>
      <c r="AZ42" s="79">
        <v>9.3170000000000003E-2</v>
      </c>
      <c r="BA42" s="78">
        <v>0</v>
      </c>
      <c r="BB42" s="86">
        <f t="shared" si="18"/>
        <v>537.91</v>
      </c>
      <c r="BC42" s="81">
        <v>0.4</v>
      </c>
      <c r="BD42" s="81">
        <v>0</v>
      </c>
      <c r="BE42" s="81">
        <v>5.8699999999999996E-4</v>
      </c>
      <c r="BF42" s="81">
        <v>1.2200000000000001E-2</v>
      </c>
      <c r="BG42" s="81">
        <v>0</v>
      </c>
      <c r="BH42" s="81">
        <v>5.8E-4</v>
      </c>
      <c r="BI42" s="81">
        <v>-6.8000000000000005E-4</v>
      </c>
      <c r="BJ42" s="81">
        <v>2.2599999999999999E-3</v>
      </c>
      <c r="BK42" s="81">
        <v>0</v>
      </c>
      <c r="BL42" s="81">
        <v>0</v>
      </c>
      <c r="BM42" s="81">
        <v>5.1900000000000002E-3</v>
      </c>
      <c r="BN42" s="81">
        <v>0</v>
      </c>
      <c r="BO42" s="81">
        <v>0</v>
      </c>
      <c r="BP42" s="81">
        <v>3.9449999999999999E-2</v>
      </c>
      <c r="BQ42" s="81">
        <v>7.0704000000000003E-2</v>
      </c>
      <c r="BR42" s="83">
        <v>0</v>
      </c>
      <c r="BS42" s="83">
        <v>0</v>
      </c>
      <c r="BT42" s="79">
        <v>0</v>
      </c>
      <c r="BU42" s="83">
        <f t="shared" si="8"/>
        <v>76.92</v>
      </c>
      <c r="BV42" s="83">
        <f t="shared" si="9"/>
        <v>614.83000000000004</v>
      </c>
      <c r="BW42" s="83">
        <f t="shared" si="10"/>
        <v>67.72598382000001</v>
      </c>
    </row>
    <row r="43" spans="1:75" ht="15" thickBot="1" x14ac:dyDescent="0.35">
      <c r="A43" s="72">
        <v>3900</v>
      </c>
      <c r="B43" s="73"/>
      <c r="C43" s="74">
        <f t="shared" si="0"/>
        <v>640.90300574000003</v>
      </c>
      <c r="D43" s="75">
        <f t="shared" si="11"/>
        <v>3.1205970046758607E-2</v>
      </c>
      <c r="E43" s="75">
        <f t="shared" si="12"/>
        <v>0.96879402995324138</v>
      </c>
      <c r="F43" s="74"/>
      <c r="G43" s="74">
        <f t="shared" si="16"/>
        <v>698.77533375999997</v>
      </c>
      <c r="H43" s="75">
        <f t="shared" si="13"/>
        <v>5.7243005108331892E-2</v>
      </c>
      <c r="I43" s="75">
        <f t="shared" si="14"/>
        <v>0.94275699489166809</v>
      </c>
      <c r="J43" s="74"/>
      <c r="K43" s="74">
        <f t="shared" si="1"/>
        <v>57.872328019999941</v>
      </c>
      <c r="L43" s="76"/>
      <c r="M43" s="77">
        <f t="shared" si="2"/>
        <v>9.0298106736415348E-2</v>
      </c>
      <c r="N43" s="76"/>
      <c r="O43" s="87">
        <v>20</v>
      </c>
      <c r="P43" s="79">
        <v>0.12784999999999999</v>
      </c>
      <c r="Q43" s="79">
        <f t="shared" si="3"/>
        <v>0.12784999999999999</v>
      </c>
      <c r="R43" s="79">
        <v>9.3170000000000003E-2</v>
      </c>
      <c r="S43" s="78">
        <v>0</v>
      </c>
      <c r="T43" s="79">
        <v>0</v>
      </c>
      <c r="U43" s="80">
        <f t="shared" si="17"/>
        <v>518.62</v>
      </c>
      <c r="V43" s="81">
        <v>0.4</v>
      </c>
      <c r="W43" s="81">
        <v>0</v>
      </c>
      <c r="X43" s="76">
        <v>5.8699999999999996E-4</v>
      </c>
      <c r="Y43" s="81">
        <v>1.2200000000000001E-2</v>
      </c>
      <c r="Z43" s="81">
        <v>0</v>
      </c>
      <c r="AA43" s="81">
        <v>5.8E-4</v>
      </c>
      <c r="AB43" s="81">
        <v>-6.8000000000000005E-4</v>
      </c>
      <c r="AC43" s="79">
        <v>2.2599999999999999E-3</v>
      </c>
      <c r="AD43" s="79"/>
      <c r="AE43" s="82">
        <v>0</v>
      </c>
      <c r="AF43" s="82">
        <v>0</v>
      </c>
      <c r="AG43" s="82">
        <v>3.9449999999999999E-2</v>
      </c>
      <c r="AH43" s="82">
        <v>7.0704000000000003E-2</v>
      </c>
      <c r="AI43" s="83">
        <v>0</v>
      </c>
      <c r="AJ43" s="84">
        <v>0</v>
      </c>
      <c r="AK43" s="79">
        <v>38</v>
      </c>
      <c r="AL43" s="84">
        <f t="shared" si="4"/>
        <v>58.69</v>
      </c>
      <c r="AM43" s="84">
        <f t="shared" si="5"/>
        <v>577.30999999999995</v>
      </c>
      <c r="AN43" s="84">
        <f t="shared" si="6"/>
        <v>63.593005739999995</v>
      </c>
      <c r="AO43" s="76"/>
      <c r="AP43" s="77"/>
      <c r="AQ43" s="77"/>
      <c r="AR43" s="77"/>
      <c r="AS43" s="77"/>
      <c r="AT43" s="77"/>
      <c r="AU43" s="76"/>
      <c r="AV43" s="85">
        <f t="shared" si="15"/>
        <v>40</v>
      </c>
      <c r="AW43" s="79">
        <v>0.1575</v>
      </c>
      <c r="AX43" s="79">
        <v>0.12606453663386799</v>
      </c>
      <c r="AY43" s="79">
        <v>0</v>
      </c>
      <c r="AZ43" s="79">
        <v>9.3170000000000003E-2</v>
      </c>
      <c r="BA43" s="78">
        <v>0</v>
      </c>
      <c r="BB43" s="86">
        <f t="shared" si="18"/>
        <v>550.51</v>
      </c>
      <c r="BC43" s="81">
        <v>0.4</v>
      </c>
      <c r="BD43" s="81">
        <v>0</v>
      </c>
      <c r="BE43" s="81">
        <v>5.8699999999999996E-4</v>
      </c>
      <c r="BF43" s="81">
        <v>1.2200000000000001E-2</v>
      </c>
      <c r="BG43" s="81">
        <v>0</v>
      </c>
      <c r="BH43" s="81">
        <v>5.8E-4</v>
      </c>
      <c r="BI43" s="81">
        <v>-6.8000000000000005E-4</v>
      </c>
      <c r="BJ43" s="81">
        <v>2.2599999999999999E-3</v>
      </c>
      <c r="BK43" s="81">
        <v>0</v>
      </c>
      <c r="BL43" s="81">
        <v>0</v>
      </c>
      <c r="BM43" s="81">
        <v>5.1900000000000002E-3</v>
      </c>
      <c r="BN43" s="81">
        <v>0</v>
      </c>
      <c r="BO43" s="81">
        <v>0</v>
      </c>
      <c r="BP43" s="81">
        <v>3.9449999999999999E-2</v>
      </c>
      <c r="BQ43" s="81">
        <v>7.0704000000000003E-2</v>
      </c>
      <c r="BR43" s="83">
        <v>0</v>
      </c>
      <c r="BS43" s="83">
        <v>0</v>
      </c>
      <c r="BT43" s="79">
        <v>0</v>
      </c>
      <c r="BU43" s="83">
        <f t="shared" si="8"/>
        <v>78.930000000000007</v>
      </c>
      <c r="BV43" s="83">
        <f t="shared" si="9"/>
        <v>629.44000000000005</v>
      </c>
      <c r="BW43" s="83">
        <f t="shared" si="10"/>
        <v>69.335333760000012</v>
      </c>
    </row>
    <row r="44" spans="1:75" ht="15" thickBot="1" x14ac:dyDescent="0.35">
      <c r="A44" s="72">
        <v>4000</v>
      </c>
      <c r="B44" s="73"/>
      <c r="C44" s="74">
        <f t="shared" si="0"/>
        <v>656.75600486000008</v>
      </c>
      <c r="D44" s="75">
        <f t="shared" si="11"/>
        <v>3.0452709761311397E-2</v>
      </c>
      <c r="E44" s="75">
        <f t="shared" si="12"/>
        <v>0.96954729023868857</v>
      </c>
      <c r="F44" s="74"/>
      <c r="G44" s="74">
        <f t="shared" si="16"/>
        <v>715.01688678000005</v>
      </c>
      <c r="H44" s="75">
        <f t="shared" si="13"/>
        <v>5.5942734695589642E-2</v>
      </c>
      <c r="I44" s="75">
        <f t="shared" si="14"/>
        <v>0.94405726530441036</v>
      </c>
      <c r="J44" s="74"/>
      <c r="K44" s="74">
        <f t="shared" si="1"/>
        <v>58.260881919999974</v>
      </c>
      <c r="L44" s="76"/>
      <c r="M44" s="77">
        <f t="shared" si="2"/>
        <v>8.8710086377389696E-2</v>
      </c>
      <c r="N44" s="76"/>
      <c r="O44" s="87">
        <v>20</v>
      </c>
      <c r="P44" s="79">
        <v>0.12784999999999999</v>
      </c>
      <c r="Q44" s="79">
        <f t="shared" si="3"/>
        <v>0.12784999999999999</v>
      </c>
      <c r="R44" s="79">
        <v>9.3170000000000003E-2</v>
      </c>
      <c r="S44" s="78">
        <v>0</v>
      </c>
      <c r="T44" s="79">
        <v>0</v>
      </c>
      <c r="U44" s="80">
        <f t="shared" si="17"/>
        <v>531.4</v>
      </c>
      <c r="V44" s="81">
        <v>0.4</v>
      </c>
      <c r="W44" s="81">
        <v>0</v>
      </c>
      <c r="X44" s="76">
        <v>5.8699999999999996E-4</v>
      </c>
      <c r="Y44" s="81">
        <v>1.2200000000000001E-2</v>
      </c>
      <c r="Z44" s="81">
        <v>0</v>
      </c>
      <c r="AA44" s="81">
        <v>5.8E-4</v>
      </c>
      <c r="AB44" s="81">
        <v>-6.8000000000000005E-4</v>
      </c>
      <c r="AC44" s="79">
        <v>2.2599999999999999E-3</v>
      </c>
      <c r="AD44" s="79"/>
      <c r="AE44" s="82">
        <v>0</v>
      </c>
      <c r="AF44" s="82">
        <v>0</v>
      </c>
      <c r="AG44" s="82">
        <v>3.9449999999999999E-2</v>
      </c>
      <c r="AH44" s="82">
        <v>7.0704000000000003E-2</v>
      </c>
      <c r="AI44" s="83">
        <v>0</v>
      </c>
      <c r="AJ44" s="84">
        <v>0</v>
      </c>
      <c r="AK44" s="79">
        <v>39</v>
      </c>
      <c r="AL44" s="84">
        <f t="shared" si="4"/>
        <v>60.19</v>
      </c>
      <c r="AM44" s="84">
        <f t="shared" si="5"/>
        <v>591.59</v>
      </c>
      <c r="AN44" s="84">
        <f t="shared" si="6"/>
        <v>65.166004860000001</v>
      </c>
      <c r="AO44" s="76"/>
      <c r="AP44" s="77"/>
      <c r="AQ44" s="77"/>
      <c r="AR44" s="77"/>
      <c r="AS44" s="77"/>
      <c r="AT44" s="77"/>
      <c r="AU44" s="76"/>
      <c r="AV44" s="85">
        <f t="shared" si="15"/>
        <v>40</v>
      </c>
      <c r="AW44" s="79">
        <v>0.1575</v>
      </c>
      <c r="AX44" s="79">
        <v>0.12606453663386799</v>
      </c>
      <c r="AY44" s="79">
        <v>0</v>
      </c>
      <c r="AZ44" s="79">
        <v>9.3170000000000003E-2</v>
      </c>
      <c r="BA44" s="78">
        <v>0</v>
      </c>
      <c r="BB44" s="86">
        <f t="shared" si="18"/>
        <v>563.12</v>
      </c>
      <c r="BC44" s="81">
        <v>0.4</v>
      </c>
      <c r="BD44" s="81">
        <v>0</v>
      </c>
      <c r="BE44" s="81">
        <v>5.8699999999999996E-4</v>
      </c>
      <c r="BF44" s="81">
        <v>1.2200000000000001E-2</v>
      </c>
      <c r="BG44" s="81">
        <v>0</v>
      </c>
      <c r="BH44" s="81">
        <v>5.8E-4</v>
      </c>
      <c r="BI44" s="81">
        <v>-6.8000000000000005E-4</v>
      </c>
      <c r="BJ44" s="81">
        <v>2.2599999999999999E-3</v>
      </c>
      <c r="BK44" s="81">
        <v>0</v>
      </c>
      <c r="BL44" s="81">
        <v>0</v>
      </c>
      <c r="BM44" s="81">
        <v>5.1900000000000002E-3</v>
      </c>
      <c r="BN44" s="81">
        <v>0</v>
      </c>
      <c r="BO44" s="81">
        <v>0</v>
      </c>
      <c r="BP44" s="81">
        <v>3.9449999999999999E-2</v>
      </c>
      <c r="BQ44" s="81">
        <v>7.0704000000000003E-2</v>
      </c>
      <c r="BR44" s="83">
        <v>0</v>
      </c>
      <c r="BS44" s="83">
        <v>0</v>
      </c>
      <c r="BT44" s="79">
        <v>0</v>
      </c>
      <c r="BU44" s="83">
        <f t="shared" si="8"/>
        <v>80.95</v>
      </c>
      <c r="BV44" s="83">
        <f t="shared" si="9"/>
        <v>644.07000000000005</v>
      </c>
      <c r="BW44" s="83">
        <f t="shared" si="10"/>
        <v>70.94688678</v>
      </c>
    </row>
    <row r="45" spans="1:75" ht="15" thickBot="1" x14ac:dyDescent="0.35">
      <c r="A45" s="72">
        <v>4100</v>
      </c>
      <c r="B45" s="73"/>
      <c r="C45" s="74">
        <f t="shared" si="0"/>
        <v>672.60900398000001</v>
      </c>
      <c r="D45" s="75">
        <f t="shared" si="11"/>
        <v>2.9734957280760248E-2</v>
      </c>
      <c r="E45" s="75">
        <f t="shared" si="12"/>
        <v>0.97026504271923975</v>
      </c>
      <c r="F45" s="74"/>
      <c r="G45" s="74">
        <f t="shared" si="16"/>
        <v>731.24733826000011</v>
      </c>
      <c r="H45" s="75">
        <f t="shared" si="13"/>
        <v>5.470105381194252E-2</v>
      </c>
      <c r="I45" s="75">
        <f t="shared" si="14"/>
        <v>0.94529894618805743</v>
      </c>
      <c r="J45" s="74"/>
      <c r="K45" s="74">
        <f t="shared" si="1"/>
        <v>58.638334280000095</v>
      </c>
      <c r="L45" s="76"/>
      <c r="M45" s="77">
        <f t="shared" si="2"/>
        <v>8.7180418241537105E-2</v>
      </c>
      <c r="N45" s="76"/>
      <c r="O45" s="87">
        <v>20</v>
      </c>
      <c r="P45" s="79">
        <v>0.12784999999999999</v>
      </c>
      <c r="Q45" s="79">
        <f t="shared" si="3"/>
        <v>0.12784999999999999</v>
      </c>
      <c r="R45" s="79">
        <v>9.3170000000000003E-2</v>
      </c>
      <c r="S45" s="78">
        <v>0</v>
      </c>
      <c r="T45" s="79">
        <v>0</v>
      </c>
      <c r="U45" s="80">
        <f t="shared" si="17"/>
        <v>544.19000000000005</v>
      </c>
      <c r="V45" s="81">
        <v>0.4</v>
      </c>
      <c r="W45" s="81">
        <v>0</v>
      </c>
      <c r="X45" s="76">
        <v>5.8699999999999996E-4</v>
      </c>
      <c r="Y45" s="81">
        <v>1.2200000000000001E-2</v>
      </c>
      <c r="Z45" s="81">
        <v>0</v>
      </c>
      <c r="AA45" s="81">
        <v>5.8E-4</v>
      </c>
      <c r="AB45" s="81">
        <v>-6.8000000000000005E-4</v>
      </c>
      <c r="AC45" s="79">
        <v>2.2599999999999999E-3</v>
      </c>
      <c r="AD45" s="79"/>
      <c r="AE45" s="82">
        <v>0</v>
      </c>
      <c r="AF45" s="82">
        <v>0</v>
      </c>
      <c r="AG45" s="82">
        <v>3.9449999999999999E-2</v>
      </c>
      <c r="AH45" s="82">
        <v>7.0704000000000003E-2</v>
      </c>
      <c r="AI45" s="83">
        <v>0</v>
      </c>
      <c r="AJ45" s="84">
        <v>0</v>
      </c>
      <c r="AK45" s="79">
        <v>40</v>
      </c>
      <c r="AL45" s="84">
        <f t="shared" si="4"/>
        <v>61.68</v>
      </c>
      <c r="AM45" s="84">
        <f t="shared" si="5"/>
        <v>605.87</v>
      </c>
      <c r="AN45" s="84">
        <f t="shared" si="6"/>
        <v>66.739003980000007</v>
      </c>
      <c r="AO45" s="76"/>
      <c r="AP45" s="77"/>
      <c r="AQ45" s="77"/>
      <c r="AR45" s="77"/>
      <c r="AS45" s="77"/>
      <c r="AT45" s="77"/>
      <c r="AU45" s="76"/>
      <c r="AV45" s="85">
        <f t="shared" si="15"/>
        <v>40</v>
      </c>
      <c r="AW45" s="79">
        <v>0.1575</v>
      </c>
      <c r="AX45" s="79">
        <v>0.12606453663386799</v>
      </c>
      <c r="AY45" s="79">
        <v>0</v>
      </c>
      <c r="AZ45" s="79">
        <v>9.3170000000000003E-2</v>
      </c>
      <c r="BA45" s="78">
        <v>0</v>
      </c>
      <c r="BB45" s="86">
        <f t="shared" si="18"/>
        <v>575.73</v>
      </c>
      <c r="BC45" s="81">
        <v>0.4</v>
      </c>
      <c r="BD45" s="81">
        <v>0</v>
      </c>
      <c r="BE45" s="81">
        <v>5.8699999999999996E-4</v>
      </c>
      <c r="BF45" s="81">
        <v>1.2200000000000001E-2</v>
      </c>
      <c r="BG45" s="81">
        <v>0</v>
      </c>
      <c r="BH45" s="81">
        <v>5.8E-4</v>
      </c>
      <c r="BI45" s="81">
        <v>-6.8000000000000005E-4</v>
      </c>
      <c r="BJ45" s="81">
        <v>2.2599999999999999E-3</v>
      </c>
      <c r="BK45" s="81">
        <v>0</v>
      </c>
      <c r="BL45" s="81">
        <v>0</v>
      </c>
      <c r="BM45" s="81">
        <v>5.1900000000000002E-3</v>
      </c>
      <c r="BN45" s="81">
        <v>0</v>
      </c>
      <c r="BO45" s="81">
        <v>0</v>
      </c>
      <c r="BP45" s="81">
        <v>3.9449999999999999E-2</v>
      </c>
      <c r="BQ45" s="81">
        <v>7.0704000000000003E-2</v>
      </c>
      <c r="BR45" s="83">
        <v>0</v>
      </c>
      <c r="BS45" s="83">
        <v>0</v>
      </c>
      <c r="BT45" s="79">
        <v>0</v>
      </c>
      <c r="BU45" s="83">
        <f t="shared" si="8"/>
        <v>82.96</v>
      </c>
      <c r="BV45" s="83">
        <f t="shared" si="9"/>
        <v>658.69</v>
      </c>
      <c r="BW45" s="83">
        <f t="shared" si="10"/>
        <v>72.557338260000009</v>
      </c>
    </row>
    <row r="46" spans="1:75" ht="15" thickBot="1" x14ac:dyDescent="0.35">
      <c r="A46" s="72">
        <v>4200</v>
      </c>
      <c r="B46" s="73"/>
      <c r="C46" s="74">
        <f t="shared" si="0"/>
        <v>688.46200309999995</v>
      </c>
      <c r="D46" s="75">
        <f t="shared" si="11"/>
        <v>2.9050259723767173E-2</v>
      </c>
      <c r="E46" s="75">
        <f t="shared" si="12"/>
        <v>0.97094974027623282</v>
      </c>
      <c r="F46" s="74"/>
      <c r="G46" s="74">
        <f t="shared" si="16"/>
        <v>747.47778974000005</v>
      </c>
      <c r="H46" s="75">
        <f t="shared" si="13"/>
        <v>5.3513295711319332E-2</v>
      </c>
      <c r="I46" s="75">
        <f t="shared" si="14"/>
        <v>0.94648670428868065</v>
      </c>
      <c r="J46" s="74"/>
      <c r="K46" s="74">
        <f t="shared" si="1"/>
        <v>59.015786640000101</v>
      </c>
      <c r="L46" s="76"/>
      <c r="M46" s="77">
        <f t="shared" si="2"/>
        <v>8.5721196484721596E-2</v>
      </c>
      <c r="N46" s="76"/>
      <c r="O46" s="87">
        <v>20</v>
      </c>
      <c r="P46" s="79">
        <v>0.12784999999999999</v>
      </c>
      <c r="Q46" s="79">
        <f t="shared" si="3"/>
        <v>0.12784999999999999</v>
      </c>
      <c r="R46" s="79">
        <v>9.3170000000000003E-2</v>
      </c>
      <c r="S46" s="78">
        <v>0</v>
      </c>
      <c r="T46" s="79">
        <v>0</v>
      </c>
      <c r="U46" s="80">
        <f t="shared" si="17"/>
        <v>556.97</v>
      </c>
      <c r="V46" s="81">
        <v>0.4</v>
      </c>
      <c r="W46" s="81">
        <v>0</v>
      </c>
      <c r="X46" s="76">
        <v>5.8699999999999996E-4</v>
      </c>
      <c r="Y46" s="81">
        <v>1.2200000000000001E-2</v>
      </c>
      <c r="Z46" s="81">
        <v>0</v>
      </c>
      <c r="AA46" s="81">
        <v>5.8E-4</v>
      </c>
      <c r="AB46" s="81">
        <v>-6.8000000000000005E-4</v>
      </c>
      <c r="AC46" s="79">
        <v>2.2599999999999999E-3</v>
      </c>
      <c r="AD46" s="79"/>
      <c r="AE46" s="82">
        <v>0</v>
      </c>
      <c r="AF46" s="82">
        <v>0</v>
      </c>
      <c r="AG46" s="82">
        <v>3.9449999999999999E-2</v>
      </c>
      <c r="AH46" s="82">
        <v>7.0704000000000003E-2</v>
      </c>
      <c r="AI46" s="83">
        <v>0</v>
      </c>
      <c r="AJ46" s="84">
        <v>0</v>
      </c>
      <c r="AK46" s="79">
        <v>41</v>
      </c>
      <c r="AL46" s="84">
        <f t="shared" si="4"/>
        <v>63.18</v>
      </c>
      <c r="AM46" s="84">
        <f t="shared" si="5"/>
        <v>620.15</v>
      </c>
      <c r="AN46" s="84">
        <f t="shared" si="6"/>
        <v>68.312003099999998</v>
      </c>
      <c r="AO46" s="76"/>
      <c r="AP46" s="77"/>
      <c r="AQ46" s="77"/>
      <c r="AR46" s="77"/>
      <c r="AS46" s="77"/>
      <c r="AT46" s="77"/>
      <c r="AU46" s="76"/>
      <c r="AV46" s="85">
        <f t="shared" si="15"/>
        <v>40</v>
      </c>
      <c r="AW46" s="79">
        <v>0.1575</v>
      </c>
      <c r="AX46" s="79">
        <v>0.12606453663386799</v>
      </c>
      <c r="AY46" s="79">
        <v>0</v>
      </c>
      <c r="AZ46" s="79">
        <v>9.3170000000000003E-2</v>
      </c>
      <c r="BA46" s="78">
        <v>0</v>
      </c>
      <c r="BB46" s="86">
        <f t="shared" si="18"/>
        <v>588.33000000000004</v>
      </c>
      <c r="BC46" s="81">
        <v>0.4</v>
      </c>
      <c r="BD46" s="81">
        <v>0</v>
      </c>
      <c r="BE46" s="81">
        <v>5.8699999999999996E-4</v>
      </c>
      <c r="BF46" s="81">
        <v>1.2200000000000001E-2</v>
      </c>
      <c r="BG46" s="81">
        <v>0</v>
      </c>
      <c r="BH46" s="81">
        <v>5.8E-4</v>
      </c>
      <c r="BI46" s="81">
        <v>-6.8000000000000005E-4</v>
      </c>
      <c r="BJ46" s="81">
        <v>2.2599999999999999E-3</v>
      </c>
      <c r="BK46" s="81">
        <v>0</v>
      </c>
      <c r="BL46" s="81">
        <v>0</v>
      </c>
      <c r="BM46" s="81">
        <v>5.1900000000000002E-3</v>
      </c>
      <c r="BN46" s="81">
        <v>0</v>
      </c>
      <c r="BO46" s="81">
        <v>0</v>
      </c>
      <c r="BP46" s="81">
        <v>3.9449999999999999E-2</v>
      </c>
      <c r="BQ46" s="81">
        <v>7.0704000000000003E-2</v>
      </c>
      <c r="BR46" s="83">
        <v>0</v>
      </c>
      <c r="BS46" s="83">
        <v>0</v>
      </c>
      <c r="BT46" s="79">
        <v>0</v>
      </c>
      <c r="BU46" s="83">
        <f t="shared" si="8"/>
        <v>84.98</v>
      </c>
      <c r="BV46" s="83">
        <f t="shared" si="9"/>
        <v>673.31</v>
      </c>
      <c r="BW46" s="83">
        <f t="shared" si="10"/>
        <v>74.167789739999989</v>
      </c>
    </row>
    <row r="47" spans="1:75" ht="15" thickBot="1" x14ac:dyDescent="0.35">
      <c r="A47" s="72">
        <v>4300</v>
      </c>
      <c r="B47" s="73"/>
      <c r="C47" s="74">
        <f t="shared" si="0"/>
        <v>704.31500221999988</v>
      </c>
      <c r="D47" s="75">
        <f t="shared" si="11"/>
        <v>2.839638505066629E-2</v>
      </c>
      <c r="E47" s="75">
        <f t="shared" si="12"/>
        <v>0.97160361494933367</v>
      </c>
      <c r="F47" s="74"/>
      <c r="G47" s="74">
        <f t="shared" si="16"/>
        <v>763.7082412200001</v>
      </c>
      <c r="H47" s="75">
        <f t="shared" si="13"/>
        <v>5.237602246651319E-2</v>
      </c>
      <c r="I47" s="75">
        <f t="shared" si="14"/>
        <v>0.94762397753348682</v>
      </c>
      <c r="J47" s="74"/>
      <c r="K47" s="74">
        <f t="shared" si="1"/>
        <v>59.393239000000221</v>
      </c>
      <c r="L47" s="76"/>
      <c r="M47" s="77">
        <f t="shared" si="2"/>
        <v>8.4327664202512823E-2</v>
      </c>
      <c r="N47" s="76"/>
      <c r="O47" s="51">
        <v>20</v>
      </c>
      <c r="P47" s="52">
        <v>0.12784999999999999</v>
      </c>
      <c r="Q47" s="52">
        <f t="shared" si="3"/>
        <v>0.12784999999999999</v>
      </c>
      <c r="R47" s="52">
        <v>9.3170000000000003E-2</v>
      </c>
      <c r="S47" s="78">
        <v>0</v>
      </c>
      <c r="T47" s="79">
        <v>0</v>
      </c>
      <c r="U47" s="80">
        <f t="shared" si="17"/>
        <v>569.76</v>
      </c>
      <c r="V47" s="81">
        <v>0.4</v>
      </c>
      <c r="W47" s="81">
        <v>0</v>
      </c>
      <c r="X47" s="76">
        <v>5.8699999999999996E-4</v>
      </c>
      <c r="Y47" s="81">
        <v>1.2200000000000001E-2</v>
      </c>
      <c r="Z47" s="81">
        <v>0</v>
      </c>
      <c r="AA47" s="81">
        <v>5.8E-4</v>
      </c>
      <c r="AB47" s="81">
        <v>-6.8000000000000005E-4</v>
      </c>
      <c r="AC47" s="79">
        <v>2.2599999999999999E-3</v>
      </c>
      <c r="AD47" s="79"/>
      <c r="AE47" s="82">
        <v>0</v>
      </c>
      <c r="AF47" s="82">
        <v>0</v>
      </c>
      <c r="AG47" s="82">
        <v>3.9449999999999999E-2</v>
      </c>
      <c r="AH47" s="82">
        <v>7.0704000000000003E-2</v>
      </c>
      <c r="AI47" s="83">
        <v>0</v>
      </c>
      <c r="AJ47" s="84">
        <v>0</v>
      </c>
      <c r="AK47" s="79">
        <v>42</v>
      </c>
      <c r="AL47" s="84">
        <f t="shared" si="4"/>
        <v>64.67</v>
      </c>
      <c r="AM47" s="84">
        <f t="shared" si="5"/>
        <v>634.42999999999995</v>
      </c>
      <c r="AN47" s="84">
        <f t="shared" si="6"/>
        <v>69.88500221999999</v>
      </c>
      <c r="AO47" s="76"/>
      <c r="AP47" s="77"/>
      <c r="AQ47" s="77"/>
      <c r="AR47" s="77"/>
      <c r="AS47" s="77"/>
      <c r="AT47" s="77"/>
      <c r="AU47" s="76"/>
      <c r="AV47" s="85">
        <f t="shared" si="15"/>
        <v>40</v>
      </c>
      <c r="AW47" s="79">
        <v>0.1575</v>
      </c>
      <c r="AX47" s="79">
        <v>0.12606453663386799</v>
      </c>
      <c r="AY47" s="79">
        <v>0</v>
      </c>
      <c r="AZ47" s="79">
        <v>9.3170000000000003E-2</v>
      </c>
      <c r="BA47" s="78">
        <v>0</v>
      </c>
      <c r="BB47" s="86">
        <f t="shared" si="18"/>
        <v>600.94000000000005</v>
      </c>
      <c r="BC47" s="81">
        <v>0.4</v>
      </c>
      <c r="BD47" s="81">
        <v>0</v>
      </c>
      <c r="BE47" s="81">
        <v>5.8699999999999996E-4</v>
      </c>
      <c r="BF47" s="81">
        <v>1.2200000000000001E-2</v>
      </c>
      <c r="BG47" s="81">
        <v>0</v>
      </c>
      <c r="BH47" s="81">
        <v>5.8E-4</v>
      </c>
      <c r="BI47" s="81">
        <v>-6.8000000000000005E-4</v>
      </c>
      <c r="BJ47" s="81">
        <v>2.2599999999999999E-3</v>
      </c>
      <c r="BK47" s="81">
        <v>0</v>
      </c>
      <c r="BL47" s="81">
        <v>0</v>
      </c>
      <c r="BM47" s="81">
        <v>5.1900000000000002E-3</v>
      </c>
      <c r="BN47" s="81">
        <v>0</v>
      </c>
      <c r="BO47" s="81">
        <v>0</v>
      </c>
      <c r="BP47" s="81">
        <v>3.9449999999999999E-2</v>
      </c>
      <c r="BQ47" s="81">
        <v>7.0704000000000003E-2</v>
      </c>
      <c r="BR47" s="83">
        <v>0</v>
      </c>
      <c r="BS47" s="83">
        <v>0</v>
      </c>
      <c r="BT47" s="79">
        <v>0</v>
      </c>
      <c r="BU47" s="83">
        <f t="shared" si="8"/>
        <v>86.99</v>
      </c>
      <c r="BV47" s="83">
        <f t="shared" si="9"/>
        <v>687.93</v>
      </c>
      <c r="BW47" s="83">
        <f t="shared" si="10"/>
        <v>75.778241219999998</v>
      </c>
    </row>
    <row r="48" spans="1:75" ht="15" thickBot="1" x14ac:dyDescent="0.35">
      <c r="A48" s="72">
        <v>4400</v>
      </c>
      <c r="B48" s="73"/>
      <c r="C48" s="74">
        <f t="shared" si="0"/>
        <v>720.16800133999993</v>
      </c>
      <c r="D48" s="75">
        <f t="shared" si="11"/>
        <v>2.7771297756615767E-2</v>
      </c>
      <c r="E48" s="75">
        <f t="shared" si="12"/>
        <v>0.9722287022433842</v>
      </c>
      <c r="F48" s="74"/>
      <c r="G48" s="74">
        <f t="shared" si="16"/>
        <v>779.93869269999993</v>
      </c>
      <c r="H48" s="75">
        <f t="shared" si="13"/>
        <v>5.1286082322095833E-2</v>
      </c>
      <c r="I48" s="75">
        <f t="shared" si="14"/>
        <v>0.94871391767790414</v>
      </c>
      <c r="J48" s="74"/>
      <c r="K48" s="74">
        <f t="shared" si="1"/>
        <v>59.770691360000001</v>
      </c>
      <c r="L48" s="76"/>
      <c r="M48" s="77">
        <f t="shared" si="2"/>
        <v>8.2995483343867069E-2</v>
      </c>
      <c r="N48" s="76"/>
      <c r="O48" s="87">
        <v>20</v>
      </c>
      <c r="P48" s="79">
        <v>0.12784999999999999</v>
      </c>
      <c r="Q48" s="79">
        <f t="shared" si="3"/>
        <v>0.12784999999999999</v>
      </c>
      <c r="R48" s="79">
        <v>9.3170000000000003E-2</v>
      </c>
      <c r="S48" s="78">
        <v>0</v>
      </c>
      <c r="T48" s="79">
        <v>0</v>
      </c>
      <c r="U48" s="80">
        <f t="shared" si="17"/>
        <v>582.54</v>
      </c>
      <c r="V48" s="81">
        <v>0.4</v>
      </c>
      <c r="W48" s="81">
        <v>0</v>
      </c>
      <c r="X48" s="76">
        <v>5.8699999999999996E-4</v>
      </c>
      <c r="Y48" s="81">
        <v>1.2200000000000001E-2</v>
      </c>
      <c r="Z48" s="81">
        <v>0</v>
      </c>
      <c r="AA48" s="81">
        <v>5.8E-4</v>
      </c>
      <c r="AB48" s="81">
        <v>-6.8000000000000005E-4</v>
      </c>
      <c r="AC48" s="79">
        <v>2.2599999999999999E-3</v>
      </c>
      <c r="AD48" s="79"/>
      <c r="AE48" s="82">
        <v>0</v>
      </c>
      <c r="AF48" s="82">
        <v>0</v>
      </c>
      <c r="AG48" s="82">
        <v>3.9449999999999999E-2</v>
      </c>
      <c r="AH48" s="82">
        <v>7.0704000000000003E-2</v>
      </c>
      <c r="AI48" s="83">
        <v>0</v>
      </c>
      <c r="AJ48" s="84">
        <v>0</v>
      </c>
      <c r="AK48" s="79">
        <v>43</v>
      </c>
      <c r="AL48" s="84">
        <f t="shared" si="4"/>
        <v>66.17</v>
      </c>
      <c r="AM48" s="84">
        <f t="shared" si="5"/>
        <v>648.71</v>
      </c>
      <c r="AN48" s="84">
        <f t="shared" si="6"/>
        <v>71.45800134000001</v>
      </c>
      <c r="AO48" s="76"/>
      <c r="AP48" s="77"/>
      <c r="AQ48" s="77"/>
      <c r="AR48" s="77"/>
      <c r="AS48" s="77"/>
      <c r="AT48" s="77"/>
      <c r="AU48" s="76"/>
      <c r="AV48" s="85">
        <f t="shared" si="15"/>
        <v>40</v>
      </c>
      <c r="AW48" s="79">
        <v>0.1575</v>
      </c>
      <c r="AX48" s="79">
        <v>0.12606453663386799</v>
      </c>
      <c r="AY48" s="79">
        <v>0</v>
      </c>
      <c r="AZ48" s="79">
        <v>9.3170000000000003E-2</v>
      </c>
      <c r="BA48" s="78">
        <v>0</v>
      </c>
      <c r="BB48" s="86">
        <f t="shared" si="18"/>
        <v>613.54999999999995</v>
      </c>
      <c r="BC48" s="81">
        <v>0.4</v>
      </c>
      <c r="BD48" s="81">
        <v>0</v>
      </c>
      <c r="BE48" s="81">
        <v>5.8699999999999996E-4</v>
      </c>
      <c r="BF48" s="81">
        <v>1.2200000000000001E-2</v>
      </c>
      <c r="BG48" s="81">
        <v>0</v>
      </c>
      <c r="BH48" s="81">
        <v>5.8E-4</v>
      </c>
      <c r="BI48" s="81">
        <v>-6.8000000000000005E-4</v>
      </c>
      <c r="BJ48" s="81">
        <v>2.2599999999999999E-3</v>
      </c>
      <c r="BK48" s="81">
        <v>0</v>
      </c>
      <c r="BL48" s="81">
        <v>0</v>
      </c>
      <c r="BM48" s="81">
        <v>5.1900000000000002E-3</v>
      </c>
      <c r="BN48" s="81">
        <v>0</v>
      </c>
      <c r="BO48" s="81">
        <v>0</v>
      </c>
      <c r="BP48" s="81">
        <v>3.9449999999999999E-2</v>
      </c>
      <c r="BQ48" s="81">
        <v>7.0704000000000003E-2</v>
      </c>
      <c r="BR48" s="83">
        <v>0</v>
      </c>
      <c r="BS48" s="83">
        <v>0</v>
      </c>
      <c r="BT48" s="79">
        <v>0</v>
      </c>
      <c r="BU48" s="83">
        <f t="shared" si="8"/>
        <v>89</v>
      </c>
      <c r="BV48" s="83">
        <f t="shared" si="9"/>
        <v>702.55</v>
      </c>
      <c r="BW48" s="83">
        <f t="shared" si="10"/>
        <v>77.388692699999993</v>
      </c>
    </row>
    <row r="49" spans="1:75" ht="15" thickBot="1" x14ac:dyDescent="0.35">
      <c r="A49" s="72">
        <v>4500</v>
      </c>
      <c r="B49" s="73"/>
      <c r="C49" s="74">
        <f t="shared" si="0"/>
        <v>736.02100045999998</v>
      </c>
      <c r="D49" s="75">
        <f t="shared" si="11"/>
        <v>2.7173137705989853E-2</v>
      </c>
      <c r="E49" s="75">
        <f t="shared" si="12"/>
        <v>0.97282686229401016</v>
      </c>
      <c r="F49" s="74"/>
      <c r="G49" s="74">
        <f t="shared" si="16"/>
        <v>796.16914417999999</v>
      </c>
      <c r="H49" s="75">
        <f t="shared" si="13"/>
        <v>5.02405805253823E-2</v>
      </c>
      <c r="I49" s="75">
        <f t="shared" si="14"/>
        <v>0.94975941947461773</v>
      </c>
      <c r="J49" s="74"/>
      <c r="K49" s="74">
        <f t="shared" si="1"/>
        <v>60.148143720000007</v>
      </c>
      <c r="L49" s="76"/>
      <c r="M49" s="77">
        <f t="shared" si="2"/>
        <v>8.172068960316145E-2</v>
      </c>
      <c r="N49" s="76"/>
      <c r="O49" s="87">
        <v>20</v>
      </c>
      <c r="P49" s="79">
        <v>0.12784999999999999</v>
      </c>
      <c r="Q49" s="79">
        <f t="shared" si="3"/>
        <v>0.12784999999999999</v>
      </c>
      <c r="R49" s="79">
        <v>9.3170000000000003E-2</v>
      </c>
      <c r="S49" s="78">
        <v>0</v>
      </c>
      <c r="T49" s="79">
        <v>0</v>
      </c>
      <c r="U49" s="80">
        <f t="shared" si="17"/>
        <v>595.33000000000004</v>
      </c>
      <c r="V49" s="81">
        <v>0.4</v>
      </c>
      <c r="W49" s="81">
        <v>0</v>
      </c>
      <c r="X49" s="76">
        <v>5.8699999999999996E-4</v>
      </c>
      <c r="Y49" s="81">
        <v>1.2200000000000001E-2</v>
      </c>
      <c r="Z49" s="81">
        <v>0</v>
      </c>
      <c r="AA49" s="81">
        <v>5.8E-4</v>
      </c>
      <c r="AB49" s="81">
        <v>-6.8000000000000005E-4</v>
      </c>
      <c r="AC49" s="79">
        <v>2.2599999999999999E-3</v>
      </c>
      <c r="AD49" s="79"/>
      <c r="AE49" s="82">
        <v>0</v>
      </c>
      <c r="AF49" s="82">
        <v>0</v>
      </c>
      <c r="AG49" s="82">
        <v>3.9449999999999999E-2</v>
      </c>
      <c r="AH49" s="82">
        <v>7.0704000000000003E-2</v>
      </c>
      <c r="AI49" s="83">
        <v>0</v>
      </c>
      <c r="AJ49" s="84">
        <v>0</v>
      </c>
      <c r="AK49" s="79">
        <v>44</v>
      </c>
      <c r="AL49" s="84">
        <f t="shared" si="4"/>
        <v>67.66</v>
      </c>
      <c r="AM49" s="84">
        <f t="shared" si="5"/>
        <v>662.99</v>
      </c>
      <c r="AN49" s="84">
        <f t="shared" si="6"/>
        <v>73.031000460000001</v>
      </c>
      <c r="AO49" s="76"/>
      <c r="AP49" s="77"/>
      <c r="AQ49" s="77"/>
      <c r="AR49" s="77"/>
      <c r="AS49" s="77"/>
      <c r="AT49" s="77"/>
      <c r="AU49" s="76"/>
      <c r="AV49" s="85">
        <f t="shared" si="15"/>
        <v>40</v>
      </c>
      <c r="AW49" s="79">
        <v>0.1575</v>
      </c>
      <c r="AX49" s="79">
        <v>0.12606453663386799</v>
      </c>
      <c r="AY49" s="79">
        <v>0</v>
      </c>
      <c r="AZ49" s="79">
        <v>9.3170000000000003E-2</v>
      </c>
      <c r="BA49" s="78">
        <v>0</v>
      </c>
      <c r="BB49" s="86">
        <f t="shared" si="18"/>
        <v>626.15</v>
      </c>
      <c r="BC49" s="81">
        <v>0.4</v>
      </c>
      <c r="BD49" s="81">
        <v>0</v>
      </c>
      <c r="BE49" s="81">
        <v>5.8699999999999996E-4</v>
      </c>
      <c r="BF49" s="81">
        <v>1.2200000000000001E-2</v>
      </c>
      <c r="BG49" s="81">
        <v>0</v>
      </c>
      <c r="BH49" s="81">
        <v>5.8E-4</v>
      </c>
      <c r="BI49" s="81">
        <v>-6.8000000000000005E-4</v>
      </c>
      <c r="BJ49" s="81">
        <v>2.2599999999999999E-3</v>
      </c>
      <c r="BK49" s="81">
        <v>0</v>
      </c>
      <c r="BL49" s="81">
        <v>0</v>
      </c>
      <c r="BM49" s="81">
        <v>5.1900000000000002E-3</v>
      </c>
      <c r="BN49" s="81">
        <v>0</v>
      </c>
      <c r="BO49" s="81">
        <v>0</v>
      </c>
      <c r="BP49" s="81">
        <v>3.9449999999999999E-2</v>
      </c>
      <c r="BQ49" s="81">
        <v>7.0704000000000003E-2</v>
      </c>
      <c r="BR49" s="83">
        <v>0</v>
      </c>
      <c r="BS49" s="83">
        <v>0</v>
      </c>
      <c r="BT49" s="79">
        <v>0</v>
      </c>
      <c r="BU49" s="83">
        <f t="shared" si="8"/>
        <v>91.02</v>
      </c>
      <c r="BV49" s="83">
        <f t="shared" si="9"/>
        <v>717.17</v>
      </c>
      <c r="BW49" s="83">
        <f t="shared" si="10"/>
        <v>78.999144180000002</v>
      </c>
    </row>
    <row r="50" spans="1:75" ht="15" thickBot="1" x14ac:dyDescent="0.35">
      <c r="A50" s="72">
        <v>4600</v>
      </c>
      <c r="B50" s="73"/>
      <c r="C50" s="74">
        <f t="shared" si="0"/>
        <v>751.87399958000003</v>
      </c>
      <c r="D50" s="75">
        <f t="shared" si="11"/>
        <v>2.6600201644387336E-2</v>
      </c>
      <c r="E50" s="75">
        <f t="shared" si="12"/>
        <v>0.97339979835561263</v>
      </c>
      <c r="F50" s="74"/>
      <c r="G50" s="74">
        <f t="shared" si="16"/>
        <v>812.39959565999993</v>
      </c>
      <c r="H50" s="75">
        <f t="shared" si="13"/>
        <v>4.9236853653901291E-2</v>
      </c>
      <c r="I50" s="75">
        <f t="shared" si="14"/>
        <v>0.95076314634609871</v>
      </c>
      <c r="J50" s="74"/>
      <c r="K50" s="74">
        <f t="shared" si="1"/>
        <v>60.5255960799999</v>
      </c>
      <c r="L50" s="76"/>
      <c r="M50" s="77">
        <f t="shared" si="2"/>
        <v>8.049965301873685E-2</v>
      </c>
      <c r="N50" s="76"/>
      <c r="O50" s="87">
        <v>20</v>
      </c>
      <c r="P50" s="79">
        <v>0.12784999999999999</v>
      </c>
      <c r="Q50" s="79">
        <f t="shared" si="3"/>
        <v>0.12784999999999999</v>
      </c>
      <c r="R50" s="79">
        <v>9.3170000000000003E-2</v>
      </c>
      <c r="S50" s="78">
        <v>0</v>
      </c>
      <c r="T50" s="79">
        <v>0</v>
      </c>
      <c r="U50" s="80">
        <f t="shared" si="17"/>
        <v>608.11</v>
      </c>
      <c r="V50" s="81">
        <v>0.4</v>
      </c>
      <c r="W50" s="81">
        <v>0</v>
      </c>
      <c r="X50" s="76">
        <v>5.8699999999999996E-4</v>
      </c>
      <c r="Y50" s="81">
        <v>1.2200000000000001E-2</v>
      </c>
      <c r="Z50" s="81">
        <v>0</v>
      </c>
      <c r="AA50" s="81">
        <v>5.8E-4</v>
      </c>
      <c r="AB50" s="81">
        <v>-6.8000000000000005E-4</v>
      </c>
      <c r="AC50" s="79">
        <v>2.2599999999999999E-3</v>
      </c>
      <c r="AD50" s="79"/>
      <c r="AE50" s="82">
        <v>0</v>
      </c>
      <c r="AF50" s="82">
        <v>0</v>
      </c>
      <c r="AG50" s="82">
        <v>3.9449999999999999E-2</v>
      </c>
      <c r="AH50" s="82">
        <v>7.0704000000000003E-2</v>
      </c>
      <c r="AI50" s="83">
        <v>0</v>
      </c>
      <c r="AJ50" s="84">
        <v>0</v>
      </c>
      <c r="AK50" s="79">
        <v>45</v>
      </c>
      <c r="AL50" s="84">
        <f t="shared" si="4"/>
        <v>69.16</v>
      </c>
      <c r="AM50" s="84">
        <f t="shared" si="5"/>
        <v>677.27</v>
      </c>
      <c r="AN50" s="84">
        <f t="shared" si="6"/>
        <v>74.603999579999993</v>
      </c>
      <c r="AO50" s="76"/>
      <c r="AP50" s="77"/>
      <c r="AQ50" s="77"/>
      <c r="AR50" s="77"/>
      <c r="AS50" s="77"/>
      <c r="AT50" s="77"/>
      <c r="AU50" s="76"/>
      <c r="AV50" s="85">
        <f t="shared" si="15"/>
        <v>40</v>
      </c>
      <c r="AW50" s="79">
        <v>0.1575</v>
      </c>
      <c r="AX50" s="79">
        <v>0.12606453663386799</v>
      </c>
      <c r="AY50" s="79">
        <v>0</v>
      </c>
      <c r="AZ50" s="79">
        <v>9.3170000000000003E-2</v>
      </c>
      <c r="BA50" s="78">
        <v>0</v>
      </c>
      <c r="BB50" s="86">
        <f t="shared" si="18"/>
        <v>638.76</v>
      </c>
      <c r="BC50" s="81">
        <v>0.4</v>
      </c>
      <c r="BD50" s="81">
        <v>0</v>
      </c>
      <c r="BE50" s="81">
        <v>5.8699999999999996E-4</v>
      </c>
      <c r="BF50" s="81">
        <v>1.2200000000000001E-2</v>
      </c>
      <c r="BG50" s="81">
        <v>0</v>
      </c>
      <c r="BH50" s="81">
        <v>5.8E-4</v>
      </c>
      <c r="BI50" s="81">
        <v>-6.8000000000000005E-4</v>
      </c>
      <c r="BJ50" s="81">
        <v>2.2599999999999999E-3</v>
      </c>
      <c r="BK50" s="81">
        <v>0</v>
      </c>
      <c r="BL50" s="81">
        <v>0</v>
      </c>
      <c r="BM50" s="81">
        <v>5.1900000000000002E-3</v>
      </c>
      <c r="BN50" s="81">
        <v>0</v>
      </c>
      <c r="BO50" s="81">
        <v>0</v>
      </c>
      <c r="BP50" s="81">
        <v>3.9449999999999999E-2</v>
      </c>
      <c r="BQ50" s="81">
        <v>7.0704000000000003E-2</v>
      </c>
      <c r="BR50" s="83">
        <v>0</v>
      </c>
      <c r="BS50" s="83">
        <v>0</v>
      </c>
      <c r="BT50" s="79">
        <v>0</v>
      </c>
      <c r="BU50" s="83">
        <f t="shared" si="8"/>
        <v>93.03</v>
      </c>
      <c r="BV50" s="83">
        <f t="shared" si="9"/>
        <v>731.79</v>
      </c>
      <c r="BW50" s="83">
        <f t="shared" si="10"/>
        <v>80.609595659999997</v>
      </c>
    </row>
    <row r="51" spans="1:75" ht="15" thickBot="1" x14ac:dyDescent="0.35">
      <c r="A51" s="72">
        <v>4700</v>
      </c>
      <c r="B51" s="73"/>
      <c r="C51" s="74">
        <f t="shared" si="0"/>
        <v>767.72699869999997</v>
      </c>
      <c r="D51" s="75">
        <f t="shared" si="11"/>
        <v>2.6050927001220754E-2</v>
      </c>
      <c r="E51" s="75">
        <f t="shared" si="12"/>
        <v>0.9739490729987792</v>
      </c>
      <c r="F51" s="74"/>
      <c r="G51" s="74">
        <f t="shared" si="16"/>
        <v>828.61894559999996</v>
      </c>
      <c r="H51" s="75">
        <f t="shared" si="13"/>
        <v>4.8273093696929829E-2</v>
      </c>
      <c r="I51" s="75">
        <f t="shared" si="14"/>
        <v>0.95172690630307022</v>
      </c>
      <c r="J51" s="74"/>
      <c r="K51" s="74">
        <f t="shared" si="1"/>
        <v>60.891946899999994</v>
      </c>
      <c r="L51" s="76"/>
      <c r="M51" s="77">
        <f t="shared" si="2"/>
        <v>7.9314583182705511E-2</v>
      </c>
      <c r="N51" s="76"/>
      <c r="O51" s="87">
        <v>20</v>
      </c>
      <c r="P51" s="79">
        <v>0.12784999999999999</v>
      </c>
      <c r="Q51" s="79">
        <f t="shared" si="3"/>
        <v>0.12784999999999999</v>
      </c>
      <c r="R51" s="79">
        <v>9.3170000000000003E-2</v>
      </c>
      <c r="S51" s="78">
        <v>0</v>
      </c>
      <c r="T51" s="79">
        <v>0</v>
      </c>
      <c r="U51" s="80">
        <f t="shared" si="17"/>
        <v>620.9</v>
      </c>
      <c r="V51" s="81">
        <v>0.4</v>
      </c>
      <c r="W51" s="81">
        <v>0</v>
      </c>
      <c r="X51" s="76">
        <v>5.8699999999999996E-4</v>
      </c>
      <c r="Y51" s="81">
        <v>1.2200000000000001E-2</v>
      </c>
      <c r="Z51" s="81">
        <v>0</v>
      </c>
      <c r="AA51" s="81">
        <v>5.8E-4</v>
      </c>
      <c r="AB51" s="81">
        <v>-6.8000000000000005E-4</v>
      </c>
      <c r="AC51" s="79">
        <v>2.2599999999999999E-3</v>
      </c>
      <c r="AD51" s="79"/>
      <c r="AE51" s="82">
        <v>0</v>
      </c>
      <c r="AF51" s="82">
        <v>0</v>
      </c>
      <c r="AG51" s="82">
        <v>3.9449999999999999E-2</v>
      </c>
      <c r="AH51" s="82">
        <v>7.0704000000000003E-2</v>
      </c>
      <c r="AI51" s="83">
        <v>0</v>
      </c>
      <c r="AJ51" s="84">
        <v>0</v>
      </c>
      <c r="AK51" s="79">
        <v>46</v>
      </c>
      <c r="AL51" s="84">
        <f t="shared" si="4"/>
        <v>70.650000000000006</v>
      </c>
      <c r="AM51" s="84">
        <f t="shared" si="5"/>
        <v>691.55</v>
      </c>
      <c r="AN51" s="84">
        <f t="shared" si="6"/>
        <v>76.176998699999999</v>
      </c>
      <c r="AO51" s="76"/>
      <c r="AP51" s="77"/>
      <c r="AQ51" s="77"/>
      <c r="AR51" s="77"/>
      <c r="AS51" s="77"/>
      <c r="AT51" s="77"/>
      <c r="AU51" s="76"/>
      <c r="AV51" s="85">
        <f t="shared" si="15"/>
        <v>40</v>
      </c>
      <c r="AW51" s="79">
        <v>0.1575</v>
      </c>
      <c r="AX51" s="79">
        <v>0.12606453663386799</v>
      </c>
      <c r="AY51" s="79">
        <v>0</v>
      </c>
      <c r="AZ51" s="79">
        <v>9.3170000000000003E-2</v>
      </c>
      <c r="BA51" s="78">
        <v>0</v>
      </c>
      <c r="BB51" s="86">
        <f t="shared" si="18"/>
        <v>651.36</v>
      </c>
      <c r="BC51" s="81">
        <v>0.4</v>
      </c>
      <c r="BD51" s="81">
        <v>0</v>
      </c>
      <c r="BE51" s="81">
        <v>5.8699999999999996E-4</v>
      </c>
      <c r="BF51" s="81">
        <v>1.2200000000000001E-2</v>
      </c>
      <c r="BG51" s="81">
        <v>0</v>
      </c>
      <c r="BH51" s="81">
        <v>5.8E-4</v>
      </c>
      <c r="BI51" s="81">
        <v>-6.8000000000000005E-4</v>
      </c>
      <c r="BJ51" s="81">
        <v>2.2599999999999999E-3</v>
      </c>
      <c r="BK51" s="81">
        <v>0</v>
      </c>
      <c r="BL51" s="81">
        <v>0</v>
      </c>
      <c r="BM51" s="81">
        <v>5.1900000000000002E-3</v>
      </c>
      <c r="BN51" s="81">
        <v>0</v>
      </c>
      <c r="BO51" s="81">
        <v>0</v>
      </c>
      <c r="BP51" s="81">
        <v>3.9449999999999999E-2</v>
      </c>
      <c r="BQ51" s="81">
        <v>7.0704000000000003E-2</v>
      </c>
      <c r="BR51" s="83">
        <v>0</v>
      </c>
      <c r="BS51" s="83">
        <v>0</v>
      </c>
      <c r="BT51" s="79">
        <v>0</v>
      </c>
      <c r="BU51" s="83">
        <f t="shared" si="8"/>
        <v>95.04</v>
      </c>
      <c r="BV51" s="83">
        <f t="shared" si="9"/>
        <v>746.4</v>
      </c>
      <c r="BW51" s="83">
        <f t="shared" si="10"/>
        <v>82.218945599999998</v>
      </c>
    </row>
    <row r="52" spans="1:75" ht="15" thickBot="1" x14ac:dyDescent="0.35">
      <c r="A52" s="72">
        <v>4800</v>
      </c>
      <c r="B52" s="73"/>
      <c r="C52" s="74">
        <f t="shared" si="0"/>
        <v>783.5799978199999</v>
      </c>
      <c r="D52" s="75">
        <f t="shared" si="11"/>
        <v>2.5523877658493142E-2</v>
      </c>
      <c r="E52" s="75">
        <f t="shared" si="12"/>
        <v>0.97447612234150682</v>
      </c>
      <c r="F52" s="74"/>
      <c r="G52" s="74">
        <f t="shared" si="16"/>
        <v>844.86049862000004</v>
      </c>
      <c r="H52" s="75">
        <f t="shared" si="13"/>
        <v>4.7345094326621054E-2</v>
      </c>
      <c r="I52" s="75">
        <f t="shared" si="14"/>
        <v>0.95265490567337896</v>
      </c>
      <c r="J52" s="74"/>
      <c r="K52" s="74">
        <f t="shared" si="1"/>
        <v>61.280500800000141</v>
      </c>
      <c r="L52" s="76"/>
      <c r="M52" s="77">
        <f t="shared" si="2"/>
        <v>7.820580026351974E-2</v>
      </c>
      <c r="N52" s="76"/>
      <c r="O52" s="87">
        <v>20</v>
      </c>
      <c r="P52" s="79">
        <v>0.12784999999999999</v>
      </c>
      <c r="Q52" s="79">
        <f t="shared" si="3"/>
        <v>0.12784999999999999</v>
      </c>
      <c r="R52" s="79">
        <v>9.3170000000000003E-2</v>
      </c>
      <c r="S52" s="78">
        <v>0</v>
      </c>
      <c r="T52" s="79">
        <v>0</v>
      </c>
      <c r="U52" s="80">
        <f t="shared" si="17"/>
        <v>633.67999999999995</v>
      </c>
      <c r="V52" s="81">
        <v>0.4</v>
      </c>
      <c r="W52" s="81">
        <v>0</v>
      </c>
      <c r="X52" s="76">
        <v>5.8699999999999996E-4</v>
      </c>
      <c r="Y52" s="81">
        <v>1.2200000000000001E-2</v>
      </c>
      <c r="Z52" s="81">
        <v>0</v>
      </c>
      <c r="AA52" s="81">
        <v>5.8E-4</v>
      </c>
      <c r="AB52" s="81">
        <v>-6.8000000000000005E-4</v>
      </c>
      <c r="AC52" s="79">
        <v>2.2599999999999999E-3</v>
      </c>
      <c r="AD52" s="79"/>
      <c r="AE52" s="82">
        <v>0</v>
      </c>
      <c r="AF52" s="82">
        <v>0</v>
      </c>
      <c r="AG52" s="82">
        <v>3.9449999999999999E-2</v>
      </c>
      <c r="AH52" s="82">
        <v>7.0704000000000003E-2</v>
      </c>
      <c r="AI52" s="83">
        <v>0</v>
      </c>
      <c r="AJ52" s="84">
        <v>0</v>
      </c>
      <c r="AK52" s="79">
        <v>47</v>
      </c>
      <c r="AL52" s="84">
        <f t="shared" si="4"/>
        <v>72.150000000000006</v>
      </c>
      <c r="AM52" s="84">
        <f t="shared" si="5"/>
        <v>705.83</v>
      </c>
      <c r="AN52" s="84">
        <f t="shared" si="6"/>
        <v>77.749997820000004</v>
      </c>
      <c r="AO52" s="76"/>
      <c r="AP52" s="77"/>
      <c r="AQ52" s="77"/>
      <c r="AR52" s="77"/>
      <c r="AS52" s="77"/>
      <c r="AT52" s="77"/>
      <c r="AU52" s="76"/>
      <c r="AV52" s="85">
        <f t="shared" si="15"/>
        <v>40</v>
      </c>
      <c r="AW52" s="79">
        <v>0.1575</v>
      </c>
      <c r="AX52" s="79">
        <v>0.12606453663386799</v>
      </c>
      <c r="AY52" s="79">
        <v>0</v>
      </c>
      <c r="AZ52" s="79">
        <v>9.3170000000000003E-2</v>
      </c>
      <c r="BA52" s="78">
        <v>0</v>
      </c>
      <c r="BB52" s="86">
        <f t="shared" si="18"/>
        <v>663.97</v>
      </c>
      <c r="BC52" s="81">
        <v>0.4</v>
      </c>
      <c r="BD52" s="81">
        <v>0</v>
      </c>
      <c r="BE52" s="81">
        <v>5.8699999999999996E-4</v>
      </c>
      <c r="BF52" s="81">
        <v>1.2200000000000001E-2</v>
      </c>
      <c r="BG52" s="81">
        <v>0</v>
      </c>
      <c r="BH52" s="81">
        <v>5.8E-4</v>
      </c>
      <c r="BI52" s="81">
        <v>-6.8000000000000005E-4</v>
      </c>
      <c r="BJ52" s="81">
        <v>2.2599999999999999E-3</v>
      </c>
      <c r="BK52" s="81">
        <v>0</v>
      </c>
      <c r="BL52" s="81">
        <v>0</v>
      </c>
      <c r="BM52" s="81">
        <v>5.1900000000000002E-3</v>
      </c>
      <c r="BN52" s="81">
        <v>0</v>
      </c>
      <c r="BO52" s="81">
        <v>0</v>
      </c>
      <c r="BP52" s="81">
        <v>3.9449999999999999E-2</v>
      </c>
      <c r="BQ52" s="81">
        <v>7.0704000000000003E-2</v>
      </c>
      <c r="BR52" s="83">
        <v>0</v>
      </c>
      <c r="BS52" s="83">
        <v>0</v>
      </c>
      <c r="BT52" s="79">
        <v>0</v>
      </c>
      <c r="BU52" s="83">
        <f t="shared" si="8"/>
        <v>97.06</v>
      </c>
      <c r="BV52" s="83">
        <f t="shared" si="9"/>
        <v>761.03</v>
      </c>
      <c r="BW52" s="83">
        <f t="shared" si="10"/>
        <v>83.83049862</v>
      </c>
    </row>
    <row r="53" spans="1:75" ht="15" thickBot="1" x14ac:dyDescent="0.35">
      <c r="A53" s="72">
        <v>4900</v>
      </c>
      <c r="B53" s="73"/>
      <c r="C53" s="74">
        <f t="shared" si="0"/>
        <v>799.43299694000007</v>
      </c>
      <c r="D53" s="75">
        <f t="shared" si="11"/>
        <v>2.5017731412831666E-2</v>
      </c>
      <c r="E53" s="75">
        <f t="shared" si="12"/>
        <v>0.9749822685871683</v>
      </c>
      <c r="F53" s="74"/>
      <c r="G53" s="74">
        <f t="shared" si="16"/>
        <v>861.0909501000001</v>
      </c>
      <c r="H53" s="75">
        <f t="shared" si="13"/>
        <v>4.6452700490412453E-2</v>
      </c>
      <c r="I53" s="75">
        <f t="shared" si="14"/>
        <v>0.9535472995095875</v>
      </c>
      <c r="J53" s="74"/>
      <c r="K53" s="74">
        <f t="shared" si="1"/>
        <v>61.657953160000034</v>
      </c>
      <c r="L53" s="76"/>
      <c r="M53" s="77">
        <f t="shared" si="2"/>
        <v>7.7127105581091815E-2</v>
      </c>
      <c r="N53" s="76"/>
      <c r="O53" s="51">
        <v>20</v>
      </c>
      <c r="P53" s="52">
        <v>0.12784999999999999</v>
      </c>
      <c r="Q53" s="52">
        <f t="shared" si="3"/>
        <v>0.12784999999999999</v>
      </c>
      <c r="R53" s="52">
        <v>9.3170000000000003E-2</v>
      </c>
      <c r="S53" s="78">
        <v>0</v>
      </c>
      <c r="T53" s="79">
        <v>0</v>
      </c>
      <c r="U53" s="80">
        <f t="shared" si="17"/>
        <v>646.47</v>
      </c>
      <c r="V53" s="81">
        <v>0.4</v>
      </c>
      <c r="W53" s="81">
        <v>0</v>
      </c>
      <c r="X53" s="76">
        <v>5.8699999999999996E-4</v>
      </c>
      <c r="Y53" s="81">
        <v>1.2200000000000001E-2</v>
      </c>
      <c r="Z53" s="81">
        <v>0</v>
      </c>
      <c r="AA53" s="81">
        <v>5.8E-4</v>
      </c>
      <c r="AB53" s="81">
        <v>-6.8000000000000005E-4</v>
      </c>
      <c r="AC53" s="79">
        <v>2.2599999999999999E-3</v>
      </c>
      <c r="AD53" s="79"/>
      <c r="AE53" s="82">
        <v>0</v>
      </c>
      <c r="AF53" s="82">
        <v>0</v>
      </c>
      <c r="AG53" s="82">
        <v>3.9449999999999999E-2</v>
      </c>
      <c r="AH53" s="82">
        <v>7.0704000000000003E-2</v>
      </c>
      <c r="AI53" s="83">
        <v>0</v>
      </c>
      <c r="AJ53" s="84">
        <v>0</v>
      </c>
      <c r="AK53" s="79">
        <v>48</v>
      </c>
      <c r="AL53" s="84">
        <f t="shared" si="4"/>
        <v>73.64</v>
      </c>
      <c r="AM53" s="84">
        <f t="shared" si="5"/>
        <v>720.11</v>
      </c>
      <c r="AN53" s="84">
        <f t="shared" si="6"/>
        <v>79.32299694000001</v>
      </c>
      <c r="AO53" s="76"/>
      <c r="AP53" s="77"/>
      <c r="AQ53" s="77"/>
      <c r="AR53" s="77"/>
      <c r="AS53" s="77"/>
      <c r="AT53" s="77"/>
      <c r="AU53" s="76"/>
      <c r="AV53" s="85">
        <f t="shared" si="15"/>
        <v>40</v>
      </c>
      <c r="AW53" s="79">
        <v>0.1575</v>
      </c>
      <c r="AX53" s="79">
        <v>0.12606453663386799</v>
      </c>
      <c r="AY53" s="79">
        <v>0</v>
      </c>
      <c r="AZ53" s="79">
        <v>9.3170000000000003E-2</v>
      </c>
      <c r="BA53" s="78">
        <v>0</v>
      </c>
      <c r="BB53" s="86">
        <f t="shared" si="18"/>
        <v>676.58</v>
      </c>
      <c r="BC53" s="81">
        <v>0.4</v>
      </c>
      <c r="BD53" s="81">
        <v>0</v>
      </c>
      <c r="BE53" s="81">
        <v>5.8699999999999996E-4</v>
      </c>
      <c r="BF53" s="81">
        <v>1.2200000000000001E-2</v>
      </c>
      <c r="BG53" s="81">
        <v>0</v>
      </c>
      <c r="BH53" s="81">
        <v>5.8E-4</v>
      </c>
      <c r="BI53" s="81">
        <v>-6.8000000000000005E-4</v>
      </c>
      <c r="BJ53" s="81">
        <v>2.2599999999999999E-3</v>
      </c>
      <c r="BK53" s="81">
        <v>0</v>
      </c>
      <c r="BL53" s="81">
        <v>0</v>
      </c>
      <c r="BM53" s="81">
        <v>5.1900000000000002E-3</v>
      </c>
      <c r="BN53" s="81">
        <v>0</v>
      </c>
      <c r="BO53" s="81">
        <v>0</v>
      </c>
      <c r="BP53" s="81">
        <v>3.9449999999999999E-2</v>
      </c>
      <c r="BQ53" s="81">
        <v>7.0704000000000003E-2</v>
      </c>
      <c r="BR53" s="83">
        <v>0</v>
      </c>
      <c r="BS53" s="83">
        <v>0</v>
      </c>
      <c r="BT53" s="79">
        <v>0</v>
      </c>
      <c r="BU53" s="83">
        <f t="shared" si="8"/>
        <v>99.07</v>
      </c>
      <c r="BV53" s="83">
        <f t="shared" si="9"/>
        <v>775.65</v>
      </c>
      <c r="BW53" s="83">
        <f t="shared" si="10"/>
        <v>85.440950099999995</v>
      </c>
    </row>
    <row r="54" spans="1:75" ht="15" thickBot="1" x14ac:dyDescent="0.35">
      <c r="A54" s="72">
        <v>5000</v>
      </c>
      <c r="B54" s="73"/>
      <c r="C54" s="74">
        <f t="shared" si="0"/>
        <v>815.28599606</v>
      </c>
      <c r="D54" s="75">
        <f t="shared" si="11"/>
        <v>2.4531268900303941E-2</v>
      </c>
      <c r="E54" s="75">
        <f t="shared" si="12"/>
        <v>0.97546873109969601</v>
      </c>
      <c r="F54" s="74"/>
      <c r="G54" s="74">
        <f t="shared" si="16"/>
        <v>877.32140158000004</v>
      </c>
      <c r="H54" s="75">
        <f t="shared" si="13"/>
        <v>4.5593325237435839E-2</v>
      </c>
      <c r="I54" s="75">
        <f t="shared" si="14"/>
        <v>0.95440667476256413</v>
      </c>
      <c r="J54" s="74"/>
      <c r="K54" s="74">
        <f t="shared" si="1"/>
        <v>62.03540552000004</v>
      </c>
      <c r="L54" s="76"/>
      <c r="M54" s="77">
        <f t="shared" si="2"/>
        <v>7.609036070752602E-2</v>
      </c>
      <c r="N54" s="76"/>
      <c r="O54" s="87">
        <v>20</v>
      </c>
      <c r="P54" s="79">
        <v>0.12784999999999999</v>
      </c>
      <c r="Q54" s="79">
        <f t="shared" si="3"/>
        <v>0.12784999999999999</v>
      </c>
      <c r="R54" s="79">
        <v>9.3170000000000003E-2</v>
      </c>
      <c r="S54" s="78">
        <v>0</v>
      </c>
      <c r="T54" s="79">
        <v>0</v>
      </c>
      <c r="U54" s="80">
        <f t="shared" si="17"/>
        <v>659.25</v>
      </c>
      <c r="V54" s="81">
        <v>0.4</v>
      </c>
      <c r="W54" s="81">
        <v>0</v>
      </c>
      <c r="X54" s="76">
        <v>5.8699999999999996E-4</v>
      </c>
      <c r="Y54" s="81">
        <v>1.2200000000000001E-2</v>
      </c>
      <c r="Z54" s="81">
        <v>0</v>
      </c>
      <c r="AA54" s="81">
        <v>5.8E-4</v>
      </c>
      <c r="AB54" s="81">
        <v>-6.8000000000000005E-4</v>
      </c>
      <c r="AC54" s="79">
        <v>2.2599999999999999E-3</v>
      </c>
      <c r="AD54" s="79"/>
      <c r="AE54" s="82">
        <v>0</v>
      </c>
      <c r="AF54" s="82">
        <v>0</v>
      </c>
      <c r="AG54" s="82">
        <v>3.9449999999999999E-2</v>
      </c>
      <c r="AH54" s="82">
        <v>7.0704000000000003E-2</v>
      </c>
      <c r="AI54" s="83">
        <v>0</v>
      </c>
      <c r="AJ54" s="84">
        <v>0</v>
      </c>
      <c r="AK54" s="79">
        <v>49</v>
      </c>
      <c r="AL54" s="84">
        <f t="shared" si="4"/>
        <v>75.14</v>
      </c>
      <c r="AM54" s="84">
        <f t="shared" si="5"/>
        <v>734.39</v>
      </c>
      <c r="AN54" s="84">
        <f t="shared" si="6"/>
        <v>80.895996060000002</v>
      </c>
      <c r="AO54" s="76"/>
      <c r="AP54" s="77"/>
      <c r="AQ54" s="77"/>
      <c r="AR54" s="77"/>
      <c r="AS54" s="77"/>
      <c r="AT54" s="77"/>
      <c r="AU54" s="76"/>
      <c r="AV54" s="85">
        <f t="shared" si="15"/>
        <v>40</v>
      </c>
      <c r="AW54" s="79">
        <v>0.1575</v>
      </c>
      <c r="AX54" s="79">
        <v>0.12606453663386799</v>
      </c>
      <c r="AY54" s="79">
        <v>0</v>
      </c>
      <c r="AZ54" s="79">
        <v>9.3170000000000003E-2</v>
      </c>
      <c r="BA54" s="78">
        <v>0</v>
      </c>
      <c r="BB54" s="86">
        <f t="shared" si="18"/>
        <v>689.18</v>
      </c>
      <c r="BC54" s="81">
        <v>0.4</v>
      </c>
      <c r="BD54" s="81">
        <v>0</v>
      </c>
      <c r="BE54" s="81">
        <v>5.8699999999999996E-4</v>
      </c>
      <c r="BF54" s="81">
        <v>1.2200000000000001E-2</v>
      </c>
      <c r="BG54" s="81">
        <v>0</v>
      </c>
      <c r="BH54" s="81">
        <v>5.8E-4</v>
      </c>
      <c r="BI54" s="81">
        <v>-6.8000000000000005E-4</v>
      </c>
      <c r="BJ54" s="81">
        <v>2.2599999999999999E-3</v>
      </c>
      <c r="BK54" s="81">
        <v>0</v>
      </c>
      <c r="BL54" s="81">
        <v>0</v>
      </c>
      <c r="BM54" s="81">
        <v>5.1900000000000002E-3</v>
      </c>
      <c r="BN54" s="81">
        <v>0</v>
      </c>
      <c r="BO54" s="81">
        <v>0</v>
      </c>
      <c r="BP54" s="81">
        <v>3.9449999999999999E-2</v>
      </c>
      <c r="BQ54" s="81">
        <v>7.0704000000000003E-2</v>
      </c>
      <c r="BR54" s="83">
        <v>0</v>
      </c>
      <c r="BS54" s="83">
        <v>0</v>
      </c>
      <c r="BT54" s="79">
        <v>0</v>
      </c>
      <c r="BU54" s="83">
        <f t="shared" si="8"/>
        <v>101.09</v>
      </c>
      <c r="BV54" s="83">
        <f t="shared" si="9"/>
        <v>790.27</v>
      </c>
      <c r="BW54" s="83">
        <f t="shared" si="10"/>
        <v>87.051401580000004</v>
      </c>
    </row>
  </sheetData>
  <mergeCells count="6">
    <mergeCell ref="BO3:BQ3"/>
    <mergeCell ref="V3:W3"/>
    <mergeCell ref="X3:AE3"/>
    <mergeCell ref="AF3:AH3"/>
    <mergeCell ref="BC3:BD3"/>
    <mergeCell ref="BE3:BK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2714D-F118-49DF-8B29-16A35F94FFF5}">
  <dimension ref="A1:B3"/>
  <sheetViews>
    <sheetView workbookViewId="0">
      <selection activeCell="R10" sqref="R10"/>
    </sheetView>
  </sheetViews>
  <sheetFormatPr defaultRowHeight="14.4" x14ac:dyDescent="0.3"/>
  <cols>
    <col min="1" max="1" width="10.109375" bestFit="1" customWidth="1"/>
  </cols>
  <sheetData>
    <row r="1" spans="1:2" x14ac:dyDescent="0.3">
      <c r="A1" t="s">
        <v>26</v>
      </c>
      <c r="B1">
        <v>600</v>
      </c>
    </row>
    <row r="2" spans="1:2" x14ac:dyDescent="0.3">
      <c r="A2" t="s">
        <v>27</v>
      </c>
      <c r="B2">
        <v>10000</v>
      </c>
    </row>
    <row r="3" spans="1:2" x14ac:dyDescent="0.3">
      <c r="A3" t="s">
        <v>57</v>
      </c>
      <c r="B3">
        <v>2000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NTI5MTY8L1VzZXJOYW1lPjxEYXRlVGltZT4xMC83LzIwMjUgMzoxMzoyNSBQTTwvRGF0ZVRpbWU+PExhYmVsU3RyaW5nPkFFUCBJbnRlcm5hbDwvTGFiZWxTdHJpbmc+PC9pdGVtPjwvbGFiZWxIaXN0b3J5Pg==</Value>
</WrappedLabelHistor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888f76-1100-40b0-929b-1efe9044426d" xsi:nil="true"/>
    <lcf76f155ced4ddcb4097134ff3c332f xmlns="f88ffb1c-9230-4705-a789-27bae69f5829">
      <Terms xmlns="http://schemas.microsoft.com/office/infopath/2007/PartnerControls"/>
    </lcf76f155ced4ddcb4097134ff3c332f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4144B03F-8692-4B95-8CBD-6A7B175AE5E3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F5A4C02D-71A5-4355-8DC4-C6B2CA991257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b6888f76-1100-40b0-929b-1efe9044426d"/>
    <ds:schemaRef ds:uri="http://schemas.microsoft.com/office/infopath/2007/PartnerControls"/>
    <ds:schemaRef ds:uri="http://schemas.openxmlformats.org/package/2006/metadata/core-properties"/>
    <ds:schemaRef ds:uri="f88ffb1c-9230-4705-a789-27bae69f582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01248A-6BB5-44FD-B830-18408A9582B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F74BD27-0497-48A1-AF97-4840E4DAA1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F0D76CF-C5ED-4B2B-AE1A-6E29E01B1B9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JI 1-57</vt:lpstr>
      <vt:lpstr>Input</vt:lpstr>
      <vt:lpstr>Block_1_Energy</vt:lpstr>
      <vt:lpstr>Block_2_Energy</vt:lpstr>
      <vt:lpstr>Cust_Block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Gilbert</dc:creator>
  <cp:lastModifiedBy>Byron D Horton</cp:lastModifiedBy>
  <dcterms:created xsi:type="dcterms:W3CDTF">2025-10-07T15:13:18Z</dcterms:created>
  <dcterms:modified xsi:type="dcterms:W3CDTF">2025-10-08T13:39:03Z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b354cf25-8023-4396-83a9-9fc9c975997a</vt:lpwstr>
  </property>
  <property fmtid="{D5CDD505-2E9C-101B-9397-08002B2CF9AE}" pid="3" name="bjClsUserRVM">
    <vt:lpwstr>[]</vt:lpwstr>
  </property>
  <property fmtid="{D5CDD505-2E9C-101B-9397-08002B2CF9AE}" pid="4" name="bjSaver">
    <vt:lpwstr>hzqPwi+cGwP+xd2sX+gKNg1Tgzp5aJ4n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{4144B03F-8692-4B95-8CBD-6A7B175AE5E3}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